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rders" sheetId="1" r:id="rId4"/>
    <sheet name="Returns" sheetId="2" r:id="rId5"/>
    <sheet name="Users" sheetId="3" r:id="rId6"/>
  </sheets>
</workbook>
</file>

<file path=xl/sharedStrings.xml><?xml version="1.0" encoding="utf-8"?>
<sst xmlns="http://schemas.openxmlformats.org/spreadsheetml/2006/main" uniqueCount="215">
  <si>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</si>
  <si>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</si>
  <si>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</si>
  <si>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</si>
  <si>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</si>
  <si>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</si>
  <si>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</si>
  <si>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</si>
  <si>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</si>
  <si>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</si>
  <si>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</si>
  <si>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</si>
  <si>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</si>
  <si>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</si>
  <si>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</si>
  <si>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</si>
  <si>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</si>
  <si>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</si>
  <si>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</si>
  <si>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</si>
  <si>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</si>
  <si>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not_analyzed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</si>
  <si>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</si>
  <si>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</si>
  <si>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</si>
  <si>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</si>
  <si>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</si>
  <si>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</si>
  <si>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</si>
  <si>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</si>
  <si>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</si>
  <si>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</si>
  <si>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</si>
  <si>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</si>
  <si>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</si>
  <si>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</si>
  <si>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</si>
  <si>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</si>
  <si>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</si>
  <si>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</si>
  <si>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</si>
  <si>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</si>
  <si>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</si>
  <si>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</si>
  <si>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</si>
  <si>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</si>
  <si>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</si>
  <si>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</si>
  <si>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</si>
  <si>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</si>
  <si>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</si>
  <si>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</si>
  <si>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</si>
  <si>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</si>
  <si>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</si>
  <si>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</si>
  <si>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</si>
  <si>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</si>
  <si>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</si>
  <si>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</si>
  <si>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</si>
  <si>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</si>
  <si>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</si>
  <si>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</si>
  <si>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</si>
  <si>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</si>
  <si>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</si>
  <si>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</si>
  <si>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</si>
  <si>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</si>
  <si>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</si>
  <si>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</si>
  <si>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</si>
  <si>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</si>
  <si>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</si>
  <si>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</si>
  <si>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</si>
  <si>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Envelopes</t>
  </si>
  <si>
    <t>#10-4 1/8" x 9 1/2" Premium Diagonal Seam Envelopes</t>
  </si>
  <si>
    <t>Critical</t>
  </si>
  <si>
    <t>Sylvia Foulston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</si>
  <si>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</si>
  <si>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</si>
  <si>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</si>
  <si>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</si>
  <si>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</si>
  <si>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Jim Radford</t>
  </si>
  <si>
    <t>g520</t>
  </si>
  <si>
    <t>LX 788</t>
  </si>
  <si>
    <t>Labels</t>
  </si>
  <si>
    <t>Avery 52</t>
  </si>
  <si>
    <t>Plymouth Boxed Rubber Bands by Plymouth</t>
  </si>
  <si>
    <t>Carl Ludwig</t>
  </si>
  <si>
    <t>GBC Pre-Punched Binding Paper, Plastic, White, 8-1/2" x 11"</t>
  </si>
  <si>
    <t>Maxell 3.5" DS/HD IBM-Formatted Diskettes, 10/Pack</t>
  </si>
  <si>
    <t>Don Miller</t>
  </si>
  <si>
    <t>Pens &amp; Art Supplies</t>
  </si>
  <si>
    <t>Newell 335</t>
  </si>
  <si>
    <t>Annie Cyprus</t>
  </si>
  <si>
    <t>SANFORD Liquid Accent™ Tank-Style Highlighters</t>
  </si>
  <si>
    <t>Copiers and Fax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</si>
  <si>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</si>
  <si>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</si>
  <si>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</si>
  <si>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</si>
  <si>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</si>
  <si>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</si>
  <si>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Alan Barnes</t>
  </si>
  <si>
    <t>Self-Adhesive Address Labels for Typewriters by Universal</t>
  </si>
  <si>
    <t>Accessory37</t>
  </si>
  <si>
    <t>Jack Garza</t>
  </si>
  <si>
    <t>Fuji 5.2GB DVD-RAM</t>
  </si>
  <si>
    <t>Julia West</t>
  </si>
  <si>
    <t>Chairs &amp; Chairmats</t>
  </si>
  <si>
    <t>Bevis Steel Folding Chairs</t>
  </si>
  <si>
    <t>Eugene Barchas</t>
  </si>
  <si>
    <t>Avery Binder Labels</t>
  </si>
  <si>
    <t>Hon Every-Day® Chair Series Swivel Task Chairs</t>
  </si>
  <si>
    <t>IBM Multi-Purpose Copy Paper, 8 1/2 x 11", Case</t>
  </si>
  <si>
    <t>Edward Hooks</t>
  </si>
  <si>
    <t>Global Troy™ Executive Leather Low-Back Tilter</t>
  </si>
  <si>
    <t>Brad Eason</t>
  </si>
  <si>
    <t>XtraLife® ClearVue™ Slant-D® Ring Binders by Cardinal</t>
  </si>
  <si>
    <t>Nicole Hansen</t>
  </si>
  <si>
    <t>Computer Printout Paper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</si>
  <si>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</si>
  <si>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</si>
  <si>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</si>
  <si>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</si>
  <si>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</si>
  <si>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</si>
  <si>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</si>
  <si>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</si>
  <si>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</si>
  <si>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</si>
  <si>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</si>
  <si>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</si>
  <si>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</si>
  <si>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</si>
  <si>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</si>
  <si>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</si>
  <si>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</si>
  <si>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Lauren Leatherbury</t>
  </si>
  <si>
    <t>Alberta</t>
  </si>
  <si>
    <t>West</t>
  </si>
  <si>
    <t>Mitch Gastineau</t>
  </si>
  <si>
    <t>Panasonic KP-310 Heavy-Duty Electric Pencil Sharpener</t>
  </si>
  <si>
    <t>Tyvek® Side-Opening Peel &amp; Seel® Expanding Envelopes</t>
  </si>
  <si>
    <t>Office Star - Contemporary Task Swivel chair with 2-way adjustable arms, Plum</t>
  </si>
  <si>
    <t>M3682</t>
  </si>
  <si>
    <t>Snap-A-Way® Black Print Carbonless Speed Message, No Reply Area, Duplicate</t>
  </si>
  <si>
    <t>Quincy Jones</t>
  </si>
  <si>
    <t>Avery 503</t>
  </si>
  <si>
    <t>i1000</t>
  </si>
  <si>
    <t>Katharine Harms</t>
  </si>
  <si>
    <t>Peel &amp; Seel® Recycled Catalog Envelopes, Brown</t>
  </si>
  <si>
    <t>Hoover Replacement Belts For Soft Guard™ &amp; Commercial Ltweight Upright Vacs, 2/Pk</t>
  </si>
  <si>
    <t>Dana Fluorescent Magnifying Lamp, White, 36"</t>
  </si>
  <si>
    <t>Matthew Grinstein</t>
  </si>
  <si>
    <t>Office Machines</t>
  </si>
  <si>
    <t>Hewlett-Packard Deskjet 3820 Color Inkjet Printer</t>
  </si>
  <si>
    <t>Office Star Flex Back Scooter Chair with Aluminum Finish Frame</t>
  </si>
  <si>
    <t>Tennsco Industrial Shelving</t>
  </si>
  <si>
    <t>Christopher Conant</t>
  </si>
  <si>
    <t>Durable Pressboard Binders</t>
  </si>
  <si>
    <t>Park Ridge™ Embossed Executive Business Envelopes</t>
  </si>
  <si>
    <t>Ruben Dartt</t>
  </si>
  <si>
    <t>Hon 2090 “Pillow Soft” Series Mid Back Swivel/Tilt Chairs</t>
  </si>
  <si>
    <t>Sanford Uni-Blazer™ View Highlighters, Chisel Tip, Yellow</t>
  </si>
  <si>
    <t>Andy Yotov</t>
  </si>
  <si>
    <t>Avery Flip-Chart Easel Binder, Black</t>
  </si>
  <si>
    <t>Bush Westfield Collection Bookcases, Fully Assembled</t>
  </si>
  <si>
    <t>Andrew Roberts</t>
  </si>
  <si>
    <t>Xerox 1952</t>
  </si>
  <si>
    <t>Tony Sayre</t>
  </si>
  <si>
    <t>Accessory35</t>
  </si>
  <si>
    <t>Nicole Brennan</t>
  </si>
  <si>
    <t>Xerox 1981</t>
  </si>
  <si>
    <t>Jessica Myrick</t>
  </si>
  <si>
    <t>ACCOHIDE® 3-Ring Binder, Blue, 1"</t>
  </si>
  <si>
    <t>Micro Innovations Micro Digital Wireless Keyboard and Mouse, Gray</t>
  </si>
  <si>
    <t>Barricks 18" x 48" Non-Folding Utility Table with Bottom Storage Shelf</t>
  </si>
  <si>
    <t>Newell 336</t>
  </si>
  <si>
    <t>Jason Fortune</t>
  </si>
  <si>
    <t>Global Stack Chair without Arms, Black</t>
  </si>
  <si>
    <t>i2000</t>
  </si>
  <si>
    <t>Harry Greene</t>
  </si>
  <si>
    <t>Self-Adhesive Ring Binder Labels</t>
  </si>
  <si>
    <t>Frank Hawley</t>
  </si>
  <si>
    <t>Avery 474</t>
  </si>
  <si>
    <t>Hewlett-Packard Business Color Inkjet 3000 [N, DTN] Series Printers</t>
  </si>
  <si>
    <t>2160i</t>
  </si>
  <si>
    <t>Grant Donatelli</t>
  </si>
  <si>
    <t>Staples #10 Colored Envelopes</t>
  </si>
  <si>
    <t>Mick Brown</t>
  </si>
  <si>
    <t>Seth Thomas 14" Putty-Colored Wall Clock</t>
  </si>
  <si>
    <t>Global Leather Task Chair, Black</t>
  </si>
  <si>
    <t>Lock-Up Easel 'Spel-Binder'</t>
  </si>
  <si>
    <t>Panasonic KX-P1131 Dot Matrix Printer</t>
  </si>
  <si>
    <t>Bush Mission Pointe Library</t>
  </si>
  <si>
    <t>Recycled Interoffice Envelopes with Re-Use-A-Seal® Closure, 10 x 13</t>
  </si>
  <si>
    <t>Executive Impressions 14"</t>
  </si>
  <si>
    <t>Talkabout T8367</t>
  </si>
  <si>
    <t>Tenex 46" x 60" Computer Anti-Static Chairmat, Rectangular Shaped</t>
  </si>
  <si>
    <t>Status</t>
  </si>
  <si>
    <t>Returned</t>
  </si>
  <si>
    <t>Manager</t>
  </si>
  <si>
    <t>Central</t>
  </si>
  <si>
    <t>Chris</t>
  </si>
  <si>
    <t>East</t>
  </si>
  <si>
    <t>Erin</t>
  </si>
  <si>
    <t>South</t>
  </si>
  <si>
    <t>Sam</t>
  </si>
  <si>
    <t>William</t>
  </si>
  <si>
    <t>Pat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</si>
</sst>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MS Sans Serif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center"/>
    </xf>
    <xf numFmtId="0" fontId="5" borderId="2" applyNumberFormat="0" applyFont="1" applyFill="0" applyBorder="1" applyAlignment="1" applyProtection="0">
      <alignment vertical="bottom"/>
    </xf>
    <xf numFmtId="14" fontId="5" borderId="2" applyNumberFormat="1" applyFont="1" applyFill="0" applyBorder="1" applyAlignment="1" applyProtection="0">
      <alignment vertical="bottom"/>
    </xf>
    <xf numFmtId="0" fontId="5" borderId="2" applyNumberFormat="1" applyFont="1" applyFill="0" applyBorder="1" applyAlignment="1" applyProtection="0">
      <alignment vertical="bottom"/>
    </xf>
    <xf numFmtId="2" fontId="5" borderId="2" applyNumberFormat="1" applyFont="1" applyFill="0" applyBorder="1" applyAlignment="1" applyProtection="0">
      <alignment vertical="bottom"/>
    </xf>
    <xf numFmtId="0" fontId="5" borderId="3" applyNumberFormat="1" applyFont="1" applyFill="0" applyBorder="1" applyAlignment="1" applyProtection="0">
      <alignment vertical="bottom"/>
    </xf>
    <xf numFmtId="14" fontId="5" borderId="3" applyNumberFormat="1" applyFont="1" applyFill="0" applyBorder="1" applyAlignment="1" applyProtection="0">
      <alignment vertical="bottom"/>
    </xf>
    <xf numFmtId="2" fontId="5" borderId="3" applyNumberFormat="1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vertical="bottom"/>
    </xf>
    <xf numFmtId="14" fontId="5" borderId="4" applyNumberFormat="1" applyFont="1" applyFill="0" applyBorder="1" applyAlignment="1" applyProtection="0">
      <alignment vertical="bottom"/>
    </xf>
    <xf numFmtId="2" fontId="5" borderId="4" applyNumberFormat="1" applyFont="1" applyFill="0" applyBorder="1" applyAlignment="1" applyProtection="0">
      <alignment vertical="bottom"/>
    </xf>
    <xf numFmtId="1" fontId="5" borderId="4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103"/>
  <sheetViews>
    <sheetView workbookViewId="0" showGridLines="0" defaultGridColor="1"/>
  </sheetViews>
  <sheetFormatPr defaultColWidth="6.625" defaultRowHeight="12.75" customHeight="1" outlineLevelRow="0" outlineLevelCol="0"/>
  <cols>
    <col min="1" max="1" width="6.875" style="1" customWidth="1"/>
    <col min="2" max="2" width="8.25" style="1" customWidth="1"/>
    <col min="3" max="3" width="13.625" style="1" customWidth="1"/>
    <col min="4" max="4" width="11.875" style="1" customWidth="1"/>
    <col min="5" max="5" width="12.625" style="1" customWidth="1"/>
    <col min="6" max="6" width="12.625" style="1" customWidth="1"/>
    <col min="7" max="7" width="8.5" style="1" customWidth="1"/>
    <col min="8" max="8" width="10.125" style="1" customWidth="1"/>
    <col min="9" max="9" width="10.125" style="1" customWidth="1"/>
    <col min="10" max="10" width="9.25" style="1" customWidth="1"/>
    <col min="11" max="11" width="12.375" style="1" customWidth="1"/>
    <col min="12" max="12" width="13.875" style="1" customWidth="1"/>
    <col min="13" max="13" width="12.75" style="1" customWidth="1"/>
    <col min="14" max="14" width="12" style="1" customWidth="1"/>
    <col min="15" max="15" width="16" style="1" customWidth="1"/>
    <col min="16" max="16" width="14.875" style="1" customWidth="1"/>
    <col min="17" max="17" width="22.125" style="1" customWidth="1"/>
    <col min="18" max="18" width="47.125" style="1" customWidth="1"/>
    <col min="19" max="19" width="15.25" style="1" customWidth="1"/>
    <col min="20" max="20" width="17.5" style="1" customWidth="1"/>
    <col min="21" max="21" width="13.875" style="1" customWidth="1"/>
    <col min="22" max="256" width="6.625" style="1" customWidth="1"/>
  </cols>
  <sheetData>
    <row r="1" ht="25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</row>
    <row r="2" ht="17" customHeight="1">
      <c r="A2" s="3"/>
      <c r="B2" s="3"/>
      <c r="C2" s="4"/>
      <c r="D2" s="3"/>
      <c r="E2" s="3"/>
      <c r="F2" s="3"/>
      <c r="G2" s="3"/>
      <c r="H2" t="s" s="5">
        <v>21</v>
      </c>
      <c r="I2" s="6"/>
      <c r="J2" s="3"/>
      <c r="K2" s="3"/>
      <c r="L2" t="s" s="5">
        <v>21</v>
      </c>
      <c r="M2" t="s" s="5">
        <v>21</v>
      </c>
      <c r="N2" t="s" s="5">
        <v>21</v>
      </c>
      <c r="O2" t="s" s="5">
        <v>21</v>
      </c>
      <c r="P2" t="s" s="5">
        <v>21</v>
      </c>
      <c r="Q2" s="3"/>
      <c r="R2" s="3"/>
      <c r="S2" s="3"/>
      <c r="T2" s="3"/>
      <c r="U2" s="4"/>
    </row>
    <row r="3" ht="17" customHeight="1">
      <c r="A3" s="7">
        <v>1</v>
      </c>
      <c r="B3" s="7">
        <v>3</v>
      </c>
      <c r="C3" s="8">
        <f>DATE(2012,12,31)-810</f>
        <v>40464</v>
      </c>
      <c r="D3" t="s" s="7">
        <v>22</v>
      </c>
      <c r="E3" s="7">
        <v>6</v>
      </c>
      <c r="F3" s="7">
        <v>261.54</v>
      </c>
      <c r="G3" s="7">
        <v>0.04</v>
      </c>
      <c r="H3" t="s" s="7">
        <v>23</v>
      </c>
      <c r="I3" s="9">
        <v>-213.25</v>
      </c>
      <c r="J3" s="7">
        <v>38.94</v>
      </c>
      <c r="K3" s="7">
        <v>35</v>
      </c>
      <c r="L3" t="s" s="7">
        <v>24</v>
      </c>
      <c r="M3" t="s" s="7">
        <v>25</v>
      </c>
      <c r="N3" t="s" s="7">
        <v>25</v>
      </c>
      <c r="O3" t="s" s="7">
        <v>26</v>
      </c>
      <c r="P3" t="s" s="7">
        <v>27</v>
      </c>
      <c r="Q3" t="s" s="7">
        <v>28</v>
      </c>
      <c r="R3" t="s" s="7">
        <v>29</v>
      </c>
      <c r="S3" t="s" s="7">
        <v>30</v>
      </c>
      <c r="T3" s="7">
        <v>0.8</v>
      </c>
      <c r="U3" s="8">
        <f>C3+7</f>
        <v>40471</v>
      </c>
    </row>
    <row r="4" ht="17" customHeight="1">
      <c r="A4" s="10">
        <v>49</v>
      </c>
      <c r="B4" s="10">
        <v>293</v>
      </c>
      <c r="C4" s="11">
        <f t="shared" si="2" ref="C4:C5">DATE(2012,12,31)-91</f>
        <v>41183</v>
      </c>
      <c r="D4" t="s" s="10">
        <v>31</v>
      </c>
      <c r="E4" s="10">
        <v>49</v>
      </c>
      <c r="F4" s="10">
        <v>10123.02</v>
      </c>
      <c r="G4" s="10">
        <v>0.07000000000000001</v>
      </c>
      <c r="H4" t="s" s="10">
        <v>32</v>
      </c>
      <c r="I4" s="12">
        <v>457.81</v>
      </c>
      <c r="J4" s="10">
        <v>208.16</v>
      </c>
      <c r="K4" s="10">
        <v>68.02</v>
      </c>
      <c r="L4" t="s" s="10">
        <v>33</v>
      </c>
      <c r="M4" t="s" s="10">
        <v>25</v>
      </c>
      <c r="N4" t="s" s="10">
        <v>25</v>
      </c>
      <c r="O4" t="s" s="10">
        <v>34</v>
      </c>
      <c r="P4" t="s" s="10">
        <v>27</v>
      </c>
      <c r="Q4" t="s" s="10">
        <v>35</v>
      </c>
      <c r="R4" t="s" s="10">
        <v>36</v>
      </c>
      <c r="S4" t="s" s="10">
        <v>37</v>
      </c>
      <c r="T4" s="10">
        <v>0.58</v>
      </c>
      <c r="U4" s="11">
        <f>C4+1</f>
        <v>41184</v>
      </c>
    </row>
    <row r="5" ht="17" customHeight="1">
      <c r="A5" s="10">
        <v>50</v>
      </c>
      <c r="B5" s="10">
        <v>293</v>
      </c>
      <c r="C5" s="11">
        <f t="shared" si="2"/>
        <v>41183</v>
      </c>
      <c r="D5" t="s" s="10">
        <v>31</v>
      </c>
      <c r="E5" s="10">
        <v>27</v>
      </c>
      <c r="F5" s="10">
        <v>244.57</v>
      </c>
      <c r="G5" s="10">
        <v>0.01</v>
      </c>
      <c r="H5" t="s" s="10">
        <v>23</v>
      </c>
      <c r="I5" s="12">
        <v>46.7075</v>
      </c>
      <c r="J5" s="10">
        <v>8.69</v>
      </c>
      <c r="K5" s="10">
        <v>2.99</v>
      </c>
      <c r="L5" t="s" s="10">
        <v>33</v>
      </c>
      <c r="M5" t="s" s="10">
        <v>25</v>
      </c>
      <c r="N5" t="s" s="10">
        <v>25</v>
      </c>
      <c r="O5" t="s" s="10">
        <v>34</v>
      </c>
      <c r="P5" t="s" s="10">
        <v>27</v>
      </c>
      <c r="Q5" t="s" s="10">
        <v>38</v>
      </c>
      <c r="R5" t="s" s="10">
        <v>39</v>
      </c>
      <c r="S5" t="s" s="10">
        <v>40</v>
      </c>
      <c r="T5" s="10">
        <v>0.39</v>
      </c>
      <c r="U5" s="11">
        <f>C5+2</f>
        <v>41185</v>
      </c>
    </row>
    <row r="6" ht="17" customHeight="1">
      <c r="A6" s="10">
        <v>80</v>
      </c>
      <c r="B6" s="10">
        <v>483</v>
      </c>
      <c r="C6" s="11">
        <f>DATE(2012,12,31)-540</f>
        <v>40734</v>
      </c>
      <c r="D6" t="s" s="10">
        <v>31</v>
      </c>
      <c r="E6" s="10">
        <v>30</v>
      </c>
      <c r="F6" s="10">
        <v>4965.759499999999</v>
      </c>
      <c r="G6" s="10">
        <v>0.08</v>
      </c>
      <c r="H6" t="s" s="10">
        <v>23</v>
      </c>
      <c r="I6" s="12">
        <v>1198.971</v>
      </c>
      <c r="J6" s="10">
        <v>195.99</v>
      </c>
      <c r="K6" s="10">
        <v>3.99</v>
      </c>
      <c r="L6" t="s" s="10">
        <v>41</v>
      </c>
      <c r="M6" t="s" s="10">
        <v>25</v>
      </c>
      <c r="N6" t="s" s="10">
        <v>25</v>
      </c>
      <c r="O6" t="s" s="10">
        <v>42</v>
      </c>
      <c r="P6" t="s" s="10">
        <v>43</v>
      </c>
      <c r="Q6" t="s" s="10">
        <v>44</v>
      </c>
      <c r="R6" t="s" s="10">
        <v>45</v>
      </c>
      <c r="S6" t="s" s="10">
        <v>40</v>
      </c>
      <c r="T6" s="10">
        <v>0.58</v>
      </c>
      <c r="U6" s="11">
        <f>C6+2</f>
        <v>40736</v>
      </c>
    </row>
    <row r="7" ht="17" customHeight="1">
      <c r="A7" s="10">
        <v>85</v>
      </c>
      <c r="B7" s="10">
        <v>515</v>
      </c>
      <c r="C7" s="11">
        <f t="shared" si="8" ref="C7:C8">DATE(2012,12,31)-856</f>
        <v>40418</v>
      </c>
      <c r="D7" t="s" s="10">
        <v>46</v>
      </c>
      <c r="E7" s="10">
        <v>19</v>
      </c>
      <c r="F7" s="10">
        <v>394.27</v>
      </c>
      <c r="G7" s="10">
        <v>0.08</v>
      </c>
      <c r="H7" t="s" s="10">
        <v>23</v>
      </c>
      <c r="I7" s="12">
        <v>30.94</v>
      </c>
      <c r="J7" s="10">
        <v>21.78</v>
      </c>
      <c r="K7" s="10">
        <v>5.94</v>
      </c>
      <c r="L7" t="s" s="10">
        <v>47</v>
      </c>
      <c r="M7" t="s" s="10">
        <v>25</v>
      </c>
      <c r="N7" t="s" s="10">
        <v>25</v>
      </c>
      <c r="O7" t="s" s="10">
        <v>34</v>
      </c>
      <c r="P7" t="s" s="10">
        <v>27</v>
      </c>
      <c r="Q7" t="s" s="10">
        <v>35</v>
      </c>
      <c r="R7" t="s" s="10">
        <v>48</v>
      </c>
      <c r="S7" t="s" s="10">
        <v>49</v>
      </c>
      <c r="T7" s="10">
        <v>0.5</v>
      </c>
      <c r="U7" s="11">
        <f>C7+2</f>
        <v>40420</v>
      </c>
    </row>
    <row r="8" ht="17" customHeight="1">
      <c r="A8" s="10">
        <v>86</v>
      </c>
      <c r="B8" s="10">
        <v>515</v>
      </c>
      <c r="C8" s="11">
        <f t="shared" si="8"/>
        <v>40418</v>
      </c>
      <c r="D8" t="s" s="10">
        <v>46</v>
      </c>
      <c r="E8" s="10">
        <v>21</v>
      </c>
      <c r="F8" s="10">
        <v>146.69</v>
      </c>
      <c r="G8" s="10">
        <v>0.05</v>
      </c>
      <c r="H8" t="s" s="10">
        <v>23</v>
      </c>
      <c r="I8" s="12">
        <v>4.43</v>
      </c>
      <c r="J8" s="10">
        <v>6.64</v>
      </c>
      <c r="K8" s="10">
        <v>4.95</v>
      </c>
      <c r="L8" t="s" s="10">
        <v>47</v>
      </c>
      <c r="M8" t="s" s="10">
        <v>25</v>
      </c>
      <c r="N8" t="s" s="10">
        <v>25</v>
      </c>
      <c r="O8" t="s" s="10">
        <v>34</v>
      </c>
      <c r="P8" t="s" s="10">
        <v>50</v>
      </c>
      <c r="Q8" t="s" s="10">
        <v>51</v>
      </c>
      <c r="R8" t="s" s="10">
        <v>52</v>
      </c>
      <c r="S8" t="s" s="10">
        <v>53</v>
      </c>
      <c r="T8" s="10">
        <v>0.37</v>
      </c>
      <c r="U8" s="11">
        <f>C8+2</f>
        <v>40420</v>
      </c>
    </row>
    <row r="9" ht="17" customHeight="1">
      <c r="A9" s="10">
        <v>97</v>
      </c>
      <c r="B9" s="10">
        <v>613</v>
      </c>
      <c r="C9" s="11">
        <f t="shared" si="12" ref="C9:C61">DATE(2012,12,31)-563</f>
        <v>40711</v>
      </c>
      <c r="D9" t="s" s="10">
        <v>31</v>
      </c>
      <c r="E9" s="10">
        <v>12</v>
      </c>
      <c r="F9" s="10">
        <v>93.54000000000001</v>
      </c>
      <c r="G9" s="10">
        <v>0.03</v>
      </c>
      <c r="H9" t="s" s="10">
        <v>23</v>
      </c>
      <c r="I9" s="12">
        <v>-54.0385</v>
      </c>
      <c r="J9" s="10">
        <v>7.3</v>
      </c>
      <c r="K9" s="10">
        <v>7.72</v>
      </c>
      <c r="L9" t="s" s="10">
        <v>54</v>
      </c>
      <c r="M9" t="s" s="10">
        <v>25</v>
      </c>
      <c r="N9" t="s" s="10">
        <v>25</v>
      </c>
      <c r="O9" t="s" s="10">
        <v>42</v>
      </c>
      <c r="P9" t="s" s="10">
        <v>27</v>
      </c>
      <c r="Q9" t="s" s="10">
        <v>38</v>
      </c>
      <c r="R9" t="s" s="10">
        <v>55</v>
      </c>
      <c r="S9" t="s" s="10">
        <v>40</v>
      </c>
      <c r="T9" s="10">
        <v>0.38</v>
      </c>
      <c r="U9" s="11">
        <f>C9+0</f>
        <v>40711</v>
      </c>
    </row>
    <row r="10" ht="17" customHeight="1">
      <c r="A10" s="10">
        <v>98</v>
      </c>
      <c r="B10" s="10">
        <v>613</v>
      </c>
      <c r="C10" s="11">
        <f t="shared" si="12"/>
        <v>40711</v>
      </c>
      <c r="D10" t="s" s="10">
        <v>31</v>
      </c>
      <c r="E10" s="10">
        <v>22</v>
      </c>
      <c r="F10" s="10">
        <v>905.08</v>
      </c>
      <c r="G10" s="10">
        <v>0.09</v>
      </c>
      <c r="H10" t="s" s="10">
        <v>23</v>
      </c>
      <c r="I10" s="12">
        <v>127.7</v>
      </c>
      <c r="J10" s="10">
        <v>42.76</v>
      </c>
      <c r="K10" s="10">
        <v>6.22</v>
      </c>
      <c r="L10" t="s" s="10">
        <v>54</v>
      </c>
      <c r="M10" t="s" s="10">
        <v>25</v>
      </c>
      <c r="N10" t="s" s="10">
        <v>25</v>
      </c>
      <c r="O10" t="s" s="10">
        <v>42</v>
      </c>
      <c r="P10" t="s" s="10">
        <v>27</v>
      </c>
      <c r="Q10" t="s" s="10">
        <v>28</v>
      </c>
      <c r="R10" t="s" s="10">
        <v>56</v>
      </c>
      <c r="S10" t="s" s="10">
        <v>40</v>
      </c>
      <c r="T10" s="13"/>
      <c r="U10" s="11">
        <f>C10+1</f>
        <v>40712</v>
      </c>
    </row>
    <row r="11" ht="17" customHeight="1">
      <c r="A11" s="10">
        <v>103</v>
      </c>
      <c r="B11" s="10">
        <v>643</v>
      </c>
      <c r="C11" s="11">
        <f>DATE(2012,12,31)-648</f>
        <v>40626</v>
      </c>
      <c r="D11" t="s" s="10">
        <v>31</v>
      </c>
      <c r="E11" s="10">
        <v>21</v>
      </c>
      <c r="F11" s="10">
        <v>2781.82</v>
      </c>
      <c r="G11" s="10">
        <v>0.07000000000000001</v>
      </c>
      <c r="H11" t="s" s="10">
        <v>57</v>
      </c>
      <c r="I11" s="12">
        <v>-695.26</v>
      </c>
      <c r="J11" s="10">
        <v>138.14</v>
      </c>
      <c r="K11" s="10">
        <v>35</v>
      </c>
      <c r="L11" t="s" s="10">
        <v>58</v>
      </c>
      <c r="M11" t="s" s="10">
        <v>25</v>
      </c>
      <c r="N11" t="s" s="10">
        <v>25</v>
      </c>
      <c r="O11" t="s" s="10">
        <v>42</v>
      </c>
      <c r="P11" t="s" s="10">
        <v>27</v>
      </c>
      <c r="Q11" t="s" s="10">
        <v>28</v>
      </c>
      <c r="R11" t="s" s="10">
        <v>59</v>
      </c>
      <c r="S11" t="s" s="10">
        <v>30</v>
      </c>
      <c r="T11" s="13"/>
      <c r="U11" s="11">
        <f>C11+1</f>
        <v>40627</v>
      </c>
    </row>
    <row r="12" ht="17" customHeight="1">
      <c r="A12" s="10">
        <v>107</v>
      </c>
      <c r="B12" s="10">
        <v>678</v>
      </c>
      <c r="C12" s="11">
        <f>DATE(2012,12,31)-1039</f>
        <v>40235</v>
      </c>
      <c r="D12" t="s" s="10">
        <v>22</v>
      </c>
      <c r="E12" s="10">
        <v>44</v>
      </c>
      <c r="F12" s="10">
        <v>228.41</v>
      </c>
      <c r="G12" s="10">
        <v>0.07000000000000001</v>
      </c>
      <c r="H12" t="s" s="10">
        <v>23</v>
      </c>
      <c r="I12" s="12">
        <v>-226.36</v>
      </c>
      <c r="J12" s="10">
        <v>4.98</v>
      </c>
      <c r="K12" s="10">
        <v>8.33</v>
      </c>
      <c r="L12" t="s" s="10">
        <v>60</v>
      </c>
      <c r="M12" t="s" s="10">
        <v>25</v>
      </c>
      <c r="N12" t="s" s="10">
        <v>25</v>
      </c>
      <c r="O12" t="s" s="10">
        <v>61</v>
      </c>
      <c r="P12" t="s" s="10">
        <v>27</v>
      </c>
      <c r="Q12" t="s" s="10">
        <v>62</v>
      </c>
      <c r="R12" t="s" s="10">
        <v>63</v>
      </c>
      <c r="S12" t="s" s="10">
        <v>40</v>
      </c>
      <c r="T12" s="10">
        <v>0.38</v>
      </c>
      <c r="U12" s="11">
        <f>C12+0</f>
        <v>40235</v>
      </c>
    </row>
    <row r="13" ht="17" customHeight="1">
      <c r="A13" s="10">
        <v>127</v>
      </c>
      <c r="B13" s="10">
        <v>807</v>
      </c>
      <c r="C13" s="11">
        <f t="shared" si="20" ref="C13:C14">DATE(2012,12,31)-769</f>
        <v>40505</v>
      </c>
      <c r="D13" t="s" s="10">
        <v>64</v>
      </c>
      <c r="E13" s="10">
        <v>45</v>
      </c>
      <c r="F13" s="10">
        <v>196.85</v>
      </c>
      <c r="G13" s="10">
        <v>0.01</v>
      </c>
      <c r="H13" t="s" s="10">
        <v>23</v>
      </c>
      <c r="I13" s="12">
        <v>-166.85</v>
      </c>
      <c r="J13" s="10">
        <v>4.28</v>
      </c>
      <c r="K13" s="10">
        <v>6.18</v>
      </c>
      <c r="L13" t="s" s="10">
        <v>65</v>
      </c>
      <c r="M13" t="s" s="10">
        <v>25</v>
      </c>
      <c r="N13" t="s" s="10">
        <v>25</v>
      </c>
      <c r="O13" t="s" s="10">
        <v>61</v>
      </c>
      <c r="P13" t="s" s="10">
        <v>27</v>
      </c>
      <c r="Q13" t="s" s="10">
        <v>62</v>
      </c>
      <c r="R13" t="s" s="10">
        <v>66</v>
      </c>
      <c r="S13" t="s" s="10">
        <v>40</v>
      </c>
      <c r="T13" s="10">
        <v>0.4</v>
      </c>
      <c r="U13" s="11">
        <f>C13+1</f>
        <v>40506</v>
      </c>
    </row>
    <row r="14" ht="17" customHeight="1">
      <c r="A14" s="10">
        <v>128</v>
      </c>
      <c r="B14" s="10">
        <v>807</v>
      </c>
      <c r="C14" s="11">
        <f t="shared" si="20"/>
        <v>40505</v>
      </c>
      <c r="D14" t="s" s="10">
        <v>64</v>
      </c>
      <c r="E14" s="10">
        <v>32</v>
      </c>
      <c r="F14" s="10">
        <v>124.56</v>
      </c>
      <c r="G14" s="10">
        <v>0.04</v>
      </c>
      <c r="H14" t="s" s="10">
        <v>23</v>
      </c>
      <c r="I14" s="12">
        <v>-14.33</v>
      </c>
      <c r="J14" s="10">
        <v>3.95</v>
      </c>
      <c r="K14" s="10">
        <v>2</v>
      </c>
      <c r="L14" t="s" s="10">
        <v>65</v>
      </c>
      <c r="M14" t="s" s="10">
        <v>25</v>
      </c>
      <c r="N14" t="s" s="10">
        <v>25</v>
      </c>
      <c r="O14" t="s" s="10">
        <v>61</v>
      </c>
      <c r="P14" t="s" s="10">
        <v>27</v>
      </c>
      <c r="Q14" t="s" s="10">
        <v>67</v>
      </c>
      <c r="R14" t="s" s="10">
        <v>68</v>
      </c>
      <c r="S14" t="s" s="10">
        <v>69</v>
      </c>
      <c r="T14" s="10">
        <v>0.53</v>
      </c>
      <c r="U14" s="11">
        <f>C14+1</f>
        <v>40506</v>
      </c>
    </row>
    <row r="15" ht="17" customHeight="1">
      <c r="A15" s="10">
        <v>134</v>
      </c>
      <c r="B15" s="10">
        <v>868</v>
      </c>
      <c r="C15" s="11">
        <f t="shared" si="24" ref="C15:C16">DATE(2012,12,31)-206</f>
        <v>41068</v>
      </c>
      <c r="D15" t="s" s="10">
        <v>46</v>
      </c>
      <c r="E15" s="10">
        <v>32</v>
      </c>
      <c r="F15" s="10">
        <v>716.84</v>
      </c>
      <c r="G15" s="10">
        <v>0</v>
      </c>
      <c r="H15" t="s" s="10">
        <v>23</v>
      </c>
      <c r="I15" s="12">
        <v>134.72</v>
      </c>
      <c r="J15" s="10">
        <v>21.78</v>
      </c>
      <c r="K15" s="10">
        <v>5.94</v>
      </c>
      <c r="L15" t="s" s="10">
        <v>70</v>
      </c>
      <c r="M15" t="s" s="10">
        <v>25</v>
      </c>
      <c r="N15" t="s" s="10">
        <v>25</v>
      </c>
      <c r="O15" t="s" s="10">
        <v>61</v>
      </c>
      <c r="P15" t="s" s="10">
        <v>27</v>
      </c>
      <c r="Q15" t="s" s="10">
        <v>35</v>
      </c>
      <c r="R15" t="s" s="10">
        <v>48</v>
      </c>
      <c r="S15" t="s" s="10">
        <v>49</v>
      </c>
      <c r="T15" s="10">
        <v>0.5</v>
      </c>
      <c r="U15" s="11">
        <f>C15+1</f>
        <v>41069</v>
      </c>
    </row>
    <row r="16" ht="17" customHeight="1">
      <c r="A16" s="10">
        <v>135</v>
      </c>
      <c r="B16" s="10">
        <v>868</v>
      </c>
      <c r="C16" s="11">
        <f t="shared" si="24"/>
        <v>41068</v>
      </c>
      <c r="D16" t="s" s="10">
        <v>46</v>
      </c>
      <c r="E16" s="10">
        <v>31</v>
      </c>
      <c r="F16" s="10">
        <v>1474.33</v>
      </c>
      <c r="G16" s="10">
        <v>0.04</v>
      </c>
      <c r="H16" t="s" s="10">
        <v>23</v>
      </c>
      <c r="I16" s="12">
        <v>114.46</v>
      </c>
      <c r="J16" s="10">
        <v>47.98</v>
      </c>
      <c r="K16" s="10">
        <v>3.61</v>
      </c>
      <c r="L16" t="s" s="10">
        <v>70</v>
      </c>
      <c r="M16" t="s" s="10">
        <v>25</v>
      </c>
      <c r="N16" t="s" s="10">
        <v>25</v>
      </c>
      <c r="O16" t="s" s="10">
        <v>61</v>
      </c>
      <c r="P16" t="s" s="10">
        <v>43</v>
      </c>
      <c r="Q16" t="s" s="10">
        <v>71</v>
      </c>
      <c r="R16" t="s" s="10">
        <v>72</v>
      </c>
      <c r="S16" t="s" s="10">
        <v>53</v>
      </c>
      <c r="T16" s="10">
        <v>0.71</v>
      </c>
      <c r="U16" s="11">
        <f>C16+2</f>
        <v>41070</v>
      </c>
    </row>
    <row r="17" ht="17" customHeight="1">
      <c r="A17" s="10">
        <v>149</v>
      </c>
      <c r="B17" s="10">
        <v>933</v>
      </c>
      <c r="C17" s="11">
        <f t="shared" si="28" ref="C17:C28">DATE(2012,12,31)-149</f>
        <v>41125</v>
      </c>
      <c r="D17" t="s" s="10">
        <v>46</v>
      </c>
      <c r="E17" s="10">
        <v>15</v>
      </c>
      <c r="F17" s="10">
        <v>80.61</v>
      </c>
      <c r="G17" s="10">
        <v>0.02</v>
      </c>
      <c r="H17" t="s" s="10">
        <v>23</v>
      </c>
      <c r="I17" s="12">
        <v>-4.715</v>
      </c>
      <c r="J17" s="10">
        <v>5.28</v>
      </c>
      <c r="K17" s="10">
        <v>2.99</v>
      </c>
      <c r="L17" t="s" s="10">
        <v>73</v>
      </c>
      <c r="M17" t="s" s="10">
        <v>25</v>
      </c>
      <c r="N17" t="s" s="10">
        <v>25</v>
      </c>
      <c r="O17" t="s" s="10">
        <v>26</v>
      </c>
      <c r="P17" t="s" s="10">
        <v>27</v>
      </c>
      <c r="Q17" t="s" s="10">
        <v>38</v>
      </c>
      <c r="R17" t="s" s="10">
        <v>74</v>
      </c>
      <c r="S17" t="s" s="10">
        <v>40</v>
      </c>
      <c r="T17" s="10">
        <v>0.37</v>
      </c>
      <c r="U17" s="11">
        <f>C17+0</f>
        <v>41125</v>
      </c>
    </row>
    <row r="18" ht="17" customHeight="1">
      <c r="A18" s="10">
        <v>160</v>
      </c>
      <c r="B18" s="10">
        <v>995</v>
      </c>
      <c r="C18" s="11">
        <f>DATE(2012,12,31)-581</f>
        <v>40693</v>
      </c>
      <c r="D18" t="s" s="10">
        <v>64</v>
      </c>
      <c r="E18" s="10">
        <v>46</v>
      </c>
      <c r="F18" s="10">
        <v>1815.49</v>
      </c>
      <c r="G18" s="10">
        <v>0.03</v>
      </c>
      <c r="H18" t="s" s="10">
        <v>23</v>
      </c>
      <c r="I18" s="12">
        <v>782.91</v>
      </c>
      <c r="J18" s="10">
        <v>39.89</v>
      </c>
      <c r="K18" s="10">
        <v>3.04</v>
      </c>
      <c r="L18" t="s" s="10">
        <v>65</v>
      </c>
      <c r="M18" t="s" s="10">
        <v>25</v>
      </c>
      <c r="N18" t="s" s="10">
        <v>25</v>
      </c>
      <c r="O18" t="s" s="10">
        <v>61</v>
      </c>
      <c r="P18" t="s" s="10">
        <v>50</v>
      </c>
      <c r="Q18" t="s" s="10">
        <v>51</v>
      </c>
      <c r="R18" t="s" s="10">
        <v>75</v>
      </c>
      <c r="S18" t="s" s="10">
        <v>69</v>
      </c>
      <c r="T18" s="10">
        <v>0.53</v>
      </c>
      <c r="U18" s="11">
        <f>C18+1</f>
        <v>40694</v>
      </c>
    </row>
    <row r="19" ht="17" customHeight="1">
      <c r="A19" s="10">
        <v>161</v>
      </c>
      <c r="B19" s="10">
        <v>998</v>
      </c>
      <c r="C19" s="11">
        <f>DATE(2012,12,31)-1132</f>
        <v>40142</v>
      </c>
      <c r="D19" t="s" s="10">
        <v>46</v>
      </c>
      <c r="E19" s="10">
        <v>16</v>
      </c>
      <c r="F19" s="10">
        <v>248.26</v>
      </c>
      <c r="G19" s="10">
        <v>0.07000000000000001</v>
      </c>
      <c r="H19" t="s" s="10">
        <v>23</v>
      </c>
      <c r="I19" s="12">
        <v>93.8</v>
      </c>
      <c r="J19" s="10">
        <v>15.74</v>
      </c>
      <c r="K19" s="10">
        <v>1.39</v>
      </c>
      <c r="L19" t="s" s="10">
        <v>76</v>
      </c>
      <c r="M19" t="s" s="10">
        <v>25</v>
      </c>
      <c r="N19" t="s" s="10">
        <v>25</v>
      </c>
      <c r="O19" t="s" s="10">
        <v>26</v>
      </c>
      <c r="P19" t="s" s="10">
        <v>27</v>
      </c>
      <c r="Q19" t="s" s="10">
        <v>77</v>
      </c>
      <c r="R19" t="s" s="10">
        <v>78</v>
      </c>
      <c r="S19" t="s" s="10">
        <v>40</v>
      </c>
      <c r="T19" s="10">
        <v>0.4</v>
      </c>
      <c r="U19" s="11">
        <f>C19+1</f>
        <v>40143</v>
      </c>
    </row>
    <row r="20" ht="17" customHeight="1">
      <c r="A20" s="10">
        <v>175</v>
      </c>
      <c r="B20" s="10">
        <v>1154</v>
      </c>
      <c r="C20" s="11">
        <f t="shared" si="34" ref="C20:C21">DATE(2012,12,31)-321</f>
        <v>40953</v>
      </c>
      <c r="D20" t="s" s="10">
        <v>79</v>
      </c>
      <c r="E20" s="10">
        <v>44</v>
      </c>
      <c r="F20" s="10">
        <v>4462.23</v>
      </c>
      <c r="G20" s="10">
        <v>0.04</v>
      </c>
      <c r="H20" t="s" s="10">
        <v>32</v>
      </c>
      <c r="I20" s="12">
        <v>440.72</v>
      </c>
      <c r="J20" s="10">
        <v>100.98</v>
      </c>
      <c r="K20" s="10">
        <v>26.22</v>
      </c>
      <c r="L20" t="s" s="10">
        <v>80</v>
      </c>
      <c r="M20" t="s" s="10">
        <v>25</v>
      </c>
      <c r="N20" t="s" s="10">
        <v>25</v>
      </c>
      <c r="O20" t="s" s="10">
        <v>61</v>
      </c>
      <c r="P20" t="s" s="10">
        <v>50</v>
      </c>
      <c r="Q20" t="s" s="10">
        <v>81</v>
      </c>
      <c r="R20" t="s" s="10">
        <v>82</v>
      </c>
      <c r="S20" t="s" s="10">
        <v>83</v>
      </c>
      <c r="T20" s="10">
        <v>0.6</v>
      </c>
      <c r="U20" s="11">
        <f>C20+2</f>
        <v>40955</v>
      </c>
    </row>
    <row r="21" ht="17" customHeight="1">
      <c r="A21" s="10">
        <v>176</v>
      </c>
      <c r="B21" s="10">
        <v>1154</v>
      </c>
      <c r="C21" s="11">
        <f t="shared" si="34"/>
        <v>40953</v>
      </c>
      <c r="D21" t="s" s="10">
        <v>79</v>
      </c>
      <c r="E21" s="10">
        <v>11</v>
      </c>
      <c r="F21" s="10">
        <v>663.7840000000001</v>
      </c>
      <c r="G21" s="10">
        <v>0.25</v>
      </c>
      <c r="H21" t="s" s="10">
        <v>23</v>
      </c>
      <c r="I21" s="12">
        <v>-481.041</v>
      </c>
      <c r="J21" s="10">
        <v>71.37</v>
      </c>
      <c r="K21" s="10">
        <v>69</v>
      </c>
      <c r="L21" t="s" s="10">
        <v>80</v>
      </c>
      <c r="M21" t="s" s="10">
        <v>25</v>
      </c>
      <c r="N21" t="s" s="10">
        <v>25</v>
      </c>
      <c r="O21" t="s" s="10">
        <v>61</v>
      </c>
      <c r="P21" t="s" s="10">
        <v>50</v>
      </c>
      <c r="Q21" t="s" s="10">
        <v>84</v>
      </c>
      <c r="R21" t="s" s="10">
        <v>85</v>
      </c>
      <c r="S21" t="s" s="10">
        <v>30</v>
      </c>
      <c r="T21" s="10">
        <v>0.68</v>
      </c>
      <c r="U21" s="11">
        <f>C21+2</f>
        <v>40955</v>
      </c>
    </row>
    <row r="22" ht="17" customHeight="1">
      <c r="A22" s="10">
        <v>203</v>
      </c>
      <c r="B22" s="10">
        <v>1344</v>
      </c>
      <c r="C22" s="11">
        <f t="shared" si="38" ref="C22:C23">DATE(2012,12,31)-260</f>
        <v>41014</v>
      </c>
      <c r="D22" t="s" s="10">
        <v>22</v>
      </c>
      <c r="E22" s="10">
        <v>15</v>
      </c>
      <c r="F22" s="10">
        <v>834.904</v>
      </c>
      <c r="G22" s="10">
        <v>0.06</v>
      </c>
      <c r="H22" t="s" s="10">
        <v>23</v>
      </c>
      <c r="I22" s="12">
        <v>-11.682</v>
      </c>
      <c r="J22" s="10">
        <v>65.98999999999999</v>
      </c>
      <c r="K22" s="10">
        <v>5.26</v>
      </c>
      <c r="L22" t="s" s="10">
        <v>86</v>
      </c>
      <c r="M22" t="s" s="10">
        <v>25</v>
      </c>
      <c r="N22" t="s" s="10">
        <v>25</v>
      </c>
      <c r="O22" t="s" s="10">
        <v>42</v>
      </c>
      <c r="P22" t="s" s="10">
        <v>43</v>
      </c>
      <c r="Q22" t="s" s="10">
        <v>44</v>
      </c>
      <c r="R22" t="s" s="10">
        <v>87</v>
      </c>
      <c r="S22" t="s" s="10">
        <v>40</v>
      </c>
      <c r="T22" s="10">
        <v>0.59</v>
      </c>
      <c r="U22" s="11">
        <f>C22+7</f>
        <v>41021</v>
      </c>
    </row>
    <row r="23" ht="17" customHeight="1">
      <c r="A23" s="10">
        <v>204</v>
      </c>
      <c r="B23" s="10">
        <v>1344</v>
      </c>
      <c r="C23" s="11">
        <f t="shared" si="38"/>
        <v>41014</v>
      </c>
      <c r="D23" t="s" s="10">
        <v>22</v>
      </c>
      <c r="E23" s="10">
        <v>18</v>
      </c>
      <c r="F23" s="10">
        <v>2480.9205</v>
      </c>
      <c r="G23" s="10">
        <v>0.01</v>
      </c>
      <c r="H23" t="s" s="10">
        <v>23</v>
      </c>
      <c r="I23" s="12">
        <v>313.578</v>
      </c>
      <c r="J23" s="10">
        <v>155.99</v>
      </c>
      <c r="K23" s="10">
        <v>8.99</v>
      </c>
      <c r="L23" t="s" s="10">
        <v>86</v>
      </c>
      <c r="M23" t="s" s="10">
        <v>25</v>
      </c>
      <c r="N23" t="s" s="10">
        <v>25</v>
      </c>
      <c r="O23" t="s" s="10">
        <v>42</v>
      </c>
      <c r="P23" t="s" s="10">
        <v>43</v>
      </c>
      <c r="Q23" t="s" s="10">
        <v>44</v>
      </c>
      <c r="R23" t="s" s="10">
        <v>88</v>
      </c>
      <c r="S23" t="s" s="10">
        <v>40</v>
      </c>
      <c r="T23" s="10">
        <v>0.58</v>
      </c>
      <c r="U23" s="11">
        <f>C23+4</f>
        <v>41018</v>
      </c>
    </row>
    <row r="24" ht="17" customHeight="1">
      <c r="A24" s="10">
        <v>213</v>
      </c>
      <c r="B24" s="10">
        <v>1412</v>
      </c>
      <c r="C24" s="11">
        <f t="shared" si="42" ref="C24:C25">DATE(2012,12,31)-1025</f>
        <v>40249</v>
      </c>
      <c r="D24" t="s" s="10">
        <v>46</v>
      </c>
      <c r="E24" s="10">
        <v>13</v>
      </c>
      <c r="F24" s="10">
        <v>59.03</v>
      </c>
      <c r="G24" s="10">
        <v>0.1</v>
      </c>
      <c r="H24" t="s" s="10">
        <v>57</v>
      </c>
      <c r="I24" s="12">
        <v>26.92</v>
      </c>
      <c r="J24" s="10">
        <v>3.69</v>
      </c>
      <c r="K24" s="10">
        <v>0.5</v>
      </c>
      <c r="L24" t="s" s="10">
        <v>47</v>
      </c>
      <c r="M24" t="s" s="10">
        <v>25</v>
      </c>
      <c r="N24" t="s" s="10">
        <v>25</v>
      </c>
      <c r="O24" t="s" s="10">
        <v>34</v>
      </c>
      <c r="P24" t="s" s="10">
        <v>27</v>
      </c>
      <c r="Q24" t="s" s="10">
        <v>89</v>
      </c>
      <c r="R24" t="s" s="10">
        <v>90</v>
      </c>
      <c r="S24" t="s" s="10">
        <v>40</v>
      </c>
      <c r="T24" s="10">
        <v>0.38</v>
      </c>
      <c r="U24" s="11">
        <f>C24+2</f>
        <v>40251</v>
      </c>
    </row>
    <row r="25" ht="17" customHeight="1">
      <c r="A25" s="10">
        <v>214</v>
      </c>
      <c r="B25" s="10">
        <v>1412</v>
      </c>
      <c r="C25" s="11">
        <f t="shared" si="42"/>
        <v>40249</v>
      </c>
      <c r="D25" t="s" s="10">
        <v>46</v>
      </c>
      <c r="E25" s="10">
        <v>21</v>
      </c>
      <c r="F25" s="10">
        <v>97.48</v>
      </c>
      <c r="G25" s="10">
        <v>0.05</v>
      </c>
      <c r="H25" t="s" s="10">
        <v>23</v>
      </c>
      <c r="I25" s="12">
        <v>-5.77</v>
      </c>
      <c r="J25" s="10">
        <v>4.71</v>
      </c>
      <c r="K25" s="10">
        <v>0.7</v>
      </c>
      <c r="L25" t="s" s="10">
        <v>47</v>
      </c>
      <c r="M25" t="s" s="10">
        <v>25</v>
      </c>
      <c r="N25" t="s" s="10">
        <v>25</v>
      </c>
      <c r="O25" t="s" s="10">
        <v>34</v>
      </c>
      <c r="P25" t="s" s="10">
        <v>27</v>
      </c>
      <c r="Q25" t="s" s="10">
        <v>67</v>
      </c>
      <c r="R25" t="s" s="10">
        <v>91</v>
      </c>
      <c r="S25" t="s" s="10">
        <v>69</v>
      </c>
      <c r="T25" s="10">
        <v>0.8</v>
      </c>
      <c r="U25" s="11">
        <f>C25+2</f>
        <v>40251</v>
      </c>
    </row>
    <row r="26" ht="17" customHeight="1">
      <c r="A26" s="10">
        <v>229</v>
      </c>
      <c r="B26" s="10">
        <v>1539</v>
      </c>
      <c r="C26" s="11">
        <f t="shared" si="46" ref="C26:C27">DATE(2012,12,31)-663</f>
        <v>40611</v>
      </c>
      <c r="D26" t="s" s="10">
        <v>22</v>
      </c>
      <c r="E26" s="10">
        <v>33</v>
      </c>
      <c r="F26" s="10">
        <v>511.83</v>
      </c>
      <c r="G26" s="10">
        <v>0.1</v>
      </c>
      <c r="H26" t="s" s="10">
        <v>23</v>
      </c>
      <c r="I26" s="12">
        <v>-172.8795</v>
      </c>
      <c r="J26" s="10">
        <v>15.99</v>
      </c>
      <c r="K26" s="10">
        <v>13.18</v>
      </c>
      <c r="L26" t="s" s="10">
        <v>92</v>
      </c>
      <c r="M26" t="s" s="10">
        <v>25</v>
      </c>
      <c r="N26" t="s" s="10">
        <v>25</v>
      </c>
      <c r="O26" t="s" s="10">
        <v>42</v>
      </c>
      <c r="P26" t="s" s="10">
        <v>27</v>
      </c>
      <c r="Q26" t="s" s="10">
        <v>38</v>
      </c>
      <c r="R26" t="s" s="10">
        <v>93</v>
      </c>
      <c r="S26" t="s" s="10">
        <v>40</v>
      </c>
      <c r="T26" s="10">
        <v>0.37</v>
      </c>
      <c r="U26" s="11">
        <f>C26+2</f>
        <v>40613</v>
      </c>
    </row>
    <row r="27" ht="17" customHeight="1">
      <c r="A27" s="10">
        <v>230</v>
      </c>
      <c r="B27" s="10">
        <v>1539</v>
      </c>
      <c r="C27" s="11">
        <f t="shared" si="46"/>
        <v>40611</v>
      </c>
      <c r="D27" t="s" s="10">
        <v>22</v>
      </c>
      <c r="E27" s="10">
        <v>38</v>
      </c>
      <c r="F27" s="10">
        <v>184.99</v>
      </c>
      <c r="G27" s="10">
        <v>0.05</v>
      </c>
      <c r="H27" t="s" s="10">
        <v>23</v>
      </c>
      <c r="I27" s="12">
        <v>-144.55</v>
      </c>
      <c r="J27" s="10">
        <v>4.89</v>
      </c>
      <c r="K27" s="10">
        <v>4.93</v>
      </c>
      <c r="L27" t="s" s="10">
        <v>92</v>
      </c>
      <c r="M27" t="s" s="10">
        <v>25</v>
      </c>
      <c r="N27" t="s" s="10">
        <v>25</v>
      </c>
      <c r="O27" t="s" s="10">
        <v>42</v>
      </c>
      <c r="P27" t="s" s="10">
        <v>43</v>
      </c>
      <c r="Q27" t="s" s="10">
        <v>71</v>
      </c>
      <c r="R27" t="s" s="10">
        <v>94</v>
      </c>
      <c r="S27" t="s" s="10">
        <v>53</v>
      </c>
      <c r="T27" s="10">
        <v>0.66</v>
      </c>
      <c r="U27" s="11">
        <f>C27+5</f>
        <v>40616</v>
      </c>
    </row>
    <row r="28" ht="17" customHeight="1">
      <c r="A28" s="10">
        <v>231</v>
      </c>
      <c r="B28" s="10">
        <v>1540</v>
      </c>
      <c r="C28" s="11">
        <f t="shared" si="28"/>
        <v>41125</v>
      </c>
      <c r="D28" t="s" s="10">
        <v>31</v>
      </c>
      <c r="E28" s="10">
        <v>30</v>
      </c>
      <c r="F28" s="10">
        <v>80.90000000000001</v>
      </c>
      <c r="G28" s="10">
        <v>0.09</v>
      </c>
      <c r="H28" t="s" s="10">
        <v>23</v>
      </c>
      <c r="I28" s="12">
        <v>5.76</v>
      </c>
      <c r="J28" s="10">
        <v>2.88</v>
      </c>
      <c r="K28" s="10">
        <v>0.7</v>
      </c>
      <c r="L28" t="s" s="10">
        <v>95</v>
      </c>
      <c r="M28" t="s" s="10">
        <v>25</v>
      </c>
      <c r="N28" t="s" s="10">
        <v>25</v>
      </c>
      <c r="O28" t="s" s="10">
        <v>61</v>
      </c>
      <c r="P28" t="s" s="10">
        <v>27</v>
      </c>
      <c r="Q28" t="s" s="10">
        <v>96</v>
      </c>
      <c r="R28" t="s" s="10">
        <v>97</v>
      </c>
      <c r="S28" t="s" s="10">
        <v>69</v>
      </c>
      <c r="T28" s="10">
        <v>0.5600000000000001</v>
      </c>
      <c r="U28" s="11">
        <f>C28+2</f>
        <v>41127</v>
      </c>
    </row>
    <row r="29" ht="17" customHeight="1">
      <c r="A29" s="10">
        <v>249</v>
      </c>
      <c r="B29" s="10">
        <v>1702</v>
      </c>
      <c r="C29" s="11">
        <f t="shared" si="52" ref="C29:C89">DATE(2012,12,31)-605</f>
        <v>40669</v>
      </c>
      <c r="D29" t="s" s="10">
        <v>31</v>
      </c>
      <c r="E29" s="10">
        <v>23</v>
      </c>
      <c r="F29" s="10">
        <v>67.23999999999999</v>
      </c>
      <c r="G29" s="10">
        <v>0.06</v>
      </c>
      <c r="H29" t="s" s="10">
        <v>23</v>
      </c>
      <c r="I29" s="12">
        <v>4.9</v>
      </c>
      <c r="J29" s="10">
        <v>2.84</v>
      </c>
      <c r="K29" s="10">
        <v>0.93</v>
      </c>
      <c r="L29" t="s" s="10">
        <v>98</v>
      </c>
      <c r="M29" t="s" s="10">
        <v>25</v>
      </c>
      <c r="N29" t="s" s="10">
        <v>25</v>
      </c>
      <c r="O29" t="s" s="10">
        <v>61</v>
      </c>
      <c r="P29" t="s" s="10">
        <v>27</v>
      </c>
      <c r="Q29" t="s" s="10">
        <v>96</v>
      </c>
      <c r="R29" t="s" s="10">
        <v>99</v>
      </c>
      <c r="S29" t="s" s="10">
        <v>69</v>
      </c>
      <c r="T29" s="10">
        <v>0.54</v>
      </c>
      <c r="U29" s="11">
        <f>C29+1</f>
        <v>40670</v>
      </c>
    </row>
    <row r="30" ht="17" customHeight="1">
      <c r="A30" s="10">
        <v>250</v>
      </c>
      <c r="B30" s="10">
        <v>1761</v>
      </c>
      <c r="C30" s="11">
        <f>DATE(2012,12,31)-739</f>
        <v>40535</v>
      </c>
      <c r="D30" t="s" s="10">
        <v>31</v>
      </c>
      <c r="E30" s="10">
        <v>25</v>
      </c>
      <c r="F30" s="10">
        <v>12028.23</v>
      </c>
      <c r="G30" s="10">
        <v>0.01</v>
      </c>
      <c r="H30" t="s" s="10">
        <v>32</v>
      </c>
      <c r="I30" s="12">
        <v>-547.61</v>
      </c>
      <c r="J30" s="10">
        <v>449.99</v>
      </c>
      <c r="K30" s="10">
        <v>49</v>
      </c>
      <c r="L30" t="s" s="10">
        <v>92</v>
      </c>
      <c r="M30" t="s" s="10">
        <v>25</v>
      </c>
      <c r="N30" t="s" s="10">
        <v>25</v>
      </c>
      <c r="O30" t="s" s="10">
        <v>42</v>
      </c>
      <c r="P30" t="s" s="10">
        <v>43</v>
      </c>
      <c r="Q30" t="s" s="10">
        <v>100</v>
      </c>
      <c r="R30" t="s" s="10">
        <v>101</v>
      </c>
      <c r="S30" t="s" s="10">
        <v>37</v>
      </c>
      <c r="T30" s="10">
        <v>0.38</v>
      </c>
      <c r="U30" s="11">
        <f>C30+2</f>
        <v>40537</v>
      </c>
    </row>
    <row r="31" ht="17" customHeight="1">
      <c r="A31" s="10">
        <v>256</v>
      </c>
      <c r="B31" s="10">
        <v>1792</v>
      </c>
      <c r="C31" s="11">
        <f>DATE(2012,12,31)-784</f>
        <v>40490</v>
      </c>
      <c r="D31" t="s" s="10">
        <v>22</v>
      </c>
      <c r="E31" s="10">
        <v>28</v>
      </c>
      <c r="F31" s="10">
        <v>370.48</v>
      </c>
      <c r="G31" s="10">
        <v>0.04</v>
      </c>
      <c r="H31" t="s" s="10">
        <v>23</v>
      </c>
      <c r="I31" s="12">
        <v>-5.45</v>
      </c>
      <c r="J31" s="10">
        <v>13.48</v>
      </c>
      <c r="K31" s="10">
        <v>4.51</v>
      </c>
      <c r="L31" t="s" s="10">
        <v>47</v>
      </c>
      <c r="M31" t="s" s="10">
        <v>25</v>
      </c>
      <c r="N31" t="s" s="10">
        <v>25</v>
      </c>
      <c r="O31" t="s" s="10">
        <v>34</v>
      </c>
      <c r="P31" t="s" s="10">
        <v>27</v>
      </c>
      <c r="Q31" t="s" s="10">
        <v>28</v>
      </c>
      <c r="R31" t="s" s="10">
        <v>102</v>
      </c>
      <c r="S31" t="s" s="10">
        <v>40</v>
      </c>
      <c r="T31" s="10">
        <v>0.59</v>
      </c>
      <c r="U31" s="11">
        <f>C31+5</f>
        <v>40495</v>
      </c>
    </row>
    <row r="32" ht="17" customHeight="1">
      <c r="A32" s="10">
        <v>330</v>
      </c>
      <c r="B32" s="10">
        <v>2275</v>
      </c>
      <c r="C32" s="11">
        <f>DATE(2012,12,31)-71</f>
        <v>41203</v>
      </c>
      <c r="D32" t="s" s="10">
        <v>46</v>
      </c>
      <c r="E32" s="10">
        <v>49</v>
      </c>
      <c r="F32" s="10">
        <v>278</v>
      </c>
      <c r="G32" s="10">
        <v>0.08</v>
      </c>
      <c r="H32" t="s" s="10">
        <v>23</v>
      </c>
      <c r="I32" s="12">
        <v>41.67</v>
      </c>
      <c r="J32" s="10">
        <v>6.08</v>
      </c>
      <c r="K32" s="10">
        <v>1.17</v>
      </c>
      <c r="L32" t="s" s="10">
        <v>103</v>
      </c>
      <c r="M32" t="s" s="10">
        <v>25</v>
      </c>
      <c r="N32" t="s" s="10">
        <v>25</v>
      </c>
      <c r="O32" t="s" s="10">
        <v>26</v>
      </c>
      <c r="P32" t="s" s="10">
        <v>27</v>
      </c>
      <c r="Q32" t="s" s="10">
        <v>96</v>
      </c>
      <c r="R32" t="s" s="10">
        <v>104</v>
      </c>
      <c r="S32" t="s" s="10">
        <v>69</v>
      </c>
      <c r="T32" s="10">
        <v>0.5600000000000001</v>
      </c>
      <c r="U32" s="11">
        <f>C32+1</f>
        <v>41204</v>
      </c>
    </row>
    <row r="33" ht="17" customHeight="1">
      <c r="A33" s="10">
        <v>331</v>
      </c>
      <c r="B33" s="10">
        <v>2277</v>
      </c>
      <c r="C33" s="11">
        <f t="shared" si="60" ref="C33:C34">DATE(2012,12,31)-730</f>
        <v>40544</v>
      </c>
      <c r="D33" t="s" s="10">
        <v>46</v>
      </c>
      <c r="E33" s="10">
        <v>10</v>
      </c>
      <c r="F33" s="10">
        <v>66.54000000000001</v>
      </c>
      <c r="G33" s="10">
        <v>0.01</v>
      </c>
      <c r="H33" t="s" s="10">
        <v>23</v>
      </c>
      <c r="I33" s="12">
        <v>-46.03</v>
      </c>
      <c r="J33" s="10">
        <v>5.98</v>
      </c>
      <c r="K33" s="10">
        <v>4.38</v>
      </c>
      <c r="L33" t="s" s="10">
        <v>95</v>
      </c>
      <c r="M33" t="s" s="10">
        <v>25</v>
      </c>
      <c r="N33" t="s" s="10">
        <v>25</v>
      </c>
      <c r="O33" t="s" s="10">
        <v>61</v>
      </c>
      <c r="P33" t="s" s="10">
        <v>43</v>
      </c>
      <c r="Q33" t="s" s="10">
        <v>71</v>
      </c>
      <c r="R33" t="s" s="10">
        <v>105</v>
      </c>
      <c r="S33" t="s" s="10">
        <v>53</v>
      </c>
      <c r="T33" s="10">
        <v>0.75</v>
      </c>
      <c r="U33" s="11">
        <f>C33+1</f>
        <v>40545</v>
      </c>
    </row>
    <row r="34" ht="17" customHeight="1">
      <c r="A34" s="10">
        <v>332</v>
      </c>
      <c r="B34" s="10">
        <v>2277</v>
      </c>
      <c r="C34" s="11">
        <f t="shared" si="60"/>
        <v>40544</v>
      </c>
      <c r="D34" t="s" s="10">
        <v>46</v>
      </c>
      <c r="E34" s="10">
        <v>21</v>
      </c>
      <c r="F34" s="10">
        <v>845.3200000000001</v>
      </c>
      <c r="G34" s="10">
        <v>0.06</v>
      </c>
      <c r="H34" t="s" s="10">
        <v>23</v>
      </c>
      <c r="I34" s="12">
        <v>33.67</v>
      </c>
      <c r="J34" s="10">
        <v>40.99</v>
      </c>
      <c r="K34" s="10">
        <v>19.99</v>
      </c>
      <c r="L34" t="s" s="10">
        <v>95</v>
      </c>
      <c r="M34" t="s" s="10">
        <v>25</v>
      </c>
      <c r="N34" t="s" s="10">
        <v>25</v>
      </c>
      <c r="O34" t="s" s="10">
        <v>61</v>
      </c>
      <c r="P34" t="s" s="10">
        <v>27</v>
      </c>
      <c r="Q34" t="s" s="10">
        <v>62</v>
      </c>
      <c r="R34" t="s" s="10">
        <v>106</v>
      </c>
      <c r="S34" t="s" s="10">
        <v>40</v>
      </c>
      <c r="T34" s="10">
        <v>0.36</v>
      </c>
      <c r="U34" s="11">
        <f>C34+2</f>
        <v>40546</v>
      </c>
    </row>
    <row r="35" ht="17" customHeight="1">
      <c r="A35" s="10">
        <v>362</v>
      </c>
      <c r="B35" s="10">
        <v>2532</v>
      </c>
      <c r="C35" s="11">
        <f t="shared" si="64" ref="C35:C36">DATE(2012,12,31)-448</f>
        <v>40826</v>
      </c>
      <c r="D35" t="s" s="10">
        <v>31</v>
      </c>
      <c r="E35" s="10">
        <v>39</v>
      </c>
      <c r="F35" s="10">
        <v>282.07</v>
      </c>
      <c r="G35" s="10">
        <v>0.03</v>
      </c>
      <c r="H35" t="s" s="10">
        <v>23</v>
      </c>
      <c r="I35" s="12">
        <v>140.01</v>
      </c>
      <c r="J35" s="10">
        <v>7.31</v>
      </c>
      <c r="K35" s="10">
        <v>0.49</v>
      </c>
      <c r="L35" t="s" s="10">
        <v>107</v>
      </c>
      <c r="M35" t="s" s="10">
        <v>25</v>
      </c>
      <c r="N35" t="s" s="10">
        <v>25</v>
      </c>
      <c r="O35" t="s" s="10">
        <v>42</v>
      </c>
      <c r="P35" t="s" s="10">
        <v>27</v>
      </c>
      <c r="Q35" t="s" s="10">
        <v>89</v>
      </c>
      <c r="R35" t="s" s="10">
        <v>108</v>
      </c>
      <c r="S35" t="s" s="10">
        <v>40</v>
      </c>
      <c r="T35" s="10">
        <v>0.38</v>
      </c>
      <c r="U35" s="11">
        <f>C35+1</f>
        <v>40827</v>
      </c>
    </row>
    <row r="36" ht="17" customHeight="1">
      <c r="A36" s="10">
        <v>363</v>
      </c>
      <c r="B36" s="10">
        <v>2532</v>
      </c>
      <c r="C36" s="11">
        <f t="shared" si="64"/>
        <v>40826</v>
      </c>
      <c r="D36" t="s" s="10">
        <v>31</v>
      </c>
      <c r="E36" s="10">
        <v>24</v>
      </c>
      <c r="F36" s="10">
        <v>426.037</v>
      </c>
      <c r="G36" s="10">
        <v>0.01</v>
      </c>
      <c r="H36" t="s" s="10">
        <v>23</v>
      </c>
      <c r="I36" s="12">
        <v>-78.958</v>
      </c>
      <c r="J36" s="10">
        <v>20.99</v>
      </c>
      <c r="K36" s="10">
        <v>2.5</v>
      </c>
      <c r="L36" t="s" s="10">
        <v>107</v>
      </c>
      <c r="M36" t="s" s="10">
        <v>25</v>
      </c>
      <c r="N36" t="s" s="10">
        <v>25</v>
      </c>
      <c r="O36" t="s" s="10">
        <v>42</v>
      </c>
      <c r="P36" t="s" s="10">
        <v>43</v>
      </c>
      <c r="Q36" t="s" s="10">
        <v>44</v>
      </c>
      <c r="R36" t="s" s="10">
        <v>109</v>
      </c>
      <c r="S36" t="s" s="10">
        <v>69</v>
      </c>
      <c r="T36" s="10">
        <v>0.8100000000000001</v>
      </c>
      <c r="U36" s="11">
        <f>C36+1</f>
        <v>40827</v>
      </c>
    </row>
    <row r="37" ht="17" customHeight="1">
      <c r="A37" s="10">
        <v>381</v>
      </c>
      <c r="B37" s="10">
        <v>2631</v>
      </c>
      <c r="C37" s="11">
        <f>DATE(2012,12,31)-830</f>
        <v>40444</v>
      </c>
      <c r="D37" t="s" s="10">
        <v>22</v>
      </c>
      <c r="E37" s="10">
        <v>27</v>
      </c>
      <c r="F37" s="10">
        <v>1078.49</v>
      </c>
      <c r="G37" s="10">
        <v>0.08</v>
      </c>
      <c r="H37" t="s" s="10">
        <v>23</v>
      </c>
      <c r="I37" s="12">
        <v>252.66</v>
      </c>
      <c r="J37" s="10">
        <v>40.96</v>
      </c>
      <c r="K37" s="10">
        <v>1.99</v>
      </c>
      <c r="L37" t="s" s="10">
        <v>110</v>
      </c>
      <c r="M37" t="s" s="10">
        <v>25</v>
      </c>
      <c r="N37" t="s" s="10">
        <v>25</v>
      </c>
      <c r="O37" t="s" s="10">
        <v>42</v>
      </c>
      <c r="P37" t="s" s="10">
        <v>43</v>
      </c>
      <c r="Q37" t="s" s="10">
        <v>71</v>
      </c>
      <c r="R37" t="s" s="10">
        <v>111</v>
      </c>
      <c r="S37" t="s" s="10">
        <v>53</v>
      </c>
      <c r="T37" s="10">
        <v>0.55</v>
      </c>
      <c r="U37" s="11">
        <f>C37+2</f>
        <v>40446</v>
      </c>
    </row>
    <row r="38" ht="17" customHeight="1">
      <c r="A38" s="10">
        <v>406</v>
      </c>
      <c r="B38" s="10">
        <v>2757</v>
      </c>
      <c r="C38" s="11">
        <f>DATE(2012,12,31)-531</f>
        <v>40743</v>
      </c>
      <c r="D38" t="s" s="10">
        <v>79</v>
      </c>
      <c r="E38" s="10">
        <v>39</v>
      </c>
      <c r="F38" s="10">
        <v>3554.46</v>
      </c>
      <c r="G38" s="10">
        <v>0.07000000000000001</v>
      </c>
      <c r="H38" t="s" s="10">
        <v>32</v>
      </c>
      <c r="I38" s="12">
        <v>-1766.01</v>
      </c>
      <c r="J38" s="10">
        <v>95.95</v>
      </c>
      <c r="K38" s="10">
        <v>74.34999999999999</v>
      </c>
      <c r="L38" t="s" s="10">
        <v>112</v>
      </c>
      <c r="M38" t="s" s="10">
        <v>25</v>
      </c>
      <c r="N38" t="s" s="10">
        <v>25</v>
      </c>
      <c r="O38" t="s" s="10">
        <v>42</v>
      </c>
      <c r="P38" t="s" s="10">
        <v>50</v>
      </c>
      <c r="Q38" t="s" s="10">
        <v>113</v>
      </c>
      <c r="R38" t="s" s="10">
        <v>114</v>
      </c>
      <c r="S38" t="s" s="10">
        <v>37</v>
      </c>
      <c r="T38" s="10">
        <v>0.57</v>
      </c>
      <c r="U38" s="11">
        <f>C38+0</f>
        <v>40743</v>
      </c>
    </row>
    <row r="39" ht="17" customHeight="1">
      <c r="A39" s="10">
        <v>413</v>
      </c>
      <c r="B39" s="10">
        <v>2791</v>
      </c>
      <c r="C39" s="11">
        <f t="shared" si="72" ref="C39:C41">DATE(2012,12,31)-1179</f>
        <v>40095</v>
      </c>
      <c r="D39" t="s" s="10">
        <v>31</v>
      </c>
      <c r="E39" s="10">
        <v>47</v>
      </c>
      <c r="F39" s="10">
        <v>191.67</v>
      </c>
      <c r="G39" s="10">
        <v>0</v>
      </c>
      <c r="H39" t="s" s="10">
        <v>23</v>
      </c>
      <c r="I39" s="12">
        <v>-236.2675</v>
      </c>
      <c r="J39" s="10">
        <v>3.89</v>
      </c>
      <c r="K39" s="10">
        <v>7.01</v>
      </c>
      <c r="L39" t="s" s="10">
        <v>115</v>
      </c>
      <c r="M39" t="s" s="10">
        <v>25</v>
      </c>
      <c r="N39" t="s" s="10">
        <v>25</v>
      </c>
      <c r="O39" t="s" s="10">
        <v>42</v>
      </c>
      <c r="P39" t="s" s="10">
        <v>27</v>
      </c>
      <c r="Q39" t="s" s="10">
        <v>38</v>
      </c>
      <c r="R39" t="s" s="10">
        <v>116</v>
      </c>
      <c r="S39" t="s" s="10">
        <v>40</v>
      </c>
      <c r="T39" s="10">
        <v>0.37</v>
      </c>
      <c r="U39" s="11">
        <f>C39+0</f>
        <v>40095</v>
      </c>
    </row>
    <row r="40" ht="17" customHeight="1">
      <c r="A40" s="10">
        <v>414</v>
      </c>
      <c r="B40" s="10">
        <v>2791</v>
      </c>
      <c r="C40" s="11">
        <f t="shared" si="72"/>
        <v>40095</v>
      </c>
      <c r="D40" t="s" s="10">
        <v>31</v>
      </c>
      <c r="E40" s="10">
        <v>49</v>
      </c>
      <c r="F40" s="10">
        <v>5586.33</v>
      </c>
      <c r="G40" s="10">
        <v>0.09</v>
      </c>
      <c r="H40" t="s" s="10">
        <v>32</v>
      </c>
      <c r="I40" s="12">
        <v>80.44</v>
      </c>
      <c r="J40" s="10">
        <v>120.98</v>
      </c>
      <c r="K40" s="10">
        <v>30</v>
      </c>
      <c r="L40" t="s" s="10">
        <v>115</v>
      </c>
      <c r="M40" t="s" s="10">
        <v>25</v>
      </c>
      <c r="N40" t="s" s="10">
        <v>25</v>
      </c>
      <c r="O40" t="s" s="10">
        <v>42</v>
      </c>
      <c r="P40" t="s" s="10">
        <v>50</v>
      </c>
      <c r="Q40" t="s" s="10">
        <v>113</v>
      </c>
      <c r="R40" t="s" s="10">
        <v>117</v>
      </c>
      <c r="S40" t="s" s="10">
        <v>37</v>
      </c>
      <c r="T40" s="10">
        <v>0.64</v>
      </c>
      <c r="U40" s="11">
        <f>C40+2</f>
        <v>40097</v>
      </c>
    </row>
    <row r="41" ht="17" customHeight="1">
      <c r="A41" s="10">
        <v>415</v>
      </c>
      <c r="B41" s="10">
        <v>2791</v>
      </c>
      <c r="C41" s="11">
        <f t="shared" si="72"/>
        <v>40095</v>
      </c>
      <c r="D41" t="s" s="10">
        <v>31</v>
      </c>
      <c r="E41" s="10">
        <v>18</v>
      </c>
      <c r="F41" s="10">
        <v>507.64</v>
      </c>
      <c r="G41" s="10">
        <v>0.1</v>
      </c>
      <c r="H41" t="s" s="10">
        <v>23</v>
      </c>
      <c r="I41" s="12">
        <v>118.94</v>
      </c>
      <c r="J41" s="10">
        <v>30.98</v>
      </c>
      <c r="K41" s="10">
        <v>5.76</v>
      </c>
      <c r="L41" t="s" s="10">
        <v>115</v>
      </c>
      <c r="M41" t="s" s="10">
        <v>25</v>
      </c>
      <c r="N41" t="s" s="10">
        <v>25</v>
      </c>
      <c r="O41" t="s" s="10">
        <v>42</v>
      </c>
      <c r="P41" t="s" s="10">
        <v>27</v>
      </c>
      <c r="Q41" t="s" s="10">
        <v>62</v>
      </c>
      <c r="R41" t="s" s="10">
        <v>118</v>
      </c>
      <c r="S41" t="s" s="10">
        <v>40</v>
      </c>
      <c r="T41" s="10">
        <v>0.4</v>
      </c>
      <c r="U41" s="11">
        <f>C41+1</f>
        <v>40096</v>
      </c>
    </row>
    <row r="42" ht="17" customHeight="1">
      <c r="A42" s="10">
        <v>440</v>
      </c>
      <c r="B42" s="10">
        <v>2976</v>
      </c>
      <c r="C42" s="11">
        <f>DATE(2012,12,31)-753</f>
        <v>40521</v>
      </c>
      <c r="D42" t="s" s="10">
        <v>46</v>
      </c>
      <c r="E42" s="10">
        <v>30</v>
      </c>
      <c r="F42" s="10">
        <v>14223.82</v>
      </c>
      <c r="G42" s="10">
        <v>0.09</v>
      </c>
      <c r="H42" t="s" s="10">
        <v>32</v>
      </c>
      <c r="I42" s="12">
        <v>3424.22</v>
      </c>
      <c r="J42" s="10">
        <v>500.98</v>
      </c>
      <c r="K42" s="10">
        <v>26</v>
      </c>
      <c r="L42" t="s" s="10">
        <v>119</v>
      </c>
      <c r="M42" t="s" s="10">
        <v>25</v>
      </c>
      <c r="N42" t="s" s="10">
        <v>25</v>
      </c>
      <c r="O42" t="s" s="10">
        <v>34</v>
      </c>
      <c r="P42" t="s" s="10">
        <v>50</v>
      </c>
      <c r="Q42" t="s" s="10">
        <v>113</v>
      </c>
      <c r="R42" t="s" s="10">
        <v>120</v>
      </c>
      <c r="S42" t="s" s="10">
        <v>37</v>
      </c>
      <c r="T42" s="10">
        <v>0.6</v>
      </c>
      <c r="U42" s="11">
        <f>C42+2</f>
        <v>40523</v>
      </c>
    </row>
    <row r="43" ht="17" customHeight="1">
      <c r="A43" s="10">
        <v>471</v>
      </c>
      <c r="B43" s="10">
        <v>3232</v>
      </c>
      <c r="C43" s="11">
        <f>DATE(2012,12,31)-84</f>
        <v>41190</v>
      </c>
      <c r="D43" t="s" s="10">
        <v>79</v>
      </c>
      <c r="E43" s="10">
        <v>5</v>
      </c>
      <c r="F43" s="10">
        <v>42.66</v>
      </c>
      <c r="G43" s="10">
        <v>0.06</v>
      </c>
      <c r="H43" t="s" s="10">
        <v>23</v>
      </c>
      <c r="I43" s="12">
        <v>-11.8335</v>
      </c>
      <c r="J43" s="10">
        <v>7.84</v>
      </c>
      <c r="K43" s="10">
        <v>4.71</v>
      </c>
      <c r="L43" t="s" s="10">
        <v>121</v>
      </c>
      <c r="M43" t="s" s="10">
        <v>25</v>
      </c>
      <c r="N43" t="s" s="10">
        <v>25</v>
      </c>
      <c r="O43" t="s" s="10">
        <v>26</v>
      </c>
      <c r="P43" t="s" s="10">
        <v>27</v>
      </c>
      <c r="Q43" t="s" s="10">
        <v>38</v>
      </c>
      <c r="R43" t="s" s="10">
        <v>122</v>
      </c>
      <c r="S43" t="s" s="10">
        <v>40</v>
      </c>
      <c r="T43" s="10">
        <v>0.35</v>
      </c>
      <c r="U43" s="11">
        <f>C43+2</f>
        <v>41192</v>
      </c>
    </row>
    <row r="44" ht="17" customHeight="1">
      <c r="A44" s="10">
        <v>513</v>
      </c>
      <c r="B44" s="10">
        <v>3524</v>
      </c>
      <c r="C44" s="11">
        <f>DATE(2012,12,31)-243</f>
        <v>41031</v>
      </c>
      <c r="D44" t="s" s="10">
        <v>31</v>
      </c>
      <c r="E44" s="10">
        <v>21</v>
      </c>
      <c r="F44" s="10">
        <v>427.32</v>
      </c>
      <c r="G44" s="10">
        <v>0</v>
      </c>
      <c r="H44" t="s" s="10">
        <v>23</v>
      </c>
      <c r="I44" s="12">
        <v>52.35</v>
      </c>
      <c r="J44" s="10">
        <v>18.97</v>
      </c>
      <c r="K44" s="10">
        <v>9.029999999999999</v>
      </c>
      <c r="L44" t="s" s="10">
        <v>123</v>
      </c>
      <c r="M44" t="s" s="10">
        <v>25</v>
      </c>
      <c r="N44" t="s" s="10">
        <v>25</v>
      </c>
      <c r="O44" t="s" s="10">
        <v>26</v>
      </c>
      <c r="P44" t="s" s="10">
        <v>27</v>
      </c>
      <c r="Q44" t="s" s="10">
        <v>62</v>
      </c>
      <c r="R44" t="s" s="10">
        <v>124</v>
      </c>
      <c r="S44" t="s" s="10">
        <v>40</v>
      </c>
      <c r="T44" s="10">
        <v>0.37</v>
      </c>
      <c r="U44" s="11">
        <f>C44+1</f>
        <v>41032</v>
      </c>
    </row>
    <row r="45" ht="17" customHeight="1">
      <c r="A45" s="10">
        <v>577</v>
      </c>
      <c r="B45" s="10">
        <v>3908</v>
      </c>
      <c r="C45" s="11">
        <f>DATE(2012,12,31)-1029</f>
        <v>40245</v>
      </c>
      <c r="D45" t="s" s="10">
        <v>64</v>
      </c>
      <c r="E45" s="10">
        <v>8</v>
      </c>
      <c r="F45" s="10">
        <v>820.284</v>
      </c>
      <c r="G45" s="10">
        <v>0</v>
      </c>
      <c r="H45" t="s" s="10">
        <v>23</v>
      </c>
      <c r="I45" s="12">
        <v>-180.202</v>
      </c>
      <c r="J45" s="10">
        <v>115.99</v>
      </c>
      <c r="K45" s="10">
        <v>2.5</v>
      </c>
      <c r="L45" t="s" s="10">
        <v>125</v>
      </c>
      <c r="M45" t="s" s="10">
        <v>25</v>
      </c>
      <c r="N45" t="s" s="10">
        <v>25</v>
      </c>
      <c r="O45" t="s" s="10">
        <v>42</v>
      </c>
      <c r="P45" t="s" s="10">
        <v>43</v>
      </c>
      <c r="Q45" t="s" s="10">
        <v>44</v>
      </c>
      <c r="R45" t="s" s="10">
        <v>126</v>
      </c>
      <c r="S45" t="s" s="10">
        <v>40</v>
      </c>
      <c r="T45" s="10">
        <v>0.57</v>
      </c>
      <c r="U45" s="11">
        <f>C45+0</f>
        <v>40245</v>
      </c>
    </row>
    <row r="46" ht="17" customHeight="1">
      <c r="A46" s="10">
        <v>606</v>
      </c>
      <c r="B46" s="10">
        <v>4132</v>
      </c>
      <c r="C46" s="11">
        <f>DATE(2012,12,31)-583</f>
        <v>40691</v>
      </c>
      <c r="D46" t="s" s="10">
        <v>46</v>
      </c>
      <c r="E46" s="10">
        <v>5</v>
      </c>
      <c r="F46" s="10">
        <v>14.76</v>
      </c>
      <c r="G46" s="10">
        <v>0.01</v>
      </c>
      <c r="H46" t="s" s="10">
        <v>23</v>
      </c>
      <c r="I46" s="12">
        <v>1.32</v>
      </c>
      <c r="J46" s="10">
        <v>2.88</v>
      </c>
      <c r="K46" s="10">
        <v>0.5</v>
      </c>
      <c r="L46" t="s" s="10">
        <v>127</v>
      </c>
      <c r="M46" t="s" s="10">
        <v>25</v>
      </c>
      <c r="N46" t="s" s="10">
        <v>25</v>
      </c>
      <c r="O46" t="s" s="10">
        <v>42</v>
      </c>
      <c r="P46" t="s" s="10">
        <v>27</v>
      </c>
      <c r="Q46" t="s" s="10">
        <v>89</v>
      </c>
      <c r="R46" t="s" s="10">
        <v>128</v>
      </c>
      <c r="S46" t="s" s="10">
        <v>40</v>
      </c>
      <c r="T46" s="10">
        <v>0.36</v>
      </c>
      <c r="U46" s="11">
        <f>C46+2</f>
        <v>40693</v>
      </c>
    </row>
    <row r="47" ht="17" customHeight="1">
      <c r="A47" s="10">
        <v>656</v>
      </c>
      <c r="B47" s="10">
        <v>4612</v>
      </c>
      <c r="C47" s="11">
        <f>DATE(2012,12,31)-834</f>
        <v>40440</v>
      </c>
      <c r="D47" t="s" s="10">
        <v>64</v>
      </c>
      <c r="E47" s="10">
        <v>9</v>
      </c>
      <c r="F47" s="10">
        <v>89.55</v>
      </c>
      <c r="G47" s="10">
        <v>0.06</v>
      </c>
      <c r="H47" t="s" s="10">
        <v>23</v>
      </c>
      <c r="I47" s="12">
        <v>-375.64</v>
      </c>
      <c r="J47" s="10">
        <v>4.48</v>
      </c>
      <c r="K47" s="10">
        <v>49</v>
      </c>
      <c r="L47" t="s" s="10">
        <v>86</v>
      </c>
      <c r="M47" t="s" s="10">
        <v>25</v>
      </c>
      <c r="N47" t="s" s="10">
        <v>25</v>
      </c>
      <c r="O47" t="s" s="10">
        <v>42</v>
      </c>
      <c r="P47" t="s" s="10">
        <v>27</v>
      </c>
      <c r="Q47" t="s" s="10">
        <v>35</v>
      </c>
      <c r="R47" t="s" s="10">
        <v>129</v>
      </c>
      <c r="S47" t="s" s="10">
        <v>30</v>
      </c>
      <c r="T47" s="10">
        <v>0.6</v>
      </c>
      <c r="U47" s="11">
        <f>C47+2</f>
        <v>40442</v>
      </c>
    </row>
    <row r="48" ht="17" customHeight="1">
      <c r="A48" s="10">
        <v>669</v>
      </c>
      <c r="B48" s="10">
        <v>4676</v>
      </c>
      <c r="C48" s="11">
        <f t="shared" si="90" ref="C48:C51">DATE(2012,12,31)-488</f>
        <v>40786</v>
      </c>
      <c r="D48" t="s" s="10">
        <v>31</v>
      </c>
      <c r="E48" s="10">
        <v>11</v>
      </c>
      <c r="F48" s="10">
        <v>1210.0515</v>
      </c>
      <c r="G48" s="10">
        <v>0.04</v>
      </c>
      <c r="H48" t="s" s="10">
        <v>23</v>
      </c>
      <c r="I48" s="12">
        <v>-104.2470000000001</v>
      </c>
      <c r="J48" s="10">
        <v>125.99</v>
      </c>
      <c r="K48" s="10">
        <v>7.69</v>
      </c>
      <c r="L48" t="s" s="10">
        <v>98</v>
      </c>
      <c r="M48" t="s" s="10">
        <v>25</v>
      </c>
      <c r="N48" t="s" s="10">
        <v>25</v>
      </c>
      <c r="O48" t="s" s="10">
        <v>61</v>
      </c>
      <c r="P48" t="s" s="10">
        <v>43</v>
      </c>
      <c r="Q48" t="s" s="10">
        <v>44</v>
      </c>
      <c r="R48" t="s" s="10">
        <v>130</v>
      </c>
      <c r="S48" t="s" s="10">
        <v>40</v>
      </c>
      <c r="T48" s="10">
        <v>0.58</v>
      </c>
      <c r="U48" s="11">
        <f>C48+1</f>
        <v>40787</v>
      </c>
    </row>
    <row r="49" ht="17" customHeight="1">
      <c r="A49" s="10">
        <v>670</v>
      </c>
      <c r="B49" s="10">
        <v>4676</v>
      </c>
      <c r="C49" s="11">
        <f t="shared" si="90"/>
        <v>40786</v>
      </c>
      <c r="D49" t="s" s="10">
        <v>31</v>
      </c>
      <c r="E49" s="10">
        <v>50</v>
      </c>
      <c r="F49" s="10">
        <v>187.83</v>
      </c>
      <c r="G49" s="10">
        <v>0.03</v>
      </c>
      <c r="H49" t="s" s="10">
        <v>23</v>
      </c>
      <c r="I49" s="12">
        <v>85.95999999999999</v>
      </c>
      <c r="J49" s="10">
        <v>3.75</v>
      </c>
      <c r="K49" s="10">
        <v>0.5</v>
      </c>
      <c r="L49" t="s" s="10">
        <v>98</v>
      </c>
      <c r="M49" t="s" s="10">
        <v>25</v>
      </c>
      <c r="N49" t="s" s="10">
        <v>25</v>
      </c>
      <c r="O49" t="s" s="10">
        <v>61</v>
      </c>
      <c r="P49" t="s" s="10">
        <v>27</v>
      </c>
      <c r="Q49" t="s" s="10">
        <v>89</v>
      </c>
      <c r="R49" t="s" s="10">
        <v>131</v>
      </c>
      <c r="S49" t="s" s="10">
        <v>40</v>
      </c>
      <c r="T49" s="10">
        <v>0.37</v>
      </c>
      <c r="U49" s="11">
        <f>C49+2</f>
        <v>40788</v>
      </c>
    </row>
    <row r="50" ht="17" customHeight="1">
      <c r="A50" s="10">
        <v>671</v>
      </c>
      <c r="B50" s="10">
        <v>4676</v>
      </c>
      <c r="C50" s="11">
        <f t="shared" si="90"/>
        <v>40786</v>
      </c>
      <c r="D50" t="s" s="10">
        <v>31</v>
      </c>
      <c r="E50" s="10">
        <v>3</v>
      </c>
      <c r="F50" s="10">
        <v>49.59</v>
      </c>
      <c r="G50" s="10">
        <v>0.07000000000000001</v>
      </c>
      <c r="H50" t="s" s="10">
        <v>57</v>
      </c>
      <c r="I50" s="12">
        <v>-8.380000000000001</v>
      </c>
      <c r="J50" s="10">
        <v>12.28</v>
      </c>
      <c r="K50" s="10">
        <v>6.47</v>
      </c>
      <c r="L50" t="s" s="10">
        <v>98</v>
      </c>
      <c r="M50" t="s" s="10">
        <v>25</v>
      </c>
      <c r="N50" t="s" s="10">
        <v>25</v>
      </c>
      <c r="O50" t="s" s="10">
        <v>61</v>
      </c>
      <c r="P50" t="s" s="10">
        <v>27</v>
      </c>
      <c r="Q50" t="s" s="10">
        <v>62</v>
      </c>
      <c r="R50" t="s" s="10">
        <v>132</v>
      </c>
      <c r="S50" t="s" s="10">
        <v>40</v>
      </c>
      <c r="T50" s="10">
        <v>0.38</v>
      </c>
      <c r="U50" s="11">
        <f>C50+2</f>
        <v>40788</v>
      </c>
    </row>
    <row r="51" ht="17" customHeight="1">
      <c r="A51" s="10">
        <v>672</v>
      </c>
      <c r="B51" s="10">
        <v>4676</v>
      </c>
      <c r="C51" s="11">
        <f t="shared" si="90"/>
        <v>40786</v>
      </c>
      <c r="D51" t="s" s="10">
        <v>31</v>
      </c>
      <c r="E51" s="10">
        <v>30</v>
      </c>
      <c r="F51" s="10">
        <v>4253.009</v>
      </c>
      <c r="G51" s="10">
        <v>0.01</v>
      </c>
      <c r="H51" t="s" s="10">
        <v>23</v>
      </c>
      <c r="I51" s="12">
        <v>1115.694</v>
      </c>
      <c r="J51" s="10">
        <v>155.99</v>
      </c>
      <c r="K51" s="10">
        <v>8.99</v>
      </c>
      <c r="L51" t="s" s="10">
        <v>98</v>
      </c>
      <c r="M51" t="s" s="10">
        <v>25</v>
      </c>
      <c r="N51" t="s" s="10">
        <v>25</v>
      </c>
      <c r="O51" t="s" s="10">
        <v>61</v>
      </c>
      <c r="P51" t="s" s="10">
        <v>43</v>
      </c>
      <c r="Q51" t="s" s="10">
        <v>44</v>
      </c>
      <c r="R51" t="s" s="10">
        <v>88</v>
      </c>
      <c r="S51" t="s" s="10">
        <v>40</v>
      </c>
      <c r="T51" s="10">
        <v>0.58</v>
      </c>
      <c r="U51" s="11">
        <f>C51+1</f>
        <v>40787</v>
      </c>
    </row>
    <row r="52" ht="17" customHeight="1">
      <c r="A52" s="10">
        <v>734</v>
      </c>
      <c r="B52" s="10">
        <v>5284</v>
      </c>
      <c r="C52" s="11">
        <f>DATE(2012,12,31)-542</f>
        <v>40732</v>
      </c>
      <c r="D52" t="s" s="10">
        <v>46</v>
      </c>
      <c r="E52" s="10">
        <v>7</v>
      </c>
      <c r="F52" s="10">
        <v>59.38</v>
      </c>
      <c r="G52" s="10">
        <v>0.1</v>
      </c>
      <c r="H52" t="s" s="10">
        <v>23</v>
      </c>
      <c r="I52" s="12">
        <v>-3.0475</v>
      </c>
      <c r="J52" s="10">
        <v>8.69</v>
      </c>
      <c r="K52" s="10">
        <v>2.99</v>
      </c>
      <c r="L52" t="s" s="10">
        <v>98</v>
      </c>
      <c r="M52" t="s" s="10">
        <v>25</v>
      </c>
      <c r="N52" t="s" s="10">
        <v>25</v>
      </c>
      <c r="O52" t="s" s="10">
        <v>61</v>
      </c>
      <c r="P52" t="s" s="10">
        <v>27</v>
      </c>
      <c r="Q52" t="s" s="10">
        <v>38</v>
      </c>
      <c r="R52" t="s" s="10">
        <v>39</v>
      </c>
      <c r="S52" t="s" s="10">
        <v>40</v>
      </c>
      <c r="T52" s="10">
        <v>0.39</v>
      </c>
      <c r="U52" s="11">
        <f>C52+2</f>
        <v>40734</v>
      </c>
    </row>
    <row r="53" ht="17" customHeight="1">
      <c r="A53" s="10">
        <v>735</v>
      </c>
      <c r="B53" s="10">
        <v>5316</v>
      </c>
      <c r="C53" s="11">
        <f>DATE(2012,12,31)-1431</f>
        <v>39843</v>
      </c>
      <c r="D53" t="s" s="10">
        <v>79</v>
      </c>
      <c r="E53" s="10">
        <v>42</v>
      </c>
      <c r="F53" s="10">
        <v>1285.37</v>
      </c>
      <c r="G53" s="10">
        <v>0.1</v>
      </c>
      <c r="H53" t="s" s="10">
        <v>23</v>
      </c>
      <c r="I53" s="12">
        <v>514.0700000000001</v>
      </c>
      <c r="J53" s="10">
        <v>31.78</v>
      </c>
      <c r="K53" s="10">
        <v>1.99</v>
      </c>
      <c r="L53" t="s" s="10">
        <v>41</v>
      </c>
      <c r="M53" t="s" s="10">
        <v>25</v>
      </c>
      <c r="N53" t="s" s="10">
        <v>25</v>
      </c>
      <c r="O53" t="s" s="10">
        <v>42</v>
      </c>
      <c r="P53" t="s" s="10">
        <v>43</v>
      </c>
      <c r="Q53" t="s" s="10">
        <v>71</v>
      </c>
      <c r="R53" t="s" s="10">
        <v>133</v>
      </c>
      <c r="S53" t="s" s="10">
        <v>53</v>
      </c>
      <c r="T53" s="10">
        <v>0.42</v>
      </c>
      <c r="U53" s="11">
        <f>C53+2</f>
        <v>39845</v>
      </c>
    </row>
    <row r="54" ht="17" customHeight="1">
      <c r="A54" s="10">
        <v>755</v>
      </c>
      <c r="B54" s="10">
        <v>5409</v>
      </c>
      <c r="C54" s="11">
        <f>DATE(2012,12,31)-358</f>
        <v>40916</v>
      </c>
      <c r="D54" t="s" s="10">
        <v>22</v>
      </c>
      <c r="E54" s="10">
        <v>11</v>
      </c>
      <c r="F54" s="10">
        <v>48.91</v>
      </c>
      <c r="G54" s="10">
        <v>0.01</v>
      </c>
      <c r="H54" t="s" s="10">
        <v>23</v>
      </c>
      <c r="I54" s="12">
        <v>-7.04</v>
      </c>
      <c r="J54" s="10">
        <v>3.98</v>
      </c>
      <c r="K54" s="10">
        <v>2.97</v>
      </c>
      <c r="L54" t="s" s="10">
        <v>134</v>
      </c>
      <c r="M54" t="s" s="10">
        <v>25</v>
      </c>
      <c r="N54" t="s" s="10">
        <v>25</v>
      </c>
      <c r="O54" t="s" s="10">
        <v>42</v>
      </c>
      <c r="P54" t="s" s="10">
        <v>27</v>
      </c>
      <c r="Q54" t="s" s="10">
        <v>62</v>
      </c>
      <c r="R54" t="s" s="10">
        <v>135</v>
      </c>
      <c r="S54" t="s" s="10">
        <v>69</v>
      </c>
      <c r="T54" s="10">
        <v>0.35</v>
      </c>
      <c r="U54" s="11">
        <f>C54+5</f>
        <v>40921</v>
      </c>
    </row>
    <row r="55" ht="17" customHeight="1">
      <c r="A55" s="10">
        <v>769</v>
      </c>
      <c r="B55" s="10">
        <v>5506</v>
      </c>
      <c r="C55" s="11">
        <f t="shared" si="104" ref="C55:C90">DATE(2012,12,31)-785</f>
        <v>40489</v>
      </c>
      <c r="D55" t="s" s="10">
        <v>79</v>
      </c>
      <c r="E55" s="10">
        <v>22</v>
      </c>
      <c r="F55" s="10">
        <v>129.62</v>
      </c>
      <c r="G55" s="10">
        <v>0.05</v>
      </c>
      <c r="H55" t="s" s="10">
        <v>23</v>
      </c>
      <c r="I55" s="12">
        <v>4.41</v>
      </c>
      <c r="J55" s="10">
        <v>5.88</v>
      </c>
      <c r="K55" s="10">
        <v>3.04</v>
      </c>
      <c r="L55" t="s" s="10">
        <v>136</v>
      </c>
      <c r="M55" t="s" s="10">
        <v>25</v>
      </c>
      <c r="N55" t="s" s="10">
        <v>25</v>
      </c>
      <c r="O55" t="s" s="10">
        <v>42</v>
      </c>
      <c r="P55" t="s" s="10">
        <v>27</v>
      </c>
      <c r="Q55" t="s" s="10">
        <v>62</v>
      </c>
      <c r="R55" t="s" s="10">
        <v>137</v>
      </c>
      <c r="S55" t="s" s="10">
        <v>69</v>
      </c>
      <c r="T55" s="10">
        <v>0.36</v>
      </c>
      <c r="U55" s="11">
        <f>C55+1</f>
        <v>40490</v>
      </c>
    </row>
    <row r="56" ht="17" customHeight="1">
      <c r="A56" s="10">
        <v>782</v>
      </c>
      <c r="B56" s="10">
        <v>5569</v>
      </c>
      <c r="C56" s="11">
        <f>DATE(2012,12,31)-977</f>
        <v>40297</v>
      </c>
      <c r="D56" t="s" s="10">
        <v>46</v>
      </c>
      <c r="E56" s="10">
        <v>12</v>
      </c>
      <c r="F56" s="10">
        <v>118.97</v>
      </c>
      <c r="G56" s="10">
        <v>0.09</v>
      </c>
      <c r="H56" t="s" s="10">
        <v>23</v>
      </c>
      <c r="I56" s="12">
        <v>-0.05999999999999517</v>
      </c>
      <c r="J56" s="10">
        <v>9.65</v>
      </c>
      <c r="K56" s="10">
        <v>6.22</v>
      </c>
      <c r="L56" t="s" s="10">
        <v>138</v>
      </c>
      <c r="M56" t="s" s="10">
        <v>25</v>
      </c>
      <c r="N56" t="s" s="10">
        <v>25</v>
      </c>
      <c r="O56" t="s" s="10">
        <v>42</v>
      </c>
      <c r="P56" t="s" s="10">
        <v>50</v>
      </c>
      <c r="Q56" t="s" s="10">
        <v>51</v>
      </c>
      <c r="R56" t="s" s="10">
        <v>139</v>
      </c>
      <c r="S56" t="s" s="10">
        <v>40</v>
      </c>
      <c r="T56" s="10">
        <v>0.55</v>
      </c>
      <c r="U56" s="11">
        <f>C56+2</f>
        <v>40299</v>
      </c>
    </row>
    <row r="57" ht="17" customHeight="1">
      <c r="A57" s="10">
        <v>786</v>
      </c>
      <c r="B57" s="10">
        <v>5607</v>
      </c>
      <c r="C57" s="11">
        <f>DATE(2012,12,31)-366</f>
        <v>40908</v>
      </c>
      <c r="D57" t="s" s="10">
        <v>46</v>
      </c>
      <c r="E57" s="10">
        <v>8</v>
      </c>
      <c r="F57" s="10">
        <v>61.8715</v>
      </c>
      <c r="G57" s="10">
        <v>0</v>
      </c>
      <c r="H57" t="s" s="10">
        <v>23</v>
      </c>
      <c r="I57" s="12">
        <v>-50.325</v>
      </c>
      <c r="J57" s="10">
        <v>7.99</v>
      </c>
      <c r="K57" s="10">
        <v>5.03</v>
      </c>
      <c r="L57" t="s" s="10">
        <v>140</v>
      </c>
      <c r="M57" t="s" s="10">
        <v>25</v>
      </c>
      <c r="N57" t="s" s="10">
        <v>25</v>
      </c>
      <c r="O57" t="s" s="10">
        <v>61</v>
      </c>
      <c r="P57" t="s" s="10">
        <v>43</v>
      </c>
      <c r="Q57" t="s" s="10">
        <v>44</v>
      </c>
      <c r="R57" t="s" s="10">
        <v>141</v>
      </c>
      <c r="S57" t="s" s="10">
        <v>49</v>
      </c>
      <c r="T57" s="10">
        <v>0.6</v>
      </c>
      <c r="U57" s="11">
        <f>C57+3</f>
        <v>40911</v>
      </c>
    </row>
    <row r="58" ht="17" customHeight="1">
      <c r="A58" s="10">
        <v>4941</v>
      </c>
      <c r="B58" s="10">
        <v>35139</v>
      </c>
      <c r="C58" s="11">
        <f>DATE(2012,12,31)-1078</f>
        <v>40196</v>
      </c>
      <c r="D58" t="s" s="10">
        <v>31</v>
      </c>
      <c r="E58" s="10">
        <v>29</v>
      </c>
      <c r="F58" s="10">
        <v>264.78</v>
      </c>
      <c r="G58" s="10">
        <v>0.02</v>
      </c>
      <c r="H58" t="s" s="10">
        <v>23</v>
      </c>
      <c r="I58" s="12">
        <v>53.0485</v>
      </c>
      <c r="J58" s="10">
        <v>8.69</v>
      </c>
      <c r="K58" s="10">
        <v>2.99</v>
      </c>
      <c r="L58" t="s" s="10">
        <v>142</v>
      </c>
      <c r="M58" t="s" s="10">
        <v>143</v>
      </c>
      <c r="N58" t="s" s="10">
        <v>144</v>
      </c>
      <c r="O58" t="s" s="10">
        <v>61</v>
      </c>
      <c r="P58" t="s" s="10">
        <v>27</v>
      </c>
      <c r="Q58" t="s" s="10">
        <v>38</v>
      </c>
      <c r="R58" t="s" s="10">
        <v>39</v>
      </c>
      <c r="S58" t="s" s="10">
        <v>40</v>
      </c>
      <c r="T58" s="10">
        <v>0.39</v>
      </c>
      <c r="U58" s="11">
        <f>C58+1</f>
        <v>40197</v>
      </c>
    </row>
    <row r="59" ht="17" customHeight="1">
      <c r="A59" s="10">
        <v>5132</v>
      </c>
      <c r="B59" s="10">
        <v>36608</v>
      </c>
      <c r="C59" s="11">
        <f t="shared" si="112" ref="C59:C60">DATE(2012,12,31)-460</f>
        <v>40814</v>
      </c>
      <c r="D59" t="s" s="10">
        <v>22</v>
      </c>
      <c r="E59" s="10">
        <v>40</v>
      </c>
      <c r="F59" s="10">
        <v>825.8</v>
      </c>
      <c r="G59" s="10">
        <v>0.1</v>
      </c>
      <c r="H59" t="s" s="10">
        <v>23</v>
      </c>
      <c r="I59" s="12">
        <v>183.48</v>
      </c>
      <c r="J59" s="10">
        <v>21.98</v>
      </c>
      <c r="K59" s="10">
        <v>2.87</v>
      </c>
      <c r="L59" t="s" s="10">
        <v>145</v>
      </c>
      <c r="M59" t="s" s="10">
        <v>143</v>
      </c>
      <c r="N59" t="s" s="10">
        <v>144</v>
      </c>
      <c r="O59" t="s" s="10">
        <v>26</v>
      </c>
      <c r="P59" t="s" s="10">
        <v>27</v>
      </c>
      <c r="Q59" t="s" s="10">
        <v>96</v>
      </c>
      <c r="R59" t="s" s="10">
        <v>146</v>
      </c>
      <c r="S59" t="s" s="10">
        <v>53</v>
      </c>
      <c r="T59" s="10">
        <v>0.55</v>
      </c>
      <c r="U59" s="11">
        <f>C59+4</f>
        <v>40818</v>
      </c>
    </row>
    <row r="60" ht="17" customHeight="1">
      <c r="A60" s="10">
        <v>5133</v>
      </c>
      <c r="B60" s="10">
        <v>36608</v>
      </c>
      <c r="C60" s="11">
        <f t="shared" si="112"/>
        <v>40814</v>
      </c>
      <c r="D60" t="s" s="10">
        <v>22</v>
      </c>
      <c r="E60" s="10">
        <v>49</v>
      </c>
      <c r="F60" s="10">
        <v>4273.95</v>
      </c>
      <c r="G60" s="10">
        <v>0.05</v>
      </c>
      <c r="H60" t="s" s="10">
        <v>23</v>
      </c>
      <c r="I60" s="12">
        <v>1340.07</v>
      </c>
      <c r="J60" s="10">
        <v>90.48</v>
      </c>
      <c r="K60" s="10">
        <v>19.99</v>
      </c>
      <c r="L60" t="s" s="10">
        <v>145</v>
      </c>
      <c r="M60" t="s" s="10">
        <v>143</v>
      </c>
      <c r="N60" t="s" s="10">
        <v>144</v>
      </c>
      <c r="O60" t="s" s="10">
        <v>26</v>
      </c>
      <c r="P60" t="s" s="10">
        <v>27</v>
      </c>
      <c r="Q60" t="s" s="10">
        <v>77</v>
      </c>
      <c r="R60" t="s" s="10">
        <v>147</v>
      </c>
      <c r="S60" t="s" s="10">
        <v>40</v>
      </c>
      <c r="T60" s="10">
        <v>0.4</v>
      </c>
      <c r="U60" s="11">
        <f>C60+7</f>
        <v>40821</v>
      </c>
    </row>
    <row r="61" ht="17" customHeight="1">
      <c r="A61" s="10">
        <v>5204</v>
      </c>
      <c r="B61" s="10">
        <v>36994</v>
      </c>
      <c r="C61" s="11">
        <f t="shared" si="12"/>
        <v>40711</v>
      </c>
      <c r="D61" t="s" s="10">
        <v>79</v>
      </c>
      <c r="E61" s="10">
        <v>40</v>
      </c>
      <c r="F61" s="10">
        <v>5264.48</v>
      </c>
      <c r="G61" s="10">
        <v>0.03</v>
      </c>
      <c r="H61" t="s" s="10">
        <v>32</v>
      </c>
      <c r="I61" s="12">
        <v>-284.06</v>
      </c>
      <c r="J61" s="10">
        <v>130.98</v>
      </c>
      <c r="K61" s="10">
        <v>30</v>
      </c>
      <c r="L61" t="s" s="10">
        <v>145</v>
      </c>
      <c r="M61" t="s" s="10">
        <v>143</v>
      </c>
      <c r="N61" t="s" s="10">
        <v>144</v>
      </c>
      <c r="O61" t="s" s="10">
        <v>42</v>
      </c>
      <c r="P61" t="s" s="10">
        <v>50</v>
      </c>
      <c r="Q61" t="s" s="10">
        <v>113</v>
      </c>
      <c r="R61" t="s" s="10">
        <v>148</v>
      </c>
      <c r="S61" t="s" s="10">
        <v>37</v>
      </c>
      <c r="T61" s="10">
        <v>0.78</v>
      </c>
      <c r="U61" s="11">
        <f>C61+0</f>
        <v>40711</v>
      </c>
    </row>
    <row r="62" ht="17" customHeight="1">
      <c r="A62" s="10">
        <v>5484</v>
      </c>
      <c r="B62" s="10">
        <v>38944</v>
      </c>
      <c r="C62" s="11">
        <f t="shared" si="118" ref="C62:C79">DATE(2012,12,31)-986</f>
        <v>40288</v>
      </c>
      <c r="D62" t="s" s="10">
        <v>64</v>
      </c>
      <c r="E62" s="10">
        <v>17</v>
      </c>
      <c r="F62" s="10">
        <v>1873.349</v>
      </c>
      <c r="G62" s="10">
        <v>0.02</v>
      </c>
      <c r="H62" t="s" s="10">
        <v>23</v>
      </c>
      <c r="I62" s="12">
        <v>194.211</v>
      </c>
      <c r="J62" s="10">
        <v>125.99</v>
      </c>
      <c r="K62" s="10">
        <v>8.08</v>
      </c>
      <c r="L62" t="s" s="10">
        <v>145</v>
      </c>
      <c r="M62" t="s" s="10">
        <v>143</v>
      </c>
      <c r="N62" t="s" s="10">
        <v>144</v>
      </c>
      <c r="O62" t="s" s="10">
        <v>26</v>
      </c>
      <c r="P62" t="s" s="10">
        <v>43</v>
      </c>
      <c r="Q62" t="s" s="10">
        <v>44</v>
      </c>
      <c r="R62" t="s" s="10">
        <v>149</v>
      </c>
      <c r="S62" t="s" s="10">
        <v>40</v>
      </c>
      <c r="T62" s="10">
        <v>0.57</v>
      </c>
      <c r="U62" s="11">
        <f>C62+1</f>
        <v>40289</v>
      </c>
    </row>
    <row r="63" ht="17" customHeight="1">
      <c r="A63" s="10">
        <v>5485</v>
      </c>
      <c r="B63" s="10">
        <v>38944</v>
      </c>
      <c r="C63" s="11">
        <f t="shared" si="118"/>
        <v>40288</v>
      </c>
      <c r="D63" t="s" s="10">
        <v>64</v>
      </c>
      <c r="E63" s="10">
        <v>46</v>
      </c>
      <c r="F63" s="10">
        <v>24639.8</v>
      </c>
      <c r="G63" s="10">
        <v>0.01</v>
      </c>
      <c r="H63" t="s" s="10">
        <v>32</v>
      </c>
      <c r="I63" s="12">
        <v>8614.790000000001</v>
      </c>
      <c r="J63" s="10">
        <v>500.98</v>
      </c>
      <c r="K63" s="10">
        <v>26</v>
      </c>
      <c r="L63" t="s" s="10">
        <v>145</v>
      </c>
      <c r="M63" t="s" s="10">
        <v>143</v>
      </c>
      <c r="N63" t="s" s="10">
        <v>144</v>
      </c>
      <c r="O63" t="s" s="10">
        <v>26</v>
      </c>
      <c r="P63" t="s" s="10">
        <v>50</v>
      </c>
      <c r="Q63" t="s" s="10">
        <v>113</v>
      </c>
      <c r="R63" t="s" s="10">
        <v>120</v>
      </c>
      <c r="S63" t="s" s="10">
        <v>37</v>
      </c>
      <c r="T63" s="10">
        <v>0.6</v>
      </c>
      <c r="U63" s="11">
        <f>C63+1</f>
        <v>40289</v>
      </c>
    </row>
    <row r="64" ht="17" customHeight="1">
      <c r="A64" s="10">
        <v>5486</v>
      </c>
      <c r="B64" s="10">
        <v>38944</v>
      </c>
      <c r="C64" s="11">
        <f t="shared" si="118"/>
        <v>40288</v>
      </c>
      <c r="D64" t="s" s="10">
        <v>64</v>
      </c>
      <c r="E64" s="10">
        <v>32</v>
      </c>
      <c r="F64" s="10">
        <v>921.3</v>
      </c>
      <c r="G64" s="10">
        <v>0.09</v>
      </c>
      <c r="H64" t="s" s="10">
        <v>23</v>
      </c>
      <c r="I64" s="12">
        <v>353.16</v>
      </c>
      <c r="J64" s="10">
        <v>29.14</v>
      </c>
      <c r="K64" s="10">
        <v>4.86</v>
      </c>
      <c r="L64" t="s" s="10">
        <v>145</v>
      </c>
      <c r="M64" t="s" s="10">
        <v>143</v>
      </c>
      <c r="N64" t="s" s="10">
        <v>144</v>
      </c>
      <c r="O64" t="s" s="10">
        <v>26</v>
      </c>
      <c r="P64" t="s" s="10">
        <v>27</v>
      </c>
      <c r="Q64" t="s" s="10">
        <v>62</v>
      </c>
      <c r="R64" t="s" s="10">
        <v>150</v>
      </c>
      <c r="S64" t="s" s="10">
        <v>69</v>
      </c>
      <c r="T64" s="10">
        <v>0.38</v>
      </c>
      <c r="U64" s="11">
        <f>C64+2</f>
        <v>40290</v>
      </c>
    </row>
    <row r="65" ht="17" customHeight="1">
      <c r="A65" s="10">
        <v>5510</v>
      </c>
      <c r="B65" s="10">
        <v>39075</v>
      </c>
      <c r="C65" s="11">
        <f>DATE(2012,12,31)-316</f>
        <v>40958</v>
      </c>
      <c r="D65" t="s" s="10">
        <v>46</v>
      </c>
      <c r="E65" s="10">
        <v>50</v>
      </c>
      <c r="F65" s="10">
        <v>512.33</v>
      </c>
      <c r="G65" s="10">
        <v>0.01</v>
      </c>
      <c r="H65" t="s" s="10">
        <v>23</v>
      </c>
      <c r="I65" s="12">
        <v>250.66</v>
      </c>
      <c r="J65" s="10">
        <v>10.35</v>
      </c>
      <c r="K65" s="10">
        <v>0.99</v>
      </c>
      <c r="L65" t="s" s="10">
        <v>151</v>
      </c>
      <c r="M65" t="s" s="10">
        <v>143</v>
      </c>
      <c r="N65" t="s" s="10">
        <v>144</v>
      </c>
      <c r="O65" t="s" s="10">
        <v>42</v>
      </c>
      <c r="P65" t="s" s="10">
        <v>27</v>
      </c>
      <c r="Q65" t="s" s="10">
        <v>89</v>
      </c>
      <c r="R65" t="s" s="10">
        <v>152</v>
      </c>
      <c r="S65" t="s" s="10">
        <v>40</v>
      </c>
      <c r="T65" s="10">
        <v>0.37</v>
      </c>
      <c r="U65" s="11">
        <f>C65+1</f>
        <v>40959</v>
      </c>
    </row>
    <row r="66" ht="17" customHeight="1">
      <c r="A66" s="10">
        <v>5566</v>
      </c>
      <c r="B66" s="10">
        <v>39425</v>
      </c>
      <c r="C66" s="11">
        <f>DATE(2012,12,31)-137</f>
        <v>41137</v>
      </c>
      <c r="D66" t="s" s="10">
        <v>79</v>
      </c>
      <c r="E66" s="10">
        <v>23</v>
      </c>
      <c r="F66" s="10">
        <v>1267.4605</v>
      </c>
      <c r="G66" s="10">
        <v>0.05</v>
      </c>
      <c r="H66" t="s" s="10">
        <v>23</v>
      </c>
      <c r="I66" s="12">
        <v>128.79</v>
      </c>
      <c r="J66" s="10">
        <v>65.98999999999999</v>
      </c>
      <c r="K66" s="10">
        <v>5.99</v>
      </c>
      <c r="L66" t="s" s="10">
        <v>145</v>
      </c>
      <c r="M66" t="s" s="10">
        <v>143</v>
      </c>
      <c r="N66" t="s" s="10">
        <v>144</v>
      </c>
      <c r="O66" t="s" s="10">
        <v>26</v>
      </c>
      <c r="P66" t="s" s="10">
        <v>43</v>
      </c>
      <c r="Q66" t="s" s="10">
        <v>44</v>
      </c>
      <c r="R66" t="s" s="10">
        <v>153</v>
      </c>
      <c r="S66" t="s" s="10">
        <v>40</v>
      </c>
      <c r="T66" s="10">
        <v>0.58</v>
      </c>
      <c r="U66" s="11">
        <f>C66+2</f>
        <v>41139</v>
      </c>
    </row>
    <row r="67" ht="17" customHeight="1">
      <c r="A67" s="10">
        <v>5911</v>
      </c>
      <c r="B67" s="10">
        <v>41921</v>
      </c>
      <c r="C67" s="11">
        <f t="shared" si="128" ref="C67:C68">DATE(2012,12,31)-312</f>
        <v>40962</v>
      </c>
      <c r="D67" t="s" s="10">
        <v>64</v>
      </c>
      <c r="E67" s="10">
        <v>32</v>
      </c>
      <c r="F67" s="10">
        <v>16313.51</v>
      </c>
      <c r="G67" s="10">
        <v>0.04</v>
      </c>
      <c r="H67" t="s" s="10">
        <v>32</v>
      </c>
      <c r="I67" s="12">
        <v>4860.73</v>
      </c>
      <c r="J67" s="10">
        <v>500.98</v>
      </c>
      <c r="K67" s="10">
        <v>26</v>
      </c>
      <c r="L67" t="s" s="10">
        <v>154</v>
      </c>
      <c r="M67" t="s" s="10">
        <v>143</v>
      </c>
      <c r="N67" t="s" s="10">
        <v>144</v>
      </c>
      <c r="O67" t="s" s="10">
        <v>34</v>
      </c>
      <c r="P67" t="s" s="10">
        <v>50</v>
      </c>
      <c r="Q67" t="s" s="10">
        <v>113</v>
      </c>
      <c r="R67" t="s" s="10">
        <v>120</v>
      </c>
      <c r="S67" t="s" s="10">
        <v>37</v>
      </c>
      <c r="T67" s="10">
        <v>0.6</v>
      </c>
      <c r="U67" s="11">
        <f>C67+3</f>
        <v>40965</v>
      </c>
    </row>
    <row r="68" ht="17" customHeight="1">
      <c r="A68" s="10">
        <v>5912</v>
      </c>
      <c r="B68" s="10">
        <v>41921</v>
      </c>
      <c r="C68" s="11">
        <f t="shared" si="128"/>
        <v>40962</v>
      </c>
      <c r="D68" t="s" s="10">
        <v>64</v>
      </c>
      <c r="E68" s="10">
        <v>29</v>
      </c>
      <c r="F68" s="10">
        <v>337.38</v>
      </c>
      <c r="G68" s="10">
        <v>0.04</v>
      </c>
      <c r="H68" t="s" s="10">
        <v>57</v>
      </c>
      <c r="I68" s="12">
        <v>-5.45</v>
      </c>
      <c r="J68" s="10">
        <v>11.58</v>
      </c>
      <c r="K68" s="10">
        <v>6.97</v>
      </c>
      <c r="L68" t="s" s="10">
        <v>154</v>
      </c>
      <c r="M68" t="s" s="10">
        <v>143</v>
      </c>
      <c r="N68" t="s" s="10">
        <v>144</v>
      </c>
      <c r="O68" t="s" s="10">
        <v>34</v>
      </c>
      <c r="P68" t="s" s="10">
        <v>27</v>
      </c>
      <c r="Q68" t="s" s="10">
        <v>77</v>
      </c>
      <c r="R68" t="s" s="10">
        <v>155</v>
      </c>
      <c r="S68" t="s" s="10">
        <v>40</v>
      </c>
      <c r="T68" s="10">
        <v>0.35</v>
      </c>
      <c r="U68" s="11">
        <f>C68+1</f>
        <v>40963</v>
      </c>
    </row>
    <row r="69" ht="17" customHeight="1">
      <c r="A69" s="10">
        <v>6060</v>
      </c>
      <c r="B69" s="10">
        <v>42945</v>
      </c>
      <c r="C69" s="11">
        <f>DATE(2012,12,31)-2</f>
        <v>41272</v>
      </c>
      <c r="D69" t="s" s="10">
        <v>46</v>
      </c>
      <c r="E69" s="10">
        <v>45</v>
      </c>
      <c r="F69" s="10">
        <v>178.7</v>
      </c>
      <c r="G69" s="10">
        <v>0.07000000000000001</v>
      </c>
      <c r="H69" t="s" s="10">
        <v>23</v>
      </c>
      <c r="I69" s="12">
        <v>-164.92</v>
      </c>
      <c r="J69" s="10">
        <v>3.95</v>
      </c>
      <c r="K69" s="10">
        <v>5.13</v>
      </c>
      <c r="L69" t="s" s="10">
        <v>151</v>
      </c>
      <c r="M69" t="s" s="10">
        <v>143</v>
      </c>
      <c r="N69" t="s" s="10">
        <v>144</v>
      </c>
      <c r="O69" t="s" s="10">
        <v>42</v>
      </c>
      <c r="P69" t="s" s="10">
        <v>27</v>
      </c>
      <c r="Q69" t="s" s="10">
        <v>35</v>
      </c>
      <c r="R69" t="s" s="10">
        <v>156</v>
      </c>
      <c r="S69" t="s" s="10">
        <v>40</v>
      </c>
      <c r="T69" s="10">
        <v>0.59</v>
      </c>
      <c r="U69" s="11">
        <f>C69+0</f>
        <v>41272</v>
      </c>
    </row>
    <row r="70" ht="17" customHeight="1">
      <c r="A70" s="10">
        <v>6072</v>
      </c>
      <c r="B70" s="10">
        <v>43013</v>
      </c>
      <c r="C70" s="11">
        <f>DATE(2012,12,31)-619</f>
        <v>40655</v>
      </c>
      <c r="D70" t="s" s="10">
        <v>22</v>
      </c>
      <c r="E70" s="10">
        <v>50</v>
      </c>
      <c r="F70" s="10">
        <v>2437.67</v>
      </c>
      <c r="G70" s="10">
        <v>0.08</v>
      </c>
      <c r="H70" t="s" s="10">
        <v>23</v>
      </c>
      <c r="I70" s="12">
        <v>25.68</v>
      </c>
      <c r="J70" s="10">
        <v>50.98</v>
      </c>
      <c r="K70" s="10">
        <v>22.24</v>
      </c>
      <c r="L70" t="s" s="10">
        <v>142</v>
      </c>
      <c r="M70" t="s" s="10">
        <v>143</v>
      </c>
      <c r="N70" t="s" s="10">
        <v>144</v>
      </c>
      <c r="O70" t="s" s="10">
        <v>61</v>
      </c>
      <c r="P70" t="s" s="10">
        <v>50</v>
      </c>
      <c r="Q70" t="s" s="10">
        <v>51</v>
      </c>
      <c r="R70" t="s" s="10">
        <v>157</v>
      </c>
      <c r="S70" t="s" s="10">
        <v>30</v>
      </c>
      <c r="T70" s="10">
        <v>0.55</v>
      </c>
      <c r="U70" s="11">
        <f>C70+4</f>
        <v>40659</v>
      </c>
    </row>
    <row r="71" ht="17" customHeight="1">
      <c r="A71" s="10">
        <v>6081</v>
      </c>
      <c r="B71" s="10">
        <v>43104</v>
      </c>
      <c r="C71" s="11">
        <f>DATE(2012,12,31)-64</f>
        <v>41210</v>
      </c>
      <c r="D71" t="s" s="10">
        <v>31</v>
      </c>
      <c r="E71" s="10">
        <v>50</v>
      </c>
      <c r="F71" s="10">
        <v>4648.52</v>
      </c>
      <c r="G71" s="10">
        <v>0.1</v>
      </c>
      <c r="H71" t="s" s="10">
        <v>32</v>
      </c>
      <c r="I71" s="12">
        <v>1676.7</v>
      </c>
      <c r="J71" s="10">
        <v>100.97</v>
      </c>
      <c r="K71" s="10">
        <v>14</v>
      </c>
      <c r="L71" t="s" s="10">
        <v>158</v>
      </c>
      <c r="M71" t="s" s="10">
        <v>143</v>
      </c>
      <c r="N71" t="s" s="10">
        <v>144</v>
      </c>
      <c r="O71" t="s" s="10">
        <v>26</v>
      </c>
      <c r="P71" t="s" s="10">
        <v>43</v>
      </c>
      <c r="Q71" t="s" s="10">
        <v>159</v>
      </c>
      <c r="R71" t="s" s="10">
        <v>160</v>
      </c>
      <c r="S71" t="s" s="10">
        <v>37</v>
      </c>
      <c r="T71" s="10">
        <v>0.37</v>
      </c>
      <c r="U71" s="11">
        <f>C71+3</f>
        <v>41213</v>
      </c>
    </row>
    <row r="72" ht="17" customHeight="1">
      <c r="A72" s="10">
        <v>6113</v>
      </c>
      <c r="B72" s="10">
        <v>43301</v>
      </c>
      <c r="C72" s="11">
        <f t="shared" si="138" ref="C72:C73">DATE(2012,12,31)-1228</f>
        <v>40046</v>
      </c>
      <c r="D72" t="s" s="10">
        <v>79</v>
      </c>
      <c r="E72" s="10">
        <v>33</v>
      </c>
      <c r="F72" s="10">
        <v>3537.84</v>
      </c>
      <c r="G72" s="10">
        <v>0</v>
      </c>
      <c r="H72" t="s" s="10">
        <v>32</v>
      </c>
      <c r="I72" s="12">
        <v>-80.86</v>
      </c>
      <c r="J72" s="10">
        <v>100.89</v>
      </c>
      <c r="K72" s="10">
        <v>42</v>
      </c>
      <c r="L72" t="s" s="10">
        <v>158</v>
      </c>
      <c r="M72" t="s" s="10">
        <v>143</v>
      </c>
      <c r="N72" t="s" s="10">
        <v>144</v>
      </c>
      <c r="O72" t="s" s="10">
        <v>26</v>
      </c>
      <c r="P72" t="s" s="10">
        <v>50</v>
      </c>
      <c r="Q72" t="s" s="10">
        <v>113</v>
      </c>
      <c r="R72" t="s" s="10">
        <v>161</v>
      </c>
      <c r="S72" t="s" s="10">
        <v>37</v>
      </c>
      <c r="T72" s="10">
        <v>0.61</v>
      </c>
      <c r="U72" s="11">
        <f>C72+1</f>
        <v>40047</v>
      </c>
    </row>
    <row r="73" ht="17" customHeight="1">
      <c r="A73" s="10">
        <v>6114</v>
      </c>
      <c r="B73" s="10">
        <v>43301</v>
      </c>
      <c r="C73" s="11">
        <f t="shared" si="138"/>
        <v>40046</v>
      </c>
      <c r="D73" t="s" s="10">
        <v>79</v>
      </c>
      <c r="E73" s="10">
        <v>43</v>
      </c>
      <c r="F73" s="10">
        <v>2221.2</v>
      </c>
      <c r="G73" s="10">
        <v>0.01</v>
      </c>
      <c r="H73" t="s" s="10">
        <v>23</v>
      </c>
      <c r="I73" s="12">
        <v>-1127.22</v>
      </c>
      <c r="J73" s="10">
        <v>48.91</v>
      </c>
      <c r="K73" s="10">
        <v>35</v>
      </c>
      <c r="L73" t="s" s="10">
        <v>158</v>
      </c>
      <c r="M73" t="s" s="10">
        <v>143</v>
      </c>
      <c r="N73" t="s" s="10">
        <v>144</v>
      </c>
      <c r="O73" t="s" s="10">
        <v>26</v>
      </c>
      <c r="P73" t="s" s="10">
        <v>27</v>
      </c>
      <c r="Q73" t="s" s="10">
        <v>28</v>
      </c>
      <c r="R73" t="s" s="10">
        <v>162</v>
      </c>
      <c r="S73" t="s" s="10">
        <v>30</v>
      </c>
      <c r="T73" s="10">
        <v>0.83</v>
      </c>
      <c r="U73" s="11">
        <f>C73+2</f>
        <v>40048</v>
      </c>
    </row>
    <row r="74" ht="17" customHeight="1">
      <c r="A74" s="10">
        <v>7994</v>
      </c>
      <c r="B74" s="10">
        <v>57152</v>
      </c>
      <c r="C74" s="11">
        <f t="shared" si="142" ref="C74:C75">DATE(2012,12,31)-119</f>
        <v>41155</v>
      </c>
      <c r="D74" t="s" s="10">
        <v>22</v>
      </c>
      <c r="E74" s="10">
        <v>6</v>
      </c>
      <c r="F74" s="10">
        <v>22.89</v>
      </c>
      <c r="G74" s="10">
        <v>0.08</v>
      </c>
      <c r="H74" t="s" s="10">
        <v>23</v>
      </c>
      <c r="I74" s="12">
        <v>-2.6565</v>
      </c>
      <c r="J74" s="10">
        <v>3.8</v>
      </c>
      <c r="K74" s="10">
        <v>1.49</v>
      </c>
      <c r="L74" t="s" s="10">
        <v>163</v>
      </c>
      <c r="M74" t="s" s="10">
        <v>143</v>
      </c>
      <c r="N74" t="s" s="10">
        <v>144</v>
      </c>
      <c r="O74" t="s" s="10">
        <v>61</v>
      </c>
      <c r="P74" t="s" s="10">
        <v>27</v>
      </c>
      <c r="Q74" t="s" s="10">
        <v>38</v>
      </c>
      <c r="R74" t="s" s="10">
        <v>164</v>
      </c>
      <c r="S74" t="s" s="10">
        <v>40</v>
      </c>
      <c r="T74" s="10">
        <v>0.38</v>
      </c>
      <c r="U74" s="11">
        <f>C74+0</f>
        <v>41155</v>
      </c>
    </row>
    <row r="75" ht="17" customHeight="1">
      <c r="A75" s="10">
        <v>7995</v>
      </c>
      <c r="B75" s="10">
        <v>57152</v>
      </c>
      <c r="C75" s="11">
        <f t="shared" si="142"/>
        <v>41155</v>
      </c>
      <c r="D75" t="s" s="10">
        <v>22</v>
      </c>
      <c r="E75" s="10">
        <v>18</v>
      </c>
      <c r="F75" s="10">
        <v>271.85</v>
      </c>
      <c r="G75" s="10">
        <v>0.03</v>
      </c>
      <c r="H75" t="s" s="10">
        <v>23</v>
      </c>
      <c r="I75" s="12">
        <v>109.19</v>
      </c>
      <c r="J75" s="10">
        <v>15.57</v>
      </c>
      <c r="K75" s="10">
        <v>1.39</v>
      </c>
      <c r="L75" t="s" s="10">
        <v>163</v>
      </c>
      <c r="M75" t="s" s="10">
        <v>143</v>
      </c>
      <c r="N75" t="s" s="10">
        <v>144</v>
      </c>
      <c r="O75" t="s" s="10">
        <v>61</v>
      </c>
      <c r="P75" t="s" s="10">
        <v>27</v>
      </c>
      <c r="Q75" t="s" s="10">
        <v>77</v>
      </c>
      <c r="R75" t="s" s="10">
        <v>165</v>
      </c>
      <c r="S75" t="s" s="10">
        <v>40</v>
      </c>
      <c r="T75" s="10">
        <v>0.38</v>
      </c>
      <c r="U75" s="11">
        <f>C75+7</f>
        <v>41162</v>
      </c>
    </row>
    <row r="76" ht="17" customHeight="1">
      <c r="A76" s="10">
        <v>8006</v>
      </c>
      <c r="B76" s="10">
        <v>57216</v>
      </c>
      <c r="C76" s="11">
        <f t="shared" si="146" ref="C76:C77">DATE(2012,12,31)-886</f>
        <v>40388</v>
      </c>
      <c r="D76" t="s" s="10">
        <v>31</v>
      </c>
      <c r="E76" s="10">
        <v>46</v>
      </c>
      <c r="F76" s="10">
        <v>12719.7</v>
      </c>
      <c r="G76" s="10">
        <v>0.03</v>
      </c>
      <c r="H76" t="s" s="10">
        <v>32</v>
      </c>
      <c r="I76" s="12">
        <v>-545.8200000000001</v>
      </c>
      <c r="J76" s="10">
        <v>280.98</v>
      </c>
      <c r="K76" s="10">
        <v>57</v>
      </c>
      <c r="L76" t="s" s="10">
        <v>166</v>
      </c>
      <c r="M76" t="s" s="10">
        <v>143</v>
      </c>
      <c r="N76" t="s" s="10">
        <v>144</v>
      </c>
      <c r="O76" t="s" s="10">
        <v>42</v>
      </c>
      <c r="P76" t="s" s="10">
        <v>50</v>
      </c>
      <c r="Q76" t="s" s="10">
        <v>113</v>
      </c>
      <c r="R76" t="s" s="10">
        <v>167</v>
      </c>
      <c r="S76" t="s" s="10">
        <v>37</v>
      </c>
      <c r="T76" s="10">
        <v>0.78</v>
      </c>
      <c r="U76" s="11">
        <f>C76+0</f>
        <v>40388</v>
      </c>
    </row>
    <row r="77" ht="17" customHeight="1">
      <c r="A77" s="10">
        <v>8007</v>
      </c>
      <c r="B77" s="10">
        <v>57216</v>
      </c>
      <c r="C77" s="11">
        <f t="shared" si="146"/>
        <v>40388</v>
      </c>
      <c r="D77" t="s" s="10">
        <v>31</v>
      </c>
      <c r="E77" s="10">
        <v>48</v>
      </c>
      <c r="F77" s="10">
        <v>109.78</v>
      </c>
      <c r="G77" s="10">
        <v>0.03</v>
      </c>
      <c r="H77" t="s" s="10">
        <v>23</v>
      </c>
      <c r="I77" s="12">
        <v>4.48</v>
      </c>
      <c r="J77" s="10">
        <v>2.2</v>
      </c>
      <c r="K77" s="10">
        <v>1.2</v>
      </c>
      <c r="L77" t="s" s="10">
        <v>166</v>
      </c>
      <c r="M77" t="s" s="10">
        <v>143</v>
      </c>
      <c r="N77" t="s" s="10">
        <v>144</v>
      </c>
      <c r="O77" t="s" s="10">
        <v>42</v>
      </c>
      <c r="P77" t="s" s="10">
        <v>27</v>
      </c>
      <c r="Q77" t="s" s="10">
        <v>96</v>
      </c>
      <c r="R77" t="s" s="10">
        <v>168</v>
      </c>
      <c r="S77" t="s" s="10">
        <v>69</v>
      </c>
      <c r="T77" s="10">
        <v>0.41</v>
      </c>
      <c r="U77" s="11">
        <f>C77+2</f>
        <v>40390</v>
      </c>
    </row>
    <row r="78" ht="17" customHeight="1">
      <c r="A78" s="10">
        <v>8017</v>
      </c>
      <c r="B78" s="10">
        <v>57281</v>
      </c>
      <c r="C78" s="11">
        <f t="shared" si="118"/>
        <v>40288</v>
      </c>
      <c r="D78" t="s" s="10">
        <v>31</v>
      </c>
      <c r="E78" s="10">
        <v>26</v>
      </c>
      <c r="F78" s="10">
        <v>561.66</v>
      </c>
      <c r="G78" s="10">
        <v>0.07000000000000001</v>
      </c>
      <c r="H78" t="s" s="10">
        <v>23</v>
      </c>
      <c r="I78" s="12">
        <v>-111.3315</v>
      </c>
      <c r="J78" s="10">
        <v>22.38</v>
      </c>
      <c r="K78" s="10">
        <v>15.1</v>
      </c>
      <c r="L78" t="s" s="10">
        <v>169</v>
      </c>
      <c r="M78" t="s" s="10">
        <v>143</v>
      </c>
      <c r="N78" t="s" s="10">
        <v>144</v>
      </c>
      <c r="O78" t="s" s="10">
        <v>42</v>
      </c>
      <c r="P78" t="s" s="10">
        <v>27</v>
      </c>
      <c r="Q78" t="s" s="10">
        <v>38</v>
      </c>
      <c r="R78" t="s" s="10">
        <v>170</v>
      </c>
      <c r="S78" t="s" s="10">
        <v>40</v>
      </c>
      <c r="T78" s="10">
        <v>0.38</v>
      </c>
      <c r="U78" s="11">
        <f>C78+0</f>
        <v>40288</v>
      </c>
    </row>
    <row r="79" ht="17" customHeight="1">
      <c r="A79" s="10">
        <v>8018</v>
      </c>
      <c r="B79" s="10">
        <v>57281</v>
      </c>
      <c r="C79" s="11">
        <f t="shared" si="118"/>
        <v>40288</v>
      </c>
      <c r="D79" t="s" s="10">
        <v>31</v>
      </c>
      <c r="E79" s="10">
        <v>19</v>
      </c>
      <c r="F79" s="10">
        <v>1851.62</v>
      </c>
      <c r="G79" s="10">
        <v>0.09</v>
      </c>
      <c r="H79" t="s" s="10">
        <v>32</v>
      </c>
      <c r="I79" s="12">
        <v>-220.84</v>
      </c>
      <c r="J79" s="10">
        <v>100.98</v>
      </c>
      <c r="K79" s="10">
        <v>35.84</v>
      </c>
      <c r="L79" t="s" s="10">
        <v>169</v>
      </c>
      <c r="M79" t="s" s="10">
        <v>143</v>
      </c>
      <c r="N79" t="s" s="10">
        <v>144</v>
      </c>
      <c r="O79" t="s" s="10">
        <v>42</v>
      </c>
      <c r="P79" t="s" s="10">
        <v>50</v>
      </c>
      <c r="Q79" t="s" s="10">
        <v>81</v>
      </c>
      <c r="R79" t="s" s="10">
        <v>171</v>
      </c>
      <c r="S79" t="s" s="10">
        <v>83</v>
      </c>
      <c r="T79" s="10">
        <v>0.62</v>
      </c>
      <c r="U79" s="11">
        <f>C79+2</f>
        <v>40290</v>
      </c>
    </row>
    <row r="80" ht="17" customHeight="1">
      <c r="A80" s="10">
        <v>8102</v>
      </c>
      <c r="B80" s="10">
        <v>57827</v>
      </c>
      <c r="C80" s="11">
        <f t="shared" si="154" ref="C80:C81">DATE(2012,12,31)-1278</f>
        <v>39996</v>
      </c>
      <c r="D80" t="s" s="10">
        <v>64</v>
      </c>
      <c r="E80" s="10">
        <v>24</v>
      </c>
      <c r="F80" s="10">
        <v>2453.3</v>
      </c>
      <c r="G80" s="10">
        <v>0.05</v>
      </c>
      <c r="H80" t="s" s="10">
        <v>32</v>
      </c>
      <c r="I80" s="12">
        <v>-111.4</v>
      </c>
      <c r="J80" s="10">
        <v>100.98</v>
      </c>
      <c r="K80" s="10">
        <v>35.84</v>
      </c>
      <c r="L80" t="s" s="10">
        <v>172</v>
      </c>
      <c r="M80" t="s" s="10">
        <v>143</v>
      </c>
      <c r="N80" t="s" s="10">
        <v>144</v>
      </c>
      <c r="O80" t="s" s="10">
        <v>61</v>
      </c>
      <c r="P80" t="s" s="10">
        <v>50</v>
      </c>
      <c r="Q80" t="s" s="10">
        <v>81</v>
      </c>
      <c r="R80" t="s" s="10">
        <v>171</v>
      </c>
      <c r="S80" t="s" s="10">
        <v>83</v>
      </c>
      <c r="T80" s="10">
        <v>0.62</v>
      </c>
      <c r="U80" s="11">
        <f>C80+2</f>
        <v>39998</v>
      </c>
    </row>
    <row r="81" ht="17" customHeight="1">
      <c r="A81" s="10">
        <v>8103</v>
      </c>
      <c r="B81" s="10">
        <v>57827</v>
      </c>
      <c r="C81" s="11">
        <f t="shared" si="154"/>
        <v>39996</v>
      </c>
      <c r="D81" t="s" s="10">
        <v>64</v>
      </c>
      <c r="E81" s="10">
        <v>29</v>
      </c>
      <c r="F81" s="10">
        <v>147.02</v>
      </c>
      <c r="G81" s="10">
        <v>0.02</v>
      </c>
      <c r="H81" t="s" s="10">
        <v>23</v>
      </c>
      <c r="I81" s="12">
        <v>-77.03</v>
      </c>
      <c r="J81" s="10">
        <v>4.98</v>
      </c>
      <c r="K81" s="10">
        <v>5.49</v>
      </c>
      <c r="L81" t="s" s="10">
        <v>172</v>
      </c>
      <c r="M81" t="s" s="10">
        <v>143</v>
      </c>
      <c r="N81" t="s" s="10">
        <v>144</v>
      </c>
      <c r="O81" t="s" s="10">
        <v>61</v>
      </c>
      <c r="P81" t="s" s="10">
        <v>27</v>
      </c>
      <c r="Q81" t="s" s="10">
        <v>62</v>
      </c>
      <c r="R81" t="s" s="10">
        <v>173</v>
      </c>
      <c r="S81" t="s" s="10">
        <v>40</v>
      </c>
      <c r="T81" s="10">
        <v>0.38</v>
      </c>
      <c r="U81" s="11">
        <f>C81+1</f>
        <v>39997</v>
      </c>
    </row>
    <row r="82" ht="17" customHeight="1">
      <c r="A82" s="10">
        <v>8247</v>
      </c>
      <c r="B82" s="10">
        <v>58949</v>
      </c>
      <c r="C82" s="11">
        <f>DATE(2012,12,31)-15</f>
        <v>41259</v>
      </c>
      <c r="D82" t="s" s="10">
        <v>79</v>
      </c>
      <c r="E82" s="10">
        <v>50</v>
      </c>
      <c r="F82" s="10">
        <v>1558.9425</v>
      </c>
      <c r="G82" s="10">
        <v>0.02</v>
      </c>
      <c r="H82" t="s" s="10">
        <v>23</v>
      </c>
      <c r="I82" s="12">
        <v>548.442</v>
      </c>
      <c r="J82" s="10">
        <v>35.99</v>
      </c>
      <c r="K82" s="10">
        <v>1.1</v>
      </c>
      <c r="L82" t="s" s="10">
        <v>174</v>
      </c>
      <c r="M82" t="s" s="10">
        <v>143</v>
      </c>
      <c r="N82" t="s" s="10">
        <v>144</v>
      </c>
      <c r="O82" t="s" s="10">
        <v>26</v>
      </c>
      <c r="P82" t="s" s="10">
        <v>43</v>
      </c>
      <c r="Q82" t="s" s="10">
        <v>44</v>
      </c>
      <c r="R82" t="s" s="10">
        <v>175</v>
      </c>
      <c r="S82" t="s" s="10">
        <v>40</v>
      </c>
      <c r="T82" s="10">
        <v>0.55</v>
      </c>
      <c r="U82" s="11">
        <f>C82+1</f>
        <v>41260</v>
      </c>
    </row>
    <row r="83" ht="17" customHeight="1">
      <c r="A83" s="10">
        <v>188</v>
      </c>
      <c r="B83" s="10">
        <v>1222</v>
      </c>
      <c r="C83" s="11">
        <f>DATE(2012,12,31)-1061</f>
        <v>40213</v>
      </c>
      <c r="D83" t="s" s="10">
        <v>64</v>
      </c>
      <c r="E83" s="10">
        <v>48</v>
      </c>
      <c r="F83" s="10">
        <v>257.39</v>
      </c>
      <c r="G83" s="10">
        <v>0.08</v>
      </c>
      <c r="H83" t="s" s="10">
        <v>23</v>
      </c>
      <c r="I83" s="12">
        <v>-121.91</v>
      </c>
      <c r="J83" s="10">
        <v>5.28</v>
      </c>
      <c r="K83" s="10">
        <v>5.57</v>
      </c>
      <c r="L83" t="s" s="10">
        <v>176</v>
      </c>
      <c r="M83" t="s" s="10">
        <v>143</v>
      </c>
      <c r="N83" t="s" s="10">
        <v>144</v>
      </c>
      <c r="O83" t="s" s="10">
        <v>61</v>
      </c>
      <c r="P83" t="s" s="10">
        <v>27</v>
      </c>
      <c r="Q83" t="s" s="10">
        <v>62</v>
      </c>
      <c r="R83" t="s" s="10">
        <v>177</v>
      </c>
      <c r="S83" t="s" s="10">
        <v>40</v>
      </c>
      <c r="T83" s="10">
        <v>0.4</v>
      </c>
      <c r="U83" s="11">
        <f>C83+0</f>
        <v>40213</v>
      </c>
    </row>
    <row r="84" ht="17" customHeight="1">
      <c r="A84" s="10">
        <v>805</v>
      </c>
      <c r="B84" s="10">
        <v>5767</v>
      </c>
      <c r="C84" s="11">
        <f t="shared" si="162" ref="C84:C85">DATE(2012,12,31)-247</f>
        <v>41027</v>
      </c>
      <c r="D84" t="s" s="10">
        <v>31</v>
      </c>
      <c r="E84" s="10">
        <v>36</v>
      </c>
      <c r="F84" s="10">
        <v>163.54</v>
      </c>
      <c r="G84" s="10">
        <v>0.03</v>
      </c>
      <c r="H84" t="s" s="10">
        <v>57</v>
      </c>
      <c r="I84" s="12">
        <v>-95.059</v>
      </c>
      <c r="J84" s="10">
        <v>4.13</v>
      </c>
      <c r="K84" s="10">
        <v>5.04</v>
      </c>
      <c r="L84" t="s" s="10">
        <v>178</v>
      </c>
      <c r="M84" t="s" s="10">
        <v>143</v>
      </c>
      <c r="N84" t="s" s="10">
        <v>144</v>
      </c>
      <c r="O84" t="s" s="10">
        <v>26</v>
      </c>
      <c r="P84" t="s" s="10">
        <v>27</v>
      </c>
      <c r="Q84" t="s" s="10">
        <v>38</v>
      </c>
      <c r="R84" t="s" s="10">
        <v>179</v>
      </c>
      <c r="S84" t="s" s="10">
        <v>40</v>
      </c>
      <c r="T84" s="10">
        <v>0.38</v>
      </c>
      <c r="U84" s="11">
        <f>C84+1</f>
        <v>41028</v>
      </c>
    </row>
    <row r="85" ht="17" customHeight="1">
      <c r="A85" s="10">
        <v>806</v>
      </c>
      <c r="B85" s="10">
        <v>5767</v>
      </c>
      <c r="C85" s="11">
        <f t="shared" si="162"/>
        <v>41027</v>
      </c>
      <c r="D85" t="s" s="10">
        <v>31</v>
      </c>
      <c r="E85" s="10">
        <v>31</v>
      </c>
      <c r="F85" s="10">
        <v>2390.54</v>
      </c>
      <c r="G85" s="10">
        <v>0.08</v>
      </c>
      <c r="H85" t="s" s="10">
        <v>23</v>
      </c>
      <c r="I85" s="12">
        <v>756.1</v>
      </c>
      <c r="J85" s="10">
        <v>82.98999999999999</v>
      </c>
      <c r="K85" s="10">
        <v>5.5</v>
      </c>
      <c r="L85" t="s" s="10">
        <v>178</v>
      </c>
      <c r="M85" t="s" s="10">
        <v>143</v>
      </c>
      <c r="N85" t="s" s="10">
        <v>144</v>
      </c>
      <c r="O85" t="s" s="10">
        <v>26</v>
      </c>
      <c r="P85" t="s" s="10">
        <v>43</v>
      </c>
      <c r="Q85" t="s" s="10">
        <v>71</v>
      </c>
      <c r="R85" t="s" s="10">
        <v>180</v>
      </c>
      <c r="S85" t="s" s="10">
        <v>40</v>
      </c>
      <c r="T85" s="10">
        <v>0.44</v>
      </c>
      <c r="U85" s="11">
        <f>C85+2</f>
        <v>41029</v>
      </c>
    </row>
    <row r="86" ht="17" customHeight="1">
      <c r="A86" s="10">
        <v>1219</v>
      </c>
      <c r="B86" s="10">
        <v>8961</v>
      </c>
      <c r="C86" s="11">
        <f>DATE(2012,12,31)-552</f>
        <v>40722</v>
      </c>
      <c r="D86" t="s" s="10">
        <v>22</v>
      </c>
      <c r="E86" s="10">
        <v>48</v>
      </c>
      <c r="F86" s="10">
        <v>4644.87</v>
      </c>
      <c r="G86" s="10">
        <v>0.08</v>
      </c>
      <c r="H86" t="s" s="10">
        <v>32</v>
      </c>
      <c r="I86" s="12">
        <v>-1291.39</v>
      </c>
      <c r="J86" s="10">
        <v>100.8</v>
      </c>
      <c r="K86" s="10">
        <v>60</v>
      </c>
      <c r="L86" t="s" s="10">
        <v>178</v>
      </c>
      <c r="M86" t="s" s="10">
        <v>143</v>
      </c>
      <c r="N86" t="s" s="10">
        <v>144</v>
      </c>
      <c r="O86" t="s" s="10">
        <v>26</v>
      </c>
      <c r="P86" t="s" s="10">
        <v>50</v>
      </c>
      <c r="Q86" t="s" s="10">
        <v>84</v>
      </c>
      <c r="R86" t="s" s="10">
        <v>181</v>
      </c>
      <c r="S86" t="s" s="10">
        <v>37</v>
      </c>
      <c r="T86" s="10">
        <v>0.59</v>
      </c>
      <c r="U86" s="11">
        <f>C86+5</f>
        <v>40727</v>
      </c>
    </row>
    <row r="87" ht="17" customHeight="1">
      <c r="A87" s="10">
        <v>1617</v>
      </c>
      <c r="B87" s="10">
        <v>11712</v>
      </c>
      <c r="C87" s="11">
        <f>DATE(2012,12,31)-1345</f>
        <v>39929</v>
      </c>
      <c r="D87" t="s" s="10">
        <v>22</v>
      </c>
      <c r="E87" s="10">
        <v>9</v>
      </c>
      <c r="F87" s="10">
        <v>38.96</v>
      </c>
      <c r="G87" s="10">
        <v>0.06</v>
      </c>
      <c r="H87" t="s" s="10">
        <v>23</v>
      </c>
      <c r="I87" s="12">
        <v>0.3699999999999992</v>
      </c>
      <c r="J87" s="10">
        <v>4.28</v>
      </c>
      <c r="K87" s="10">
        <v>0.9399999999999999</v>
      </c>
      <c r="L87" t="s" s="10">
        <v>176</v>
      </c>
      <c r="M87" t="s" s="10">
        <v>143</v>
      </c>
      <c r="N87" t="s" s="10">
        <v>144</v>
      </c>
      <c r="O87" t="s" s="10">
        <v>34</v>
      </c>
      <c r="P87" t="s" s="10">
        <v>27</v>
      </c>
      <c r="Q87" t="s" s="10">
        <v>96</v>
      </c>
      <c r="R87" t="s" s="10">
        <v>182</v>
      </c>
      <c r="S87" t="s" s="10">
        <v>69</v>
      </c>
      <c r="T87" s="10">
        <v>0.5600000000000001</v>
      </c>
      <c r="U87" s="11">
        <f>C87+2</f>
        <v>39931</v>
      </c>
    </row>
    <row r="88" ht="17" customHeight="1">
      <c r="A88" s="10">
        <v>2082</v>
      </c>
      <c r="B88" s="10">
        <v>14883</v>
      </c>
      <c r="C88" s="11">
        <f t="shared" si="52"/>
        <v>40669</v>
      </c>
      <c r="D88" t="s" s="10">
        <v>22</v>
      </c>
      <c r="E88" s="10">
        <v>38</v>
      </c>
      <c r="F88" s="10">
        <v>978.4</v>
      </c>
      <c r="G88" s="10">
        <v>0.07000000000000001</v>
      </c>
      <c r="H88" t="s" s="10">
        <v>32</v>
      </c>
      <c r="I88" s="12">
        <v>-211.58</v>
      </c>
      <c r="J88" s="10">
        <v>25.98</v>
      </c>
      <c r="K88" s="10">
        <v>14.36</v>
      </c>
      <c r="L88" t="s" s="10">
        <v>183</v>
      </c>
      <c r="M88" t="s" s="10">
        <v>143</v>
      </c>
      <c r="N88" t="s" s="10">
        <v>144</v>
      </c>
      <c r="O88" t="s" s="10">
        <v>42</v>
      </c>
      <c r="P88" t="s" s="10">
        <v>50</v>
      </c>
      <c r="Q88" t="s" s="10">
        <v>113</v>
      </c>
      <c r="R88" t="s" s="10">
        <v>184</v>
      </c>
      <c r="S88" t="s" s="10">
        <v>37</v>
      </c>
      <c r="T88" s="10">
        <v>0.6</v>
      </c>
      <c r="U88" s="11">
        <f>C88+5</f>
        <v>40674</v>
      </c>
    </row>
    <row r="89" ht="17" customHeight="1">
      <c r="A89" s="10">
        <v>2083</v>
      </c>
      <c r="B89" s="10">
        <v>14883</v>
      </c>
      <c r="C89" s="11">
        <f t="shared" si="52"/>
        <v>40669</v>
      </c>
      <c r="D89" t="s" s="10">
        <v>22</v>
      </c>
      <c r="E89" s="10">
        <v>47</v>
      </c>
      <c r="F89" s="10">
        <v>5126.418</v>
      </c>
      <c r="G89" s="10">
        <v>0.03</v>
      </c>
      <c r="H89" t="s" s="10">
        <v>23</v>
      </c>
      <c r="I89" s="12">
        <v>1557.639</v>
      </c>
      <c r="J89" s="10">
        <v>125.99</v>
      </c>
      <c r="K89" s="10">
        <v>2.5</v>
      </c>
      <c r="L89" t="s" s="10">
        <v>183</v>
      </c>
      <c r="M89" t="s" s="10">
        <v>143</v>
      </c>
      <c r="N89" t="s" s="10">
        <v>144</v>
      </c>
      <c r="O89" t="s" s="10">
        <v>42</v>
      </c>
      <c r="P89" t="s" s="10">
        <v>43</v>
      </c>
      <c r="Q89" t="s" s="10">
        <v>44</v>
      </c>
      <c r="R89" t="s" s="10">
        <v>185</v>
      </c>
      <c r="S89" t="s" s="10">
        <v>40</v>
      </c>
      <c r="T89" s="10">
        <v>0.6</v>
      </c>
      <c r="U89" s="11">
        <f>C89+9</f>
        <v>40678</v>
      </c>
    </row>
    <row r="90" ht="17" customHeight="1">
      <c r="A90" s="10">
        <v>2800</v>
      </c>
      <c r="B90" s="10">
        <v>20193</v>
      </c>
      <c r="C90" s="11">
        <f t="shared" si="104"/>
        <v>40489</v>
      </c>
      <c r="D90" t="s" s="10">
        <v>64</v>
      </c>
      <c r="E90" s="10">
        <v>23</v>
      </c>
      <c r="F90" s="10">
        <v>82.12</v>
      </c>
      <c r="G90" s="10">
        <v>0.07000000000000001</v>
      </c>
      <c r="H90" t="s" s="10">
        <v>23</v>
      </c>
      <c r="I90" s="12">
        <v>-121.5895</v>
      </c>
      <c r="J90" s="10">
        <v>3.52</v>
      </c>
      <c r="K90" s="10">
        <v>6.83</v>
      </c>
      <c r="L90" t="s" s="10">
        <v>186</v>
      </c>
      <c r="M90" t="s" s="10">
        <v>143</v>
      </c>
      <c r="N90" t="s" s="10">
        <v>144</v>
      </c>
      <c r="O90" t="s" s="10">
        <v>42</v>
      </c>
      <c r="P90" t="s" s="10">
        <v>27</v>
      </c>
      <c r="Q90" t="s" s="10">
        <v>38</v>
      </c>
      <c r="R90" t="s" s="10">
        <v>187</v>
      </c>
      <c r="S90" t="s" s="10">
        <v>40</v>
      </c>
      <c r="T90" s="10">
        <v>0.38</v>
      </c>
      <c r="U90" s="11">
        <f>C90+2</f>
        <v>40491</v>
      </c>
    </row>
    <row r="91" ht="17" customHeight="1">
      <c r="A91" s="10">
        <v>5166</v>
      </c>
      <c r="B91" s="10">
        <v>36772</v>
      </c>
      <c r="C91" s="11">
        <f t="shared" si="176" ref="C91:C92">DATE(2012,12,31)-961</f>
        <v>40313</v>
      </c>
      <c r="D91" t="s" s="10">
        <v>64</v>
      </c>
      <c r="E91" s="10">
        <v>8</v>
      </c>
      <c r="F91" s="10">
        <v>22.85</v>
      </c>
      <c r="G91" s="10">
        <v>0.07000000000000001</v>
      </c>
      <c r="H91" t="s" s="10">
        <v>23</v>
      </c>
      <c r="I91" s="12">
        <v>0.88</v>
      </c>
      <c r="J91" s="10">
        <v>2.88</v>
      </c>
      <c r="K91" s="10">
        <v>0.99</v>
      </c>
      <c r="L91" t="s" s="10">
        <v>188</v>
      </c>
      <c r="M91" t="s" s="10">
        <v>143</v>
      </c>
      <c r="N91" t="s" s="10">
        <v>144</v>
      </c>
      <c r="O91" t="s" s="10">
        <v>61</v>
      </c>
      <c r="P91" t="s" s="10">
        <v>27</v>
      </c>
      <c r="Q91" t="s" s="10">
        <v>89</v>
      </c>
      <c r="R91" t="s" s="10">
        <v>189</v>
      </c>
      <c r="S91" t="s" s="10">
        <v>40</v>
      </c>
      <c r="T91" s="10">
        <v>0.36</v>
      </c>
      <c r="U91" s="11">
        <f>C91+0</f>
        <v>40313</v>
      </c>
    </row>
    <row r="92" ht="17" customHeight="1">
      <c r="A92" s="10">
        <v>5167</v>
      </c>
      <c r="B92" s="10">
        <v>36772</v>
      </c>
      <c r="C92" s="11">
        <f t="shared" si="176"/>
        <v>40313</v>
      </c>
      <c r="D92" t="s" s="10">
        <v>64</v>
      </c>
      <c r="E92" s="10">
        <v>16</v>
      </c>
      <c r="F92" s="10">
        <v>12007.05</v>
      </c>
      <c r="G92" s="10">
        <v>0.09</v>
      </c>
      <c r="H92" t="s" s="10">
        <v>32</v>
      </c>
      <c r="I92" s="12">
        <v>2713.95</v>
      </c>
      <c r="J92" s="10">
        <v>808.49</v>
      </c>
      <c r="K92" s="10">
        <v>55.3</v>
      </c>
      <c r="L92" t="s" s="10">
        <v>188</v>
      </c>
      <c r="M92" t="s" s="10">
        <v>143</v>
      </c>
      <c r="N92" t="s" s="10">
        <v>144</v>
      </c>
      <c r="O92" t="s" s="10">
        <v>61</v>
      </c>
      <c r="P92" t="s" s="10">
        <v>43</v>
      </c>
      <c r="Q92" t="s" s="10">
        <v>159</v>
      </c>
      <c r="R92" t="s" s="10">
        <v>190</v>
      </c>
      <c r="S92" t="s" s="10">
        <v>37</v>
      </c>
      <c r="T92" s="10">
        <v>0.4</v>
      </c>
      <c r="U92" s="11">
        <f>C92+2</f>
        <v>40315</v>
      </c>
    </row>
    <row r="93" ht="17" customHeight="1">
      <c r="A93" s="10">
        <v>5577</v>
      </c>
      <c r="B93" s="10">
        <v>39492</v>
      </c>
      <c r="C93" s="11">
        <f>DATE(2012,12,31)-624</f>
        <v>40650</v>
      </c>
      <c r="D93" t="s" s="10">
        <v>46</v>
      </c>
      <c r="E93" s="10">
        <v>31</v>
      </c>
      <c r="F93" s="10">
        <v>5347.9875</v>
      </c>
      <c r="G93" s="10">
        <v>0.01</v>
      </c>
      <c r="H93" t="s" s="10">
        <v>23</v>
      </c>
      <c r="I93" s="12">
        <v>1332.441</v>
      </c>
      <c r="J93" s="10">
        <v>200.99</v>
      </c>
      <c r="K93" s="10">
        <v>4.2</v>
      </c>
      <c r="L93" t="s" s="10">
        <v>183</v>
      </c>
      <c r="M93" t="s" s="10">
        <v>143</v>
      </c>
      <c r="N93" t="s" s="10">
        <v>144</v>
      </c>
      <c r="O93" t="s" s="10">
        <v>42</v>
      </c>
      <c r="P93" t="s" s="10">
        <v>43</v>
      </c>
      <c r="Q93" t="s" s="10">
        <v>44</v>
      </c>
      <c r="R93" t="s" s="10">
        <v>191</v>
      </c>
      <c r="S93" t="s" s="10">
        <v>40</v>
      </c>
      <c r="T93" s="10">
        <v>0.59</v>
      </c>
      <c r="U93" s="11">
        <f>C93+3</f>
        <v>40653</v>
      </c>
    </row>
    <row r="94" ht="17" customHeight="1">
      <c r="A94" s="10">
        <v>6492</v>
      </c>
      <c r="B94" s="10">
        <v>46212</v>
      </c>
      <c r="C94" s="11">
        <f>DATE(2012,12,31)-110</f>
        <v>41164</v>
      </c>
      <c r="D94" t="s" s="10">
        <v>46</v>
      </c>
      <c r="E94" s="10">
        <v>43</v>
      </c>
      <c r="F94" s="10">
        <v>322.47</v>
      </c>
      <c r="G94" s="10">
        <v>0.09</v>
      </c>
      <c r="H94" t="s" s="10">
        <v>57</v>
      </c>
      <c r="I94" s="12">
        <v>72.28</v>
      </c>
      <c r="J94" s="10">
        <v>7.78</v>
      </c>
      <c r="K94" s="10">
        <v>2.5</v>
      </c>
      <c r="L94" t="s" s="10">
        <v>192</v>
      </c>
      <c r="M94" t="s" s="10">
        <v>143</v>
      </c>
      <c r="N94" t="s" s="10">
        <v>144</v>
      </c>
      <c r="O94" t="s" s="10">
        <v>34</v>
      </c>
      <c r="P94" t="s" s="10">
        <v>27</v>
      </c>
      <c r="Q94" t="s" s="10">
        <v>77</v>
      </c>
      <c r="R94" t="s" s="10">
        <v>193</v>
      </c>
      <c r="S94" t="s" s="10">
        <v>40</v>
      </c>
      <c r="T94" s="10">
        <v>0.38</v>
      </c>
      <c r="U94" s="11">
        <f>C94+2</f>
        <v>41166</v>
      </c>
    </row>
    <row r="95" ht="17" customHeight="1">
      <c r="A95" s="10">
        <v>6526</v>
      </c>
      <c r="B95" s="10">
        <v>46437</v>
      </c>
      <c r="C95" s="11">
        <f>DATE(2012,12,31)-1203</f>
        <v>40071</v>
      </c>
      <c r="D95" t="s" s="10">
        <v>64</v>
      </c>
      <c r="E95" s="10">
        <v>49</v>
      </c>
      <c r="F95" s="10">
        <v>1488.66</v>
      </c>
      <c r="G95" s="10">
        <v>0</v>
      </c>
      <c r="H95" t="s" s="10">
        <v>23</v>
      </c>
      <c r="I95" s="12">
        <v>385.37</v>
      </c>
      <c r="J95" s="10">
        <v>29.34</v>
      </c>
      <c r="K95" s="10">
        <v>7.87</v>
      </c>
      <c r="L95" t="s" s="10">
        <v>194</v>
      </c>
      <c r="M95" t="s" s="10">
        <v>143</v>
      </c>
      <c r="N95" t="s" s="10">
        <v>144</v>
      </c>
      <c r="O95" t="s" s="10">
        <v>34</v>
      </c>
      <c r="P95" t="s" s="10">
        <v>50</v>
      </c>
      <c r="Q95" t="s" s="10">
        <v>51</v>
      </c>
      <c r="R95" t="s" s="10">
        <v>195</v>
      </c>
      <c r="S95" t="s" s="10">
        <v>40</v>
      </c>
      <c r="T95" s="10">
        <v>0.54</v>
      </c>
      <c r="U95" s="11">
        <f>C95+2</f>
        <v>40073</v>
      </c>
    </row>
    <row r="96" ht="17" customHeight="1">
      <c r="A96" s="10">
        <v>6657</v>
      </c>
      <c r="B96" s="10">
        <v>47360</v>
      </c>
      <c r="C96" s="11">
        <f>DATE(2012,12,31)-815</f>
        <v>40459</v>
      </c>
      <c r="D96" t="s" s="10">
        <v>46</v>
      </c>
      <c r="E96" s="10">
        <v>25</v>
      </c>
      <c r="F96" s="10">
        <v>2200.64</v>
      </c>
      <c r="G96" s="10">
        <v>0.05</v>
      </c>
      <c r="H96" t="s" s="10">
        <v>32</v>
      </c>
      <c r="I96" s="12">
        <v>-514.1799999999999</v>
      </c>
      <c r="J96" s="10">
        <v>89.98999999999999</v>
      </c>
      <c r="K96" s="10">
        <v>42</v>
      </c>
      <c r="L96" t="s" s="10">
        <v>188</v>
      </c>
      <c r="M96" t="s" s="10">
        <v>143</v>
      </c>
      <c r="N96" t="s" s="10">
        <v>144</v>
      </c>
      <c r="O96" t="s" s="10">
        <v>61</v>
      </c>
      <c r="P96" t="s" s="10">
        <v>50</v>
      </c>
      <c r="Q96" t="s" s="10">
        <v>113</v>
      </c>
      <c r="R96" t="s" s="10">
        <v>196</v>
      </c>
      <c r="S96" t="s" s="10">
        <v>37</v>
      </c>
      <c r="T96" s="10">
        <v>0.66</v>
      </c>
      <c r="U96" s="11">
        <f>C96+2</f>
        <v>40461</v>
      </c>
    </row>
    <row r="97" ht="17" customHeight="1">
      <c r="A97" s="10">
        <v>7396</v>
      </c>
      <c r="B97" s="10">
        <v>52706</v>
      </c>
      <c r="C97" s="11">
        <f>DATE(2012,12,31)-175</f>
        <v>41099</v>
      </c>
      <c r="D97" t="s" s="10">
        <v>22</v>
      </c>
      <c r="E97" s="10">
        <v>34</v>
      </c>
      <c r="F97" s="10">
        <v>1041.66</v>
      </c>
      <c r="G97" s="10">
        <v>0.02</v>
      </c>
      <c r="H97" t="s" s="10">
        <v>57</v>
      </c>
      <c r="I97" s="12">
        <v>480.5305</v>
      </c>
      <c r="J97" s="10">
        <v>28.53</v>
      </c>
      <c r="K97" s="10">
        <v>1.49</v>
      </c>
      <c r="L97" t="s" s="10">
        <v>186</v>
      </c>
      <c r="M97" t="s" s="10">
        <v>143</v>
      </c>
      <c r="N97" t="s" s="10">
        <v>144</v>
      </c>
      <c r="O97" t="s" s="10">
        <v>42</v>
      </c>
      <c r="P97" t="s" s="10">
        <v>27</v>
      </c>
      <c r="Q97" t="s" s="10">
        <v>38</v>
      </c>
      <c r="R97" t="s" s="10">
        <v>197</v>
      </c>
      <c r="S97" t="s" s="10">
        <v>40</v>
      </c>
      <c r="T97" s="10">
        <v>0.38</v>
      </c>
      <c r="U97" s="11">
        <f>C97+7</f>
        <v>41106</v>
      </c>
    </row>
    <row r="98" ht="17" customHeight="1">
      <c r="A98" s="10">
        <v>7586</v>
      </c>
      <c r="B98" s="10">
        <v>54279</v>
      </c>
      <c r="C98" s="11">
        <f>DATE(2012,12,31)-520</f>
        <v>40754</v>
      </c>
      <c r="D98" t="s" s="10">
        <v>31</v>
      </c>
      <c r="E98" s="10">
        <v>41</v>
      </c>
      <c r="F98" s="10">
        <v>10071.09</v>
      </c>
      <c r="G98" s="10">
        <v>0.1</v>
      </c>
      <c r="H98" t="s" s="10">
        <v>32</v>
      </c>
      <c r="I98" s="12">
        <v>1977.69</v>
      </c>
      <c r="J98" s="10">
        <v>264.98</v>
      </c>
      <c r="K98" s="10">
        <v>17.86</v>
      </c>
      <c r="L98" t="s" s="10">
        <v>186</v>
      </c>
      <c r="M98" t="s" s="10">
        <v>143</v>
      </c>
      <c r="N98" t="s" s="10">
        <v>144</v>
      </c>
      <c r="O98" t="s" s="10">
        <v>42</v>
      </c>
      <c r="P98" t="s" s="10">
        <v>43</v>
      </c>
      <c r="Q98" t="s" s="10">
        <v>159</v>
      </c>
      <c r="R98" t="s" s="10">
        <v>198</v>
      </c>
      <c r="S98" t="s" s="10">
        <v>37</v>
      </c>
      <c r="T98" s="10">
        <v>0.58</v>
      </c>
      <c r="U98" s="11">
        <f>C98+1</f>
        <v>40755</v>
      </c>
    </row>
    <row r="99" ht="17" customHeight="1">
      <c r="A99" s="10">
        <v>7765</v>
      </c>
      <c r="B99" s="10">
        <v>55558</v>
      </c>
      <c r="C99" s="11">
        <f t="shared" si="192" ref="C99:C100">DATE(2012,12,31)-875</f>
        <v>40399</v>
      </c>
      <c r="D99" t="s" s="10">
        <v>64</v>
      </c>
      <c r="E99" s="10">
        <v>8</v>
      </c>
      <c r="F99" s="10">
        <v>1294.04</v>
      </c>
      <c r="G99" s="10">
        <v>0.05</v>
      </c>
      <c r="H99" t="s" s="10">
        <v>32</v>
      </c>
      <c r="I99" s="12">
        <v>-323.18</v>
      </c>
      <c r="J99" s="10">
        <v>150.98</v>
      </c>
      <c r="K99" s="10">
        <v>66.27</v>
      </c>
      <c r="L99" t="s" s="10">
        <v>194</v>
      </c>
      <c r="M99" t="s" s="10">
        <v>143</v>
      </c>
      <c r="N99" t="s" s="10">
        <v>144</v>
      </c>
      <c r="O99" t="s" s="10">
        <v>34</v>
      </c>
      <c r="P99" t="s" s="10">
        <v>50</v>
      </c>
      <c r="Q99" t="s" s="10">
        <v>81</v>
      </c>
      <c r="R99" t="s" s="10">
        <v>199</v>
      </c>
      <c r="S99" t="s" s="10">
        <v>83</v>
      </c>
      <c r="T99" s="10">
        <v>0.65</v>
      </c>
      <c r="U99" s="11">
        <f>C99+0</f>
        <v>40399</v>
      </c>
    </row>
    <row r="100" ht="17" customHeight="1">
      <c r="A100" s="10">
        <v>7766</v>
      </c>
      <c r="B100" s="10">
        <v>55558</v>
      </c>
      <c r="C100" s="11">
        <f t="shared" si="192"/>
        <v>40399</v>
      </c>
      <c r="D100" t="s" s="10">
        <v>64</v>
      </c>
      <c r="E100" s="10">
        <v>23</v>
      </c>
      <c r="F100" s="10">
        <v>392.57</v>
      </c>
      <c r="G100" s="10">
        <v>0.04</v>
      </c>
      <c r="H100" t="s" s="10">
        <v>23</v>
      </c>
      <c r="I100" s="12">
        <v>22.25</v>
      </c>
      <c r="J100" s="10">
        <v>17.07</v>
      </c>
      <c r="K100" s="10">
        <v>8.130000000000001</v>
      </c>
      <c r="L100" t="s" s="10">
        <v>194</v>
      </c>
      <c r="M100" t="s" s="10">
        <v>143</v>
      </c>
      <c r="N100" t="s" s="10">
        <v>144</v>
      </c>
      <c r="O100" t="s" s="10">
        <v>34</v>
      </c>
      <c r="P100" t="s" s="10">
        <v>27</v>
      </c>
      <c r="Q100" t="s" s="10">
        <v>77</v>
      </c>
      <c r="R100" t="s" s="10">
        <v>200</v>
      </c>
      <c r="S100" t="s" s="10">
        <v>40</v>
      </c>
      <c r="T100" s="10">
        <v>0.38</v>
      </c>
      <c r="U100" s="11">
        <f>C100+2</f>
        <v>40401</v>
      </c>
    </row>
    <row r="101" ht="17" customHeight="1">
      <c r="A101" s="10">
        <v>7906</v>
      </c>
      <c r="B101" s="10">
        <v>56550</v>
      </c>
      <c r="C101" s="11">
        <f t="shared" si="196" ref="C101:C102">DATE(2012,12,31)-633</f>
        <v>40641</v>
      </c>
      <c r="D101" t="s" s="10">
        <v>46</v>
      </c>
      <c r="E101" s="10">
        <v>37</v>
      </c>
      <c r="F101" s="10">
        <v>823.78</v>
      </c>
      <c r="G101" s="10">
        <v>0.03</v>
      </c>
      <c r="H101" t="s" s="10">
        <v>57</v>
      </c>
      <c r="I101" s="12">
        <v>343.05</v>
      </c>
      <c r="J101" s="10">
        <v>22.23</v>
      </c>
      <c r="K101" s="10">
        <v>5.08</v>
      </c>
      <c r="L101" t="s" s="10">
        <v>188</v>
      </c>
      <c r="M101" t="s" s="10">
        <v>143</v>
      </c>
      <c r="N101" t="s" s="10">
        <v>144</v>
      </c>
      <c r="O101" t="s" s="10">
        <v>61</v>
      </c>
      <c r="P101" t="s" s="10">
        <v>50</v>
      </c>
      <c r="Q101" t="s" s="10">
        <v>51</v>
      </c>
      <c r="R101" t="s" s="10">
        <v>201</v>
      </c>
      <c r="S101" t="s" s="10">
        <v>53</v>
      </c>
      <c r="T101" s="10">
        <v>0.41</v>
      </c>
      <c r="U101" s="11">
        <f>C101+2</f>
        <v>40643</v>
      </c>
    </row>
    <row r="102" ht="17" customHeight="1">
      <c r="A102" s="10">
        <v>7907</v>
      </c>
      <c r="B102" s="10">
        <v>56550</v>
      </c>
      <c r="C102" s="11">
        <f t="shared" si="196"/>
        <v>40641</v>
      </c>
      <c r="D102" t="s" s="10">
        <v>46</v>
      </c>
      <c r="E102" s="10">
        <v>8</v>
      </c>
      <c r="F102" s="10">
        <v>469.8375</v>
      </c>
      <c r="G102" s="10">
        <v>0</v>
      </c>
      <c r="H102" t="s" s="10">
        <v>23</v>
      </c>
      <c r="I102" s="12">
        <v>-159.236</v>
      </c>
      <c r="J102" s="10">
        <v>65.98999999999999</v>
      </c>
      <c r="K102" s="10">
        <v>8.99</v>
      </c>
      <c r="L102" t="s" s="10">
        <v>188</v>
      </c>
      <c r="M102" t="s" s="10">
        <v>143</v>
      </c>
      <c r="N102" t="s" s="10">
        <v>144</v>
      </c>
      <c r="O102" t="s" s="10">
        <v>61</v>
      </c>
      <c r="P102" t="s" s="10">
        <v>43</v>
      </c>
      <c r="Q102" t="s" s="10">
        <v>44</v>
      </c>
      <c r="R102" t="s" s="10">
        <v>202</v>
      </c>
      <c r="S102" t="s" s="10">
        <v>40</v>
      </c>
      <c r="T102" s="10">
        <v>0.5600000000000001</v>
      </c>
      <c r="U102" s="11">
        <f>C102+1</f>
        <v>40642</v>
      </c>
    </row>
    <row r="103" ht="17" customHeight="1">
      <c r="A103" s="10">
        <v>7914</v>
      </c>
      <c r="B103" s="10">
        <v>56581</v>
      </c>
      <c r="C103" s="11">
        <f>DATE(2012,12,31)-1422</f>
        <v>39852</v>
      </c>
      <c r="D103" t="s" s="10">
        <v>31</v>
      </c>
      <c r="E103" s="10">
        <v>20</v>
      </c>
      <c r="F103" s="10">
        <v>2026.01</v>
      </c>
      <c r="G103" s="10">
        <v>0.1</v>
      </c>
      <c r="H103" t="s" s="10">
        <v>57</v>
      </c>
      <c r="I103" s="12">
        <v>580.4299999999999</v>
      </c>
      <c r="J103" s="10">
        <v>105.98</v>
      </c>
      <c r="K103" s="10">
        <v>13.99</v>
      </c>
      <c r="L103" t="s" s="10">
        <v>192</v>
      </c>
      <c r="M103" t="s" s="10">
        <v>143</v>
      </c>
      <c r="N103" t="s" s="10">
        <v>144</v>
      </c>
      <c r="O103" t="s" s="10">
        <v>34</v>
      </c>
      <c r="P103" t="s" s="10">
        <v>50</v>
      </c>
      <c r="Q103" t="s" s="10">
        <v>51</v>
      </c>
      <c r="R103" t="s" s="10">
        <v>203</v>
      </c>
      <c r="S103" t="s" s="10">
        <v>49</v>
      </c>
      <c r="T103" s="10">
        <v>0.65</v>
      </c>
      <c r="U103" s="11">
        <f>C103+3</f>
        <v>39855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573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14" customWidth="1"/>
    <col min="2" max="2" width="6.625" style="14" customWidth="1"/>
    <col min="3" max="3" width="6.625" style="14" customWidth="1"/>
    <col min="4" max="4" width="6.625" style="14" customWidth="1"/>
    <col min="5" max="5" width="6.625" style="14" customWidth="1"/>
    <col min="6" max="256" width="6.625" style="14" customWidth="1"/>
  </cols>
  <sheetData>
    <row r="1" ht="17" customHeight="1">
      <c r="A1" t="s" s="10">
        <v>1</v>
      </c>
      <c r="B1" t="s" s="10">
        <v>204</v>
      </c>
      <c r="C1" s="13"/>
      <c r="D1" s="13"/>
      <c r="E1" s="13"/>
    </row>
    <row r="2" ht="17" customHeight="1">
      <c r="A2" s="10">
        <v>65</v>
      </c>
      <c r="B2" t="s" s="10">
        <v>205</v>
      </c>
      <c r="C2" s="13"/>
      <c r="D2" s="13"/>
      <c r="E2" s="13"/>
    </row>
    <row r="3" ht="17" customHeight="1">
      <c r="A3" s="10">
        <v>69</v>
      </c>
      <c r="B3" t="s" s="10">
        <v>205</v>
      </c>
      <c r="C3" s="13"/>
      <c r="D3" s="13"/>
      <c r="E3" s="13"/>
    </row>
    <row r="4" ht="17" customHeight="1">
      <c r="A4" s="10">
        <v>134</v>
      </c>
      <c r="B4" t="s" s="10">
        <v>205</v>
      </c>
      <c r="C4" s="13"/>
      <c r="D4" s="13"/>
      <c r="E4" s="13"/>
    </row>
    <row r="5" ht="17" customHeight="1">
      <c r="A5" s="10">
        <v>135</v>
      </c>
      <c r="B5" t="s" s="10">
        <v>205</v>
      </c>
      <c r="C5" s="13"/>
      <c r="D5" s="13"/>
      <c r="E5" s="13"/>
    </row>
    <row r="6" ht="17" customHeight="1">
      <c r="A6" s="10">
        <v>230</v>
      </c>
      <c r="B6" t="s" s="10">
        <v>205</v>
      </c>
      <c r="C6" s="13"/>
      <c r="D6" s="13"/>
      <c r="E6" s="13"/>
    </row>
    <row r="7" ht="17" customHeight="1">
      <c r="A7" s="10">
        <v>324</v>
      </c>
      <c r="B7" t="s" s="10">
        <v>205</v>
      </c>
      <c r="C7" s="13"/>
      <c r="D7" s="13"/>
      <c r="E7" s="13"/>
    </row>
    <row r="8" ht="17" customHeight="1">
      <c r="A8" s="10">
        <v>359</v>
      </c>
      <c r="B8" t="s" s="10">
        <v>205</v>
      </c>
      <c r="C8" s="13"/>
      <c r="D8" s="13"/>
      <c r="E8" s="13"/>
    </row>
    <row r="9" ht="17" customHeight="1">
      <c r="A9" s="10">
        <v>612</v>
      </c>
      <c r="B9" t="s" s="10">
        <v>205</v>
      </c>
      <c r="C9" s="13"/>
      <c r="D9" s="13"/>
      <c r="E9" s="13"/>
    </row>
    <row r="10" ht="17" customHeight="1">
      <c r="A10" s="10">
        <v>614</v>
      </c>
      <c r="B10" t="s" s="10">
        <v>205</v>
      </c>
      <c r="C10" s="13"/>
      <c r="D10" s="13"/>
      <c r="E10" s="13"/>
    </row>
    <row r="11" ht="17" customHeight="1">
      <c r="A11" s="10">
        <v>678</v>
      </c>
      <c r="B11" t="s" s="10">
        <v>205</v>
      </c>
      <c r="C11" s="13"/>
      <c r="D11" s="13"/>
      <c r="E11" s="13"/>
    </row>
    <row r="12" ht="17" customHeight="1">
      <c r="A12" s="10">
        <v>710</v>
      </c>
      <c r="B12" t="s" s="10">
        <v>205</v>
      </c>
      <c r="C12" s="13"/>
      <c r="D12" s="13"/>
      <c r="E12" s="13"/>
    </row>
    <row r="13" ht="17" customHeight="1">
      <c r="A13" s="10">
        <v>740</v>
      </c>
      <c r="B13" t="s" s="10">
        <v>205</v>
      </c>
      <c r="C13" s="13"/>
      <c r="D13" s="13"/>
      <c r="E13" s="13"/>
    </row>
    <row r="14" ht="17" customHeight="1">
      <c r="A14" s="10">
        <v>775</v>
      </c>
      <c r="B14" t="s" s="10">
        <v>205</v>
      </c>
      <c r="C14" s="13"/>
      <c r="D14" s="13"/>
      <c r="E14" s="13"/>
    </row>
    <row r="15" ht="17" customHeight="1">
      <c r="A15" s="10">
        <v>833</v>
      </c>
      <c r="B15" t="s" s="10">
        <v>205</v>
      </c>
      <c r="C15" s="13"/>
      <c r="D15" s="13"/>
      <c r="E15" s="13"/>
    </row>
    <row r="16" ht="17" customHeight="1">
      <c r="A16" s="10">
        <v>902</v>
      </c>
      <c r="B16" t="s" s="10">
        <v>205</v>
      </c>
      <c r="C16" s="13"/>
      <c r="D16" s="13"/>
      <c r="E16" s="13"/>
    </row>
    <row r="17" ht="17" customHeight="1">
      <c r="A17" s="10">
        <v>928</v>
      </c>
      <c r="B17" t="s" s="10">
        <v>205</v>
      </c>
      <c r="C17" s="13"/>
      <c r="D17" s="13"/>
      <c r="E17" s="13"/>
    </row>
    <row r="18" ht="17" customHeight="1">
      <c r="A18" s="10">
        <v>930</v>
      </c>
      <c r="B18" t="s" s="10">
        <v>205</v>
      </c>
      <c r="C18" s="13"/>
      <c r="D18" s="13"/>
      <c r="E18" s="13"/>
    </row>
    <row r="19" ht="17" customHeight="1">
      <c r="A19" s="10">
        <v>1060</v>
      </c>
      <c r="B19" t="s" s="10">
        <v>205</v>
      </c>
      <c r="C19" s="13"/>
      <c r="D19" s="13"/>
      <c r="E19" s="13"/>
    </row>
    <row r="20" ht="17" customHeight="1">
      <c r="A20" s="10">
        <v>1127</v>
      </c>
      <c r="B20" t="s" s="10">
        <v>205</v>
      </c>
      <c r="C20" s="13"/>
      <c r="D20" s="13"/>
      <c r="E20" s="13"/>
    </row>
    <row r="21" ht="17" customHeight="1">
      <c r="A21" s="10">
        <v>1285</v>
      </c>
      <c r="B21" t="s" s="10">
        <v>205</v>
      </c>
      <c r="C21" s="13"/>
      <c r="D21" s="13"/>
      <c r="E21" s="13"/>
    </row>
    <row r="22" ht="17" customHeight="1">
      <c r="A22" s="10">
        <v>1317</v>
      </c>
      <c r="B22" t="s" s="10">
        <v>205</v>
      </c>
      <c r="C22" s="13"/>
      <c r="D22" s="13"/>
      <c r="E22" s="13"/>
    </row>
    <row r="23" ht="17" customHeight="1">
      <c r="A23" s="10">
        <v>1382</v>
      </c>
      <c r="B23" t="s" s="10">
        <v>205</v>
      </c>
      <c r="C23" s="13"/>
      <c r="D23" s="13"/>
      <c r="E23" s="13"/>
    </row>
    <row r="24" ht="17" customHeight="1">
      <c r="A24" s="10">
        <v>1538</v>
      </c>
      <c r="B24" t="s" s="10">
        <v>205</v>
      </c>
      <c r="C24" s="13"/>
      <c r="D24" s="13"/>
      <c r="E24" s="13"/>
    </row>
    <row r="25" ht="17" customHeight="1">
      <c r="A25" s="10">
        <v>1665</v>
      </c>
      <c r="B25" t="s" s="10">
        <v>205</v>
      </c>
      <c r="C25" s="13"/>
      <c r="D25" s="13"/>
      <c r="E25" s="13"/>
    </row>
    <row r="26" ht="17" customHeight="1">
      <c r="A26" s="10">
        <v>1921</v>
      </c>
      <c r="B26" t="s" s="10">
        <v>205</v>
      </c>
      <c r="C26" s="13"/>
      <c r="D26" s="13"/>
      <c r="E26" s="13"/>
    </row>
    <row r="27" ht="17" customHeight="1">
      <c r="A27" s="10">
        <v>2050</v>
      </c>
      <c r="B27" t="s" s="10">
        <v>205</v>
      </c>
      <c r="C27" s="13"/>
      <c r="D27" s="13"/>
      <c r="E27" s="13"/>
    </row>
    <row r="28" ht="17" customHeight="1">
      <c r="A28" s="10">
        <v>2052</v>
      </c>
      <c r="B28" t="s" s="10">
        <v>205</v>
      </c>
      <c r="C28" s="13"/>
      <c r="D28" s="13"/>
      <c r="E28" s="13"/>
    </row>
    <row r="29" ht="17" customHeight="1">
      <c r="A29" s="10">
        <v>2055</v>
      </c>
      <c r="B29" t="s" s="10">
        <v>205</v>
      </c>
      <c r="C29" s="13"/>
      <c r="D29" s="13"/>
      <c r="E29" s="13"/>
    </row>
    <row r="30" ht="17" customHeight="1">
      <c r="A30" s="10">
        <v>2146</v>
      </c>
      <c r="B30" t="s" s="10">
        <v>205</v>
      </c>
      <c r="C30" s="13"/>
      <c r="D30" s="13"/>
      <c r="E30" s="13"/>
    </row>
    <row r="31" ht="17" customHeight="1">
      <c r="A31" s="10">
        <v>2213</v>
      </c>
      <c r="B31" t="s" s="10">
        <v>205</v>
      </c>
      <c r="C31" s="13"/>
      <c r="D31" s="13"/>
      <c r="E31" s="13"/>
    </row>
    <row r="32" ht="17" customHeight="1">
      <c r="A32" s="10">
        <v>2240</v>
      </c>
      <c r="B32" t="s" s="10">
        <v>205</v>
      </c>
      <c r="C32" s="13"/>
      <c r="D32" s="13"/>
      <c r="E32" s="13"/>
    </row>
    <row r="33" ht="17" customHeight="1">
      <c r="A33" s="10">
        <v>2500</v>
      </c>
      <c r="B33" t="s" s="10">
        <v>205</v>
      </c>
      <c r="C33" s="13"/>
      <c r="D33" s="13"/>
      <c r="E33" s="13"/>
    </row>
    <row r="34" ht="17" customHeight="1">
      <c r="A34" s="10">
        <v>2503</v>
      </c>
      <c r="B34" t="s" s="10">
        <v>205</v>
      </c>
      <c r="C34" s="13"/>
      <c r="D34" s="13"/>
      <c r="E34" s="13"/>
    </row>
    <row r="35" ht="17" customHeight="1">
      <c r="A35" s="10">
        <v>2562</v>
      </c>
      <c r="B35" t="s" s="10">
        <v>205</v>
      </c>
      <c r="C35" s="13"/>
      <c r="D35" s="13"/>
      <c r="E35" s="13"/>
    </row>
    <row r="36" ht="17" customHeight="1">
      <c r="A36" s="10">
        <v>2823</v>
      </c>
      <c r="B36" t="s" s="10">
        <v>205</v>
      </c>
      <c r="C36" s="13"/>
      <c r="D36" s="13"/>
      <c r="E36" s="13"/>
    </row>
    <row r="37" ht="17" customHeight="1">
      <c r="A37" s="10">
        <v>2915</v>
      </c>
      <c r="B37" t="s" s="10">
        <v>205</v>
      </c>
      <c r="C37" s="13"/>
      <c r="D37" s="13"/>
      <c r="E37" s="13"/>
    </row>
    <row r="38" ht="17" customHeight="1">
      <c r="A38" s="10">
        <v>3300</v>
      </c>
      <c r="B38" t="s" s="10">
        <v>205</v>
      </c>
      <c r="C38" s="13"/>
      <c r="D38" s="13"/>
      <c r="E38" s="13"/>
    </row>
    <row r="39" ht="17" customHeight="1">
      <c r="A39" s="10">
        <v>3456</v>
      </c>
      <c r="B39" t="s" s="10">
        <v>205</v>
      </c>
      <c r="C39" s="13"/>
      <c r="D39" s="13"/>
      <c r="E39" s="13"/>
    </row>
    <row r="40" ht="17" customHeight="1">
      <c r="A40" s="10">
        <v>3525</v>
      </c>
      <c r="B40" t="s" s="10">
        <v>205</v>
      </c>
      <c r="C40" s="13"/>
      <c r="D40" s="13"/>
      <c r="E40" s="13"/>
    </row>
    <row r="41" ht="17" customHeight="1">
      <c r="A41" s="10">
        <v>3589</v>
      </c>
      <c r="B41" t="s" s="10">
        <v>205</v>
      </c>
      <c r="C41" s="13"/>
      <c r="D41" s="13"/>
      <c r="E41" s="13"/>
    </row>
    <row r="42" ht="17" customHeight="1">
      <c r="A42" s="10">
        <v>3687</v>
      </c>
      <c r="B42" t="s" s="10">
        <v>205</v>
      </c>
      <c r="C42" s="13"/>
      <c r="D42" s="13"/>
      <c r="E42" s="13"/>
    </row>
    <row r="43" ht="17" customHeight="1">
      <c r="A43" s="10">
        <v>3777</v>
      </c>
      <c r="B43" t="s" s="10">
        <v>205</v>
      </c>
      <c r="C43" s="13"/>
      <c r="D43" s="13"/>
      <c r="E43" s="13"/>
    </row>
    <row r="44" ht="17" customHeight="1">
      <c r="A44" s="10">
        <v>3783</v>
      </c>
      <c r="B44" t="s" s="10">
        <v>205</v>
      </c>
      <c r="C44" s="13"/>
      <c r="D44" s="13"/>
      <c r="E44" s="13"/>
    </row>
    <row r="45" ht="17" customHeight="1">
      <c r="A45" s="10">
        <v>4006</v>
      </c>
      <c r="B45" t="s" s="10">
        <v>205</v>
      </c>
      <c r="C45" s="13"/>
      <c r="D45" s="13"/>
      <c r="E45" s="13"/>
    </row>
    <row r="46" ht="17" customHeight="1">
      <c r="A46" s="10">
        <v>4037</v>
      </c>
      <c r="B46" t="s" s="10">
        <v>205</v>
      </c>
      <c r="C46" s="13"/>
      <c r="D46" s="13"/>
      <c r="E46" s="13"/>
    </row>
    <row r="47" ht="17" customHeight="1">
      <c r="A47" s="10">
        <v>4230</v>
      </c>
      <c r="B47" t="s" s="10">
        <v>205</v>
      </c>
      <c r="C47" s="13"/>
      <c r="D47" s="13"/>
      <c r="E47" s="13"/>
    </row>
    <row r="48" ht="17" customHeight="1">
      <c r="A48" s="10">
        <v>4261</v>
      </c>
      <c r="B48" t="s" s="10">
        <v>205</v>
      </c>
      <c r="C48" s="13"/>
      <c r="D48" s="13"/>
      <c r="E48" s="13"/>
    </row>
    <row r="49" ht="17" customHeight="1">
      <c r="A49" s="10">
        <v>4391</v>
      </c>
      <c r="B49" t="s" s="10">
        <v>205</v>
      </c>
      <c r="C49" s="13"/>
      <c r="D49" s="13"/>
      <c r="E49" s="13"/>
    </row>
    <row r="50" ht="17" customHeight="1">
      <c r="A50" s="10">
        <v>4610</v>
      </c>
      <c r="B50" t="s" s="10">
        <v>205</v>
      </c>
      <c r="C50" s="13"/>
      <c r="D50" s="13"/>
      <c r="E50" s="13"/>
    </row>
    <row r="51" ht="17" customHeight="1">
      <c r="A51" s="10">
        <v>4738</v>
      </c>
      <c r="B51" t="s" s="10">
        <v>205</v>
      </c>
      <c r="C51" s="13"/>
      <c r="D51" s="13"/>
      <c r="E51" s="13"/>
    </row>
    <row r="52" ht="17" customHeight="1">
      <c r="A52" s="10">
        <v>4864</v>
      </c>
      <c r="B52" t="s" s="10">
        <v>205</v>
      </c>
      <c r="C52" s="13"/>
      <c r="D52" s="13"/>
      <c r="E52" s="13"/>
    </row>
    <row r="53" ht="17" customHeight="1">
      <c r="A53" s="10">
        <v>4960</v>
      </c>
      <c r="B53" t="s" s="10">
        <v>205</v>
      </c>
      <c r="C53" s="13"/>
      <c r="D53" s="13"/>
      <c r="E53" s="13"/>
    </row>
    <row r="54" ht="17" customHeight="1">
      <c r="A54" s="10">
        <v>5028</v>
      </c>
      <c r="B54" t="s" s="10">
        <v>205</v>
      </c>
      <c r="C54" s="13"/>
      <c r="D54" s="13"/>
      <c r="E54" s="13"/>
    </row>
    <row r="55" ht="17" customHeight="1">
      <c r="A55" s="10">
        <v>5059</v>
      </c>
      <c r="B55" t="s" s="10">
        <v>205</v>
      </c>
      <c r="C55" s="13"/>
      <c r="D55" s="13"/>
      <c r="E55" s="13"/>
    </row>
    <row r="56" ht="17" customHeight="1">
      <c r="A56" s="10">
        <v>5061</v>
      </c>
      <c r="B56" t="s" s="10">
        <v>205</v>
      </c>
      <c r="C56" s="13"/>
      <c r="D56" s="13"/>
      <c r="E56" s="13"/>
    </row>
    <row r="57" ht="17" customHeight="1">
      <c r="A57" s="10">
        <v>5189</v>
      </c>
      <c r="B57" t="s" s="10">
        <v>205</v>
      </c>
      <c r="C57" s="13"/>
      <c r="D57" s="13"/>
      <c r="E57" s="13"/>
    </row>
    <row r="58" ht="17" customHeight="1">
      <c r="A58" s="10">
        <v>5381</v>
      </c>
      <c r="B58" t="s" s="10">
        <v>205</v>
      </c>
      <c r="C58" s="13"/>
      <c r="D58" s="13"/>
      <c r="E58" s="13"/>
    </row>
    <row r="59" ht="17" customHeight="1">
      <c r="A59" s="10">
        <v>5414</v>
      </c>
      <c r="B59" t="s" s="10">
        <v>205</v>
      </c>
      <c r="C59" s="13"/>
      <c r="D59" s="13"/>
      <c r="E59" s="13"/>
    </row>
    <row r="60" ht="17" customHeight="1">
      <c r="A60" s="10">
        <v>5511</v>
      </c>
      <c r="B60" t="s" s="10">
        <v>205</v>
      </c>
      <c r="C60" s="13"/>
      <c r="D60" s="13"/>
      <c r="E60" s="13"/>
    </row>
    <row r="61" ht="17" customHeight="1">
      <c r="A61" s="10">
        <v>5699</v>
      </c>
      <c r="B61" t="s" s="10">
        <v>205</v>
      </c>
      <c r="C61" s="13"/>
      <c r="D61" s="13"/>
      <c r="E61" s="13"/>
    </row>
    <row r="62" ht="17" customHeight="1">
      <c r="A62" s="10">
        <v>6054</v>
      </c>
      <c r="B62" t="s" s="10">
        <v>205</v>
      </c>
      <c r="C62" s="13"/>
      <c r="D62" s="13"/>
      <c r="E62" s="13"/>
    </row>
    <row r="63" ht="17" customHeight="1">
      <c r="A63" s="10">
        <v>6241</v>
      </c>
      <c r="B63" t="s" s="10">
        <v>205</v>
      </c>
      <c r="C63" s="13"/>
      <c r="D63" s="13"/>
      <c r="E63" s="13"/>
    </row>
    <row r="64" ht="17" customHeight="1">
      <c r="A64" s="10">
        <v>6272</v>
      </c>
      <c r="B64" t="s" s="10">
        <v>205</v>
      </c>
      <c r="C64" s="13"/>
      <c r="D64" s="13"/>
      <c r="E64" s="13"/>
    </row>
    <row r="65" ht="17" customHeight="1">
      <c r="A65" s="10">
        <v>6498</v>
      </c>
      <c r="B65" t="s" s="10">
        <v>205</v>
      </c>
      <c r="C65" s="13"/>
      <c r="D65" s="13"/>
      <c r="E65" s="13"/>
    </row>
    <row r="66" ht="17" customHeight="1">
      <c r="A66" s="10">
        <v>6500</v>
      </c>
      <c r="B66" t="s" s="10">
        <v>205</v>
      </c>
      <c r="C66" s="13"/>
      <c r="D66" s="13"/>
      <c r="E66" s="13"/>
    </row>
    <row r="67" ht="17" customHeight="1">
      <c r="A67" s="10">
        <v>6502</v>
      </c>
      <c r="B67" t="s" s="10">
        <v>205</v>
      </c>
      <c r="C67" s="13"/>
      <c r="D67" s="13"/>
      <c r="E67" s="13"/>
    </row>
    <row r="68" ht="17" customHeight="1">
      <c r="A68" s="10">
        <v>6661</v>
      </c>
      <c r="B68" t="s" s="10">
        <v>205</v>
      </c>
      <c r="C68" s="13"/>
      <c r="D68" s="13"/>
      <c r="E68" s="13"/>
    </row>
    <row r="69" ht="17" customHeight="1">
      <c r="A69" s="10">
        <v>6695</v>
      </c>
      <c r="B69" t="s" s="10">
        <v>205</v>
      </c>
      <c r="C69" s="13"/>
      <c r="D69" s="13"/>
      <c r="E69" s="13"/>
    </row>
    <row r="70" ht="17" customHeight="1">
      <c r="A70" s="10">
        <v>6757</v>
      </c>
      <c r="B70" t="s" s="10">
        <v>205</v>
      </c>
      <c r="C70" s="13"/>
      <c r="D70" s="13"/>
      <c r="E70" s="13"/>
    </row>
    <row r="71" ht="17" customHeight="1">
      <c r="A71" s="10">
        <v>6978</v>
      </c>
      <c r="B71" t="s" s="10">
        <v>205</v>
      </c>
      <c r="C71" s="13"/>
      <c r="D71" s="13"/>
      <c r="E71" s="13"/>
    </row>
    <row r="72" ht="17" customHeight="1">
      <c r="A72" s="10">
        <v>6979</v>
      </c>
      <c r="B72" t="s" s="10">
        <v>205</v>
      </c>
      <c r="C72" s="13"/>
      <c r="D72" s="13"/>
      <c r="E72" s="13"/>
    </row>
    <row r="73" ht="17" customHeight="1">
      <c r="A73" s="10">
        <v>7079</v>
      </c>
      <c r="B73" t="s" s="10">
        <v>205</v>
      </c>
      <c r="C73" s="13"/>
      <c r="D73" s="13"/>
      <c r="E73" s="13"/>
    </row>
    <row r="74" ht="17" customHeight="1">
      <c r="A74" s="10">
        <v>7107</v>
      </c>
      <c r="B74" t="s" s="10">
        <v>205</v>
      </c>
      <c r="C74" s="13"/>
      <c r="D74" s="13"/>
      <c r="E74" s="13"/>
    </row>
    <row r="75" ht="17" customHeight="1">
      <c r="A75" s="10">
        <v>7203</v>
      </c>
      <c r="B75" t="s" s="10">
        <v>205</v>
      </c>
      <c r="C75" s="13"/>
      <c r="D75" s="13"/>
      <c r="E75" s="13"/>
    </row>
    <row r="76" ht="17" customHeight="1">
      <c r="A76" s="10">
        <v>7269</v>
      </c>
      <c r="B76" t="s" s="10">
        <v>205</v>
      </c>
      <c r="C76" s="13"/>
      <c r="D76" s="13"/>
      <c r="E76" s="13"/>
    </row>
    <row r="77" ht="17" customHeight="1">
      <c r="A77" s="10">
        <v>7364</v>
      </c>
      <c r="B77" t="s" s="10">
        <v>205</v>
      </c>
      <c r="C77" s="13"/>
      <c r="D77" s="13"/>
      <c r="E77" s="13"/>
    </row>
    <row r="78" ht="17" customHeight="1">
      <c r="A78" s="10">
        <v>7521</v>
      </c>
      <c r="B78" t="s" s="10">
        <v>205</v>
      </c>
      <c r="C78" s="13"/>
      <c r="D78" s="13"/>
      <c r="E78" s="13"/>
    </row>
    <row r="79" ht="17" customHeight="1">
      <c r="A79" s="10">
        <v>7744</v>
      </c>
      <c r="B79" t="s" s="10">
        <v>205</v>
      </c>
      <c r="C79" s="13"/>
      <c r="D79" s="13"/>
      <c r="E79" s="13"/>
    </row>
    <row r="80" ht="17" customHeight="1">
      <c r="A80" s="10">
        <v>7812</v>
      </c>
      <c r="B80" t="s" s="10">
        <v>205</v>
      </c>
      <c r="C80" s="13"/>
      <c r="D80" s="13"/>
      <c r="E80" s="13"/>
    </row>
    <row r="81" ht="17" customHeight="1">
      <c r="A81" s="10">
        <v>7815</v>
      </c>
      <c r="B81" t="s" s="10">
        <v>205</v>
      </c>
      <c r="C81" s="13"/>
      <c r="D81" s="13"/>
      <c r="E81" s="13"/>
    </row>
    <row r="82" ht="17" customHeight="1">
      <c r="A82" s="10">
        <v>7841</v>
      </c>
      <c r="B82" t="s" s="10">
        <v>205</v>
      </c>
      <c r="C82" s="13"/>
      <c r="D82" s="13"/>
      <c r="E82" s="13"/>
    </row>
    <row r="83" ht="17" customHeight="1">
      <c r="A83" s="10">
        <v>7845</v>
      </c>
      <c r="B83" t="s" s="10">
        <v>205</v>
      </c>
      <c r="C83" s="13"/>
      <c r="D83" s="13"/>
      <c r="E83" s="13"/>
    </row>
    <row r="84" ht="17" customHeight="1">
      <c r="A84" s="10">
        <v>8034</v>
      </c>
      <c r="B84" t="s" s="10">
        <v>205</v>
      </c>
      <c r="C84" s="13"/>
      <c r="D84" s="13"/>
      <c r="E84" s="13"/>
    </row>
    <row r="85" ht="17" customHeight="1">
      <c r="A85" s="10">
        <v>8133</v>
      </c>
      <c r="B85" t="s" s="10">
        <v>205</v>
      </c>
      <c r="C85" s="13"/>
      <c r="D85" s="13"/>
      <c r="E85" s="13"/>
    </row>
    <row r="86" ht="17" customHeight="1">
      <c r="A86" s="10">
        <v>8292</v>
      </c>
      <c r="B86" t="s" s="10">
        <v>205</v>
      </c>
      <c r="C86" s="13"/>
      <c r="D86" s="13"/>
      <c r="E86" s="13"/>
    </row>
    <row r="87" ht="17" customHeight="1">
      <c r="A87" s="10">
        <v>8293</v>
      </c>
      <c r="B87" t="s" s="10">
        <v>205</v>
      </c>
      <c r="C87" s="13"/>
      <c r="D87" s="13"/>
      <c r="E87" s="13"/>
    </row>
    <row r="88" ht="17" customHeight="1">
      <c r="A88" s="10">
        <v>8353</v>
      </c>
      <c r="B88" t="s" s="10">
        <v>205</v>
      </c>
      <c r="C88" s="13"/>
      <c r="D88" s="13"/>
      <c r="E88" s="13"/>
    </row>
    <row r="89" ht="17" customHeight="1">
      <c r="A89" s="10">
        <v>8961</v>
      </c>
      <c r="B89" t="s" s="10">
        <v>205</v>
      </c>
      <c r="C89" s="13"/>
      <c r="D89" s="13"/>
      <c r="E89" s="13"/>
    </row>
    <row r="90" ht="17" customHeight="1">
      <c r="A90" s="10">
        <v>9027</v>
      </c>
      <c r="B90" t="s" s="10">
        <v>205</v>
      </c>
      <c r="C90" s="13"/>
      <c r="D90" s="13"/>
      <c r="E90" s="13"/>
    </row>
    <row r="91" ht="17" customHeight="1">
      <c r="A91" s="10">
        <v>9093</v>
      </c>
      <c r="B91" t="s" s="10">
        <v>205</v>
      </c>
      <c r="C91" s="13"/>
      <c r="D91" s="13"/>
      <c r="E91" s="13"/>
    </row>
    <row r="92" ht="17" customHeight="1">
      <c r="A92" s="10">
        <v>9152</v>
      </c>
      <c r="B92" t="s" s="10">
        <v>205</v>
      </c>
      <c r="C92" s="13"/>
      <c r="D92" s="13"/>
      <c r="E92" s="13"/>
    </row>
    <row r="93" ht="17" customHeight="1">
      <c r="A93" s="10">
        <v>9219</v>
      </c>
      <c r="B93" t="s" s="10">
        <v>205</v>
      </c>
      <c r="C93" s="13"/>
      <c r="D93" s="13"/>
      <c r="E93" s="13"/>
    </row>
    <row r="94" ht="17" customHeight="1">
      <c r="A94" s="10">
        <v>9472</v>
      </c>
      <c r="B94" t="s" s="10">
        <v>205</v>
      </c>
      <c r="C94" s="13"/>
      <c r="D94" s="13"/>
      <c r="E94" s="13"/>
    </row>
    <row r="95" ht="17" customHeight="1">
      <c r="A95" s="10">
        <v>9574</v>
      </c>
      <c r="B95" t="s" s="10">
        <v>205</v>
      </c>
      <c r="C95" s="13"/>
      <c r="D95" s="13"/>
      <c r="E95" s="13"/>
    </row>
    <row r="96" ht="17" customHeight="1">
      <c r="A96" s="10">
        <v>9696</v>
      </c>
      <c r="B96" t="s" s="10">
        <v>205</v>
      </c>
      <c r="C96" s="13"/>
      <c r="D96" s="13"/>
      <c r="E96" s="13"/>
    </row>
    <row r="97" ht="17" customHeight="1">
      <c r="A97" s="10">
        <v>9701</v>
      </c>
      <c r="B97" t="s" s="10">
        <v>205</v>
      </c>
      <c r="C97" s="13"/>
      <c r="D97" s="13"/>
      <c r="E97" s="13"/>
    </row>
    <row r="98" ht="17" customHeight="1">
      <c r="A98" s="10">
        <v>9762</v>
      </c>
      <c r="B98" t="s" s="10">
        <v>205</v>
      </c>
      <c r="C98" s="13"/>
      <c r="D98" s="13"/>
      <c r="E98" s="13"/>
    </row>
    <row r="99" ht="17" customHeight="1">
      <c r="A99" s="10">
        <v>9829</v>
      </c>
      <c r="B99" t="s" s="10">
        <v>205</v>
      </c>
      <c r="C99" s="13"/>
      <c r="D99" s="13"/>
      <c r="E99" s="13"/>
    </row>
    <row r="100" ht="17" customHeight="1">
      <c r="A100" s="10">
        <v>9895</v>
      </c>
      <c r="B100" t="s" s="10">
        <v>205</v>
      </c>
      <c r="C100" s="13"/>
      <c r="D100" s="13"/>
      <c r="E100" s="13"/>
    </row>
    <row r="101" ht="17" customHeight="1">
      <c r="A101" s="10">
        <v>9923</v>
      </c>
      <c r="B101" t="s" s="10">
        <v>205</v>
      </c>
      <c r="C101" s="13"/>
      <c r="D101" s="13"/>
      <c r="E101" s="13"/>
    </row>
    <row r="102" ht="17" customHeight="1">
      <c r="A102" s="10">
        <v>9927</v>
      </c>
      <c r="B102" t="s" s="10">
        <v>205</v>
      </c>
      <c r="C102" s="13"/>
      <c r="D102" s="13"/>
      <c r="E102" s="13"/>
    </row>
    <row r="103" ht="17" customHeight="1">
      <c r="A103" s="10">
        <v>10054</v>
      </c>
      <c r="B103" t="s" s="10">
        <v>205</v>
      </c>
      <c r="C103" s="13"/>
      <c r="D103" s="13"/>
      <c r="E103" s="13"/>
    </row>
    <row r="104" ht="17" customHeight="1">
      <c r="A104" s="10">
        <v>10183</v>
      </c>
      <c r="B104" t="s" s="10">
        <v>205</v>
      </c>
      <c r="C104" s="13"/>
      <c r="D104" s="13"/>
      <c r="E104" s="13"/>
    </row>
    <row r="105" ht="17" customHeight="1">
      <c r="A105" s="10">
        <v>10498</v>
      </c>
      <c r="B105" t="s" s="10">
        <v>205</v>
      </c>
      <c r="C105" s="13"/>
      <c r="D105" s="13"/>
      <c r="E105" s="13"/>
    </row>
    <row r="106" ht="17" customHeight="1">
      <c r="A106" s="10">
        <v>10662</v>
      </c>
      <c r="B106" t="s" s="10">
        <v>205</v>
      </c>
      <c r="C106" s="13"/>
      <c r="D106" s="13"/>
      <c r="E106" s="13"/>
    </row>
    <row r="107" ht="17" customHeight="1">
      <c r="A107" s="10">
        <v>10917</v>
      </c>
      <c r="B107" t="s" s="10">
        <v>205</v>
      </c>
      <c r="C107" s="13"/>
      <c r="D107" s="13"/>
      <c r="E107" s="13"/>
    </row>
    <row r="108" ht="17" customHeight="1">
      <c r="A108" s="10">
        <v>11271</v>
      </c>
      <c r="B108" t="s" s="10">
        <v>205</v>
      </c>
      <c r="C108" s="13"/>
      <c r="D108" s="13"/>
      <c r="E108" s="13"/>
    </row>
    <row r="109" ht="17" customHeight="1">
      <c r="A109" s="10">
        <v>11396</v>
      </c>
      <c r="B109" t="s" s="10">
        <v>205</v>
      </c>
      <c r="C109" s="13"/>
      <c r="D109" s="13"/>
      <c r="E109" s="13"/>
    </row>
    <row r="110" ht="17" customHeight="1">
      <c r="A110" s="10">
        <v>11425</v>
      </c>
      <c r="B110" t="s" s="10">
        <v>205</v>
      </c>
      <c r="C110" s="13"/>
      <c r="D110" s="13"/>
      <c r="E110" s="13"/>
    </row>
    <row r="111" ht="17" customHeight="1">
      <c r="A111" s="10">
        <v>11426</v>
      </c>
      <c r="B111" t="s" s="10">
        <v>205</v>
      </c>
      <c r="C111" s="13"/>
      <c r="D111" s="13"/>
      <c r="E111" s="13"/>
    </row>
    <row r="112" ht="17" customHeight="1">
      <c r="A112" s="10">
        <v>11648</v>
      </c>
      <c r="B112" t="s" s="10">
        <v>205</v>
      </c>
      <c r="C112" s="13"/>
      <c r="D112" s="13"/>
      <c r="E112" s="13"/>
    </row>
    <row r="113" ht="17" customHeight="1">
      <c r="A113" s="10">
        <v>11652</v>
      </c>
      <c r="B113" t="s" s="10">
        <v>205</v>
      </c>
      <c r="C113" s="13"/>
      <c r="D113" s="13"/>
      <c r="E113" s="13"/>
    </row>
    <row r="114" ht="17" customHeight="1">
      <c r="A114" s="10">
        <v>11682</v>
      </c>
      <c r="B114" t="s" s="10">
        <v>205</v>
      </c>
      <c r="C114" s="13"/>
      <c r="D114" s="13"/>
      <c r="E114" s="13"/>
    </row>
    <row r="115" ht="17" customHeight="1">
      <c r="A115" s="10">
        <v>11748</v>
      </c>
      <c r="B115" t="s" s="10">
        <v>205</v>
      </c>
      <c r="C115" s="13"/>
      <c r="D115" s="13"/>
      <c r="E115" s="13"/>
    </row>
    <row r="116" ht="17" customHeight="1">
      <c r="A116" s="10">
        <v>11909</v>
      </c>
      <c r="B116" t="s" s="10">
        <v>205</v>
      </c>
      <c r="C116" s="13"/>
      <c r="D116" s="13"/>
      <c r="E116" s="13"/>
    </row>
    <row r="117" ht="17" customHeight="1">
      <c r="A117" s="10">
        <v>11911</v>
      </c>
      <c r="B117" t="s" s="10">
        <v>205</v>
      </c>
      <c r="C117" s="13"/>
      <c r="D117" s="13"/>
      <c r="E117" s="13"/>
    </row>
    <row r="118" ht="17" customHeight="1">
      <c r="A118" s="10">
        <v>12005</v>
      </c>
      <c r="B118" t="s" s="10">
        <v>205</v>
      </c>
      <c r="C118" s="13"/>
      <c r="D118" s="13"/>
      <c r="E118" s="13"/>
    </row>
    <row r="119" ht="17" customHeight="1">
      <c r="A119" s="10">
        <v>12067</v>
      </c>
      <c r="B119" t="s" s="10">
        <v>205</v>
      </c>
      <c r="C119" s="13"/>
      <c r="D119" s="13"/>
      <c r="E119" s="13"/>
    </row>
    <row r="120" ht="17" customHeight="1">
      <c r="A120" s="10">
        <v>12096</v>
      </c>
      <c r="B120" t="s" s="10">
        <v>205</v>
      </c>
      <c r="C120" s="13"/>
      <c r="D120" s="13"/>
      <c r="E120" s="13"/>
    </row>
    <row r="121" ht="17" customHeight="1">
      <c r="A121" s="10">
        <v>12262</v>
      </c>
      <c r="B121" t="s" s="10">
        <v>205</v>
      </c>
      <c r="C121" s="13"/>
      <c r="D121" s="13"/>
      <c r="E121" s="13"/>
    </row>
    <row r="122" ht="17" customHeight="1">
      <c r="A122" s="10">
        <v>12263</v>
      </c>
      <c r="B122" t="s" s="10">
        <v>205</v>
      </c>
      <c r="C122" s="13"/>
      <c r="D122" s="13"/>
      <c r="E122" s="13"/>
    </row>
    <row r="123" ht="17" customHeight="1">
      <c r="A123" s="10">
        <v>12389</v>
      </c>
      <c r="B123" t="s" s="10">
        <v>205</v>
      </c>
      <c r="C123" s="13"/>
      <c r="D123" s="13"/>
      <c r="E123" s="13"/>
    </row>
    <row r="124" ht="17" customHeight="1">
      <c r="A124" s="10">
        <v>12451</v>
      </c>
      <c r="B124" t="s" s="10">
        <v>205</v>
      </c>
      <c r="C124" s="13"/>
      <c r="D124" s="13"/>
      <c r="E124" s="13"/>
    </row>
    <row r="125" ht="17" customHeight="1">
      <c r="A125" s="10">
        <v>12483</v>
      </c>
      <c r="B125" t="s" s="10">
        <v>205</v>
      </c>
      <c r="C125" s="13"/>
      <c r="D125" s="13"/>
      <c r="E125" s="13"/>
    </row>
    <row r="126" ht="17" customHeight="1">
      <c r="A126" s="10">
        <v>12580</v>
      </c>
      <c r="B126" t="s" s="10">
        <v>205</v>
      </c>
      <c r="C126" s="13"/>
      <c r="D126" s="13"/>
      <c r="E126" s="13"/>
    </row>
    <row r="127" ht="17" customHeight="1">
      <c r="A127" s="10">
        <v>12613</v>
      </c>
      <c r="B127" t="s" s="10">
        <v>205</v>
      </c>
      <c r="C127" s="13"/>
      <c r="D127" s="13"/>
      <c r="E127" s="13"/>
    </row>
    <row r="128" ht="17" customHeight="1">
      <c r="A128" s="10">
        <v>12704</v>
      </c>
      <c r="B128" t="s" s="10">
        <v>205</v>
      </c>
      <c r="C128" s="13"/>
      <c r="D128" s="13"/>
      <c r="E128" s="13"/>
    </row>
    <row r="129" ht="17" customHeight="1">
      <c r="A129" s="10">
        <v>12706</v>
      </c>
      <c r="B129" t="s" s="10">
        <v>205</v>
      </c>
      <c r="C129" s="13"/>
      <c r="D129" s="13"/>
      <c r="E129" s="13"/>
    </row>
    <row r="130" ht="17" customHeight="1">
      <c r="A130" s="10">
        <v>12710</v>
      </c>
      <c r="B130" t="s" s="10">
        <v>205</v>
      </c>
      <c r="C130" s="13"/>
      <c r="D130" s="13"/>
      <c r="E130" s="13"/>
    </row>
    <row r="131" ht="17" customHeight="1">
      <c r="A131" s="10">
        <v>12806</v>
      </c>
      <c r="B131" t="s" s="10">
        <v>205</v>
      </c>
      <c r="C131" s="13"/>
      <c r="D131" s="13"/>
      <c r="E131" s="13"/>
    </row>
    <row r="132" ht="17" customHeight="1">
      <c r="A132" s="10">
        <v>12900</v>
      </c>
      <c r="B132" t="s" s="10">
        <v>205</v>
      </c>
      <c r="C132" s="13"/>
      <c r="D132" s="13"/>
      <c r="E132" s="13"/>
    </row>
    <row r="133" ht="17" customHeight="1">
      <c r="A133" s="10">
        <v>12903</v>
      </c>
      <c r="B133" t="s" s="10">
        <v>205</v>
      </c>
      <c r="C133" s="13"/>
      <c r="D133" s="13"/>
      <c r="E133" s="13"/>
    </row>
    <row r="134" ht="17" customHeight="1">
      <c r="A134" s="10">
        <v>13091</v>
      </c>
      <c r="B134" t="s" s="10">
        <v>205</v>
      </c>
      <c r="C134" s="13"/>
      <c r="D134" s="13"/>
      <c r="E134" s="13"/>
    </row>
    <row r="135" ht="17" customHeight="1">
      <c r="A135" s="10">
        <v>13158</v>
      </c>
      <c r="B135" t="s" s="10">
        <v>205</v>
      </c>
      <c r="C135" s="13"/>
      <c r="D135" s="13"/>
      <c r="E135" s="13"/>
    </row>
    <row r="136" ht="17" customHeight="1">
      <c r="A136" s="10">
        <v>13218</v>
      </c>
      <c r="B136" t="s" s="10">
        <v>205</v>
      </c>
      <c r="C136" s="13"/>
      <c r="D136" s="13"/>
      <c r="E136" s="13"/>
    </row>
    <row r="137" ht="17" customHeight="1">
      <c r="A137" s="10">
        <v>13284</v>
      </c>
      <c r="B137" t="s" s="10">
        <v>205</v>
      </c>
      <c r="C137" s="13"/>
      <c r="D137" s="13"/>
      <c r="E137" s="13"/>
    </row>
    <row r="138" ht="17" customHeight="1">
      <c r="A138" s="10">
        <v>13410</v>
      </c>
      <c r="B138" t="s" s="10">
        <v>205</v>
      </c>
      <c r="C138" s="13"/>
      <c r="D138" s="13"/>
      <c r="E138" s="13"/>
    </row>
    <row r="139" ht="17" customHeight="1">
      <c r="A139" s="10">
        <v>13444</v>
      </c>
      <c r="B139" t="s" s="10">
        <v>205</v>
      </c>
      <c r="C139" s="13"/>
      <c r="D139" s="13"/>
      <c r="E139" s="13"/>
    </row>
    <row r="140" ht="17" customHeight="1">
      <c r="A140" s="10">
        <v>13638</v>
      </c>
      <c r="B140" t="s" s="10">
        <v>205</v>
      </c>
      <c r="C140" s="13"/>
      <c r="D140" s="13"/>
      <c r="E140" s="13"/>
    </row>
    <row r="141" ht="17" customHeight="1">
      <c r="A141" s="10">
        <v>13729</v>
      </c>
      <c r="B141" t="s" s="10">
        <v>205</v>
      </c>
      <c r="C141" s="13"/>
      <c r="D141" s="13"/>
      <c r="E141" s="13"/>
    </row>
    <row r="142" ht="17" customHeight="1">
      <c r="A142" s="10">
        <v>13765</v>
      </c>
      <c r="B142" t="s" s="10">
        <v>205</v>
      </c>
      <c r="C142" s="13"/>
      <c r="D142" s="13"/>
      <c r="E142" s="13"/>
    </row>
    <row r="143" ht="17" customHeight="1">
      <c r="A143" s="10">
        <v>13959</v>
      </c>
      <c r="B143" t="s" s="10">
        <v>205</v>
      </c>
      <c r="C143" s="13"/>
      <c r="D143" s="13"/>
      <c r="E143" s="13"/>
    </row>
    <row r="144" ht="17" customHeight="1">
      <c r="A144" s="10">
        <v>13984</v>
      </c>
      <c r="B144" t="s" s="10">
        <v>205</v>
      </c>
      <c r="C144" s="13"/>
      <c r="D144" s="13"/>
      <c r="E144" s="13"/>
    </row>
    <row r="145" ht="17" customHeight="1">
      <c r="A145" s="10">
        <v>13986</v>
      </c>
      <c r="B145" t="s" s="10">
        <v>205</v>
      </c>
      <c r="C145" s="13"/>
      <c r="D145" s="13"/>
      <c r="E145" s="13"/>
    </row>
    <row r="146" ht="17" customHeight="1">
      <c r="A146" s="10">
        <v>14176</v>
      </c>
      <c r="B146" t="s" s="10">
        <v>205</v>
      </c>
      <c r="C146" s="13"/>
      <c r="D146" s="13"/>
      <c r="E146" s="13"/>
    </row>
    <row r="147" ht="17" customHeight="1">
      <c r="A147" s="10">
        <v>14242</v>
      </c>
      <c r="B147" t="s" s="10">
        <v>205</v>
      </c>
      <c r="C147" s="13"/>
      <c r="D147" s="13"/>
      <c r="E147" s="13"/>
    </row>
    <row r="148" ht="17" customHeight="1">
      <c r="A148" s="10">
        <v>14406</v>
      </c>
      <c r="B148" t="s" s="10">
        <v>205</v>
      </c>
      <c r="C148" s="13"/>
      <c r="D148" s="13"/>
      <c r="E148" s="13"/>
    </row>
    <row r="149" ht="17" customHeight="1">
      <c r="A149" s="10">
        <v>14497</v>
      </c>
      <c r="B149" t="s" s="10">
        <v>205</v>
      </c>
      <c r="C149" s="13"/>
      <c r="D149" s="13"/>
      <c r="E149" s="13"/>
    </row>
    <row r="150" ht="17" customHeight="1">
      <c r="A150" s="10">
        <v>14528</v>
      </c>
      <c r="B150" t="s" s="10">
        <v>205</v>
      </c>
      <c r="C150" s="13"/>
      <c r="D150" s="13"/>
      <c r="E150" s="13"/>
    </row>
    <row r="151" ht="17" customHeight="1">
      <c r="A151" s="10">
        <v>14534</v>
      </c>
      <c r="B151" t="s" s="10">
        <v>205</v>
      </c>
      <c r="C151" s="13"/>
      <c r="D151" s="13"/>
      <c r="E151" s="13"/>
    </row>
    <row r="152" ht="17" customHeight="1">
      <c r="A152" s="10">
        <v>14820</v>
      </c>
      <c r="B152" t="s" s="10">
        <v>205</v>
      </c>
      <c r="C152" s="13"/>
      <c r="D152" s="13"/>
      <c r="E152" s="13"/>
    </row>
    <row r="153" ht="17" customHeight="1">
      <c r="A153" s="10">
        <v>14951</v>
      </c>
      <c r="B153" t="s" s="10">
        <v>205</v>
      </c>
      <c r="C153" s="13"/>
      <c r="D153" s="13"/>
      <c r="E153" s="13"/>
    </row>
    <row r="154" ht="17" customHeight="1">
      <c r="A154" s="10">
        <v>15009</v>
      </c>
      <c r="B154" t="s" s="10">
        <v>205</v>
      </c>
      <c r="C154" s="13"/>
      <c r="D154" s="13"/>
      <c r="E154" s="13"/>
    </row>
    <row r="155" ht="17" customHeight="1">
      <c r="A155" s="10">
        <v>15106</v>
      </c>
      <c r="B155" t="s" s="10">
        <v>205</v>
      </c>
      <c r="C155" s="13"/>
      <c r="D155" s="13"/>
      <c r="E155" s="13"/>
    </row>
    <row r="156" ht="17" customHeight="1">
      <c r="A156" s="10">
        <v>15202</v>
      </c>
      <c r="B156" t="s" s="10">
        <v>205</v>
      </c>
      <c r="C156" s="13"/>
      <c r="D156" s="13"/>
      <c r="E156" s="13"/>
    </row>
    <row r="157" ht="17" customHeight="1">
      <c r="A157" s="10">
        <v>15206</v>
      </c>
      <c r="B157" t="s" s="10">
        <v>205</v>
      </c>
      <c r="C157" s="13"/>
      <c r="D157" s="13"/>
      <c r="E157" s="13"/>
    </row>
    <row r="158" ht="17" customHeight="1">
      <c r="A158" s="10">
        <v>15303</v>
      </c>
      <c r="B158" t="s" s="10">
        <v>205</v>
      </c>
      <c r="C158" s="13"/>
      <c r="D158" s="13"/>
      <c r="E158" s="13"/>
    </row>
    <row r="159" ht="17" customHeight="1">
      <c r="A159" s="10">
        <v>15712</v>
      </c>
      <c r="B159" t="s" s="10">
        <v>205</v>
      </c>
      <c r="C159" s="13"/>
      <c r="D159" s="13"/>
      <c r="E159" s="13"/>
    </row>
    <row r="160" ht="17" customHeight="1">
      <c r="A160" s="10">
        <v>15718</v>
      </c>
      <c r="B160" t="s" s="10">
        <v>205</v>
      </c>
      <c r="C160" s="13"/>
      <c r="D160" s="13"/>
      <c r="E160" s="13"/>
    </row>
    <row r="161" ht="17" customHeight="1">
      <c r="A161" s="10">
        <v>15778</v>
      </c>
      <c r="B161" t="s" s="10">
        <v>205</v>
      </c>
      <c r="C161" s="13"/>
      <c r="D161" s="13"/>
      <c r="E161" s="13"/>
    </row>
    <row r="162" ht="17" customHeight="1">
      <c r="A162" s="10">
        <v>15872</v>
      </c>
      <c r="B162" t="s" s="10">
        <v>205</v>
      </c>
      <c r="C162" s="13"/>
      <c r="D162" s="13"/>
      <c r="E162" s="13"/>
    </row>
    <row r="163" ht="17" customHeight="1">
      <c r="A163" s="10">
        <v>15904</v>
      </c>
      <c r="B163" t="s" s="10">
        <v>205</v>
      </c>
      <c r="C163" s="13"/>
      <c r="D163" s="13"/>
      <c r="E163" s="13"/>
    </row>
    <row r="164" ht="17" customHeight="1">
      <c r="A164" s="10">
        <v>16134</v>
      </c>
      <c r="B164" t="s" s="10">
        <v>205</v>
      </c>
      <c r="C164" s="13"/>
      <c r="D164" s="13"/>
      <c r="E164" s="13"/>
    </row>
    <row r="165" ht="17" customHeight="1">
      <c r="A165" s="10">
        <v>16582</v>
      </c>
      <c r="B165" t="s" s="10">
        <v>205</v>
      </c>
      <c r="C165" s="13"/>
      <c r="D165" s="13"/>
      <c r="E165" s="13"/>
    </row>
    <row r="166" ht="17" customHeight="1">
      <c r="A166" s="10">
        <v>16641</v>
      </c>
      <c r="B166" t="s" s="10">
        <v>205</v>
      </c>
      <c r="C166" s="13"/>
      <c r="D166" s="13"/>
      <c r="E166" s="13"/>
    </row>
    <row r="167" ht="17" customHeight="1">
      <c r="A167" s="10">
        <v>16679</v>
      </c>
      <c r="B167" t="s" s="10">
        <v>205</v>
      </c>
      <c r="C167" s="13"/>
      <c r="D167" s="13"/>
      <c r="E167" s="13"/>
    </row>
    <row r="168" ht="17" customHeight="1">
      <c r="A168" s="10">
        <v>16864</v>
      </c>
      <c r="B168" t="s" s="10">
        <v>205</v>
      </c>
      <c r="C168" s="13"/>
      <c r="D168" s="13"/>
      <c r="E168" s="13"/>
    </row>
    <row r="169" ht="17" customHeight="1">
      <c r="A169" s="10">
        <v>16961</v>
      </c>
      <c r="B169" t="s" s="10">
        <v>205</v>
      </c>
      <c r="C169" s="13"/>
      <c r="D169" s="13"/>
      <c r="E169" s="13"/>
    </row>
    <row r="170" ht="17" customHeight="1">
      <c r="A170" s="10">
        <v>17058</v>
      </c>
      <c r="B170" t="s" s="10">
        <v>205</v>
      </c>
      <c r="C170" s="13"/>
      <c r="D170" s="13"/>
      <c r="E170" s="13"/>
    </row>
    <row r="171" ht="17" customHeight="1">
      <c r="A171" s="10">
        <v>17155</v>
      </c>
      <c r="B171" t="s" s="10">
        <v>205</v>
      </c>
      <c r="C171" s="13"/>
      <c r="D171" s="13"/>
      <c r="E171" s="13"/>
    </row>
    <row r="172" ht="17" customHeight="1">
      <c r="A172" s="10">
        <v>17255</v>
      </c>
      <c r="B172" t="s" s="10">
        <v>205</v>
      </c>
      <c r="C172" s="13"/>
      <c r="D172" s="13"/>
      <c r="E172" s="13"/>
    </row>
    <row r="173" ht="17" customHeight="1">
      <c r="A173" s="10">
        <v>17282</v>
      </c>
      <c r="B173" t="s" s="10">
        <v>205</v>
      </c>
      <c r="C173" s="13"/>
      <c r="D173" s="13"/>
      <c r="E173" s="13"/>
    </row>
    <row r="174" ht="17" customHeight="1">
      <c r="A174" s="10">
        <v>17313</v>
      </c>
      <c r="B174" t="s" s="10">
        <v>205</v>
      </c>
      <c r="C174" s="13"/>
      <c r="D174" s="13"/>
      <c r="E174" s="13"/>
    </row>
    <row r="175" ht="17" customHeight="1">
      <c r="A175" s="10">
        <v>17508</v>
      </c>
      <c r="B175" t="s" s="10">
        <v>205</v>
      </c>
      <c r="C175" s="13"/>
      <c r="D175" s="13"/>
      <c r="E175" s="13"/>
    </row>
    <row r="176" ht="17" customHeight="1">
      <c r="A176" s="10">
        <v>17668</v>
      </c>
      <c r="B176" t="s" s="10">
        <v>205</v>
      </c>
      <c r="C176" s="13"/>
      <c r="D176" s="13"/>
      <c r="E176" s="13"/>
    </row>
    <row r="177" ht="17" customHeight="1">
      <c r="A177" s="10">
        <v>17858</v>
      </c>
      <c r="B177" t="s" s="10">
        <v>205</v>
      </c>
      <c r="C177" s="13"/>
      <c r="D177" s="13"/>
      <c r="E177" s="13"/>
    </row>
    <row r="178" ht="17" customHeight="1">
      <c r="A178" s="10">
        <v>17985</v>
      </c>
      <c r="B178" t="s" s="10">
        <v>205</v>
      </c>
      <c r="C178" s="13"/>
      <c r="D178" s="13"/>
      <c r="E178" s="13"/>
    </row>
    <row r="179" ht="17" customHeight="1">
      <c r="A179" s="10">
        <v>17988</v>
      </c>
      <c r="B179" t="s" s="10">
        <v>205</v>
      </c>
      <c r="C179" s="13"/>
      <c r="D179" s="13"/>
      <c r="E179" s="13"/>
    </row>
    <row r="180" ht="17" customHeight="1">
      <c r="A180" s="10">
        <v>18119</v>
      </c>
      <c r="B180" t="s" s="10">
        <v>205</v>
      </c>
      <c r="C180" s="13"/>
      <c r="D180" s="13"/>
      <c r="E180" s="13"/>
    </row>
    <row r="181" ht="17" customHeight="1">
      <c r="A181" s="10">
        <v>18215</v>
      </c>
      <c r="B181" t="s" s="10">
        <v>205</v>
      </c>
      <c r="C181" s="13"/>
      <c r="D181" s="13"/>
      <c r="E181" s="13"/>
    </row>
    <row r="182" ht="17" customHeight="1">
      <c r="A182" s="10">
        <v>18336</v>
      </c>
      <c r="B182" t="s" s="10">
        <v>205</v>
      </c>
      <c r="C182" s="13"/>
      <c r="D182" s="13"/>
      <c r="E182" s="13"/>
    </row>
    <row r="183" ht="17" customHeight="1">
      <c r="A183" s="10">
        <v>18496</v>
      </c>
      <c r="B183" t="s" s="10">
        <v>205</v>
      </c>
      <c r="C183" s="13"/>
      <c r="D183" s="13"/>
      <c r="E183" s="13"/>
    </row>
    <row r="184" ht="17" customHeight="1">
      <c r="A184" s="10">
        <v>18533</v>
      </c>
      <c r="B184" t="s" s="10">
        <v>205</v>
      </c>
      <c r="C184" s="13"/>
      <c r="D184" s="13"/>
      <c r="E184" s="13"/>
    </row>
    <row r="185" ht="17" customHeight="1">
      <c r="A185" s="10">
        <v>18593</v>
      </c>
      <c r="B185" t="s" s="10">
        <v>205</v>
      </c>
      <c r="C185" s="13"/>
      <c r="D185" s="13"/>
      <c r="E185" s="13"/>
    </row>
    <row r="186" ht="17" customHeight="1">
      <c r="A186" s="10">
        <v>18661</v>
      </c>
      <c r="B186" t="s" s="10">
        <v>205</v>
      </c>
      <c r="C186" s="13"/>
      <c r="D186" s="13"/>
      <c r="E186" s="13"/>
    </row>
    <row r="187" ht="17" customHeight="1">
      <c r="A187" s="10">
        <v>18689</v>
      </c>
      <c r="B187" t="s" s="10">
        <v>205</v>
      </c>
      <c r="C187" s="13"/>
      <c r="D187" s="13"/>
      <c r="E187" s="13"/>
    </row>
    <row r="188" ht="17" customHeight="1">
      <c r="A188" s="10">
        <v>18753</v>
      </c>
      <c r="B188" t="s" s="10">
        <v>205</v>
      </c>
      <c r="C188" s="13"/>
      <c r="D188" s="13"/>
      <c r="E188" s="13"/>
    </row>
    <row r="189" ht="17" customHeight="1">
      <c r="A189" s="10">
        <v>18822</v>
      </c>
      <c r="B189" t="s" s="10">
        <v>205</v>
      </c>
      <c r="C189" s="13"/>
      <c r="D189" s="13"/>
      <c r="E189" s="13"/>
    </row>
    <row r="190" ht="17" customHeight="1">
      <c r="A190" s="10">
        <v>18919</v>
      </c>
      <c r="B190" t="s" s="10">
        <v>205</v>
      </c>
      <c r="C190" s="13"/>
      <c r="D190" s="13"/>
      <c r="E190" s="13"/>
    </row>
    <row r="191" ht="17" customHeight="1">
      <c r="A191" s="10">
        <v>19010</v>
      </c>
      <c r="B191" t="s" s="10">
        <v>205</v>
      </c>
      <c r="C191" s="13"/>
      <c r="D191" s="13"/>
      <c r="E191" s="13"/>
    </row>
    <row r="192" ht="17" customHeight="1">
      <c r="A192" s="10">
        <v>19078</v>
      </c>
      <c r="B192" t="s" s="10">
        <v>205</v>
      </c>
      <c r="C192" s="13"/>
      <c r="D192" s="13"/>
      <c r="E192" s="13"/>
    </row>
    <row r="193" ht="17" customHeight="1">
      <c r="A193" s="10">
        <v>19138</v>
      </c>
      <c r="B193" t="s" s="10">
        <v>205</v>
      </c>
      <c r="C193" s="13"/>
      <c r="D193" s="13"/>
      <c r="E193" s="13"/>
    </row>
    <row r="194" ht="17" customHeight="1">
      <c r="A194" s="10">
        <v>19523</v>
      </c>
      <c r="B194" t="s" s="10">
        <v>205</v>
      </c>
      <c r="C194" s="13"/>
      <c r="D194" s="13"/>
      <c r="E194" s="13"/>
    </row>
    <row r="195" ht="17" customHeight="1">
      <c r="A195" s="10">
        <v>19616</v>
      </c>
      <c r="B195" t="s" s="10">
        <v>205</v>
      </c>
      <c r="C195" s="13"/>
      <c r="D195" s="13"/>
      <c r="E195" s="13"/>
    </row>
    <row r="196" ht="17" customHeight="1">
      <c r="A196" s="10">
        <v>19718</v>
      </c>
      <c r="B196" t="s" s="10">
        <v>205</v>
      </c>
      <c r="C196" s="13"/>
      <c r="D196" s="13"/>
      <c r="E196" s="13"/>
    </row>
    <row r="197" ht="17" customHeight="1">
      <c r="A197" s="10">
        <v>20036</v>
      </c>
      <c r="B197" t="s" s="10">
        <v>205</v>
      </c>
      <c r="C197" s="13"/>
      <c r="D197" s="13"/>
      <c r="E197" s="13"/>
    </row>
    <row r="198" ht="17" customHeight="1">
      <c r="A198" s="10">
        <v>20134</v>
      </c>
      <c r="B198" t="s" s="10">
        <v>205</v>
      </c>
      <c r="C198" s="13"/>
      <c r="D198" s="13"/>
      <c r="E198" s="13"/>
    </row>
    <row r="199" ht="17" customHeight="1">
      <c r="A199" s="10">
        <v>20389</v>
      </c>
      <c r="B199" t="s" s="10">
        <v>205</v>
      </c>
      <c r="C199" s="13"/>
      <c r="D199" s="13"/>
      <c r="E199" s="13"/>
    </row>
    <row r="200" ht="17" customHeight="1">
      <c r="A200" s="10">
        <v>20453</v>
      </c>
      <c r="B200" t="s" s="10">
        <v>205</v>
      </c>
      <c r="C200" s="13"/>
      <c r="D200" s="13"/>
      <c r="E200" s="13"/>
    </row>
    <row r="201" ht="17" customHeight="1">
      <c r="A201" s="10">
        <v>20480</v>
      </c>
      <c r="B201" t="s" s="10">
        <v>205</v>
      </c>
      <c r="C201" s="13"/>
      <c r="D201" s="13"/>
      <c r="E201" s="13"/>
    </row>
    <row r="202" ht="17" customHeight="1">
      <c r="A202" s="10">
        <v>20486</v>
      </c>
      <c r="B202" t="s" s="10">
        <v>205</v>
      </c>
      <c r="C202" s="13"/>
      <c r="D202" s="13"/>
      <c r="E202" s="13"/>
    </row>
    <row r="203" ht="17" customHeight="1">
      <c r="A203" s="10">
        <v>20704</v>
      </c>
      <c r="B203" t="s" s="10">
        <v>205</v>
      </c>
      <c r="C203" s="13"/>
      <c r="D203" s="13"/>
      <c r="E203" s="13"/>
    </row>
    <row r="204" ht="17" customHeight="1">
      <c r="A204" s="10">
        <v>20743</v>
      </c>
      <c r="B204" t="s" s="10">
        <v>205</v>
      </c>
      <c r="C204" s="13"/>
      <c r="D204" s="13"/>
      <c r="E204" s="13"/>
    </row>
    <row r="205" ht="17" customHeight="1">
      <c r="A205" s="10">
        <v>20864</v>
      </c>
      <c r="B205" t="s" s="10">
        <v>205</v>
      </c>
      <c r="C205" s="13"/>
      <c r="D205" s="13"/>
      <c r="E205" s="13"/>
    </row>
    <row r="206" ht="17" customHeight="1">
      <c r="A206" s="10">
        <v>20899</v>
      </c>
      <c r="B206" t="s" s="10">
        <v>205</v>
      </c>
      <c r="C206" s="13"/>
      <c r="D206" s="13"/>
      <c r="E206" s="13"/>
    </row>
    <row r="207" ht="17" customHeight="1">
      <c r="A207" s="10">
        <v>20934</v>
      </c>
      <c r="B207" t="s" s="10">
        <v>205</v>
      </c>
      <c r="C207" s="13"/>
      <c r="D207" s="13"/>
      <c r="E207" s="13"/>
    </row>
    <row r="208" ht="17" customHeight="1">
      <c r="A208" s="10">
        <v>21222</v>
      </c>
      <c r="B208" t="s" s="10">
        <v>205</v>
      </c>
      <c r="C208" s="13"/>
      <c r="D208" s="13"/>
      <c r="E208" s="13"/>
    </row>
    <row r="209" ht="17" customHeight="1">
      <c r="A209" s="10">
        <v>21286</v>
      </c>
      <c r="B209" t="s" s="10">
        <v>205</v>
      </c>
      <c r="C209" s="13"/>
      <c r="D209" s="13"/>
      <c r="E209" s="13"/>
    </row>
    <row r="210" ht="17" customHeight="1">
      <c r="A210" s="10">
        <v>21346</v>
      </c>
      <c r="B210" t="s" s="10">
        <v>205</v>
      </c>
      <c r="C210" s="13"/>
      <c r="D210" s="13"/>
      <c r="E210" s="13"/>
    </row>
    <row r="211" ht="17" customHeight="1">
      <c r="A211" s="10">
        <v>21383</v>
      </c>
      <c r="B211" t="s" s="10">
        <v>205</v>
      </c>
      <c r="C211" s="13"/>
      <c r="D211" s="13"/>
      <c r="E211" s="13"/>
    </row>
    <row r="212" ht="17" customHeight="1">
      <c r="A212" s="10">
        <v>21729</v>
      </c>
      <c r="B212" t="s" s="10">
        <v>205</v>
      </c>
      <c r="C212" s="13"/>
      <c r="D212" s="13"/>
      <c r="E212" s="13"/>
    </row>
    <row r="213" ht="17" customHeight="1">
      <c r="A213" s="10">
        <v>21824</v>
      </c>
      <c r="B213" t="s" s="10">
        <v>205</v>
      </c>
      <c r="C213" s="13"/>
      <c r="D213" s="13"/>
      <c r="E213" s="13"/>
    </row>
    <row r="214" ht="17" customHeight="1">
      <c r="A214" s="10">
        <v>21890</v>
      </c>
      <c r="B214" t="s" s="10">
        <v>205</v>
      </c>
      <c r="C214" s="13"/>
      <c r="D214" s="13"/>
      <c r="E214" s="13"/>
    </row>
    <row r="215" ht="17" customHeight="1">
      <c r="A215" s="10">
        <v>22181</v>
      </c>
      <c r="B215" t="s" s="10">
        <v>205</v>
      </c>
      <c r="C215" s="13"/>
      <c r="D215" s="13"/>
      <c r="E215" s="13"/>
    </row>
    <row r="216" ht="17" customHeight="1">
      <c r="A216" s="10">
        <v>22402</v>
      </c>
      <c r="B216" t="s" s="10">
        <v>205</v>
      </c>
      <c r="C216" s="13"/>
      <c r="D216" s="13"/>
      <c r="E216" s="13"/>
    </row>
    <row r="217" ht="17" customHeight="1">
      <c r="A217" s="10">
        <v>22627</v>
      </c>
      <c r="B217" t="s" s="10">
        <v>205</v>
      </c>
      <c r="C217" s="13"/>
      <c r="D217" s="13"/>
      <c r="E217" s="13"/>
    </row>
    <row r="218" ht="17" customHeight="1">
      <c r="A218" s="10">
        <v>22656</v>
      </c>
      <c r="B218" t="s" s="10">
        <v>205</v>
      </c>
      <c r="C218" s="13"/>
      <c r="D218" s="13"/>
      <c r="E218" s="13"/>
    </row>
    <row r="219" ht="17" customHeight="1">
      <c r="A219" s="10">
        <v>22661</v>
      </c>
      <c r="B219" t="s" s="10">
        <v>205</v>
      </c>
      <c r="C219" s="13"/>
      <c r="D219" s="13"/>
      <c r="E219" s="13"/>
    </row>
    <row r="220" ht="17" customHeight="1">
      <c r="A220" s="10">
        <v>22787</v>
      </c>
      <c r="B220" t="s" s="10">
        <v>205</v>
      </c>
      <c r="C220" s="13"/>
      <c r="D220" s="13"/>
      <c r="E220" s="13"/>
    </row>
    <row r="221" ht="17" customHeight="1">
      <c r="A221" s="10">
        <v>22820</v>
      </c>
      <c r="B221" t="s" s="10">
        <v>205</v>
      </c>
      <c r="C221" s="13"/>
      <c r="D221" s="13"/>
      <c r="E221" s="13"/>
    </row>
    <row r="222" ht="17" customHeight="1">
      <c r="A222" s="10">
        <v>22947</v>
      </c>
      <c r="B222" t="s" s="10">
        <v>205</v>
      </c>
      <c r="C222" s="13"/>
      <c r="D222" s="13"/>
      <c r="E222" s="13"/>
    </row>
    <row r="223" ht="17" customHeight="1">
      <c r="A223" s="10">
        <v>22950</v>
      </c>
      <c r="B223" t="s" s="10">
        <v>205</v>
      </c>
      <c r="C223" s="13"/>
      <c r="D223" s="13"/>
      <c r="E223" s="13"/>
    </row>
    <row r="224" ht="17" customHeight="1">
      <c r="A224" s="10">
        <v>23076</v>
      </c>
      <c r="B224" t="s" s="10">
        <v>205</v>
      </c>
      <c r="C224" s="13"/>
      <c r="D224" s="13"/>
      <c r="E224" s="13"/>
    </row>
    <row r="225" ht="17" customHeight="1">
      <c r="A225" s="10">
        <v>23168</v>
      </c>
      <c r="B225" t="s" s="10">
        <v>205</v>
      </c>
      <c r="C225" s="13"/>
      <c r="D225" s="13"/>
      <c r="E225" s="13"/>
    </row>
    <row r="226" ht="17" customHeight="1">
      <c r="A226" s="10">
        <v>23488</v>
      </c>
      <c r="B226" t="s" s="10">
        <v>205</v>
      </c>
      <c r="C226" s="13"/>
      <c r="D226" s="13"/>
      <c r="E226" s="13"/>
    </row>
    <row r="227" ht="17" customHeight="1">
      <c r="A227" s="10">
        <v>23557</v>
      </c>
      <c r="B227" t="s" s="10">
        <v>205</v>
      </c>
      <c r="C227" s="13"/>
      <c r="D227" s="13"/>
      <c r="E227" s="13"/>
    </row>
    <row r="228" ht="17" customHeight="1">
      <c r="A228" s="10">
        <v>23559</v>
      </c>
      <c r="B228" t="s" s="10">
        <v>205</v>
      </c>
      <c r="C228" s="13"/>
      <c r="D228" s="13"/>
      <c r="E228" s="13"/>
    </row>
    <row r="229" ht="17" customHeight="1">
      <c r="A229" s="10">
        <v>23616</v>
      </c>
      <c r="B229" t="s" s="10">
        <v>205</v>
      </c>
      <c r="C229" s="13"/>
      <c r="D229" s="13"/>
      <c r="E229" s="13"/>
    </row>
    <row r="230" ht="17" customHeight="1">
      <c r="A230" s="10">
        <v>23619</v>
      </c>
      <c r="B230" t="s" s="10">
        <v>205</v>
      </c>
      <c r="C230" s="13"/>
      <c r="D230" s="13"/>
      <c r="E230" s="13"/>
    </row>
    <row r="231" ht="17" customHeight="1">
      <c r="A231" s="10">
        <v>23748</v>
      </c>
      <c r="B231" t="s" s="10">
        <v>205</v>
      </c>
      <c r="C231" s="13"/>
      <c r="D231" s="13"/>
      <c r="E231" s="13"/>
    </row>
    <row r="232" ht="17" customHeight="1">
      <c r="A232" s="10">
        <v>24066</v>
      </c>
      <c r="B232" t="s" s="10">
        <v>205</v>
      </c>
      <c r="C232" s="13"/>
      <c r="D232" s="13"/>
      <c r="E232" s="13"/>
    </row>
    <row r="233" ht="17" customHeight="1">
      <c r="A233" s="10">
        <v>24519</v>
      </c>
      <c r="B233" t="s" s="10">
        <v>205</v>
      </c>
      <c r="C233" s="13"/>
      <c r="D233" s="13"/>
      <c r="E233" s="13"/>
    </row>
    <row r="234" ht="17" customHeight="1">
      <c r="A234" s="10">
        <v>24707</v>
      </c>
      <c r="B234" t="s" s="10">
        <v>205</v>
      </c>
      <c r="C234" s="13"/>
      <c r="D234" s="13"/>
      <c r="E234" s="13"/>
    </row>
    <row r="235" ht="17" customHeight="1">
      <c r="A235" s="10">
        <v>24902</v>
      </c>
      <c r="B235" t="s" s="10">
        <v>205</v>
      </c>
      <c r="C235" s="13"/>
      <c r="D235" s="13"/>
      <c r="E235" s="13"/>
    </row>
    <row r="236" ht="17" customHeight="1">
      <c r="A236" s="10">
        <v>25095</v>
      </c>
      <c r="B236" t="s" s="10">
        <v>205</v>
      </c>
      <c r="C236" s="13"/>
      <c r="D236" s="13"/>
      <c r="E236" s="13"/>
    </row>
    <row r="237" ht="17" customHeight="1">
      <c r="A237" s="10">
        <v>25152</v>
      </c>
      <c r="B237" t="s" s="10">
        <v>205</v>
      </c>
      <c r="C237" s="13"/>
      <c r="D237" s="13"/>
      <c r="E237" s="13"/>
    </row>
    <row r="238" ht="17" customHeight="1">
      <c r="A238" s="10">
        <v>25157</v>
      </c>
      <c r="B238" t="s" s="10">
        <v>205</v>
      </c>
      <c r="C238" s="13"/>
      <c r="D238" s="13"/>
      <c r="E238" s="13"/>
    </row>
    <row r="239" ht="17" customHeight="1">
      <c r="A239" s="10">
        <v>25478</v>
      </c>
      <c r="B239" t="s" s="10">
        <v>205</v>
      </c>
      <c r="C239" s="13"/>
      <c r="D239" s="13"/>
      <c r="E239" s="13"/>
    </row>
    <row r="240" ht="17" customHeight="1">
      <c r="A240" s="10">
        <v>25479</v>
      </c>
      <c r="B240" t="s" s="10">
        <v>205</v>
      </c>
      <c r="C240" s="13"/>
      <c r="D240" s="13"/>
      <c r="E240" s="13"/>
    </row>
    <row r="241" ht="17" customHeight="1">
      <c r="A241" s="10">
        <v>25735</v>
      </c>
      <c r="B241" t="s" s="10">
        <v>205</v>
      </c>
      <c r="C241" s="13"/>
      <c r="D241" s="13"/>
      <c r="E241" s="13"/>
    </row>
    <row r="242" ht="17" customHeight="1">
      <c r="A242" s="10">
        <v>25799</v>
      </c>
      <c r="B242" t="s" s="10">
        <v>205</v>
      </c>
      <c r="C242" s="13"/>
      <c r="D242" s="13"/>
      <c r="E242" s="13"/>
    </row>
    <row r="243" ht="17" customHeight="1">
      <c r="A243" s="10">
        <v>25828</v>
      </c>
      <c r="B243" t="s" s="10">
        <v>205</v>
      </c>
      <c r="C243" s="13"/>
      <c r="D243" s="13"/>
      <c r="E243" s="13"/>
    </row>
    <row r="244" ht="17" customHeight="1">
      <c r="A244" s="10">
        <v>25952</v>
      </c>
      <c r="B244" t="s" s="10">
        <v>205</v>
      </c>
      <c r="C244" s="13"/>
      <c r="D244" s="13"/>
      <c r="E244" s="13"/>
    </row>
    <row r="245" ht="17" customHeight="1">
      <c r="A245" s="10">
        <v>26240</v>
      </c>
      <c r="B245" t="s" s="10">
        <v>205</v>
      </c>
      <c r="C245" s="13"/>
      <c r="D245" s="13"/>
      <c r="E245" s="13"/>
    </row>
    <row r="246" ht="17" customHeight="1">
      <c r="A246" s="10">
        <v>26372</v>
      </c>
      <c r="B246" t="s" s="10">
        <v>205</v>
      </c>
      <c r="C246" s="13"/>
      <c r="D246" s="13"/>
      <c r="E246" s="13"/>
    </row>
    <row r="247" ht="17" customHeight="1">
      <c r="A247" s="10">
        <v>26784</v>
      </c>
      <c r="B247" t="s" s="10">
        <v>205</v>
      </c>
      <c r="C247" s="13"/>
      <c r="D247" s="13"/>
      <c r="E247" s="13"/>
    </row>
    <row r="248" ht="17" customHeight="1">
      <c r="A248" s="10">
        <v>26852</v>
      </c>
      <c r="B248" t="s" s="10">
        <v>205</v>
      </c>
      <c r="C248" s="13"/>
      <c r="D248" s="13"/>
      <c r="E248" s="13"/>
    </row>
    <row r="249" ht="17" customHeight="1">
      <c r="A249" s="10">
        <v>26881</v>
      </c>
      <c r="B249" t="s" s="10">
        <v>205</v>
      </c>
      <c r="C249" s="13"/>
      <c r="D249" s="13"/>
      <c r="E249" s="13"/>
    </row>
    <row r="250" ht="17" customHeight="1">
      <c r="A250" s="10">
        <v>26982</v>
      </c>
      <c r="B250" t="s" s="10">
        <v>205</v>
      </c>
      <c r="C250" s="13"/>
      <c r="D250" s="13"/>
      <c r="E250" s="13"/>
    </row>
    <row r="251" ht="17" customHeight="1">
      <c r="A251" s="10">
        <v>27137</v>
      </c>
      <c r="B251" t="s" s="10">
        <v>205</v>
      </c>
      <c r="C251" s="13"/>
      <c r="D251" s="13"/>
      <c r="E251" s="13"/>
    </row>
    <row r="252" ht="17" customHeight="1">
      <c r="A252" s="10">
        <v>27490</v>
      </c>
      <c r="B252" t="s" s="10">
        <v>205</v>
      </c>
      <c r="C252" s="13"/>
      <c r="D252" s="13"/>
      <c r="E252" s="13"/>
    </row>
    <row r="253" ht="17" customHeight="1">
      <c r="A253" s="10">
        <v>27712</v>
      </c>
      <c r="B253" t="s" s="10">
        <v>205</v>
      </c>
      <c r="C253" s="13"/>
      <c r="D253" s="13"/>
      <c r="E253" s="13"/>
    </row>
    <row r="254" ht="17" customHeight="1">
      <c r="A254" s="10">
        <v>27744</v>
      </c>
      <c r="B254" t="s" s="10">
        <v>205</v>
      </c>
      <c r="C254" s="13"/>
      <c r="D254" s="13"/>
      <c r="E254" s="13"/>
    </row>
    <row r="255" ht="17" customHeight="1">
      <c r="A255" s="10">
        <v>27750</v>
      </c>
      <c r="B255" t="s" s="10">
        <v>205</v>
      </c>
      <c r="C255" s="13"/>
      <c r="D255" s="13"/>
      <c r="E255" s="13"/>
    </row>
    <row r="256" ht="17" customHeight="1">
      <c r="A256" s="10">
        <v>28003</v>
      </c>
      <c r="B256" t="s" s="10">
        <v>205</v>
      </c>
      <c r="C256" s="13"/>
      <c r="D256" s="13"/>
      <c r="E256" s="13"/>
    </row>
    <row r="257" ht="17" customHeight="1">
      <c r="A257" s="10">
        <v>28037</v>
      </c>
      <c r="B257" t="s" s="10">
        <v>205</v>
      </c>
      <c r="C257" s="13"/>
      <c r="D257" s="13"/>
      <c r="E257" s="13"/>
    </row>
    <row r="258" ht="17" customHeight="1">
      <c r="A258" s="10">
        <v>28291</v>
      </c>
      <c r="B258" t="s" s="10">
        <v>205</v>
      </c>
      <c r="C258" s="13"/>
      <c r="D258" s="13"/>
      <c r="E258" s="13"/>
    </row>
    <row r="259" ht="17" customHeight="1">
      <c r="A259" s="10">
        <v>28387</v>
      </c>
      <c r="B259" t="s" s="10">
        <v>205</v>
      </c>
      <c r="C259" s="13"/>
      <c r="D259" s="13"/>
      <c r="E259" s="13"/>
    </row>
    <row r="260" ht="17" customHeight="1">
      <c r="A260" s="10">
        <v>28419</v>
      </c>
      <c r="B260" t="s" s="10">
        <v>205</v>
      </c>
      <c r="C260" s="13"/>
      <c r="D260" s="13"/>
      <c r="E260" s="13"/>
    </row>
    <row r="261" ht="17" customHeight="1">
      <c r="A261" s="10">
        <v>28455</v>
      </c>
      <c r="B261" t="s" s="10">
        <v>205</v>
      </c>
      <c r="C261" s="13"/>
      <c r="D261" s="13"/>
      <c r="E261" s="13"/>
    </row>
    <row r="262" ht="17" customHeight="1">
      <c r="A262" s="10">
        <v>28544</v>
      </c>
      <c r="B262" t="s" s="10">
        <v>205</v>
      </c>
      <c r="C262" s="13"/>
      <c r="D262" s="13"/>
      <c r="E262" s="13"/>
    </row>
    <row r="263" ht="17" customHeight="1">
      <c r="A263" s="10">
        <v>28928</v>
      </c>
      <c r="B263" t="s" s="10">
        <v>205</v>
      </c>
      <c r="C263" s="13"/>
      <c r="D263" s="13"/>
      <c r="E263" s="13"/>
    </row>
    <row r="264" ht="17" customHeight="1">
      <c r="A264" s="10">
        <v>29095</v>
      </c>
      <c r="B264" t="s" s="10">
        <v>205</v>
      </c>
      <c r="C264" s="13"/>
      <c r="D264" s="13"/>
      <c r="E264" s="13"/>
    </row>
    <row r="265" ht="17" customHeight="1">
      <c r="A265" s="10">
        <v>29318</v>
      </c>
      <c r="B265" t="s" s="10">
        <v>205</v>
      </c>
      <c r="C265" s="13"/>
      <c r="D265" s="13"/>
      <c r="E265" s="13"/>
    </row>
    <row r="266" ht="17" customHeight="1">
      <c r="A266" s="10">
        <v>29376</v>
      </c>
      <c r="B266" t="s" s="10">
        <v>205</v>
      </c>
      <c r="C266" s="13"/>
      <c r="D266" s="13"/>
      <c r="E266" s="13"/>
    </row>
    <row r="267" ht="17" customHeight="1">
      <c r="A267" s="10">
        <v>29380</v>
      </c>
      <c r="B267" t="s" s="10">
        <v>205</v>
      </c>
      <c r="C267" s="13"/>
      <c r="D267" s="13"/>
      <c r="E267" s="13"/>
    </row>
    <row r="268" ht="17" customHeight="1">
      <c r="A268" s="10">
        <v>29410</v>
      </c>
      <c r="B268" t="s" s="10">
        <v>205</v>
      </c>
      <c r="C268" s="13"/>
      <c r="D268" s="13"/>
      <c r="E268" s="13"/>
    </row>
    <row r="269" ht="17" customHeight="1">
      <c r="A269" s="10">
        <v>29505</v>
      </c>
      <c r="B269" t="s" s="10">
        <v>205</v>
      </c>
      <c r="C269" s="13"/>
      <c r="D269" s="13"/>
      <c r="E269" s="13"/>
    </row>
    <row r="270" ht="17" customHeight="1">
      <c r="A270" s="10">
        <v>29506</v>
      </c>
      <c r="B270" t="s" s="10">
        <v>205</v>
      </c>
      <c r="C270" s="13"/>
      <c r="D270" s="13"/>
      <c r="E270" s="13"/>
    </row>
    <row r="271" ht="17" customHeight="1">
      <c r="A271" s="10">
        <v>29861</v>
      </c>
      <c r="B271" t="s" s="10">
        <v>205</v>
      </c>
      <c r="C271" s="13"/>
      <c r="D271" s="13"/>
      <c r="E271" s="13"/>
    </row>
    <row r="272" ht="17" customHeight="1">
      <c r="A272" s="10">
        <v>29991</v>
      </c>
      <c r="B272" t="s" s="10">
        <v>205</v>
      </c>
      <c r="C272" s="13"/>
      <c r="D272" s="13"/>
      <c r="E272" s="13"/>
    </row>
    <row r="273" ht="17" customHeight="1">
      <c r="A273" s="10">
        <v>30176</v>
      </c>
      <c r="B273" t="s" s="10">
        <v>205</v>
      </c>
      <c r="C273" s="13"/>
      <c r="D273" s="13"/>
      <c r="E273" s="13"/>
    </row>
    <row r="274" ht="17" customHeight="1">
      <c r="A274" s="10">
        <v>30403</v>
      </c>
      <c r="B274" t="s" s="10">
        <v>205</v>
      </c>
      <c r="C274" s="13"/>
      <c r="D274" s="13"/>
      <c r="E274" s="13"/>
    </row>
    <row r="275" ht="17" customHeight="1">
      <c r="A275" s="10">
        <v>30469</v>
      </c>
      <c r="B275" t="s" s="10">
        <v>205</v>
      </c>
      <c r="C275" s="13"/>
      <c r="D275" s="13"/>
      <c r="E275" s="13"/>
    </row>
    <row r="276" ht="17" customHeight="1">
      <c r="A276" s="10">
        <v>31073</v>
      </c>
      <c r="B276" t="s" s="10">
        <v>205</v>
      </c>
      <c r="C276" s="13"/>
      <c r="D276" s="13"/>
      <c r="E276" s="13"/>
    </row>
    <row r="277" ht="17" customHeight="1">
      <c r="A277" s="10">
        <v>31232</v>
      </c>
      <c r="B277" t="s" s="10">
        <v>205</v>
      </c>
      <c r="C277" s="13"/>
      <c r="D277" s="13"/>
      <c r="E277" s="13"/>
    </row>
    <row r="278" ht="17" customHeight="1">
      <c r="A278" s="10">
        <v>31303</v>
      </c>
      <c r="B278" t="s" s="10">
        <v>205</v>
      </c>
      <c r="C278" s="13"/>
      <c r="D278" s="13"/>
      <c r="E278" s="13"/>
    </row>
    <row r="279" ht="17" customHeight="1">
      <c r="A279" s="10">
        <v>31682</v>
      </c>
      <c r="B279" t="s" s="10">
        <v>205</v>
      </c>
      <c r="C279" s="13"/>
      <c r="D279" s="13"/>
      <c r="E279" s="13"/>
    </row>
    <row r="280" ht="17" customHeight="1">
      <c r="A280" s="10">
        <v>31844</v>
      </c>
      <c r="B280" t="s" s="10">
        <v>205</v>
      </c>
      <c r="C280" s="13"/>
      <c r="D280" s="13"/>
      <c r="E280" s="13"/>
    </row>
    <row r="281" ht="17" customHeight="1">
      <c r="A281" s="10">
        <v>31907</v>
      </c>
      <c r="B281" t="s" s="10">
        <v>205</v>
      </c>
      <c r="C281" s="13"/>
      <c r="D281" s="13"/>
      <c r="E281" s="13"/>
    </row>
    <row r="282" ht="17" customHeight="1">
      <c r="A282" s="10">
        <v>32036</v>
      </c>
      <c r="B282" t="s" s="10">
        <v>205</v>
      </c>
      <c r="C282" s="13"/>
      <c r="D282" s="13"/>
      <c r="E282" s="13"/>
    </row>
    <row r="283" ht="17" customHeight="1">
      <c r="A283" s="10">
        <v>32582</v>
      </c>
      <c r="B283" t="s" s="10">
        <v>205</v>
      </c>
      <c r="C283" s="13"/>
      <c r="D283" s="13"/>
      <c r="E283" s="13"/>
    </row>
    <row r="284" ht="17" customHeight="1">
      <c r="A284" s="10">
        <v>32901</v>
      </c>
      <c r="B284" t="s" s="10">
        <v>205</v>
      </c>
      <c r="C284" s="13"/>
      <c r="D284" s="13"/>
      <c r="E284" s="13"/>
    </row>
    <row r="285" ht="17" customHeight="1">
      <c r="A285" s="10">
        <v>32931</v>
      </c>
      <c r="B285" t="s" s="10">
        <v>205</v>
      </c>
      <c r="C285" s="13"/>
      <c r="D285" s="13"/>
      <c r="E285" s="13"/>
    </row>
    <row r="286" ht="17" customHeight="1">
      <c r="A286" s="10">
        <v>32966</v>
      </c>
      <c r="B286" t="s" s="10">
        <v>205</v>
      </c>
      <c r="C286" s="13"/>
      <c r="D286" s="13"/>
      <c r="E286" s="13"/>
    </row>
    <row r="287" ht="17" customHeight="1">
      <c r="A287" s="10">
        <v>32996</v>
      </c>
      <c r="B287" t="s" s="10">
        <v>205</v>
      </c>
      <c r="C287" s="13"/>
      <c r="D287" s="13"/>
      <c r="E287" s="13"/>
    </row>
    <row r="288" ht="17" customHeight="1">
      <c r="A288" s="10">
        <v>32998</v>
      </c>
      <c r="B288" t="s" s="10">
        <v>205</v>
      </c>
      <c r="C288" s="13"/>
      <c r="D288" s="13"/>
      <c r="E288" s="13"/>
    </row>
    <row r="289" ht="17" customHeight="1">
      <c r="A289" s="10">
        <v>33283</v>
      </c>
      <c r="B289" t="s" s="10">
        <v>205</v>
      </c>
      <c r="C289" s="13"/>
      <c r="D289" s="13"/>
      <c r="E289" s="13"/>
    </row>
    <row r="290" ht="17" customHeight="1">
      <c r="A290" s="10">
        <v>33317</v>
      </c>
      <c r="B290" t="s" s="10">
        <v>205</v>
      </c>
      <c r="C290" s="13"/>
      <c r="D290" s="13"/>
      <c r="E290" s="13"/>
    </row>
    <row r="291" ht="17" customHeight="1">
      <c r="A291" s="10">
        <v>33477</v>
      </c>
      <c r="B291" t="s" s="10">
        <v>205</v>
      </c>
      <c r="C291" s="13"/>
      <c r="D291" s="13"/>
      <c r="E291" s="13"/>
    </row>
    <row r="292" ht="17" customHeight="1">
      <c r="A292" s="10">
        <v>33510</v>
      </c>
      <c r="B292" t="s" s="10">
        <v>205</v>
      </c>
      <c r="C292" s="13"/>
      <c r="D292" s="13"/>
      <c r="E292" s="13"/>
    </row>
    <row r="293" ht="17" customHeight="1">
      <c r="A293" s="10">
        <v>33541</v>
      </c>
      <c r="B293" t="s" s="10">
        <v>205</v>
      </c>
      <c r="C293" s="13"/>
      <c r="D293" s="13"/>
      <c r="E293" s="13"/>
    </row>
    <row r="294" ht="17" customHeight="1">
      <c r="A294" s="10">
        <v>33637</v>
      </c>
      <c r="B294" t="s" s="10">
        <v>205</v>
      </c>
      <c r="C294" s="13"/>
      <c r="D294" s="13"/>
      <c r="E294" s="13"/>
    </row>
    <row r="295" ht="17" customHeight="1">
      <c r="A295" s="10">
        <v>33921</v>
      </c>
      <c r="B295" t="s" s="10">
        <v>205</v>
      </c>
      <c r="C295" s="13"/>
      <c r="D295" s="13"/>
      <c r="E295" s="13"/>
    </row>
    <row r="296" ht="17" customHeight="1">
      <c r="A296" s="10">
        <v>34117</v>
      </c>
      <c r="B296" t="s" s="10">
        <v>205</v>
      </c>
      <c r="C296" s="13"/>
      <c r="D296" s="13"/>
      <c r="E296" s="13"/>
    </row>
    <row r="297" ht="17" customHeight="1">
      <c r="A297" s="10">
        <v>34209</v>
      </c>
      <c r="B297" t="s" s="10">
        <v>205</v>
      </c>
      <c r="C297" s="13"/>
      <c r="D297" s="13"/>
      <c r="E297" s="13"/>
    </row>
    <row r="298" ht="17" customHeight="1">
      <c r="A298" s="10">
        <v>34338</v>
      </c>
      <c r="B298" t="s" s="10">
        <v>205</v>
      </c>
      <c r="C298" s="13"/>
      <c r="D298" s="13"/>
      <c r="E298" s="13"/>
    </row>
    <row r="299" ht="17" customHeight="1">
      <c r="A299" s="10">
        <v>34532</v>
      </c>
      <c r="B299" t="s" s="10">
        <v>205</v>
      </c>
      <c r="C299" s="13"/>
      <c r="D299" s="13"/>
      <c r="E299" s="13"/>
    </row>
    <row r="300" ht="17" customHeight="1">
      <c r="A300" s="10">
        <v>34658</v>
      </c>
      <c r="B300" t="s" s="10">
        <v>205</v>
      </c>
      <c r="C300" s="13"/>
      <c r="D300" s="13"/>
      <c r="E300" s="13"/>
    </row>
    <row r="301" ht="17" customHeight="1">
      <c r="A301" s="10">
        <v>34661</v>
      </c>
      <c r="B301" t="s" s="10">
        <v>205</v>
      </c>
      <c r="C301" s="13"/>
      <c r="D301" s="13"/>
      <c r="E301" s="13"/>
    </row>
    <row r="302" ht="17" customHeight="1">
      <c r="A302" s="10">
        <v>34689</v>
      </c>
      <c r="B302" t="s" s="10">
        <v>205</v>
      </c>
      <c r="C302" s="13"/>
      <c r="D302" s="13"/>
      <c r="E302" s="13"/>
    </row>
    <row r="303" ht="17" customHeight="1">
      <c r="A303" s="10">
        <v>34916</v>
      </c>
      <c r="B303" t="s" s="10">
        <v>205</v>
      </c>
      <c r="C303" s="13"/>
      <c r="D303" s="13"/>
      <c r="E303" s="13"/>
    </row>
    <row r="304" ht="17" customHeight="1">
      <c r="A304" s="10">
        <v>35047</v>
      </c>
      <c r="B304" t="s" s="10">
        <v>205</v>
      </c>
      <c r="C304" s="13"/>
      <c r="D304" s="13"/>
      <c r="E304" s="13"/>
    </row>
    <row r="305" ht="17" customHeight="1">
      <c r="A305" s="10">
        <v>35110</v>
      </c>
      <c r="B305" t="s" s="10">
        <v>205</v>
      </c>
      <c r="C305" s="13"/>
      <c r="D305" s="13"/>
      <c r="E305" s="13"/>
    </row>
    <row r="306" ht="17" customHeight="1">
      <c r="A306" s="10">
        <v>35111</v>
      </c>
      <c r="B306" t="s" s="10">
        <v>205</v>
      </c>
      <c r="C306" s="13"/>
      <c r="D306" s="13"/>
      <c r="E306" s="13"/>
    </row>
    <row r="307" ht="17" customHeight="1">
      <c r="A307" s="10">
        <v>35137</v>
      </c>
      <c r="B307" t="s" s="10">
        <v>205</v>
      </c>
      <c r="C307" s="13"/>
      <c r="D307" s="13"/>
      <c r="E307" s="13"/>
    </row>
    <row r="308" ht="17" customHeight="1">
      <c r="A308" s="10">
        <v>35366</v>
      </c>
      <c r="B308" t="s" s="10">
        <v>205</v>
      </c>
      <c r="C308" s="13"/>
      <c r="D308" s="13"/>
      <c r="E308" s="13"/>
    </row>
    <row r="309" ht="17" customHeight="1">
      <c r="A309" s="10">
        <v>35492</v>
      </c>
      <c r="B309" t="s" s="10">
        <v>205</v>
      </c>
      <c r="C309" s="13"/>
      <c r="D309" s="13"/>
      <c r="E309" s="13"/>
    </row>
    <row r="310" ht="17" customHeight="1">
      <c r="A310" s="10">
        <v>35554</v>
      </c>
      <c r="B310" t="s" s="10">
        <v>205</v>
      </c>
      <c r="C310" s="13"/>
      <c r="D310" s="13"/>
      <c r="E310" s="13"/>
    </row>
    <row r="311" ht="17" customHeight="1">
      <c r="A311" s="10">
        <v>35588</v>
      </c>
      <c r="B311" t="s" s="10">
        <v>205</v>
      </c>
      <c r="C311" s="13"/>
      <c r="D311" s="13"/>
      <c r="E311" s="13"/>
    </row>
    <row r="312" ht="17" customHeight="1">
      <c r="A312" s="10">
        <v>35687</v>
      </c>
      <c r="B312" t="s" s="10">
        <v>205</v>
      </c>
      <c r="C312" s="13"/>
      <c r="D312" s="13"/>
      <c r="E312" s="13"/>
    </row>
    <row r="313" ht="17" customHeight="1">
      <c r="A313" s="10">
        <v>35744</v>
      </c>
      <c r="B313" t="s" s="10">
        <v>205</v>
      </c>
      <c r="C313" s="13"/>
      <c r="D313" s="13"/>
      <c r="E313" s="13"/>
    </row>
    <row r="314" ht="17" customHeight="1">
      <c r="A314" s="10">
        <v>35877</v>
      </c>
      <c r="B314" t="s" s="10">
        <v>205</v>
      </c>
      <c r="C314" s="13"/>
      <c r="D314" s="13"/>
      <c r="E314" s="13"/>
    </row>
    <row r="315" ht="17" customHeight="1">
      <c r="A315" s="10">
        <v>35910</v>
      </c>
      <c r="B315" t="s" s="10">
        <v>205</v>
      </c>
      <c r="C315" s="13"/>
      <c r="D315" s="13"/>
      <c r="E315" s="13"/>
    </row>
    <row r="316" ht="17" customHeight="1">
      <c r="A316" s="10">
        <v>35936</v>
      </c>
      <c r="B316" t="s" s="10">
        <v>205</v>
      </c>
      <c r="C316" s="13"/>
      <c r="D316" s="13"/>
      <c r="E316" s="13"/>
    </row>
    <row r="317" ht="17" customHeight="1">
      <c r="A317" s="10">
        <v>36038</v>
      </c>
      <c r="B317" t="s" s="10">
        <v>205</v>
      </c>
      <c r="C317" s="13"/>
      <c r="D317" s="13"/>
      <c r="E317" s="13"/>
    </row>
    <row r="318" ht="17" customHeight="1">
      <c r="A318" s="10">
        <v>36067</v>
      </c>
      <c r="B318" t="s" s="10">
        <v>205</v>
      </c>
      <c r="C318" s="13"/>
      <c r="D318" s="13"/>
      <c r="E318" s="13"/>
    </row>
    <row r="319" ht="17" customHeight="1">
      <c r="A319" s="10">
        <v>36160</v>
      </c>
      <c r="B319" t="s" s="10">
        <v>205</v>
      </c>
      <c r="C319" s="13"/>
      <c r="D319" s="13"/>
      <c r="E319" s="13"/>
    </row>
    <row r="320" ht="17" customHeight="1">
      <c r="A320" s="10">
        <v>36262</v>
      </c>
      <c r="B320" t="s" s="10">
        <v>205</v>
      </c>
      <c r="C320" s="13"/>
      <c r="D320" s="13"/>
      <c r="E320" s="13"/>
    </row>
    <row r="321" ht="17" customHeight="1">
      <c r="A321" s="10">
        <v>36449</v>
      </c>
      <c r="B321" t="s" s="10">
        <v>205</v>
      </c>
      <c r="C321" s="13"/>
      <c r="D321" s="13"/>
      <c r="E321" s="13"/>
    </row>
    <row r="322" ht="17" customHeight="1">
      <c r="A322" s="10">
        <v>36609</v>
      </c>
      <c r="B322" t="s" s="10">
        <v>205</v>
      </c>
      <c r="C322" s="13"/>
      <c r="D322" s="13"/>
      <c r="E322" s="13"/>
    </row>
    <row r="323" ht="17" customHeight="1">
      <c r="A323" s="10">
        <v>36676</v>
      </c>
      <c r="B323" t="s" s="10">
        <v>205</v>
      </c>
      <c r="C323" s="13"/>
      <c r="D323" s="13"/>
      <c r="E323" s="13"/>
    </row>
    <row r="324" ht="17" customHeight="1">
      <c r="A324" s="10">
        <v>36679</v>
      </c>
      <c r="B324" t="s" s="10">
        <v>205</v>
      </c>
      <c r="C324" s="13"/>
      <c r="D324" s="13"/>
      <c r="E324" s="13"/>
    </row>
    <row r="325" ht="17" customHeight="1">
      <c r="A325" s="10">
        <v>36705</v>
      </c>
      <c r="B325" t="s" s="10">
        <v>205</v>
      </c>
      <c r="C325" s="13"/>
      <c r="D325" s="13"/>
      <c r="E325" s="13"/>
    </row>
    <row r="326" ht="17" customHeight="1">
      <c r="A326" s="10">
        <v>36707</v>
      </c>
      <c r="B326" t="s" s="10">
        <v>205</v>
      </c>
      <c r="C326" s="13"/>
      <c r="D326" s="13"/>
      <c r="E326" s="13"/>
    </row>
    <row r="327" ht="17" customHeight="1">
      <c r="A327" s="10">
        <v>36743</v>
      </c>
      <c r="B327" t="s" s="10">
        <v>205</v>
      </c>
      <c r="C327" s="13"/>
      <c r="D327" s="13"/>
      <c r="E327" s="13"/>
    </row>
    <row r="328" ht="17" customHeight="1">
      <c r="A328" s="10">
        <v>36772</v>
      </c>
      <c r="B328" t="s" s="10">
        <v>205</v>
      </c>
      <c r="C328" s="13"/>
      <c r="D328" s="13"/>
      <c r="E328" s="13"/>
    </row>
    <row r="329" ht="17" customHeight="1">
      <c r="A329" s="10">
        <v>36773</v>
      </c>
      <c r="B329" t="s" s="10">
        <v>205</v>
      </c>
      <c r="C329" s="13"/>
      <c r="D329" s="13"/>
      <c r="E329" s="13"/>
    </row>
    <row r="330" ht="17" customHeight="1">
      <c r="A330" s="10">
        <v>36932</v>
      </c>
      <c r="B330" t="s" s="10">
        <v>205</v>
      </c>
      <c r="C330" s="13"/>
      <c r="D330" s="13"/>
      <c r="E330" s="13"/>
    </row>
    <row r="331" ht="17" customHeight="1">
      <c r="A331" s="10">
        <v>36934</v>
      </c>
      <c r="B331" t="s" s="10">
        <v>205</v>
      </c>
      <c r="C331" s="13"/>
      <c r="D331" s="13"/>
      <c r="E331" s="13"/>
    </row>
    <row r="332" ht="17" customHeight="1">
      <c r="A332" s="10">
        <v>36992</v>
      </c>
      <c r="B332" t="s" s="10">
        <v>205</v>
      </c>
      <c r="C332" s="13"/>
      <c r="D332" s="13"/>
      <c r="E332" s="13"/>
    </row>
    <row r="333" ht="17" customHeight="1">
      <c r="A333" s="10">
        <v>36994</v>
      </c>
      <c r="B333" t="s" s="10">
        <v>205</v>
      </c>
      <c r="C333" s="13"/>
      <c r="D333" s="13"/>
      <c r="E333" s="13"/>
    </row>
    <row r="334" ht="17" customHeight="1">
      <c r="A334" s="10">
        <v>36998</v>
      </c>
      <c r="B334" t="s" s="10">
        <v>205</v>
      </c>
      <c r="C334" s="13"/>
      <c r="D334" s="13"/>
      <c r="E334" s="13"/>
    </row>
    <row r="335" ht="17" customHeight="1">
      <c r="A335" s="10">
        <v>36999</v>
      </c>
      <c r="B335" t="s" s="10">
        <v>205</v>
      </c>
      <c r="C335" s="13"/>
      <c r="D335" s="13"/>
      <c r="E335" s="13"/>
    </row>
    <row r="336" ht="17" customHeight="1">
      <c r="A336" s="10">
        <v>37250</v>
      </c>
      <c r="B336" t="s" s="10">
        <v>205</v>
      </c>
      <c r="C336" s="13"/>
      <c r="D336" s="13"/>
      <c r="E336" s="13"/>
    </row>
    <row r="337" ht="17" customHeight="1">
      <c r="A337" s="10">
        <v>37380</v>
      </c>
      <c r="B337" t="s" s="10">
        <v>205</v>
      </c>
      <c r="C337" s="13"/>
      <c r="D337" s="13"/>
      <c r="E337" s="13"/>
    </row>
    <row r="338" ht="17" customHeight="1">
      <c r="A338" s="10">
        <v>37414</v>
      </c>
      <c r="B338" t="s" s="10">
        <v>205</v>
      </c>
      <c r="C338" s="13"/>
      <c r="D338" s="13"/>
      <c r="E338" s="13"/>
    </row>
    <row r="339" ht="17" customHeight="1">
      <c r="A339" s="10">
        <v>37572</v>
      </c>
      <c r="B339" t="s" s="10">
        <v>205</v>
      </c>
      <c r="C339" s="13"/>
      <c r="D339" s="13"/>
      <c r="E339" s="13"/>
    </row>
    <row r="340" ht="17" customHeight="1">
      <c r="A340" s="10">
        <v>37760</v>
      </c>
      <c r="B340" t="s" s="10">
        <v>205</v>
      </c>
      <c r="C340" s="13"/>
      <c r="D340" s="13"/>
      <c r="E340" s="13"/>
    </row>
    <row r="341" ht="17" customHeight="1">
      <c r="A341" s="10">
        <v>37860</v>
      </c>
      <c r="B341" t="s" s="10">
        <v>205</v>
      </c>
      <c r="C341" s="13"/>
      <c r="D341" s="13"/>
      <c r="E341" s="13"/>
    </row>
    <row r="342" ht="17" customHeight="1">
      <c r="A342" s="10">
        <v>37862</v>
      </c>
      <c r="B342" t="s" s="10">
        <v>205</v>
      </c>
      <c r="C342" s="13"/>
      <c r="D342" s="13"/>
      <c r="E342" s="13"/>
    </row>
    <row r="343" ht="17" customHeight="1">
      <c r="A343" s="10">
        <v>37924</v>
      </c>
      <c r="B343" t="s" s="10">
        <v>205</v>
      </c>
      <c r="C343" s="13"/>
      <c r="D343" s="13"/>
      <c r="E343" s="13"/>
    </row>
    <row r="344" ht="17" customHeight="1">
      <c r="A344" s="10">
        <v>38050</v>
      </c>
      <c r="B344" t="s" s="10">
        <v>205</v>
      </c>
      <c r="C344" s="13"/>
      <c r="D344" s="13"/>
      <c r="E344" s="13"/>
    </row>
    <row r="345" ht="17" customHeight="1">
      <c r="A345" s="10">
        <v>38210</v>
      </c>
      <c r="B345" t="s" s="10">
        <v>205</v>
      </c>
      <c r="C345" s="13"/>
      <c r="D345" s="13"/>
      <c r="E345" s="13"/>
    </row>
    <row r="346" ht="17" customHeight="1">
      <c r="A346" s="10">
        <v>38240</v>
      </c>
      <c r="B346" t="s" s="10">
        <v>205</v>
      </c>
      <c r="C346" s="13"/>
      <c r="D346" s="13"/>
      <c r="E346" s="13"/>
    </row>
    <row r="347" ht="17" customHeight="1">
      <c r="A347" s="10">
        <v>38272</v>
      </c>
      <c r="B347" t="s" s="10">
        <v>205</v>
      </c>
      <c r="C347" s="13"/>
      <c r="D347" s="13"/>
      <c r="E347" s="13"/>
    </row>
    <row r="348" ht="17" customHeight="1">
      <c r="A348" s="10">
        <v>38400</v>
      </c>
      <c r="B348" t="s" s="10">
        <v>205</v>
      </c>
      <c r="C348" s="13"/>
      <c r="D348" s="13"/>
      <c r="E348" s="13"/>
    </row>
    <row r="349" ht="17" customHeight="1">
      <c r="A349" s="10">
        <v>38530</v>
      </c>
      <c r="B349" t="s" s="10">
        <v>205</v>
      </c>
      <c r="C349" s="13"/>
      <c r="D349" s="13"/>
      <c r="E349" s="13"/>
    </row>
    <row r="350" ht="17" customHeight="1">
      <c r="A350" s="10">
        <v>38596</v>
      </c>
      <c r="B350" t="s" s="10">
        <v>205</v>
      </c>
      <c r="C350" s="13"/>
      <c r="D350" s="13"/>
      <c r="E350" s="13"/>
    </row>
    <row r="351" ht="17" customHeight="1">
      <c r="A351" s="10">
        <v>38661</v>
      </c>
      <c r="B351" t="s" s="10">
        <v>205</v>
      </c>
      <c r="C351" s="13"/>
      <c r="D351" s="13"/>
      <c r="E351" s="13"/>
    </row>
    <row r="352" ht="17" customHeight="1">
      <c r="A352" s="10">
        <v>38787</v>
      </c>
      <c r="B352" t="s" s="10">
        <v>205</v>
      </c>
      <c r="C352" s="13"/>
      <c r="D352" s="13"/>
      <c r="E352" s="13"/>
    </row>
    <row r="353" ht="17" customHeight="1">
      <c r="A353" s="10">
        <v>39043</v>
      </c>
      <c r="B353" t="s" s="10">
        <v>205</v>
      </c>
      <c r="C353" s="13"/>
      <c r="D353" s="13"/>
      <c r="E353" s="13"/>
    </row>
    <row r="354" ht="17" customHeight="1">
      <c r="A354" s="10">
        <v>39075</v>
      </c>
      <c r="B354" t="s" s="10">
        <v>205</v>
      </c>
      <c r="C354" s="13"/>
      <c r="D354" s="13"/>
      <c r="E354" s="13"/>
    </row>
    <row r="355" ht="17" customHeight="1">
      <c r="A355" s="10">
        <v>39169</v>
      </c>
      <c r="B355" t="s" s="10">
        <v>205</v>
      </c>
      <c r="C355" s="13"/>
      <c r="D355" s="13"/>
      <c r="E355" s="13"/>
    </row>
    <row r="356" ht="17" customHeight="1">
      <c r="A356" s="10">
        <v>39333</v>
      </c>
      <c r="B356" t="s" s="10">
        <v>205</v>
      </c>
      <c r="C356" s="13"/>
      <c r="D356" s="13"/>
      <c r="E356" s="13"/>
    </row>
    <row r="357" ht="17" customHeight="1">
      <c r="A357" s="10">
        <v>39490</v>
      </c>
      <c r="B357" t="s" s="10">
        <v>205</v>
      </c>
      <c r="C357" s="13"/>
      <c r="D357" s="13"/>
      <c r="E357" s="13"/>
    </row>
    <row r="358" ht="17" customHeight="1">
      <c r="A358" s="10">
        <v>39555</v>
      </c>
      <c r="B358" t="s" s="10">
        <v>205</v>
      </c>
      <c r="C358" s="13"/>
      <c r="D358" s="13"/>
      <c r="E358" s="13"/>
    </row>
    <row r="359" ht="17" customHeight="1">
      <c r="A359" s="10">
        <v>39619</v>
      </c>
      <c r="B359" t="s" s="10">
        <v>205</v>
      </c>
      <c r="C359" s="13"/>
      <c r="D359" s="13"/>
      <c r="E359" s="13"/>
    </row>
    <row r="360" ht="17" customHeight="1">
      <c r="A360" s="10">
        <v>39872</v>
      </c>
      <c r="B360" t="s" s="10">
        <v>205</v>
      </c>
      <c r="C360" s="13"/>
      <c r="D360" s="13"/>
      <c r="E360" s="13"/>
    </row>
    <row r="361" ht="17" customHeight="1">
      <c r="A361" s="10">
        <v>39904</v>
      </c>
      <c r="B361" t="s" s="10">
        <v>205</v>
      </c>
      <c r="C361" s="13"/>
      <c r="D361" s="13"/>
      <c r="E361" s="13"/>
    </row>
    <row r="362" ht="17" customHeight="1">
      <c r="A362" s="10">
        <v>39943</v>
      </c>
      <c r="B362" t="s" s="10">
        <v>205</v>
      </c>
      <c r="C362" s="13"/>
      <c r="D362" s="13"/>
      <c r="E362" s="13"/>
    </row>
    <row r="363" ht="17" customHeight="1">
      <c r="A363" s="10">
        <v>40097</v>
      </c>
      <c r="B363" t="s" s="10">
        <v>205</v>
      </c>
      <c r="C363" s="13"/>
      <c r="D363" s="13"/>
      <c r="E363" s="13"/>
    </row>
    <row r="364" ht="17" customHeight="1">
      <c r="A364" s="10">
        <v>40132</v>
      </c>
      <c r="B364" t="s" s="10">
        <v>205</v>
      </c>
      <c r="C364" s="13"/>
      <c r="D364" s="13"/>
      <c r="E364" s="13"/>
    </row>
    <row r="365" ht="17" customHeight="1">
      <c r="A365" s="10">
        <v>40134</v>
      </c>
      <c r="B365" t="s" s="10">
        <v>205</v>
      </c>
      <c r="C365" s="13"/>
      <c r="D365" s="13"/>
      <c r="E365" s="13"/>
    </row>
    <row r="366" ht="17" customHeight="1">
      <c r="A366" s="10">
        <v>40160</v>
      </c>
      <c r="B366" t="s" s="10">
        <v>205</v>
      </c>
      <c r="C366" s="13"/>
      <c r="D366" s="13"/>
      <c r="E366" s="13"/>
    </row>
    <row r="367" ht="17" customHeight="1">
      <c r="A367" s="10">
        <v>40354</v>
      </c>
      <c r="B367" t="s" s="10">
        <v>205</v>
      </c>
      <c r="C367" s="13"/>
      <c r="D367" s="13"/>
      <c r="E367" s="13"/>
    </row>
    <row r="368" ht="17" customHeight="1">
      <c r="A368" s="10">
        <v>40802</v>
      </c>
      <c r="B368" t="s" s="10">
        <v>205</v>
      </c>
      <c r="C368" s="13"/>
      <c r="D368" s="13"/>
      <c r="E368" s="13"/>
    </row>
    <row r="369" ht="17" customHeight="1">
      <c r="A369" s="10">
        <v>40806</v>
      </c>
      <c r="B369" t="s" s="10">
        <v>205</v>
      </c>
      <c r="C369" s="13"/>
      <c r="D369" s="13"/>
      <c r="E369" s="13"/>
    </row>
    <row r="370" ht="17" customHeight="1">
      <c r="A370" s="10">
        <v>41059</v>
      </c>
      <c r="B370" t="s" s="10">
        <v>205</v>
      </c>
      <c r="C370" s="13"/>
      <c r="D370" s="13"/>
      <c r="E370" s="13"/>
    </row>
    <row r="371" ht="17" customHeight="1">
      <c r="A371" s="10">
        <v>41120</v>
      </c>
      <c r="B371" t="s" s="10">
        <v>205</v>
      </c>
      <c r="C371" s="13"/>
      <c r="D371" s="13"/>
      <c r="E371" s="13"/>
    </row>
    <row r="372" ht="17" customHeight="1">
      <c r="A372" s="10">
        <v>41186</v>
      </c>
      <c r="B372" t="s" s="10">
        <v>205</v>
      </c>
      <c r="C372" s="13"/>
      <c r="D372" s="13"/>
      <c r="E372" s="13"/>
    </row>
    <row r="373" ht="17" customHeight="1">
      <c r="A373" s="10">
        <v>41216</v>
      </c>
      <c r="B373" t="s" s="10">
        <v>205</v>
      </c>
      <c r="C373" s="13"/>
      <c r="D373" s="13"/>
      <c r="E373" s="13"/>
    </row>
    <row r="374" ht="17" customHeight="1">
      <c r="A374" s="10">
        <v>41508</v>
      </c>
      <c r="B374" t="s" s="10">
        <v>205</v>
      </c>
      <c r="C374" s="13"/>
      <c r="D374" s="13"/>
      <c r="E374" s="13"/>
    </row>
    <row r="375" ht="17" customHeight="1">
      <c r="A375" s="10">
        <v>41760</v>
      </c>
      <c r="B375" t="s" s="10">
        <v>205</v>
      </c>
      <c r="C375" s="13"/>
      <c r="D375" s="13"/>
      <c r="E375" s="13"/>
    </row>
    <row r="376" ht="17" customHeight="1">
      <c r="A376" s="10">
        <v>41861</v>
      </c>
      <c r="B376" t="s" s="10">
        <v>205</v>
      </c>
      <c r="C376" s="13"/>
      <c r="D376" s="13"/>
      <c r="E376" s="13"/>
    </row>
    <row r="377" ht="17" customHeight="1">
      <c r="A377" s="10">
        <v>42342</v>
      </c>
      <c r="B377" t="s" s="10">
        <v>205</v>
      </c>
      <c r="C377" s="13"/>
      <c r="D377" s="13"/>
      <c r="E377" s="13"/>
    </row>
    <row r="378" ht="17" customHeight="1">
      <c r="A378" s="10">
        <v>42375</v>
      </c>
      <c r="B378" t="s" s="10">
        <v>205</v>
      </c>
      <c r="C378" s="13"/>
      <c r="D378" s="13"/>
      <c r="E378" s="13"/>
    </row>
    <row r="379" ht="17" customHeight="1">
      <c r="A379" s="10">
        <v>42436</v>
      </c>
      <c r="B379" t="s" s="10">
        <v>205</v>
      </c>
      <c r="C379" s="13"/>
      <c r="D379" s="13"/>
      <c r="E379" s="13"/>
    </row>
    <row r="380" ht="17" customHeight="1">
      <c r="A380" s="10">
        <v>42563</v>
      </c>
      <c r="B380" t="s" s="10">
        <v>205</v>
      </c>
      <c r="C380" s="13"/>
      <c r="D380" s="13"/>
      <c r="E380" s="13"/>
    </row>
    <row r="381" ht="17" customHeight="1">
      <c r="A381" s="10">
        <v>42628</v>
      </c>
      <c r="B381" t="s" s="10">
        <v>205</v>
      </c>
      <c r="C381" s="13"/>
      <c r="D381" s="13"/>
      <c r="E381" s="13"/>
    </row>
    <row r="382" ht="17" customHeight="1">
      <c r="A382" s="10">
        <v>42788</v>
      </c>
      <c r="B382" t="s" s="10">
        <v>205</v>
      </c>
      <c r="C382" s="13"/>
      <c r="D382" s="13"/>
      <c r="E382" s="13"/>
    </row>
    <row r="383" ht="17" customHeight="1">
      <c r="A383" s="10">
        <v>42823</v>
      </c>
      <c r="B383" t="s" s="10">
        <v>205</v>
      </c>
      <c r="C383" s="13"/>
      <c r="D383" s="13"/>
      <c r="E383" s="13"/>
    </row>
    <row r="384" ht="17" customHeight="1">
      <c r="A384" s="10">
        <v>42850</v>
      </c>
      <c r="B384" t="s" s="10">
        <v>205</v>
      </c>
      <c r="C384" s="13"/>
      <c r="D384" s="13"/>
      <c r="E384" s="13"/>
    </row>
    <row r="385" ht="17" customHeight="1">
      <c r="A385" s="10">
        <v>42912</v>
      </c>
      <c r="B385" t="s" s="10">
        <v>205</v>
      </c>
      <c r="C385" s="13"/>
      <c r="D385" s="13"/>
      <c r="E385" s="13"/>
    </row>
    <row r="386" ht="17" customHeight="1">
      <c r="A386" s="10">
        <v>42945</v>
      </c>
      <c r="B386" t="s" s="10">
        <v>205</v>
      </c>
      <c r="C386" s="13"/>
      <c r="D386" s="13"/>
      <c r="E386" s="13"/>
    </row>
    <row r="387" ht="17" customHeight="1">
      <c r="A387" s="10">
        <v>43138</v>
      </c>
      <c r="B387" t="s" s="10">
        <v>205</v>
      </c>
      <c r="C387" s="13"/>
      <c r="D387" s="13"/>
      <c r="E387" s="13"/>
    </row>
    <row r="388" ht="17" customHeight="1">
      <c r="A388" s="10">
        <v>43140</v>
      </c>
      <c r="B388" t="s" s="10">
        <v>205</v>
      </c>
      <c r="C388" s="13"/>
      <c r="D388" s="13"/>
      <c r="E388" s="13"/>
    </row>
    <row r="389" ht="17" customHeight="1">
      <c r="A389" s="10">
        <v>43203</v>
      </c>
      <c r="B389" t="s" s="10">
        <v>205</v>
      </c>
      <c r="C389" s="13"/>
      <c r="D389" s="13"/>
      <c r="E389" s="13"/>
    </row>
    <row r="390" ht="17" customHeight="1">
      <c r="A390" s="10">
        <v>43269</v>
      </c>
      <c r="B390" t="s" s="10">
        <v>205</v>
      </c>
      <c r="C390" s="13"/>
      <c r="D390" s="13"/>
      <c r="E390" s="13"/>
    </row>
    <row r="391" ht="17" customHeight="1">
      <c r="A391" s="10">
        <v>43488</v>
      </c>
      <c r="B391" t="s" s="10">
        <v>205</v>
      </c>
      <c r="C391" s="13"/>
      <c r="D391" s="13"/>
      <c r="E391" s="13"/>
    </row>
    <row r="392" ht="17" customHeight="1">
      <c r="A392" s="10">
        <v>43494</v>
      </c>
      <c r="B392" t="s" s="10">
        <v>205</v>
      </c>
      <c r="C392" s="13"/>
      <c r="D392" s="13"/>
      <c r="E392" s="13"/>
    </row>
    <row r="393" ht="17" customHeight="1">
      <c r="A393" s="10">
        <v>43585</v>
      </c>
      <c r="B393" t="s" s="10">
        <v>205</v>
      </c>
      <c r="C393" s="13"/>
      <c r="D393" s="13"/>
      <c r="E393" s="13"/>
    </row>
    <row r="394" ht="17" customHeight="1">
      <c r="A394" s="10">
        <v>43713</v>
      </c>
      <c r="B394" t="s" s="10">
        <v>205</v>
      </c>
      <c r="C394" s="13"/>
      <c r="D394" s="13"/>
      <c r="E394" s="13"/>
    </row>
    <row r="395" ht="17" customHeight="1">
      <c r="A395" s="10">
        <v>44098</v>
      </c>
      <c r="B395" t="s" s="10">
        <v>205</v>
      </c>
      <c r="C395" s="13"/>
      <c r="D395" s="13"/>
      <c r="E395" s="13"/>
    </row>
    <row r="396" ht="17" customHeight="1">
      <c r="A396" s="10">
        <v>44292</v>
      </c>
      <c r="B396" t="s" s="10">
        <v>205</v>
      </c>
      <c r="C396" s="13"/>
      <c r="D396" s="13"/>
      <c r="E396" s="13"/>
    </row>
    <row r="397" ht="17" customHeight="1">
      <c r="A397" s="10">
        <v>44486</v>
      </c>
      <c r="B397" t="s" s="10">
        <v>205</v>
      </c>
      <c r="C397" s="13"/>
      <c r="D397" s="13"/>
      <c r="E397" s="13"/>
    </row>
    <row r="398" ht="17" customHeight="1">
      <c r="A398" s="10">
        <v>44579</v>
      </c>
      <c r="B398" t="s" s="10">
        <v>205</v>
      </c>
      <c r="C398" s="13"/>
      <c r="D398" s="13"/>
      <c r="E398" s="13"/>
    </row>
    <row r="399" ht="17" customHeight="1">
      <c r="A399" s="10">
        <v>44583</v>
      </c>
      <c r="B399" t="s" s="10">
        <v>205</v>
      </c>
      <c r="C399" s="13"/>
      <c r="D399" s="13"/>
      <c r="E399" s="13"/>
    </row>
    <row r="400" ht="17" customHeight="1">
      <c r="A400" s="10">
        <v>44869</v>
      </c>
      <c r="B400" t="s" s="10">
        <v>205</v>
      </c>
      <c r="C400" s="13"/>
      <c r="D400" s="13"/>
      <c r="E400" s="13"/>
    </row>
    <row r="401" ht="17" customHeight="1">
      <c r="A401" s="10">
        <v>44962</v>
      </c>
      <c r="B401" t="s" s="10">
        <v>205</v>
      </c>
      <c r="C401" s="13"/>
      <c r="D401" s="13"/>
      <c r="E401" s="13"/>
    </row>
    <row r="402" ht="17" customHeight="1">
      <c r="A402" s="10">
        <v>45127</v>
      </c>
      <c r="B402" t="s" s="10">
        <v>205</v>
      </c>
      <c r="C402" s="13"/>
      <c r="D402" s="13"/>
      <c r="E402" s="13"/>
    </row>
    <row r="403" ht="17" customHeight="1">
      <c r="A403" s="10">
        <v>45605</v>
      </c>
      <c r="B403" t="s" s="10">
        <v>205</v>
      </c>
      <c r="C403" s="13"/>
      <c r="D403" s="13"/>
      <c r="E403" s="13"/>
    </row>
    <row r="404" ht="17" customHeight="1">
      <c r="A404" s="10">
        <v>45632</v>
      </c>
      <c r="B404" t="s" s="10">
        <v>205</v>
      </c>
      <c r="C404" s="13"/>
      <c r="D404" s="13"/>
      <c r="E404" s="13"/>
    </row>
    <row r="405" ht="17" customHeight="1">
      <c r="A405" s="10">
        <v>45698</v>
      </c>
      <c r="B405" t="s" s="10">
        <v>205</v>
      </c>
      <c r="C405" s="13"/>
      <c r="D405" s="13"/>
      <c r="E405" s="13"/>
    </row>
    <row r="406" ht="17" customHeight="1">
      <c r="A406" s="10">
        <v>45767</v>
      </c>
      <c r="B406" t="s" s="10">
        <v>205</v>
      </c>
      <c r="C406" s="13"/>
      <c r="D406" s="13"/>
      <c r="E406" s="13"/>
    </row>
    <row r="407" ht="17" customHeight="1">
      <c r="A407" s="10">
        <v>45794</v>
      </c>
      <c r="B407" t="s" s="10">
        <v>205</v>
      </c>
      <c r="C407" s="13"/>
      <c r="D407" s="13"/>
      <c r="E407" s="13"/>
    </row>
    <row r="408" ht="17" customHeight="1">
      <c r="A408" s="10">
        <v>45863</v>
      </c>
      <c r="B408" t="s" s="10">
        <v>205</v>
      </c>
      <c r="C408" s="13"/>
      <c r="D408" s="13"/>
      <c r="E408" s="13"/>
    </row>
    <row r="409" ht="17" customHeight="1">
      <c r="A409" s="10">
        <v>46052</v>
      </c>
      <c r="B409" t="s" s="10">
        <v>205</v>
      </c>
      <c r="C409" s="13"/>
      <c r="D409" s="13"/>
      <c r="E409" s="13"/>
    </row>
    <row r="410" ht="17" customHeight="1">
      <c r="A410" s="10">
        <v>46276</v>
      </c>
      <c r="B410" t="s" s="10">
        <v>205</v>
      </c>
      <c r="C410" s="13"/>
      <c r="D410" s="13"/>
      <c r="E410" s="13"/>
    </row>
    <row r="411" ht="17" customHeight="1">
      <c r="A411" s="10">
        <v>46311</v>
      </c>
      <c r="B411" t="s" s="10">
        <v>205</v>
      </c>
      <c r="C411" s="13"/>
      <c r="D411" s="13"/>
      <c r="E411" s="13"/>
    </row>
    <row r="412" ht="17" customHeight="1">
      <c r="A412" s="10">
        <v>46341</v>
      </c>
      <c r="B412" t="s" s="10">
        <v>205</v>
      </c>
      <c r="C412" s="13"/>
      <c r="D412" s="13"/>
      <c r="E412" s="13"/>
    </row>
    <row r="413" ht="17" customHeight="1">
      <c r="A413" s="10">
        <v>46375</v>
      </c>
      <c r="B413" t="s" s="10">
        <v>205</v>
      </c>
      <c r="C413" s="13"/>
      <c r="D413" s="13"/>
      <c r="E413" s="13"/>
    </row>
    <row r="414" ht="17" customHeight="1">
      <c r="A414" s="10">
        <v>46497</v>
      </c>
      <c r="B414" t="s" s="10">
        <v>205</v>
      </c>
      <c r="C414" s="13"/>
      <c r="D414" s="13"/>
      <c r="E414" s="13"/>
    </row>
    <row r="415" ht="17" customHeight="1">
      <c r="A415" s="10">
        <v>46662</v>
      </c>
      <c r="B415" t="s" s="10">
        <v>205</v>
      </c>
      <c r="C415" s="13"/>
      <c r="D415" s="13"/>
      <c r="E415" s="13"/>
    </row>
    <row r="416" ht="17" customHeight="1">
      <c r="A416" s="10">
        <v>46852</v>
      </c>
      <c r="B416" t="s" s="10">
        <v>205</v>
      </c>
      <c r="C416" s="13"/>
      <c r="D416" s="13"/>
      <c r="E416" s="13"/>
    </row>
    <row r="417" ht="17" customHeight="1">
      <c r="A417" s="10">
        <v>47078</v>
      </c>
      <c r="B417" t="s" s="10">
        <v>205</v>
      </c>
      <c r="C417" s="13"/>
      <c r="D417" s="13"/>
      <c r="E417" s="13"/>
    </row>
    <row r="418" ht="17" customHeight="1">
      <c r="A418" s="10">
        <v>47079</v>
      </c>
      <c r="B418" t="s" s="10">
        <v>205</v>
      </c>
      <c r="C418" s="13"/>
      <c r="D418" s="13"/>
      <c r="E418" s="13"/>
    </row>
    <row r="419" ht="17" customHeight="1">
      <c r="A419" s="10">
        <v>47109</v>
      </c>
      <c r="B419" t="s" s="10">
        <v>205</v>
      </c>
      <c r="C419" s="13"/>
      <c r="D419" s="13"/>
      <c r="E419" s="13"/>
    </row>
    <row r="420" ht="17" customHeight="1">
      <c r="A420" s="10">
        <v>47138</v>
      </c>
      <c r="B420" t="s" s="10">
        <v>205</v>
      </c>
      <c r="C420" s="13"/>
      <c r="D420" s="13"/>
      <c r="E420" s="13"/>
    </row>
    <row r="421" ht="17" customHeight="1">
      <c r="A421" s="10">
        <v>47174</v>
      </c>
      <c r="B421" t="s" s="10">
        <v>205</v>
      </c>
      <c r="C421" s="13"/>
      <c r="D421" s="13"/>
      <c r="E421" s="13"/>
    </row>
    <row r="422" ht="17" customHeight="1">
      <c r="A422" s="10">
        <v>47265</v>
      </c>
      <c r="B422" t="s" s="10">
        <v>205</v>
      </c>
      <c r="C422" s="13"/>
      <c r="D422" s="13"/>
      <c r="E422" s="13"/>
    </row>
    <row r="423" ht="17" customHeight="1">
      <c r="A423" s="10">
        <v>47271</v>
      </c>
      <c r="B423" t="s" s="10">
        <v>205</v>
      </c>
      <c r="C423" s="13"/>
      <c r="D423" s="13"/>
      <c r="E423" s="13"/>
    </row>
    <row r="424" ht="17" customHeight="1">
      <c r="A424" s="10">
        <v>47457</v>
      </c>
      <c r="B424" t="s" s="10">
        <v>205</v>
      </c>
      <c r="C424" s="13"/>
      <c r="D424" s="13"/>
      <c r="E424" s="13"/>
    </row>
    <row r="425" ht="17" customHeight="1">
      <c r="A425" s="10">
        <v>47494</v>
      </c>
      <c r="B425" t="s" s="10">
        <v>205</v>
      </c>
      <c r="C425" s="13"/>
      <c r="D425" s="13"/>
      <c r="E425" s="13"/>
    </row>
    <row r="426" ht="17" customHeight="1">
      <c r="A426" s="10">
        <v>47620</v>
      </c>
      <c r="B426" t="s" s="10">
        <v>205</v>
      </c>
      <c r="C426" s="13"/>
      <c r="D426" s="13"/>
      <c r="E426" s="13"/>
    </row>
    <row r="427" ht="17" customHeight="1">
      <c r="A427" s="10">
        <v>47621</v>
      </c>
      <c r="B427" t="s" s="10">
        <v>205</v>
      </c>
      <c r="C427" s="13"/>
      <c r="D427" s="13"/>
      <c r="E427" s="13"/>
    </row>
    <row r="428" ht="17" customHeight="1">
      <c r="A428" s="10">
        <v>47813</v>
      </c>
      <c r="B428" t="s" s="10">
        <v>205</v>
      </c>
      <c r="C428" s="13"/>
      <c r="D428" s="13"/>
      <c r="E428" s="13"/>
    </row>
    <row r="429" ht="17" customHeight="1">
      <c r="A429" s="10">
        <v>47876</v>
      </c>
      <c r="B429" t="s" s="10">
        <v>205</v>
      </c>
      <c r="C429" s="13"/>
      <c r="D429" s="13"/>
      <c r="E429" s="13"/>
    </row>
    <row r="430" ht="17" customHeight="1">
      <c r="A430" s="10">
        <v>47910</v>
      </c>
      <c r="B430" t="s" s="10">
        <v>205</v>
      </c>
      <c r="C430" s="13"/>
      <c r="D430" s="13"/>
      <c r="E430" s="13"/>
    </row>
    <row r="431" ht="17" customHeight="1">
      <c r="A431" s="10">
        <v>48293</v>
      </c>
      <c r="B431" t="s" s="10">
        <v>205</v>
      </c>
      <c r="C431" s="13"/>
      <c r="D431" s="13"/>
      <c r="E431" s="13"/>
    </row>
    <row r="432" ht="17" customHeight="1">
      <c r="A432" s="10">
        <v>48295</v>
      </c>
      <c r="B432" t="s" s="10">
        <v>205</v>
      </c>
      <c r="C432" s="13"/>
      <c r="D432" s="13"/>
      <c r="E432" s="13"/>
    </row>
    <row r="433" ht="17" customHeight="1">
      <c r="A433" s="10">
        <v>48321</v>
      </c>
      <c r="B433" t="s" s="10">
        <v>205</v>
      </c>
      <c r="C433" s="13"/>
      <c r="D433" s="13"/>
      <c r="E433" s="13"/>
    </row>
    <row r="434" ht="17" customHeight="1">
      <c r="A434" s="10">
        <v>48353</v>
      </c>
      <c r="B434" t="s" s="10">
        <v>205</v>
      </c>
      <c r="C434" s="13"/>
      <c r="D434" s="13"/>
      <c r="E434" s="13"/>
    </row>
    <row r="435" ht="17" customHeight="1">
      <c r="A435" s="10">
        <v>48391</v>
      </c>
      <c r="B435" t="s" s="10">
        <v>205</v>
      </c>
      <c r="C435" s="13"/>
      <c r="D435" s="13"/>
      <c r="E435" s="13"/>
    </row>
    <row r="436" ht="17" customHeight="1">
      <c r="A436" s="10">
        <v>48448</v>
      </c>
      <c r="B436" t="s" s="10">
        <v>205</v>
      </c>
      <c r="C436" s="13"/>
      <c r="D436" s="13"/>
      <c r="E436" s="13"/>
    </row>
    <row r="437" ht="17" customHeight="1">
      <c r="A437" s="10">
        <v>48486</v>
      </c>
      <c r="B437" t="s" s="10">
        <v>205</v>
      </c>
      <c r="C437" s="13"/>
      <c r="D437" s="13"/>
      <c r="E437" s="13"/>
    </row>
    <row r="438" ht="17" customHeight="1">
      <c r="A438" s="10">
        <v>48487</v>
      </c>
      <c r="B438" t="s" s="10">
        <v>205</v>
      </c>
      <c r="C438" s="13"/>
      <c r="D438" s="13"/>
      <c r="E438" s="13"/>
    </row>
    <row r="439" ht="17" customHeight="1">
      <c r="A439" s="10">
        <v>48615</v>
      </c>
      <c r="B439" t="s" s="10">
        <v>205</v>
      </c>
      <c r="C439" s="13"/>
      <c r="D439" s="13"/>
      <c r="E439" s="13"/>
    </row>
    <row r="440" ht="17" customHeight="1">
      <c r="A440" s="10">
        <v>48710</v>
      </c>
      <c r="B440" t="s" s="10">
        <v>205</v>
      </c>
      <c r="C440" s="13"/>
      <c r="D440" s="13"/>
      <c r="E440" s="13"/>
    </row>
    <row r="441" ht="17" customHeight="1">
      <c r="A441" s="10">
        <v>48773</v>
      </c>
      <c r="B441" t="s" s="10">
        <v>205</v>
      </c>
      <c r="C441" s="13"/>
      <c r="D441" s="13"/>
      <c r="E441" s="13"/>
    </row>
    <row r="442" ht="17" customHeight="1">
      <c r="A442" s="10">
        <v>48775</v>
      </c>
      <c r="B442" t="s" s="10">
        <v>205</v>
      </c>
      <c r="C442" s="13"/>
      <c r="D442" s="13"/>
      <c r="E442" s="13"/>
    </row>
    <row r="443" ht="17" customHeight="1">
      <c r="A443" s="10">
        <v>48931</v>
      </c>
      <c r="B443" t="s" s="10">
        <v>205</v>
      </c>
      <c r="C443" s="13"/>
      <c r="D443" s="13"/>
      <c r="E443" s="13"/>
    </row>
    <row r="444" ht="17" customHeight="1">
      <c r="A444" s="10">
        <v>49026</v>
      </c>
      <c r="B444" t="s" s="10">
        <v>205</v>
      </c>
      <c r="C444" s="13"/>
      <c r="D444" s="13"/>
      <c r="E444" s="13"/>
    </row>
    <row r="445" ht="17" customHeight="1">
      <c r="A445" s="10">
        <v>49027</v>
      </c>
      <c r="B445" t="s" s="10">
        <v>205</v>
      </c>
      <c r="C445" s="13"/>
      <c r="D445" s="13"/>
      <c r="E445" s="13"/>
    </row>
    <row r="446" ht="17" customHeight="1">
      <c r="A446" s="10">
        <v>49123</v>
      </c>
      <c r="B446" t="s" s="10">
        <v>205</v>
      </c>
      <c r="C446" s="13"/>
      <c r="D446" s="13"/>
      <c r="E446" s="13"/>
    </row>
    <row r="447" ht="17" customHeight="1">
      <c r="A447" s="10">
        <v>49255</v>
      </c>
      <c r="B447" t="s" s="10">
        <v>205</v>
      </c>
      <c r="C447" s="13"/>
      <c r="D447" s="13"/>
      <c r="E447" s="13"/>
    </row>
    <row r="448" ht="17" customHeight="1">
      <c r="A448" s="10">
        <v>49349</v>
      </c>
      <c r="B448" t="s" s="10">
        <v>205</v>
      </c>
      <c r="C448" s="13"/>
      <c r="D448" s="13"/>
      <c r="E448" s="13"/>
    </row>
    <row r="449" ht="17" customHeight="1">
      <c r="A449" s="10">
        <v>49412</v>
      </c>
      <c r="B449" t="s" s="10">
        <v>205</v>
      </c>
      <c r="C449" s="13"/>
      <c r="D449" s="13"/>
      <c r="E449" s="13"/>
    </row>
    <row r="450" ht="17" customHeight="1">
      <c r="A450" s="10">
        <v>49510</v>
      </c>
      <c r="B450" t="s" s="10">
        <v>205</v>
      </c>
      <c r="C450" s="13"/>
      <c r="D450" s="13"/>
      <c r="E450" s="13"/>
    </row>
    <row r="451" ht="17" customHeight="1">
      <c r="A451" s="10">
        <v>49668</v>
      </c>
      <c r="B451" t="s" s="10">
        <v>205</v>
      </c>
      <c r="C451" s="13"/>
      <c r="D451" s="13"/>
      <c r="E451" s="13"/>
    </row>
    <row r="452" ht="17" customHeight="1">
      <c r="A452" s="10">
        <v>49762</v>
      </c>
      <c r="B452" t="s" s="10">
        <v>205</v>
      </c>
      <c r="C452" s="13"/>
      <c r="D452" s="13"/>
      <c r="E452" s="13"/>
    </row>
    <row r="453" ht="17" customHeight="1">
      <c r="A453" s="10">
        <v>49797</v>
      </c>
      <c r="B453" t="s" s="10">
        <v>205</v>
      </c>
      <c r="C453" s="13"/>
      <c r="D453" s="13"/>
      <c r="E453" s="13"/>
    </row>
    <row r="454" ht="17" customHeight="1">
      <c r="A454" s="10">
        <v>49830</v>
      </c>
      <c r="B454" t="s" s="10">
        <v>205</v>
      </c>
      <c r="C454" s="13"/>
      <c r="D454" s="13"/>
      <c r="E454" s="13"/>
    </row>
    <row r="455" ht="17" customHeight="1">
      <c r="A455" s="10">
        <v>49924</v>
      </c>
      <c r="B455" t="s" s="10">
        <v>205</v>
      </c>
      <c r="C455" s="13"/>
      <c r="D455" s="13"/>
      <c r="E455" s="13"/>
    </row>
    <row r="456" ht="17" customHeight="1">
      <c r="A456" s="10">
        <v>49988</v>
      </c>
      <c r="B456" t="s" s="10">
        <v>205</v>
      </c>
      <c r="C456" s="13"/>
      <c r="D456" s="13"/>
      <c r="E456" s="13"/>
    </row>
    <row r="457" ht="17" customHeight="1">
      <c r="A457" s="10">
        <v>50048</v>
      </c>
      <c r="B457" t="s" s="10">
        <v>205</v>
      </c>
      <c r="C457" s="13"/>
      <c r="D457" s="13"/>
      <c r="E457" s="13"/>
    </row>
    <row r="458" ht="17" customHeight="1">
      <c r="A458" s="10">
        <v>50081</v>
      </c>
      <c r="B458" t="s" s="10">
        <v>205</v>
      </c>
      <c r="C458" s="13"/>
      <c r="D458" s="13"/>
      <c r="E458" s="13"/>
    </row>
    <row r="459" ht="17" customHeight="1">
      <c r="A459" s="10">
        <v>50083</v>
      </c>
      <c r="B459" t="s" s="10">
        <v>205</v>
      </c>
      <c r="C459" s="13"/>
      <c r="D459" s="13"/>
      <c r="E459" s="13"/>
    </row>
    <row r="460" ht="17" customHeight="1">
      <c r="A460" s="10">
        <v>50087</v>
      </c>
      <c r="B460" t="s" s="10">
        <v>205</v>
      </c>
      <c r="C460" s="13"/>
      <c r="D460" s="13"/>
      <c r="E460" s="13"/>
    </row>
    <row r="461" ht="17" customHeight="1">
      <c r="A461" s="10">
        <v>50147</v>
      </c>
      <c r="B461" t="s" s="10">
        <v>205</v>
      </c>
      <c r="C461" s="13"/>
      <c r="D461" s="13"/>
      <c r="E461" s="13"/>
    </row>
    <row r="462" ht="17" customHeight="1">
      <c r="A462" s="10">
        <v>50246</v>
      </c>
      <c r="B462" t="s" s="10">
        <v>205</v>
      </c>
      <c r="C462" s="13"/>
      <c r="D462" s="13"/>
      <c r="E462" s="13"/>
    </row>
    <row r="463" ht="17" customHeight="1">
      <c r="A463" s="10">
        <v>50307</v>
      </c>
      <c r="B463" t="s" s="10">
        <v>205</v>
      </c>
      <c r="C463" s="13"/>
      <c r="D463" s="13"/>
      <c r="E463" s="13"/>
    </row>
    <row r="464" ht="17" customHeight="1">
      <c r="A464" s="10">
        <v>50374</v>
      </c>
      <c r="B464" t="s" s="10">
        <v>205</v>
      </c>
      <c r="C464" s="13"/>
      <c r="D464" s="13"/>
      <c r="E464" s="13"/>
    </row>
    <row r="465" ht="17" customHeight="1">
      <c r="A465" s="10">
        <v>50432</v>
      </c>
      <c r="B465" t="s" s="10">
        <v>205</v>
      </c>
      <c r="C465" s="13"/>
      <c r="D465" s="13"/>
      <c r="E465" s="13"/>
    </row>
    <row r="466" ht="17" customHeight="1">
      <c r="A466" s="10">
        <v>50501</v>
      </c>
      <c r="B466" t="s" s="10">
        <v>205</v>
      </c>
      <c r="C466" s="13"/>
      <c r="D466" s="13"/>
      <c r="E466" s="13"/>
    </row>
    <row r="467" ht="17" customHeight="1">
      <c r="A467" s="10">
        <v>50564</v>
      </c>
      <c r="B467" t="s" s="10">
        <v>205</v>
      </c>
      <c r="C467" s="13"/>
      <c r="D467" s="13"/>
      <c r="E467" s="13"/>
    </row>
    <row r="468" ht="17" customHeight="1">
      <c r="A468" s="10">
        <v>50566</v>
      </c>
      <c r="B468" t="s" s="10">
        <v>205</v>
      </c>
      <c r="C468" s="13"/>
      <c r="D468" s="13"/>
      <c r="E468" s="13"/>
    </row>
    <row r="469" ht="17" customHeight="1">
      <c r="A469" s="10">
        <v>50663</v>
      </c>
      <c r="B469" t="s" s="10">
        <v>205</v>
      </c>
      <c r="C469" s="13"/>
      <c r="D469" s="13"/>
      <c r="E469" s="13"/>
    </row>
    <row r="470" ht="17" customHeight="1">
      <c r="A470" s="10">
        <v>50721</v>
      </c>
      <c r="B470" t="s" s="10">
        <v>205</v>
      </c>
      <c r="C470" s="13"/>
      <c r="D470" s="13"/>
      <c r="E470" s="13"/>
    </row>
    <row r="471" ht="17" customHeight="1">
      <c r="A471" s="10">
        <v>50789</v>
      </c>
      <c r="B471" t="s" s="10">
        <v>205</v>
      </c>
      <c r="C471" s="13"/>
      <c r="D471" s="13"/>
      <c r="E471" s="13"/>
    </row>
    <row r="472" ht="17" customHeight="1">
      <c r="A472" s="10">
        <v>50818</v>
      </c>
      <c r="B472" t="s" s="10">
        <v>205</v>
      </c>
      <c r="C472" s="13"/>
      <c r="D472" s="13"/>
      <c r="E472" s="13"/>
    </row>
    <row r="473" ht="17" customHeight="1">
      <c r="A473" s="10">
        <v>50823</v>
      </c>
      <c r="B473" t="s" s="10">
        <v>205</v>
      </c>
      <c r="C473" s="13"/>
      <c r="D473" s="13"/>
      <c r="E473" s="13"/>
    </row>
    <row r="474" ht="17" customHeight="1">
      <c r="A474" s="10">
        <v>50850</v>
      </c>
      <c r="B474" t="s" s="10">
        <v>205</v>
      </c>
      <c r="C474" s="13"/>
      <c r="D474" s="13"/>
      <c r="E474" s="13"/>
    </row>
    <row r="475" ht="17" customHeight="1">
      <c r="A475" s="10">
        <v>50914</v>
      </c>
      <c r="B475" t="s" s="10">
        <v>205</v>
      </c>
      <c r="C475" s="13"/>
      <c r="D475" s="13"/>
      <c r="E475" s="13"/>
    </row>
    <row r="476" ht="17" customHeight="1">
      <c r="A476" s="10">
        <v>51075</v>
      </c>
      <c r="B476" t="s" s="10">
        <v>205</v>
      </c>
      <c r="C476" s="13"/>
      <c r="D476" s="13"/>
      <c r="E476" s="13"/>
    </row>
    <row r="477" ht="17" customHeight="1">
      <c r="A477" s="10">
        <v>51239</v>
      </c>
      <c r="B477" t="s" s="10">
        <v>205</v>
      </c>
      <c r="C477" s="13"/>
      <c r="D477" s="13"/>
      <c r="E477" s="13"/>
    </row>
    <row r="478" ht="17" customHeight="1">
      <c r="A478" s="10">
        <v>51271</v>
      </c>
      <c r="B478" t="s" s="10">
        <v>205</v>
      </c>
      <c r="C478" s="13"/>
      <c r="D478" s="13"/>
      <c r="E478" s="13"/>
    </row>
    <row r="479" ht="17" customHeight="1">
      <c r="A479" s="10">
        <v>51302</v>
      </c>
      <c r="B479" t="s" s="10">
        <v>205</v>
      </c>
      <c r="C479" s="13"/>
      <c r="D479" s="13"/>
      <c r="E479" s="13"/>
    </row>
    <row r="480" ht="17" customHeight="1">
      <c r="A480" s="10">
        <v>51553</v>
      </c>
      <c r="B480" t="s" s="10">
        <v>205</v>
      </c>
      <c r="C480" s="13"/>
      <c r="D480" s="13"/>
      <c r="E480" s="13"/>
    </row>
    <row r="481" ht="17" customHeight="1">
      <c r="A481" s="10">
        <v>51554</v>
      </c>
      <c r="B481" t="s" s="10">
        <v>205</v>
      </c>
      <c r="C481" s="13"/>
      <c r="D481" s="13"/>
      <c r="E481" s="13"/>
    </row>
    <row r="482" ht="17" customHeight="1">
      <c r="A482" s="10">
        <v>51559</v>
      </c>
      <c r="B482" t="s" s="10">
        <v>205</v>
      </c>
      <c r="C482" s="13"/>
      <c r="D482" s="13"/>
      <c r="E482" s="13"/>
    </row>
    <row r="483" ht="17" customHeight="1">
      <c r="A483" s="10">
        <v>51876</v>
      </c>
      <c r="B483" t="s" s="10">
        <v>205</v>
      </c>
      <c r="C483" s="13"/>
      <c r="D483" s="13"/>
      <c r="E483" s="13"/>
    </row>
    <row r="484" ht="17" customHeight="1">
      <c r="A484" s="10">
        <v>51879</v>
      </c>
      <c r="B484" t="s" s="10">
        <v>205</v>
      </c>
      <c r="C484" s="13"/>
      <c r="D484" s="13"/>
      <c r="E484" s="13"/>
    </row>
    <row r="485" ht="17" customHeight="1">
      <c r="A485" s="10">
        <v>51940</v>
      </c>
      <c r="B485" t="s" s="10">
        <v>205</v>
      </c>
      <c r="C485" s="13"/>
      <c r="D485" s="13"/>
      <c r="E485" s="13"/>
    </row>
    <row r="486" ht="17" customHeight="1">
      <c r="A486" s="10">
        <v>52035</v>
      </c>
      <c r="B486" t="s" s="10">
        <v>205</v>
      </c>
      <c r="C486" s="13"/>
      <c r="D486" s="13"/>
      <c r="E486" s="13"/>
    </row>
    <row r="487" ht="17" customHeight="1">
      <c r="A487" s="10">
        <v>52068</v>
      </c>
      <c r="B487" t="s" s="10">
        <v>205</v>
      </c>
      <c r="C487" s="13"/>
      <c r="D487" s="13"/>
      <c r="E487" s="13"/>
    </row>
    <row r="488" ht="17" customHeight="1">
      <c r="A488" s="10">
        <v>52258</v>
      </c>
      <c r="B488" t="s" s="10">
        <v>205</v>
      </c>
      <c r="C488" s="13"/>
      <c r="D488" s="13"/>
      <c r="E488" s="13"/>
    </row>
    <row r="489" ht="17" customHeight="1">
      <c r="A489" s="10">
        <v>52288</v>
      </c>
      <c r="B489" t="s" s="10">
        <v>205</v>
      </c>
      <c r="C489" s="13"/>
      <c r="D489" s="13"/>
      <c r="E489" s="13"/>
    </row>
    <row r="490" ht="17" customHeight="1">
      <c r="A490" s="10">
        <v>52327</v>
      </c>
      <c r="B490" t="s" s="10">
        <v>205</v>
      </c>
      <c r="C490" s="13"/>
      <c r="D490" s="13"/>
      <c r="E490" s="13"/>
    </row>
    <row r="491" ht="17" customHeight="1">
      <c r="A491" s="10">
        <v>52518</v>
      </c>
      <c r="B491" t="s" s="10">
        <v>205</v>
      </c>
      <c r="C491" s="13"/>
      <c r="D491" s="13"/>
      <c r="E491" s="13"/>
    </row>
    <row r="492" ht="17" customHeight="1">
      <c r="A492" s="10">
        <v>52608</v>
      </c>
      <c r="B492" t="s" s="10">
        <v>205</v>
      </c>
      <c r="C492" s="13"/>
      <c r="D492" s="13"/>
      <c r="E492" s="13"/>
    </row>
    <row r="493" ht="17" customHeight="1">
      <c r="A493" s="10">
        <v>52611</v>
      </c>
      <c r="B493" t="s" s="10">
        <v>205</v>
      </c>
      <c r="C493" s="13"/>
      <c r="D493" s="13"/>
      <c r="E493" s="13"/>
    </row>
    <row r="494" ht="17" customHeight="1">
      <c r="A494" s="10">
        <v>52678</v>
      </c>
      <c r="B494" t="s" s="10">
        <v>205</v>
      </c>
      <c r="C494" s="13"/>
      <c r="D494" s="13"/>
      <c r="E494" s="13"/>
    </row>
    <row r="495" ht="17" customHeight="1">
      <c r="A495" s="10">
        <v>52805</v>
      </c>
      <c r="B495" t="s" s="10">
        <v>205</v>
      </c>
      <c r="C495" s="13"/>
      <c r="D495" s="13"/>
      <c r="E495" s="13"/>
    </row>
    <row r="496" ht="17" customHeight="1">
      <c r="A496" s="10">
        <v>53285</v>
      </c>
      <c r="B496" t="s" s="10">
        <v>205</v>
      </c>
      <c r="C496" s="13"/>
      <c r="D496" s="13"/>
      <c r="E496" s="13"/>
    </row>
    <row r="497" ht="17" customHeight="1">
      <c r="A497" s="10">
        <v>53536</v>
      </c>
      <c r="B497" t="s" s="10">
        <v>205</v>
      </c>
      <c r="C497" s="13"/>
      <c r="D497" s="13"/>
      <c r="E497" s="13"/>
    </row>
    <row r="498" ht="17" customHeight="1">
      <c r="A498" s="10">
        <v>53600</v>
      </c>
      <c r="B498" t="s" s="10">
        <v>205</v>
      </c>
      <c r="C498" s="13"/>
      <c r="D498" s="13"/>
      <c r="E498" s="13"/>
    </row>
    <row r="499" ht="17" customHeight="1">
      <c r="A499" s="10">
        <v>53767</v>
      </c>
      <c r="B499" t="s" s="10">
        <v>205</v>
      </c>
      <c r="C499" s="13"/>
      <c r="D499" s="13"/>
      <c r="E499" s="13"/>
    </row>
    <row r="500" ht="17" customHeight="1">
      <c r="A500" s="10">
        <v>54086</v>
      </c>
      <c r="B500" t="s" s="10">
        <v>205</v>
      </c>
      <c r="C500" s="13"/>
      <c r="D500" s="13"/>
      <c r="E500" s="13"/>
    </row>
    <row r="501" ht="17" customHeight="1">
      <c r="A501" s="10">
        <v>54119</v>
      </c>
      <c r="B501" t="s" s="10">
        <v>205</v>
      </c>
      <c r="C501" s="13"/>
      <c r="D501" s="13"/>
      <c r="E501" s="13"/>
    </row>
    <row r="502" ht="17" customHeight="1">
      <c r="A502" s="10">
        <v>54151</v>
      </c>
      <c r="B502" t="s" s="10">
        <v>205</v>
      </c>
      <c r="C502" s="13"/>
      <c r="D502" s="13"/>
      <c r="E502" s="13"/>
    </row>
    <row r="503" ht="17" customHeight="1">
      <c r="A503" s="10">
        <v>54215</v>
      </c>
      <c r="B503" t="s" s="10">
        <v>205</v>
      </c>
      <c r="C503" s="13"/>
      <c r="D503" s="13"/>
      <c r="E503" s="13"/>
    </row>
    <row r="504" ht="17" customHeight="1">
      <c r="A504" s="10">
        <v>54243</v>
      </c>
      <c r="B504" t="s" s="10">
        <v>205</v>
      </c>
      <c r="C504" s="13"/>
      <c r="D504" s="13"/>
      <c r="E504" s="13"/>
    </row>
    <row r="505" ht="17" customHeight="1">
      <c r="A505" s="10">
        <v>54245</v>
      </c>
      <c r="B505" t="s" s="10">
        <v>205</v>
      </c>
      <c r="C505" s="13"/>
      <c r="D505" s="13"/>
      <c r="E505" s="13"/>
    </row>
    <row r="506" ht="17" customHeight="1">
      <c r="A506" s="10">
        <v>54339</v>
      </c>
      <c r="B506" t="s" s="10">
        <v>205</v>
      </c>
      <c r="C506" s="13"/>
      <c r="D506" s="13"/>
      <c r="E506" s="13"/>
    </row>
    <row r="507" ht="17" customHeight="1">
      <c r="A507" s="10">
        <v>54368</v>
      </c>
      <c r="B507" t="s" s="10">
        <v>205</v>
      </c>
      <c r="C507" s="13"/>
      <c r="D507" s="13"/>
      <c r="E507" s="13"/>
    </row>
    <row r="508" ht="17" customHeight="1">
      <c r="A508" s="10">
        <v>54371</v>
      </c>
      <c r="B508" t="s" s="10">
        <v>205</v>
      </c>
      <c r="C508" s="13"/>
      <c r="D508" s="13"/>
      <c r="E508" s="13"/>
    </row>
    <row r="509" ht="17" customHeight="1">
      <c r="A509" s="10">
        <v>54563</v>
      </c>
      <c r="B509" t="s" s="10">
        <v>205</v>
      </c>
      <c r="C509" s="13"/>
      <c r="D509" s="13"/>
      <c r="E509" s="13"/>
    </row>
    <row r="510" ht="17" customHeight="1">
      <c r="A510" s="10">
        <v>54595</v>
      </c>
      <c r="B510" t="s" s="10">
        <v>205</v>
      </c>
      <c r="C510" s="13"/>
      <c r="D510" s="13"/>
      <c r="E510" s="13"/>
    </row>
    <row r="511" ht="17" customHeight="1">
      <c r="A511" s="10">
        <v>54721</v>
      </c>
      <c r="B511" t="s" s="10">
        <v>205</v>
      </c>
      <c r="C511" s="13"/>
      <c r="D511" s="13"/>
      <c r="E511" s="13"/>
    </row>
    <row r="512" ht="17" customHeight="1">
      <c r="A512" s="10">
        <v>54755</v>
      </c>
      <c r="B512" t="s" s="10">
        <v>205</v>
      </c>
      <c r="C512" s="13"/>
      <c r="D512" s="13"/>
      <c r="E512" s="13"/>
    </row>
    <row r="513" ht="17" customHeight="1">
      <c r="A513" s="10">
        <v>54787</v>
      </c>
      <c r="B513" t="s" s="10">
        <v>205</v>
      </c>
      <c r="C513" s="13"/>
      <c r="D513" s="13"/>
      <c r="E513" s="13"/>
    </row>
    <row r="514" ht="17" customHeight="1">
      <c r="A514" s="10">
        <v>54914</v>
      </c>
      <c r="B514" t="s" s="10">
        <v>205</v>
      </c>
      <c r="C514" s="13"/>
      <c r="D514" s="13"/>
      <c r="E514" s="13"/>
    </row>
    <row r="515" ht="17" customHeight="1">
      <c r="A515" s="10">
        <v>55172</v>
      </c>
      <c r="B515" t="s" s="10">
        <v>205</v>
      </c>
      <c r="C515" s="13"/>
      <c r="D515" s="13"/>
      <c r="E515" s="13"/>
    </row>
    <row r="516" ht="17" customHeight="1">
      <c r="A516" s="10">
        <v>55203</v>
      </c>
      <c r="B516" t="s" s="10">
        <v>205</v>
      </c>
      <c r="C516" s="13"/>
      <c r="D516" s="13"/>
      <c r="E516" s="13"/>
    </row>
    <row r="517" ht="17" customHeight="1">
      <c r="A517" s="10">
        <v>55235</v>
      </c>
      <c r="B517" t="s" s="10">
        <v>205</v>
      </c>
      <c r="C517" s="13"/>
      <c r="D517" s="13"/>
      <c r="E517" s="13"/>
    </row>
    <row r="518" ht="17" customHeight="1">
      <c r="A518" s="10">
        <v>55330</v>
      </c>
      <c r="B518" t="s" s="10">
        <v>205</v>
      </c>
      <c r="C518" s="13"/>
      <c r="D518" s="13"/>
      <c r="E518" s="13"/>
    </row>
    <row r="519" ht="17" customHeight="1">
      <c r="A519" s="10">
        <v>55526</v>
      </c>
      <c r="B519" t="s" s="10">
        <v>205</v>
      </c>
      <c r="C519" s="13"/>
      <c r="D519" s="13"/>
      <c r="E519" s="13"/>
    </row>
    <row r="520" ht="17" customHeight="1">
      <c r="A520" s="10">
        <v>55616</v>
      </c>
      <c r="B520" t="s" s="10">
        <v>205</v>
      </c>
      <c r="C520" s="13"/>
      <c r="D520" s="13"/>
      <c r="E520" s="13"/>
    </row>
    <row r="521" ht="17" customHeight="1">
      <c r="A521" s="10">
        <v>55618</v>
      </c>
      <c r="B521" t="s" s="10">
        <v>205</v>
      </c>
      <c r="C521" s="13"/>
      <c r="D521" s="13"/>
      <c r="E521" s="13"/>
    </row>
    <row r="522" ht="17" customHeight="1">
      <c r="A522" s="10">
        <v>55623</v>
      </c>
      <c r="B522" t="s" s="10">
        <v>205</v>
      </c>
      <c r="C522" s="13"/>
      <c r="D522" s="13"/>
      <c r="E522" s="13"/>
    </row>
    <row r="523" ht="17" customHeight="1">
      <c r="A523" s="10">
        <v>55747</v>
      </c>
      <c r="B523" t="s" s="10">
        <v>205</v>
      </c>
      <c r="C523" s="13"/>
      <c r="D523" s="13"/>
      <c r="E523" s="13"/>
    </row>
    <row r="524" ht="17" customHeight="1">
      <c r="A524" s="10">
        <v>55776</v>
      </c>
      <c r="B524" t="s" s="10">
        <v>205</v>
      </c>
      <c r="C524" s="13"/>
      <c r="D524" s="13"/>
      <c r="E524" s="13"/>
    </row>
    <row r="525" ht="17" customHeight="1">
      <c r="A525" s="10">
        <v>55808</v>
      </c>
      <c r="B525" t="s" s="10">
        <v>205</v>
      </c>
      <c r="C525" s="13"/>
      <c r="D525" s="13"/>
      <c r="E525" s="13"/>
    </row>
    <row r="526" ht="17" customHeight="1">
      <c r="A526" s="10">
        <v>55874</v>
      </c>
      <c r="B526" t="s" s="10">
        <v>205</v>
      </c>
      <c r="C526" s="13"/>
      <c r="D526" s="13"/>
      <c r="E526" s="13"/>
    </row>
    <row r="527" ht="17" customHeight="1">
      <c r="A527" s="10">
        <v>55877</v>
      </c>
      <c r="B527" t="s" s="10">
        <v>205</v>
      </c>
      <c r="C527" s="13"/>
      <c r="D527" s="13"/>
      <c r="E527" s="13"/>
    </row>
    <row r="528" ht="17" customHeight="1">
      <c r="A528" s="10">
        <v>55968</v>
      </c>
      <c r="B528" t="s" s="10">
        <v>205</v>
      </c>
      <c r="C528" s="13"/>
      <c r="D528" s="13"/>
      <c r="E528" s="13"/>
    </row>
    <row r="529" ht="17" customHeight="1">
      <c r="A529" s="10">
        <v>56101</v>
      </c>
      <c r="B529" t="s" s="10">
        <v>205</v>
      </c>
      <c r="C529" s="13"/>
      <c r="D529" s="13"/>
      <c r="E529" s="13"/>
    </row>
    <row r="530" ht="17" customHeight="1">
      <c r="A530" s="10">
        <v>56128</v>
      </c>
      <c r="B530" t="s" s="10">
        <v>205</v>
      </c>
      <c r="C530" s="13"/>
      <c r="D530" s="13"/>
      <c r="E530" s="13"/>
    </row>
    <row r="531" ht="17" customHeight="1">
      <c r="A531" s="10">
        <v>56257</v>
      </c>
      <c r="B531" t="s" s="10">
        <v>205</v>
      </c>
      <c r="C531" s="13"/>
      <c r="D531" s="13"/>
      <c r="E531" s="13"/>
    </row>
    <row r="532" ht="17" customHeight="1">
      <c r="A532" s="10">
        <v>56387</v>
      </c>
      <c r="B532" t="s" s="10">
        <v>205</v>
      </c>
      <c r="C532" s="13"/>
      <c r="D532" s="13"/>
      <c r="E532" s="13"/>
    </row>
    <row r="533" ht="17" customHeight="1">
      <c r="A533" s="10">
        <v>56452</v>
      </c>
      <c r="B533" t="s" s="10">
        <v>205</v>
      </c>
      <c r="C533" s="13"/>
      <c r="D533" s="13"/>
      <c r="E533" s="13"/>
    </row>
    <row r="534" ht="17" customHeight="1">
      <c r="A534" s="10">
        <v>56514</v>
      </c>
      <c r="B534" t="s" s="10">
        <v>205</v>
      </c>
      <c r="C534" s="13"/>
      <c r="D534" s="13"/>
      <c r="E534" s="13"/>
    </row>
    <row r="535" ht="17" customHeight="1">
      <c r="A535" s="10">
        <v>56582</v>
      </c>
      <c r="B535" t="s" s="10">
        <v>205</v>
      </c>
      <c r="C535" s="13"/>
      <c r="D535" s="13"/>
      <c r="E535" s="13"/>
    </row>
    <row r="536" ht="17" customHeight="1">
      <c r="A536" s="10">
        <v>56612</v>
      </c>
      <c r="B536" t="s" s="10">
        <v>205</v>
      </c>
      <c r="C536" s="13"/>
      <c r="D536" s="13"/>
      <c r="E536" s="13"/>
    </row>
    <row r="537" ht="17" customHeight="1">
      <c r="A537" s="10">
        <v>56768</v>
      </c>
      <c r="B537" t="s" s="10">
        <v>205</v>
      </c>
      <c r="C537" s="13"/>
      <c r="D537" s="13"/>
      <c r="E537" s="13"/>
    </row>
    <row r="538" ht="17" customHeight="1">
      <c r="A538" s="10">
        <v>56769</v>
      </c>
      <c r="B538" t="s" s="10">
        <v>205</v>
      </c>
      <c r="C538" s="13"/>
      <c r="D538" s="13"/>
      <c r="E538" s="13"/>
    </row>
    <row r="539" ht="17" customHeight="1">
      <c r="A539" s="10">
        <v>56868</v>
      </c>
      <c r="B539" t="s" s="10">
        <v>205</v>
      </c>
      <c r="C539" s="13"/>
      <c r="D539" s="13"/>
      <c r="E539" s="13"/>
    </row>
    <row r="540" ht="17" customHeight="1">
      <c r="A540" s="10">
        <v>56901</v>
      </c>
      <c r="B540" t="s" s="10">
        <v>205</v>
      </c>
      <c r="C540" s="13"/>
      <c r="D540" s="13"/>
      <c r="E540" s="13"/>
    </row>
    <row r="541" ht="17" customHeight="1">
      <c r="A541" s="10">
        <v>56930</v>
      </c>
      <c r="B541" t="s" s="10">
        <v>205</v>
      </c>
      <c r="C541" s="13"/>
      <c r="D541" s="13"/>
      <c r="E541" s="13"/>
    </row>
    <row r="542" ht="17" customHeight="1">
      <c r="A542" s="10">
        <v>56931</v>
      </c>
      <c r="B542" t="s" s="10">
        <v>205</v>
      </c>
      <c r="C542" s="13"/>
      <c r="D542" s="13"/>
      <c r="E542" s="13"/>
    </row>
    <row r="543" ht="17" customHeight="1">
      <c r="A543" s="10">
        <v>57157</v>
      </c>
      <c r="B543" t="s" s="10">
        <v>205</v>
      </c>
      <c r="C543" s="13"/>
      <c r="D543" s="13"/>
      <c r="E543" s="13"/>
    </row>
    <row r="544" ht="17" customHeight="1">
      <c r="A544" s="10">
        <v>57190</v>
      </c>
      <c r="B544" t="s" s="10">
        <v>205</v>
      </c>
      <c r="C544" s="13"/>
      <c r="D544" s="13"/>
      <c r="E544" s="13"/>
    </row>
    <row r="545" ht="17" customHeight="1">
      <c r="A545" s="10">
        <v>57248</v>
      </c>
      <c r="B545" t="s" s="10">
        <v>205</v>
      </c>
      <c r="C545" s="13"/>
      <c r="D545" s="13"/>
      <c r="E545" s="13"/>
    </row>
    <row r="546" ht="17" customHeight="1">
      <c r="A546" s="10">
        <v>57253</v>
      </c>
      <c r="B546" t="s" s="10">
        <v>205</v>
      </c>
      <c r="C546" s="13"/>
      <c r="D546" s="13"/>
      <c r="E546" s="13"/>
    </row>
    <row r="547" ht="17" customHeight="1">
      <c r="A547" s="10">
        <v>57440</v>
      </c>
      <c r="B547" t="s" s="10">
        <v>205</v>
      </c>
      <c r="C547" s="13"/>
      <c r="D547" s="13"/>
      <c r="E547" s="13"/>
    </row>
    <row r="548" ht="17" customHeight="1">
      <c r="A548" s="10">
        <v>57510</v>
      </c>
      <c r="B548" t="s" s="10">
        <v>205</v>
      </c>
      <c r="C548" s="13"/>
      <c r="D548" s="13"/>
      <c r="E548" s="13"/>
    </row>
    <row r="549" ht="17" customHeight="1">
      <c r="A549" s="10">
        <v>57600</v>
      </c>
      <c r="B549" t="s" s="10">
        <v>205</v>
      </c>
      <c r="C549" s="13"/>
      <c r="D549" s="13"/>
      <c r="E549" s="13"/>
    </row>
    <row r="550" ht="17" customHeight="1">
      <c r="A550" s="10">
        <v>57638</v>
      </c>
      <c r="B550" t="s" s="10">
        <v>205</v>
      </c>
      <c r="C550" s="13"/>
      <c r="D550" s="13"/>
      <c r="E550" s="13"/>
    </row>
    <row r="551" ht="17" customHeight="1">
      <c r="A551" s="10">
        <v>57986</v>
      </c>
      <c r="B551" t="s" s="10">
        <v>205</v>
      </c>
      <c r="C551" s="13"/>
      <c r="D551" s="13"/>
      <c r="E551" s="13"/>
    </row>
    <row r="552" ht="17" customHeight="1">
      <c r="A552" s="10">
        <v>58368</v>
      </c>
      <c r="B552" t="s" s="10">
        <v>205</v>
      </c>
      <c r="C552" s="13"/>
      <c r="D552" s="13"/>
      <c r="E552" s="13"/>
    </row>
    <row r="553" ht="17" customHeight="1">
      <c r="A553" s="10">
        <v>58372</v>
      </c>
      <c r="B553" t="s" s="10">
        <v>205</v>
      </c>
      <c r="C553" s="13"/>
      <c r="D553" s="13"/>
      <c r="E553" s="13"/>
    </row>
    <row r="554" ht="17" customHeight="1">
      <c r="A554" s="10">
        <v>58470</v>
      </c>
      <c r="B554" t="s" s="10">
        <v>205</v>
      </c>
      <c r="C554" s="13"/>
      <c r="D554" s="13"/>
      <c r="E554" s="13"/>
    </row>
    <row r="555" ht="17" customHeight="1">
      <c r="A555" s="10">
        <v>58500</v>
      </c>
      <c r="B555" t="s" s="10">
        <v>205</v>
      </c>
      <c r="C555" s="13"/>
      <c r="D555" s="13"/>
      <c r="E555" s="13"/>
    </row>
    <row r="556" ht="17" customHeight="1">
      <c r="A556" s="10">
        <v>58566</v>
      </c>
      <c r="B556" t="s" s="10">
        <v>205</v>
      </c>
      <c r="C556" s="13"/>
      <c r="D556" s="13"/>
      <c r="E556" s="13"/>
    </row>
    <row r="557" ht="17" customHeight="1">
      <c r="A557" s="10">
        <v>58688</v>
      </c>
      <c r="B557" t="s" s="10">
        <v>205</v>
      </c>
      <c r="C557" s="13"/>
      <c r="D557" s="13"/>
      <c r="E557" s="13"/>
    </row>
    <row r="558" ht="17" customHeight="1">
      <c r="A558" s="10">
        <v>58720</v>
      </c>
      <c r="B558" t="s" s="10">
        <v>205</v>
      </c>
      <c r="C558" s="13"/>
      <c r="D558" s="13"/>
      <c r="E558" s="13"/>
    </row>
    <row r="559" ht="17" customHeight="1">
      <c r="A559" s="10">
        <v>58725</v>
      </c>
      <c r="B559" t="s" s="10">
        <v>205</v>
      </c>
      <c r="C559" s="13"/>
      <c r="D559" s="13"/>
      <c r="E559" s="13"/>
    </row>
    <row r="560" ht="17" customHeight="1">
      <c r="A560" s="10">
        <v>58818</v>
      </c>
      <c r="B560" t="s" s="10">
        <v>205</v>
      </c>
      <c r="C560" s="13"/>
      <c r="D560" s="13"/>
      <c r="E560" s="13"/>
    </row>
    <row r="561" ht="17" customHeight="1">
      <c r="A561" s="10">
        <v>58949</v>
      </c>
      <c r="B561" t="s" s="10">
        <v>205</v>
      </c>
      <c r="C561" s="13"/>
      <c r="D561" s="13"/>
      <c r="E561" s="13"/>
    </row>
    <row r="562" ht="17" customHeight="1">
      <c r="A562" s="10">
        <v>59009</v>
      </c>
      <c r="B562" t="s" s="10">
        <v>205</v>
      </c>
      <c r="C562" s="13"/>
      <c r="D562" s="13"/>
      <c r="E562" s="13"/>
    </row>
    <row r="563" ht="17" customHeight="1">
      <c r="A563" s="10">
        <v>59047</v>
      </c>
      <c r="B563" t="s" s="10">
        <v>205</v>
      </c>
      <c r="C563" s="13"/>
      <c r="D563" s="13"/>
      <c r="E563" s="13"/>
    </row>
    <row r="564" ht="17" customHeight="1">
      <c r="A564" s="10">
        <v>59072</v>
      </c>
      <c r="B564" t="s" s="10">
        <v>205</v>
      </c>
      <c r="C564" s="13"/>
      <c r="D564" s="13"/>
      <c r="E564" s="13"/>
    </row>
    <row r="565" ht="17" customHeight="1">
      <c r="A565" s="10">
        <v>59139</v>
      </c>
      <c r="B565" t="s" s="10">
        <v>205</v>
      </c>
      <c r="C565" s="13"/>
      <c r="D565" s="13"/>
      <c r="E565" s="13"/>
    </row>
    <row r="566" ht="17" customHeight="1">
      <c r="A566" s="10">
        <v>59171</v>
      </c>
      <c r="B566" t="s" s="10">
        <v>205</v>
      </c>
      <c r="C566" s="13"/>
      <c r="D566" s="13"/>
      <c r="E566" s="13"/>
    </row>
    <row r="567" ht="17" customHeight="1">
      <c r="A567" s="10">
        <v>59585</v>
      </c>
      <c r="B567" t="s" s="10">
        <v>205</v>
      </c>
      <c r="C567" s="13"/>
      <c r="D567" s="13"/>
      <c r="E567" s="13"/>
    </row>
    <row r="568" ht="17" customHeight="1">
      <c r="A568" s="10">
        <v>59652</v>
      </c>
      <c r="B568" t="s" s="10">
        <v>205</v>
      </c>
      <c r="C568" s="13"/>
      <c r="D568" s="13"/>
      <c r="E568" s="13"/>
    </row>
    <row r="569" ht="17" customHeight="1">
      <c r="A569" s="10">
        <v>59680</v>
      </c>
      <c r="B569" t="s" s="10">
        <v>205</v>
      </c>
      <c r="C569" s="13"/>
      <c r="D569" s="13"/>
      <c r="E569" s="13"/>
    </row>
    <row r="570" ht="17" customHeight="1">
      <c r="A570" s="10">
        <v>59683</v>
      </c>
      <c r="B570" t="s" s="10">
        <v>205</v>
      </c>
      <c r="C570" s="13"/>
      <c r="D570" s="13"/>
      <c r="E570" s="13"/>
    </row>
    <row r="571" ht="17" customHeight="1">
      <c r="A571" s="10">
        <v>59776</v>
      </c>
      <c r="B571" t="s" s="10">
        <v>205</v>
      </c>
      <c r="C571" s="13"/>
      <c r="D571" s="13"/>
      <c r="E571" s="13"/>
    </row>
    <row r="572" ht="17" customHeight="1">
      <c r="A572" s="10">
        <v>59879</v>
      </c>
      <c r="B572" t="s" s="10">
        <v>205</v>
      </c>
      <c r="C572" s="13"/>
      <c r="D572" s="13"/>
      <c r="E572" s="13"/>
    </row>
    <row r="573" ht="17" customHeight="1">
      <c r="A573" s="10">
        <v>59937</v>
      </c>
      <c r="B573" t="s" s="10">
        <v>205</v>
      </c>
      <c r="C573" s="13"/>
      <c r="D573" s="13"/>
      <c r="E573" s="1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15" customWidth="1"/>
    <col min="2" max="2" width="6.625" style="15" customWidth="1"/>
    <col min="3" max="3" width="6.625" style="15" customWidth="1"/>
    <col min="4" max="4" width="6.625" style="15" customWidth="1"/>
    <col min="5" max="5" width="6.625" style="15" customWidth="1"/>
    <col min="6" max="256" width="6.625" style="15" customWidth="1"/>
  </cols>
  <sheetData>
    <row r="1" ht="17" customHeight="1">
      <c r="A1" t="s" s="16">
        <v>13</v>
      </c>
      <c r="B1" t="s" s="16">
        <v>206</v>
      </c>
      <c r="C1" s="13"/>
      <c r="D1" s="13"/>
      <c r="E1" s="13"/>
    </row>
    <row r="2" ht="17" customHeight="1">
      <c r="A2" t="s" s="10">
        <v>207</v>
      </c>
      <c r="B2" t="s" s="10">
        <v>208</v>
      </c>
      <c r="C2" s="13"/>
      <c r="D2" s="13"/>
      <c r="E2" s="13"/>
    </row>
    <row r="3" ht="17" customHeight="1">
      <c r="A3" t="s" s="10">
        <v>209</v>
      </c>
      <c r="B3" t="s" s="10">
        <v>210</v>
      </c>
      <c r="C3" s="13"/>
      <c r="D3" s="13"/>
      <c r="E3" s="13"/>
    </row>
    <row r="4" ht="17" customHeight="1">
      <c r="A4" t="s" s="10">
        <v>211</v>
      </c>
      <c r="B4" t="s" s="10">
        <v>212</v>
      </c>
      <c r="C4" s="13"/>
      <c r="D4" s="13"/>
      <c r="E4" s="13"/>
    </row>
    <row r="5" ht="17" customHeight="1">
      <c r="A5" t="s" s="10">
        <v>144</v>
      </c>
      <c r="B5" t="s" s="10">
        <v>213</v>
      </c>
      <c r="C5" s="13"/>
      <c r="D5" s="13"/>
      <c r="E5" s="13"/>
    </row>
    <row r="6" ht="17" customHeight="1">
      <c r="A6" t="s" s="10">
        <v>144</v>
      </c>
      <c r="B6" t="s" s="10">
        <v>214</v>
      </c>
      <c r="C6" s="13"/>
      <c r="D6" s="13"/>
      <c r="E6" s="13"/>
    </row>
    <row r="7" ht="17" customHeight="1">
      <c r="A7" t="s" s="10">
        <v>207</v>
      </c>
      <c r="B7" t="s" s="10">
        <v>214</v>
      </c>
      <c r="C7" s="13"/>
      <c r="D7" s="13"/>
      <c r="E7" s="13"/>
    </row>
    <row r="8" ht="17" customHeight="1">
      <c r="A8" t="s" s="10">
        <v>209</v>
      </c>
      <c r="B8" t="s" s="10">
        <v>214</v>
      </c>
      <c r="C8" s="13"/>
      <c r="D8" s="13"/>
      <c r="E8" s="13"/>
    </row>
    <row r="9" ht="17" customHeight="1">
      <c r="A9" t="s" s="10">
        <v>211</v>
      </c>
      <c r="B9" t="s" s="10">
        <v>214</v>
      </c>
      <c r="C9" s="13"/>
      <c r="D9" s="13"/>
      <c r="E9" s="13"/>
    </row>
    <row r="10" ht="17" customHeight="1">
      <c r="A10" s="13"/>
      <c r="B10" s="13"/>
      <c r="C10" s="13"/>
      <c r="D10" s="13"/>
      <c r="E10" s="1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