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计算机硬件系统设计\cpu_24\"/>
    </mc:Choice>
  </mc:AlternateContent>
  <xr:revisionPtr revIDLastSave="0" documentId="13_ncr:1_{206D63A3-A475-4C1A-B73A-341C0E9ED2C2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真值表!$A$1:$AO$25</definedName>
  </definedNames>
  <calcPr calcId="179021"/>
</workbook>
</file>

<file path=xl/calcChain.xml><?xml version="1.0" encoding="utf-8"?>
<calcChain xmlns="http://schemas.openxmlformats.org/spreadsheetml/2006/main">
  <c r="K26" i="1" l="1"/>
  <c r="L26" i="1"/>
  <c r="M26" i="1"/>
  <c r="N26" i="1"/>
  <c r="O26" i="1"/>
  <c r="P26" i="1"/>
  <c r="E26" i="1"/>
  <c r="F26" i="1"/>
  <c r="G26" i="1"/>
  <c r="H26" i="1"/>
  <c r="I26" i="1"/>
  <c r="J26" i="1"/>
  <c r="U1" i="2" l="1"/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1"/>
  <c r="S24" i="2" s="1"/>
  <c r="S24" i="1"/>
  <c r="R24" i="1"/>
  <c r="Q24" i="2" s="1"/>
  <c r="U23" i="1"/>
  <c r="T23" i="2" s="1"/>
  <c r="T23" i="1"/>
  <c r="S23" i="2" s="1"/>
  <c r="S23" i="1"/>
  <c r="R23" i="2" s="1"/>
  <c r="R23" i="1"/>
  <c r="U22" i="1"/>
  <c r="T22" i="1"/>
  <c r="S22" i="1"/>
  <c r="R22" i="2" s="1"/>
  <c r="R22" i="1"/>
  <c r="U21" i="1"/>
  <c r="T21" i="1"/>
  <c r="S21" i="2" s="1"/>
  <c r="S21" i="1"/>
  <c r="R21" i="1"/>
  <c r="Q21" i="2" s="1"/>
  <c r="U20" i="1"/>
  <c r="T20" i="1"/>
  <c r="S20" i="1"/>
  <c r="R20" i="1"/>
  <c r="Q20" i="2" s="1"/>
  <c r="U19" i="1"/>
  <c r="T19" i="1"/>
  <c r="S19" i="2" s="1"/>
  <c r="S19" i="1"/>
  <c r="R19" i="1"/>
  <c r="Q19" i="2" s="1"/>
  <c r="U18" i="1"/>
  <c r="T18" i="1"/>
  <c r="S18" i="1"/>
  <c r="R18" i="2" s="1"/>
  <c r="R18" i="1"/>
  <c r="U17" i="1"/>
  <c r="T17" i="1"/>
  <c r="S17" i="1"/>
  <c r="R17" i="2" s="1"/>
  <c r="R17" i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1"/>
  <c r="U11" i="1"/>
  <c r="T11" i="1"/>
  <c r="S11" i="1"/>
  <c r="R11" i="2" s="1"/>
  <c r="R11" i="1"/>
  <c r="U10" i="1"/>
  <c r="T10" i="2" s="1"/>
  <c r="T10" i="1"/>
  <c r="S10" i="1"/>
  <c r="R10" i="2" s="1"/>
  <c r="R10" i="1"/>
  <c r="U9" i="1"/>
  <c r="T9" i="2" s="1"/>
  <c r="T9" i="1"/>
  <c r="S9" i="2" s="1"/>
  <c r="S9" i="1"/>
  <c r="R9" i="2" s="1"/>
  <c r="R9" i="1"/>
  <c r="U8" i="1"/>
  <c r="T8" i="1"/>
  <c r="S8" i="1"/>
  <c r="R8" i="1"/>
  <c r="Q8" i="2" s="1"/>
  <c r="U7" i="1"/>
  <c r="T7" i="2" s="1"/>
  <c r="T7" i="1"/>
  <c r="S7" i="1"/>
  <c r="R7" i="1"/>
  <c r="Q7" i="2" s="1"/>
  <c r="U6" i="1"/>
  <c r="T6" i="1"/>
  <c r="S6" i="2" s="1"/>
  <c r="S6" i="1"/>
  <c r="R6" i="1"/>
  <c r="Q6" i="2" s="1"/>
  <c r="U5" i="1"/>
  <c r="T5" i="1"/>
  <c r="S5" i="2" s="1"/>
  <c r="S5" i="1"/>
  <c r="R5" i="1"/>
  <c r="Q5" i="2" s="1"/>
  <c r="U4" i="1"/>
  <c r="T4" i="2" s="1"/>
  <c r="T4" i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AN83" i="2" l="1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F15" i="2"/>
  <c r="AG15" i="2"/>
  <c r="AH15" i="2"/>
  <c r="AI15" i="2"/>
  <c r="U16" i="2"/>
  <c r="V16" i="2"/>
  <c r="W16" i="2"/>
  <c r="Y16" i="2"/>
  <c r="Z16" i="2"/>
  <c r="AA16" i="2"/>
  <c r="AB16" i="2"/>
  <c r="AC16" i="2"/>
  <c r="AD16" i="2"/>
  <c r="AG16" i="2"/>
  <c r="AH16" i="2"/>
  <c r="AI16" i="2"/>
  <c r="U17" i="2"/>
  <c r="V17" i="2"/>
  <c r="W17" i="2"/>
  <c r="X17" i="2"/>
  <c r="Y17" i="2"/>
  <c r="AA17" i="2"/>
  <c r="AC17" i="2"/>
  <c r="AD17" i="2"/>
  <c r="AE17" i="2"/>
  <c r="AF17" i="2"/>
  <c r="AG17" i="2"/>
  <c r="AH17" i="2"/>
  <c r="AI17" i="2"/>
  <c r="U18" i="2"/>
  <c r="V18" i="2"/>
  <c r="W18" i="2"/>
  <c r="X18" i="2"/>
  <c r="Y18" i="2"/>
  <c r="AA18" i="2"/>
  <c r="AB18" i="2"/>
  <c r="AD18" i="2"/>
  <c r="AE18" i="2"/>
  <c r="AF18" i="2"/>
  <c r="AG18" i="2"/>
  <c r="AH18" i="2"/>
  <c r="AI18" i="2"/>
  <c r="U19" i="2"/>
  <c r="V19" i="2"/>
  <c r="Y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M82" i="2" s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6" i="2" l="1"/>
  <c r="R6" i="2" s="1"/>
  <c r="P8" i="2"/>
  <c r="R8" i="2" s="1"/>
  <c r="P9" i="2"/>
  <c r="Q9" i="2" s="1"/>
  <c r="P11" i="2"/>
  <c r="S11" i="2" s="1"/>
  <c r="P12" i="2"/>
  <c r="AA12" i="2" s="1"/>
  <c r="P13" i="2"/>
  <c r="P14" i="2"/>
  <c r="Y14" i="2" s="1"/>
  <c r="Y83" i="2" s="1"/>
  <c r="Y82" i="2" s="1"/>
  <c r="P15" i="2"/>
  <c r="AE15" i="2" s="1"/>
  <c r="P16" i="2"/>
  <c r="X16" i="2" s="1"/>
  <c r="P4" i="2"/>
  <c r="S4" i="2" s="1"/>
  <c r="P7" i="2"/>
  <c r="S7" i="2" s="1"/>
  <c r="P3" i="2"/>
  <c r="T3" i="2" s="1"/>
  <c r="P5" i="2"/>
  <c r="T5" i="2" s="1"/>
  <c r="P17" i="2"/>
  <c r="S17" i="2" s="1"/>
  <c r="P18" i="2"/>
  <c r="Q18" i="2" s="1"/>
  <c r="P10" i="2"/>
  <c r="X10" i="2" s="1"/>
  <c r="R7" i="2"/>
  <c r="Q17" i="2"/>
  <c r="AA7" i="2"/>
  <c r="X7" i="2"/>
  <c r="AE13" i="2"/>
  <c r="AD13" i="2"/>
  <c r="AD83" i="2" s="1"/>
  <c r="AD82" i="2" s="1"/>
  <c r="P19" i="2"/>
  <c r="P20" i="2"/>
  <c r="P21" i="2"/>
  <c r="P22" i="2"/>
  <c r="P23" i="2"/>
  <c r="Q23" i="2" s="1"/>
  <c r="P24" i="2"/>
  <c r="P25" i="2"/>
  <c r="X8" i="2"/>
  <c r="AA3" i="2"/>
  <c r="P2" i="2"/>
  <c r="X2" i="2" s="1"/>
  <c r="Q11" i="2" l="1"/>
  <c r="X9" i="2"/>
  <c r="R12" i="2"/>
  <c r="T8" i="2"/>
  <c r="X12" i="2"/>
  <c r="T11" i="2"/>
  <c r="S8" i="2"/>
  <c r="Z17" i="2"/>
  <c r="AF16" i="2"/>
  <c r="AF83" i="2" s="1"/>
  <c r="AF82" i="2" s="1"/>
  <c r="X11" i="2"/>
  <c r="AB17" i="2"/>
  <c r="AB83" i="2" s="1"/>
  <c r="AB82" i="2" s="1"/>
  <c r="AA8" i="2"/>
  <c r="AA11" i="2"/>
  <c r="S18" i="2"/>
  <c r="T17" i="2"/>
  <c r="AE16" i="2"/>
  <c r="AA9" i="2"/>
  <c r="Q12" i="2"/>
  <c r="AA5" i="2"/>
  <c r="X3" i="2"/>
  <c r="R5" i="2"/>
  <c r="X4" i="2"/>
  <c r="AA4" i="2"/>
  <c r="X5" i="2"/>
  <c r="Z18" i="2"/>
  <c r="X6" i="2"/>
  <c r="T18" i="2"/>
  <c r="AA6" i="2"/>
  <c r="T6" i="2"/>
  <c r="AC18" i="2"/>
  <c r="AC83" i="2" s="1"/>
  <c r="AC82" i="2" s="1"/>
  <c r="Q10" i="2"/>
  <c r="S10" i="2"/>
  <c r="AA10" i="2"/>
  <c r="AE83" i="2"/>
  <c r="AE82" i="2" s="1"/>
  <c r="T20" i="2"/>
  <c r="R20" i="2"/>
  <c r="S20" i="2"/>
  <c r="R19" i="2"/>
  <c r="T19" i="2"/>
  <c r="Z19" i="2"/>
  <c r="W19" i="2"/>
  <c r="X19" i="2"/>
  <c r="R21" i="2"/>
  <c r="T21" i="2"/>
  <c r="R24" i="2"/>
  <c r="T24" i="2"/>
  <c r="S22" i="2"/>
  <c r="T22" i="2"/>
  <c r="Q22" i="2"/>
  <c r="R25" i="2"/>
  <c r="T25" i="2"/>
  <c r="Z22" i="2"/>
  <c r="W22" i="2"/>
  <c r="X22" i="2"/>
  <c r="X21" i="2"/>
  <c r="Z21" i="2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Q83" i="2" l="1"/>
  <c r="Q82" i="2" s="1"/>
  <c r="AA83" i="2"/>
  <c r="AA82" i="2" s="1"/>
  <c r="S83" i="2"/>
  <c r="S82" i="2" s="1"/>
  <c r="T83" i="2"/>
  <c r="T82" i="2" s="1"/>
  <c r="R83" i="2"/>
  <c r="R82" i="2" s="1"/>
  <c r="Z83" i="2"/>
  <c r="Z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<sst xmlns="http://schemas.openxmlformats.org/spreadsheetml/2006/main" count="153" uniqueCount="118">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</sst>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11" fillId="6" borderId="17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/>
    </xf>
    <xf numFmtId="0" fontId="31" fillId="6" borderId="11" xfId="0" applyFont="1" applyFill="1" applyBorder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workbookViewId="0">
      <selection activeCell="AJ7" sqref="AJ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7" customWidth="1"/>
    <col min="4" max="4" width="10.6640625" style="37" customWidth="1"/>
    <col min="5" max="16" width="4.6640625" style="37" hidden="1" customWidth="1"/>
    <col min="17" max="17" width="8.88671875" style="37" customWidth="1"/>
    <col min="18" max="21" width="3.6640625" style="37" hidden="1" customWidth="1"/>
    <col min="22" max="22" width="10.21875" style="37" customWidth="1"/>
    <col min="23" max="23" width="9.21875" style="37" customWidth="1"/>
    <col min="24" max="24" width="10.6640625" style="37" customWidth="1"/>
    <col min="25" max="25" width="9.44140625" style="37" customWidth="1"/>
    <col min="26" max="27" width="9.2187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6.4" x14ac:dyDescent="0.25">
      <c r="A1" s="40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45" t="s">
        <v>15</v>
      </c>
      <c r="Q1" s="52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4" t="s">
        <v>21</v>
      </c>
      <c r="W1" s="54" t="s">
        <v>22</v>
      </c>
      <c r="X1" s="54" t="s">
        <v>23</v>
      </c>
      <c r="Y1" s="54" t="s">
        <v>24</v>
      </c>
      <c r="Z1" s="54" t="s">
        <v>25</v>
      </c>
      <c r="AA1" s="54" t="s">
        <v>26</v>
      </c>
      <c r="AB1" s="54" t="s">
        <v>27</v>
      </c>
      <c r="AC1" s="54" t="s">
        <v>28</v>
      </c>
      <c r="AD1" s="54" t="s">
        <v>29</v>
      </c>
      <c r="AE1" s="54" t="s">
        <v>30</v>
      </c>
      <c r="AF1" s="54" t="s">
        <v>31</v>
      </c>
      <c r="AG1" s="54" t="s">
        <v>32</v>
      </c>
      <c r="AH1" s="59" t="s">
        <v>117</v>
      </c>
      <c r="AI1" s="59" t="s">
        <v>33</v>
      </c>
      <c r="AJ1" s="59" t="s">
        <v>33</v>
      </c>
      <c r="AK1" s="59" t="s">
        <v>33</v>
      </c>
      <c r="AL1" s="59" t="s">
        <v>33</v>
      </c>
      <c r="AM1" s="59" t="s">
        <v>33</v>
      </c>
      <c r="AN1" s="59" t="s">
        <v>33</v>
      </c>
      <c r="AO1" s="17" t="s">
        <v>34</v>
      </c>
    </row>
    <row r="2" spans="1:41" x14ac:dyDescent="0.4">
      <c r="A2" s="41">
        <v>1</v>
      </c>
      <c r="B2" s="23" t="s">
        <v>35</v>
      </c>
      <c r="C2" s="24">
        <v>0</v>
      </c>
      <c r="D2" s="25">
        <v>0</v>
      </c>
      <c r="E2" s="24">
        <f t="shared" ref="E2:E26" si="0">IF(MOD($C2,64)/32&gt;=1,1,0)</f>
        <v>0</v>
      </c>
      <c r="F2" s="24">
        <f t="shared" ref="F2:F26" si="1">IF(MOD($C2,32)/16&gt;=1,1,0)</f>
        <v>0</v>
      </c>
      <c r="G2" s="24">
        <f t="shared" ref="G2:G26" si="2">IF(MOD($C2,16)/8&gt;=1,1,0)</f>
        <v>0</v>
      </c>
      <c r="H2" s="24">
        <f t="shared" ref="H2:H26" si="3">IF(MOD($C2,8)/4&gt;=1,1,0)</f>
        <v>0</v>
      </c>
      <c r="I2" s="24">
        <f t="shared" ref="I2:I26" si="4">IF(MOD($C2,4)/2&gt;=1,1,0)</f>
        <v>0</v>
      </c>
      <c r="J2" s="24">
        <f t="shared" ref="J2:J26" si="5">IF(MOD($C2,2)&gt;=1,1,0)</f>
        <v>0</v>
      </c>
      <c r="K2" s="25">
        <f t="shared" ref="K2:K26" si="6">IF(ISNUMBER($D2),IF(MOD($D2,64)/32&gt;=1,1,0),"X")</f>
        <v>0</v>
      </c>
      <c r="L2" s="25">
        <f t="shared" ref="L2:L26" si="7">IF(ISNUMBER($D2),IF(MOD($D2,32)/16&gt;=1,1,0),"X")</f>
        <v>0</v>
      </c>
      <c r="M2" s="25">
        <f t="shared" ref="M2:M26" si="8">IF(ISNUMBER($D2),IF(MOD($D2,16)/8&gt;=1,1,0),"X")</f>
        <v>0</v>
      </c>
      <c r="N2" s="25">
        <f t="shared" ref="N2:N26" si="9">IF(ISNUMBER($D2),IF(MOD($D2,8)/4&gt;=1,1,0),"X")</f>
        <v>0</v>
      </c>
      <c r="O2" s="25">
        <f t="shared" ref="O2:O26" si="10">IF(ISNUMBER($D2),IF(MOD($D2,4)/2&gt;=1,1,0),"X")</f>
        <v>0</v>
      </c>
      <c r="P2" s="46">
        <f t="shared" ref="P2:P26" si="11">IF(ISNUMBER($D2),IF(MOD($D2,2)&gt;=1,1,0),"X")</f>
        <v>0</v>
      </c>
      <c r="Q2" s="55">
        <v>0</v>
      </c>
      <c r="R2" s="56">
        <f t="shared" ref="R2:R25" si="12">IF(ISNUMBER($Q2),IF(MOD($Q2,16)/8&gt;=1,1,0),"X")</f>
        <v>0</v>
      </c>
      <c r="S2" s="56">
        <f t="shared" ref="S2:S25" si="13">IF(ISNUMBER($Q2),IF(MOD($Q2,8)/4&gt;=1,1,0),"X")</f>
        <v>0</v>
      </c>
      <c r="T2" s="56">
        <f t="shared" ref="T2:T25" si="14">IF(ISNUMBER($Q2),IF(MOD($Q2,4)/2&gt;=1,1,0),"X")</f>
        <v>0</v>
      </c>
      <c r="U2" s="56">
        <f t="shared" ref="U2:U25" si="15">IF(ISNUMBER($Q2),IF(MOD($Q2,2)&gt;=1,1,0),"X")</f>
        <v>0</v>
      </c>
      <c r="V2" s="61"/>
      <c r="W2" s="61"/>
      <c r="X2" s="61"/>
      <c r="Y2" s="61">
        <v>1</v>
      </c>
      <c r="Z2" s="61"/>
      <c r="AA2" s="61"/>
      <c r="AB2" s="61">
        <v>1</v>
      </c>
      <c r="AC2" s="61"/>
      <c r="AD2" s="61"/>
      <c r="AE2" s="61"/>
      <c r="AF2" s="61"/>
      <c r="AG2" s="23"/>
      <c r="AH2" s="24"/>
      <c r="AI2" s="24"/>
      <c r="AJ2" s="24"/>
      <c r="AK2" s="24"/>
      <c r="AL2" s="24"/>
      <c r="AM2" s="24"/>
      <c r="AN2" s="24"/>
    </row>
    <row r="3" spans="1:41" x14ac:dyDescent="0.4">
      <c r="A3" s="27">
        <v>2</v>
      </c>
      <c r="B3" s="27" t="s">
        <v>36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7">
        <f t="shared" si="11"/>
        <v>1</v>
      </c>
      <c r="Q3" s="57">
        <v>1</v>
      </c>
      <c r="R3" s="58">
        <f t="shared" si="12"/>
        <v>0</v>
      </c>
      <c r="S3" s="58">
        <f t="shared" si="13"/>
        <v>0</v>
      </c>
      <c r="T3" s="58">
        <f t="shared" si="14"/>
        <v>0</v>
      </c>
      <c r="U3" s="58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4">
      <c r="A4" s="41">
        <v>3</v>
      </c>
      <c r="B4" s="23" t="s">
        <v>37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6">
        <f t="shared" si="11"/>
        <v>0</v>
      </c>
      <c r="Q4" s="55">
        <v>2</v>
      </c>
      <c r="R4" s="56">
        <f t="shared" si="12"/>
        <v>0</v>
      </c>
      <c r="S4" s="56">
        <f t="shared" si="13"/>
        <v>0</v>
      </c>
      <c r="T4" s="56">
        <f t="shared" si="14"/>
        <v>1</v>
      </c>
      <c r="U4" s="56">
        <f t="shared" si="15"/>
        <v>0</v>
      </c>
      <c r="V4" s="61"/>
      <c r="W4" s="61"/>
      <c r="X4" s="61"/>
      <c r="Y4" s="61">
        <v>1</v>
      </c>
      <c r="Z4" s="61"/>
      <c r="AA4" s="61"/>
      <c r="AB4" s="61">
        <v>1</v>
      </c>
      <c r="AC4" s="61"/>
      <c r="AD4" s="61"/>
      <c r="AE4" s="61"/>
      <c r="AF4" s="61"/>
      <c r="AG4" s="23"/>
      <c r="AH4" s="24"/>
      <c r="AI4" s="24"/>
      <c r="AJ4" s="24"/>
      <c r="AK4" s="24"/>
      <c r="AL4" s="24"/>
      <c r="AM4" s="24"/>
      <c r="AN4" s="24"/>
    </row>
    <row r="5" spans="1:41" x14ac:dyDescent="0.4">
      <c r="A5" s="27">
        <v>4</v>
      </c>
      <c r="B5" s="27" t="s">
        <v>38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7">
        <f t="shared" si="11"/>
        <v>0</v>
      </c>
      <c r="Q5" s="57">
        <v>5</v>
      </c>
      <c r="R5" s="58">
        <f t="shared" si="12"/>
        <v>0</v>
      </c>
      <c r="S5" s="58">
        <f t="shared" si="13"/>
        <v>1</v>
      </c>
      <c r="T5" s="58">
        <f t="shared" si="14"/>
        <v>0</v>
      </c>
      <c r="U5" s="5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4">
      <c r="A6" s="41">
        <v>5</v>
      </c>
      <c r="B6" s="23" t="s">
        <v>39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6">
        <f t="shared" si="11"/>
        <v>1</v>
      </c>
      <c r="Q6" s="55">
        <v>5</v>
      </c>
      <c r="R6" s="56">
        <f t="shared" si="12"/>
        <v>0</v>
      </c>
      <c r="S6" s="56">
        <f t="shared" si="13"/>
        <v>1</v>
      </c>
      <c r="T6" s="56">
        <f t="shared" si="14"/>
        <v>0</v>
      </c>
      <c r="U6" s="56">
        <f t="shared" si="15"/>
        <v>1</v>
      </c>
      <c r="V6" s="61"/>
      <c r="W6" s="61"/>
      <c r="X6" s="61"/>
      <c r="Y6" s="61">
        <v>1</v>
      </c>
      <c r="Z6" s="61"/>
      <c r="AA6" s="61"/>
      <c r="AB6" s="61">
        <v>1</v>
      </c>
      <c r="AC6" s="61"/>
      <c r="AD6" s="61"/>
      <c r="AE6" s="61"/>
      <c r="AF6" s="61"/>
      <c r="AG6" s="23"/>
      <c r="AH6" s="24"/>
      <c r="AI6" s="24"/>
      <c r="AJ6" s="24"/>
      <c r="AK6" s="24"/>
      <c r="AL6" s="24"/>
      <c r="AM6" s="24"/>
      <c r="AN6" s="24"/>
    </row>
    <row r="7" spans="1:41" x14ac:dyDescent="0.4">
      <c r="A7" s="27">
        <v>6</v>
      </c>
      <c r="B7" s="27" t="s">
        <v>40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7">
        <f t="shared" si="11"/>
        <v>0</v>
      </c>
      <c r="Q7" s="57">
        <v>6</v>
      </c>
      <c r="R7" s="58">
        <f t="shared" si="12"/>
        <v>0</v>
      </c>
      <c r="S7" s="58">
        <f t="shared" si="13"/>
        <v>1</v>
      </c>
      <c r="T7" s="58">
        <f t="shared" si="14"/>
        <v>1</v>
      </c>
      <c r="U7" s="5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4">
      <c r="A8" s="41">
        <v>7</v>
      </c>
      <c r="B8" s="23" t="s">
        <v>41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6">
        <f t="shared" si="11"/>
        <v>0</v>
      </c>
      <c r="Q8" s="55">
        <v>7</v>
      </c>
      <c r="R8" s="56">
        <f t="shared" si="12"/>
        <v>0</v>
      </c>
      <c r="S8" s="56">
        <f t="shared" si="13"/>
        <v>1</v>
      </c>
      <c r="T8" s="56">
        <f t="shared" si="14"/>
        <v>1</v>
      </c>
      <c r="U8" s="56">
        <f t="shared" si="15"/>
        <v>1</v>
      </c>
      <c r="V8" s="61"/>
      <c r="W8" s="61"/>
      <c r="X8" s="61"/>
      <c r="Y8" s="61">
        <v>1</v>
      </c>
      <c r="Z8" s="61"/>
      <c r="AA8" s="61"/>
      <c r="AB8" s="61">
        <v>1</v>
      </c>
      <c r="AC8" s="61"/>
      <c r="AD8" s="61"/>
      <c r="AE8" s="61"/>
      <c r="AF8" s="61"/>
      <c r="AG8" s="23"/>
      <c r="AH8" s="24"/>
      <c r="AI8" s="24"/>
      <c r="AJ8" s="24"/>
      <c r="AK8" s="24"/>
      <c r="AL8" s="24"/>
      <c r="AM8" s="24"/>
      <c r="AN8" s="24"/>
    </row>
    <row r="9" spans="1:41" x14ac:dyDescent="0.4">
      <c r="A9" s="27">
        <v>8</v>
      </c>
      <c r="B9" s="27" t="s">
        <v>42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7">
        <f t="shared" si="11"/>
        <v>1</v>
      </c>
      <c r="Q9" s="57">
        <v>8</v>
      </c>
      <c r="R9" s="58">
        <f t="shared" si="12"/>
        <v>1</v>
      </c>
      <c r="S9" s="58">
        <f t="shared" si="13"/>
        <v>0</v>
      </c>
      <c r="T9" s="58">
        <f t="shared" si="14"/>
        <v>0</v>
      </c>
      <c r="U9" s="5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4">
      <c r="A10" s="41">
        <v>9</v>
      </c>
      <c r="B10" s="23" t="s">
        <v>43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6">
        <f t="shared" si="11"/>
        <v>1</v>
      </c>
      <c r="Q10" s="55">
        <v>10</v>
      </c>
      <c r="R10" s="56">
        <f t="shared" si="12"/>
        <v>1</v>
      </c>
      <c r="S10" s="56">
        <f t="shared" si="13"/>
        <v>0</v>
      </c>
      <c r="T10" s="56">
        <f t="shared" si="14"/>
        <v>1</v>
      </c>
      <c r="U10" s="56">
        <f t="shared" si="15"/>
        <v>0</v>
      </c>
      <c r="V10" s="61"/>
      <c r="W10" s="61"/>
      <c r="X10" s="61"/>
      <c r="Y10" s="61">
        <v>1</v>
      </c>
      <c r="Z10" s="61"/>
      <c r="AA10" s="61"/>
      <c r="AB10" s="61">
        <v>1</v>
      </c>
      <c r="AC10" s="61"/>
      <c r="AD10" s="61"/>
      <c r="AE10" s="61"/>
      <c r="AF10" s="61"/>
      <c r="AG10" s="23"/>
      <c r="AH10" s="24"/>
      <c r="AI10" s="24"/>
      <c r="AJ10" s="24"/>
      <c r="AK10" s="24"/>
      <c r="AL10" s="24"/>
      <c r="AM10" s="24"/>
      <c r="AN10" s="24"/>
    </row>
    <row r="11" spans="1:41" x14ac:dyDescent="0.4">
      <c r="A11" s="27">
        <v>10</v>
      </c>
      <c r="B11" s="27" t="s">
        <v>44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7">
        <f t="shared" si="11"/>
        <v>0</v>
      </c>
      <c r="Q11" s="57">
        <v>11</v>
      </c>
      <c r="R11" s="58">
        <f t="shared" si="12"/>
        <v>1</v>
      </c>
      <c r="S11" s="58">
        <f t="shared" si="13"/>
        <v>0</v>
      </c>
      <c r="T11" s="58">
        <f t="shared" si="14"/>
        <v>1</v>
      </c>
      <c r="U11" s="5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4">
      <c r="A12" s="41">
        <v>11</v>
      </c>
      <c r="B12" s="23" t="s">
        <v>45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6">
        <f t="shared" si="11"/>
        <v>1</v>
      </c>
      <c r="Q12" s="55">
        <v>12</v>
      </c>
      <c r="R12" s="56">
        <f t="shared" si="12"/>
        <v>1</v>
      </c>
      <c r="S12" s="56">
        <f t="shared" si="13"/>
        <v>1</v>
      </c>
      <c r="T12" s="56">
        <f t="shared" si="14"/>
        <v>0</v>
      </c>
      <c r="U12" s="56">
        <f t="shared" si="15"/>
        <v>0</v>
      </c>
      <c r="V12" s="61"/>
      <c r="W12" s="61"/>
      <c r="X12" s="61"/>
      <c r="Y12" s="61">
        <v>1</v>
      </c>
      <c r="Z12" s="61"/>
      <c r="AA12" s="61"/>
      <c r="AB12" s="61">
        <v>1</v>
      </c>
      <c r="AC12" s="61"/>
      <c r="AD12" s="61"/>
      <c r="AE12" s="61"/>
      <c r="AF12" s="61"/>
      <c r="AG12" s="23"/>
      <c r="AH12" s="24"/>
      <c r="AI12" s="24"/>
      <c r="AJ12" s="24"/>
      <c r="AK12" s="24"/>
      <c r="AL12" s="24"/>
      <c r="AM12" s="24"/>
      <c r="AN12" s="24"/>
    </row>
    <row r="13" spans="1:41" x14ac:dyDescent="0.4">
      <c r="A13" s="27">
        <v>12</v>
      </c>
      <c r="B13" s="27" t="s">
        <v>30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8">
        <f t="shared" si="11"/>
        <v>0</v>
      </c>
      <c r="Q13" s="57" t="s">
        <v>115</v>
      </c>
      <c r="R13" s="58" t="str">
        <f t="shared" si="12"/>
        <v>X</v>
      </c>
      <c r="S13" s="58" t="str">
        <f t="shared" si="13"/>
        <v>X</v>
      </c>
      <c r="T13" s="58" t="str">
        <f t="shared" si="14"/>
        <v>X</v>
      </c>
      <c r="U13" s="5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/>
      <c r="AL13" s="28"/>
      <c r="AM13" s="28"/>
      <c r="AN13" s="28"/>
    </row>
    <row r="14" spans="1:41" x14ac:dyDescent="0.4">
      <c r="A14" s="41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9">
        <f t="shared" si="11"/>
        <v>0</v>
      </c>
      <c r="Q14" s="55" t="s">
        <v>115</v>
      </c>
      <c r="R14" s="56" t="str">
        <f t="shared" si="12"/>
        <v>X</v>
      </c>
      <c r="S14" s="56" t="str">
        <f t="shared" si="13"/>
        <v>X</v>
      </c>
      <c r="T14" s="56" t="str">
        <f t="shared" si="14"/>
        <v>X</v>
      </c>
      <c r="U14" s="56" t="str">
        <f t="shared" si="15"/>
        <v>X</v>
      </c>
      <c r="V14" s="61"/>
      <c r="W14" s="61"/>
      <c r="X14" s="61"/>
      <c r="Y14" s="61"/>
      <c r="Z14" s="61">
        <v>1</v>
      </c>
      <c r="AA14" s="61"/>
      <c r="AB14" s="61"/>
      <c r="AC14" s="61"/>
      <c r="AD14" s="61"/>
      <c r="AE14" s="61"/>
      <c r="AF14" s="61"/>
      <c r="AG14" s="23"/>
      <c r="AH14" s="24"/>
      <c r="AI14" s="24"/>
      <c r="AJ14" s="24"/>
      <c r="AK14" s="24"/>
      <c r="AL14" s="24"/>
      <c r="AM14" s="24"/>
      <c r="AN14" s="24"/>
    </row>
    <row r="15" spans="1:41" x14ac:dyDescent="0.4">
      <c r="A15" s="27">
        <v>14</v>
      </c>
      <c r="B15" s="27" t="s">
        <v>47</v>
      </c>
      <c r="C15" s="28">
        <v>2</v>
      </c>
      <c r="D15" s="29" t="s">
        <v>46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8" t="str">
        <f t="shared" si="11"/>
        <v>X</v>
      </c>
      <c r="Q15" s="57" t="s">
        <v>115</v>
      </c>
      <c r="R15" s="58" t="str">
        <f t="shared" si="12"/>
        <v>X</v>
      </c>
      <c r="S15" s="58" t="str">
        <f t="shared" si="13"/>
        <v>X</v>
      </c>
      <c r="T15" s="58" t="str">
        <f t="shared" si="14"/>
        <v>X</v>
      </c>
      <c r="U15" s="5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</row>
    <row r="16" spans="1:41" x14ac:dyDescent="0.4">
      <c r="A16" s="41">
        <v>15</v>
      </c>
      <c r="B16" s="23" t="s">
        <v>32</v>
      </c>
      <c r="C16" s="24">
        <v>3</v>
      </c>
      <c r="D16" s="25" t="s">
        <v>46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9" t="str">
        <f t="shared" si="11"/>
        <v>X</v>
      </c>
      <c r="Q16" s="55" t="s">
        <v>115</v>
      </c>
      <c r="R16" s="56" t="str">
        <f t="shared" si="12"/>
        <v>X</v>
      </c>
      <c r="S16" s="56" t="str">
        <f t="shared" si="13"/>
        <v>X</v>
      </c>
      <c r="T16" s="56" t="str">
        <f t="shared" si="14"/>
        <v>X</v>
      </c>
      <c r="U16" s="56" t="str">
        <f t="shared" si="15"/>
        <v>X</v>
      </c>
      <c r="V16" s="61"/>
      <c r="W16" s="61"/>
      <c r="X16" s="61"/>
      <c r="Y16" s="61">
        <v>1</v>
      </c>
      <c r="Z16" s="61"/>
      <c r="AA16" s="61"/>
      <c r="AB16" s="61"/>
      <c r="AC16" s="61"/>
      <c r="AD16" s="61"/>
      <c r="AE16" s="61"/>
      <c r="AF16" s="61">
        <v>1</v>
      </c>
      <c r="AG16" s="23">
        <v>1</v>
      </c>
      <c r="AH16" s="24"/>
      <c r="AI16" s="24"/>
      <c r="AJ16" s="24"/>
      <c r="AK16" s="24"/>
      <c r="AL16" s="24"/>
      <c r="AM16" s="24"/>
      <c r="AN16" s="24"/>
    </row>
    <row r="17" spans="1:40" x14ac:dyDescent="0.4">
      <c r="A17" s="27">
        <v>16</v>
      </c>
      <c r="B17" s="27" t="s">
        <v>28</v>
      </c>
      <c r="C17" s="28">
        <v>4</v>
      </c>
      <c r="D17" s="29" t="s">
        <v>46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8" t="str">
        <f t="shared" si="11"/>
        <v>X</v>
      </c>
      <c r="Q17" s="57">
        <v>11</v>
      </c>
      <c r="R17" s="58">
        <f t="shared" si="12"/>
        <v>1</v>
      </c>
      <c r="S17" s="58">
        <f t="shared" si="13"/>
        <v>0</v>
      </c>
      <c r="T17" s="58">
        <f t="shared" si="14"/>
        <v>1</v>
      </c>
      <c r="U17" s="58">
        <f t="shared" si="15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4">
      <c r="A18" s="41">
        <v>17</v>
      </c>
      <c r="B18" s="23" t="s">
        <v>29</v>
      </c>
      <c r="C18" s="24">
        <v>5</v>
      </c>
      <c r="D18" s="25" t="s">
        <v>46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9" t="str">
        <f t="shared" si="11"/>
        <v>X</v>
      </c>
      <c r="Q18" s="55">
        <v>11</v>
      </c>
      <c r="R18" s="56">
        <f t="shared" si="12"/>
        <v>1</v>
      </c>
      <c r="S18" s="56">
        <f t="shared" si="13"/>
        <v>0</v>
      </c>
      <c r="T18" s="56">
        <f t="shared" si="14"/>
        <v>1</v>
      </c>
      <c r="U18" s="56">
        <f t="shared" si="15"/>
        <v>1</v>
      </c>
      <c r="V18" s="61"/>
      <c r="W18" s="61"/>
      <c r="X18" s="61"/>
      <c r="Y18" s="61"/>
      <c r="Z18" s="61"/>
      <c r="AA18" s="61">
        <v>1</v>
      </c>
      <c r="AB18" s="61"/>
      <c r="AC18" s="61"/>
      <c r="AD18" s="61">
        <v>1</v>
      </c>
      <c r="AE18" s="61"/>
      <c r="AF18" s="61"/>
      <c r="AG18" s="23"/>
      <c r="AH18" s="24"/>
      <c r="AI18" s="24"/>
      <c r="AJ18" s="24"/>
      <c r="AK18" s="24"/>
      <c r="AL18" s="24"/>
      <c r="AM18" s="24"/>
      <c r="AN18" s="24"/>
    </row>
    <row r="19" spans="1:40" x14ac:dyDescent="0.4">
      <c r="A19" s="27">
        <v>18</v>
      </c>
      <c r="B19" s="27" t="s">
        <v>48</v>
      </c>
      <c r="C19" s="28">
        <v>8</v>
      </c>
      <c r="D19" s="29" t="s">
        <v>46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8" t="str">
        <f t="shared" si="11"/>
        <v>X</v>
      </c>
      <c r="Q19" s="57">
        <v>5</v>
      </c>
      <c r="R19" s="58">
        <f t="shared" si="12"/>
        <v>0</v>
      </c>
      <c r="S19" s="58">
        <f t="shared" si="13"/>
        <v>1</v>
      </c>
      <c r="T19" s="58">
        <f t="shared" si="14"/>
        <v>0</v>
      </c>
      <c r="U19" s="5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4">
      <c r="A20" s="41">
        <v>19</v>
      </c>
      <c r="B20" s="23" t="s">
        <v>49</v>
      </c>
      <c r="C20" s="24">
        <v>12</v>
      </c>
      <c r="D20" s="25" t="s">
        <v>46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9" t="str">
        <f t="shared" si="11"/>
        <v>X</v>
      </c>
      <c r="Q20" s="55">
        <v>7</v>
      </c>
      <c r="R20" s="56">
        <f t="shared" si="12"/>
        <v>0</v>
      </c>
      <c r="S20" s="56">
        <f t="shared" si="13"/>
        <v>1</v>
      </c>
      <c r="T20" s="56">
        <f t="shared" si="14"/>
        <v>1</v>
      </c>
      <c r="U20" s="56">
        <f t="shared" si="15"/>
        <v>1</v>
      </c>
      <c r="V20" s="61"/>
      <c r="W20" s="61"/>
      <c r="X20" s="61">
        <v>1</v>
      </c>
      <c r="Y20" s="61">
        <v>1</v>
      </c>
      <c r="Z20" s="61"/>
      <c r="AA20" s="61"/>
      <c r="AB20" s="61"/>
      <c r="AC20" s="61"/>
      <c r="AD20" s="61"/>
      <c r="AE20" s="61"/>
      <c r="AF20" s="61"/>
      <c r="AG20" s="23"/>
      <c r="AH20" s="24"/>
      <c r="AI20" s="24"/>
      <c r="AJ20" s="24"/>
      <c r="AK20" s="24"/>
      <c r="AL20" s="24"/>
      <c r="AM20" s="24"/>
      <c r="AN20" s="24"/>
    </row>
    <row r="21" spans="1:40" x14ac:dyDescent="0.4">
      <c r="A21" s="27">
        <v>20</v>
      </c>
      <c r="B21" s="27" t="s">
        <v>50</v>
      </c>
      <c r="C21" s="28">
        <v>9</v>
      </c>
      <c r="D21" s="29" t="s">
        <v>46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8" t="str">
        <f t="shared" si="11"/>
        <v>X</v>
      </c>
      <c r="Q21" s="57">
        <v>5</v>
      </c>
      <c r="R21" s="58">
        <f t="shared" si="12"/>
        <v>0</v>
      </c>
      <c r="S21" s="58">
        <f t="shared" si="13"/>
        <v>1</v>
      </c>
      <c r="T21" s="58">
        <f t="shared" si="14"/>
        <v>0</v>
      </c>
      <c r="U21" s="58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4">
      <c r="A22" s="41">
        <v>21</v>
      </c>
      <c r="B22" s="23" t="s">
        <v>51</v>
      </c>
      <c r="C22" s="24">
        <v>10</v>
      </c>
      <c r="D22" s="25" t="s">
        <v>46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9" t="str">
        <f t="shared" si="11"/>
        <v>X</v>
      </c>
      <c r="Q22" s="55">
        <v>11</v>
      </c>
      <c r="R22" s="56">
        <f t="shared" si="12"/>
        <v>1</v>
      </c>
      <c r="S22" s="56">
        <f t="shared" si="13"/>
        <v>0</v>
      </c>
      <c r="T22" s="56">
        <f t="shared" si="14"/>
        <v>1</v>
      </c>
      <c r="U22" s="56">
        <f t="shared" si="15"/>
        <v>1</v>
      </c>
      <c r="V22" s="61"/>
      <c r="W22" s="61"/>
      <c r="X22" s="61">
        <v>1</v>
      </c>
      <c r="Y22" s="61">
        <v>1</v>
      </c>
      <c r="Z22" s="61"/>
      <c r="AA22" s="61">
        <v>1</v>
      </c>
      <c r="AB22" s="61"/>
      <c r="AC22" s="61"/>
      <c r="AD22" s="61"/>
      <c r="AE22" s="61"/>
      <c r="AF22" s="61"/>
      <c r="AG22" s="23"/>
      <c r="AH22" s="24"/>
      <c r="AI22" s="24"/>
      <c r="AJ22" s="24"/>
      <c r="AK22" s="24"/>
      <c r="AL22" s="24"/>
      <c r="AM22" s="24"/>
      <c r="AN22" s="24"/>
    </row>
    <row r="23" spans="1:40" x14ac:dyDescent="0.4">
      <c r="A23" s="27">
        <v>22</v>
      </c>
      <c r="B23" s="27" t="s">
        <v>52</v>
      </c>
      <c r="C23" s="28">
        <v>13</v>
      </c>
      <c r="D23" s="29" t="s">
        <v>46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8" t="str">
        <f t="shared" si="11"/>
        <v>X</v>
      </c>
      <c r="Q23" s="57">
        <v>8</v>
      </c>
      <c r="R23" s="58">
        <f t="shared" si="12"/>
        <v>1</v>
      </c>
      <c r="S23" s="58">
        <f t="shared" si="13"/>
        <v>0</v>
      </c>
      <c r="T23" s="58">
        <f t="shared" si="14"/>
        <v>0</v>
      </c>
      <c r="U23" s="5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4">
      <c r="A24" s="41">
        <v>23</v>
      </c>
      <c r="B24" s="23" t="s">
        <v>53</v>
      </c>
      <c r="C24" s="24">
        <v>35</v>
      </c>
      <c r="D24" s="25" t="s">
        <v>46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9" t="str">
        <f t="shared" si="11"/>
        <v>X</v>
      </c>
      <c r="Q24" s="55">
        <v>5</v>
      </c>
      <c r="R24" s="56">
        <f t="shared" si="12"/>
        <v>0</v>
      </c>
      <c r="S24" s="56">
        <f t="shared" si="13"/>
        <v>1</v>
      </c>
      <c r="T24" s="56">
        <f t="shared" si="14"/>
        <v>0</v>
      </c>
      <c r="U24" s="56">
        <f t="shared" si="15"/>
        <v>1</v>
      </c>
      <c r="V24" s="61">
        <v>1</v>
      </c>
      <c r="W24" s="61"/>
      <c r="X24" s="61">
        <v>1</v>
      </c>
      <c r="Y24" s="61">
        <v>1</v>
      </c>
      <c r="Z24" s="61"/>
      <c r="AA24" s="61"/>
      <c r="AB24" s="61"/>
      <c r="AC24" s="61"/>
      <c r="AD24" s="61"/>
      <c r="AE24" s="61"/>
      <c r="AF24" s="61"/>
      <c r="AG24" s="23"/>
      <c r="AH24" s="24"/>
      <c r="AI24" s="24"/>
      <c r="AJ24" s="24"/>
      <c r="AK24" s="24"/>
      <c r="AL24" s="24"/>
      <c r="AM24" s="24"/>
      <c r="AN24" s="24"/>
    </row>
    <row r="25" spans="1:40" x14ac:dyDescent="0.4">
      <c r="A25" s="27">
        <v>24</v>
      </c>
      <c r="B25" s="27" t="s">
        <v>54</v>
      </c>
      <c r="C25" s="28">
        <v>43</v>
      </c>
      <c r="D25" s="29" t="s">
        <v>46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8" t="str">
        <f t="shared" si="11"/>
        <v>X</v>
      </c>
      <c r="Q25" s="57">
        <v>5</v>
      </c>
      <c r="R25" s="58">
        <f t="shared" si="12"/>
        <v>0</v>
      </c>
      <c r="S25" s="58">
        <f t="shared" si="13"/>
        <v>1</v>
      </c>
      <c r="T25" s="58">
        <f t="shared" si="14"/>
        <v>0</v>
      </c>
      <c r="U25" s="5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x14ac:dyDescent="0.4">
      <c r="A26" s="42">
        <v>25</v>
      </c>
      <c r="B26" s="67" t="s">
        <v>116</v>
      </c>
      <c r="C26" s="23">
        <v>0</v>
      </c>
      <c r="D26" s="23">
        <v>38</v>
      </c>
      <c r="E26" s="23">
        <f t="shared" si="0"/>
        <v>0</v>
      </c>
      <c r="F26" s="23">
        <f t="shared" si="1"/>
        <v>0</v>
      </c>
      <c r="G26" s="23">
        <f t="shared" si="2"/>
        <v>0</v>
      </c>
      <c r="H26" s="23">
        <f t="shared" si="3"/>
        <v>0</v>
      </c>
      <c r="I26" s="23">
        <f t="shared" si="4"/>
        <v>0</v>
      </c>
      <c r="J26" s="23">
        <f t="shared" si="5"/>
        <v>0</v>
      </c>
      <c r="K26" s="23">
        <f t="shared" si="6"/>
        <v>1</v>
      </c>
      <c r="L26" s="23">
        <f t="shared" si="7"/>
        <v>0</v>
      </c>
      <c r="M26" s="23">
        <f t="shared" si="8"/>
        <v>0</v>
      </c>
      <c r="N26" s="23">
        <f t="shared" si="9"/>
        <v>1</v>
      </c>
      <c r="O26" s="23">
        <f t="shared" si="10"/>
        <v>1</v>
      </c>
      <c r="P26" s="50">
        <f t="shared" si="11"/>
        <v>0</v>
      </c>
      <c r="Q26" s="55"/>
      <c r="R26" s="56"/>
      <c r="S26" s="56"/>
      <c r="T26" s="56"/>
      <c r="U26" s="5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x14ac:dyDescent="0.4">
      <c r="A27" s="44"/>
      <c r="B27" s="44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1"/>
      <c r="Q27" s="57"/>
      <c r="R27" s="58"/>
      <c r="S27" s="58"/>
      <c r="T27" s="58"/>
      <c r="U27" s="5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x14ac:dyDescent="0.4">
      <c r="A28" s="42"/>
      <c r="B28" s="4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0"/>
      <c r="Q28" s="55"/>
      <c r="R28" s="56"/>
      <c r="S28" s="56"/>
      <c r="T28" s="56"/>
      <c r="U28" s="5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x14ac:dyDescent="0.4">
      <c r="A29" s="44"/>
      <c r="B29" s="44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1"/>
      <c r="Q29" s="57"/>
      <c r="R29" s="58"/>
      <c r="S29" s="58"/>
      <c r="T29" s="58"/>
      <c r="U29" s="5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x14ac:dyDescent="0.4">
      <c r="A30" s="42"/>
      <c r="B30" s="4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0"/>
      <c r="Q30" s="55"/>
      <c r="R30" s="56"/>
      <c r="S30" s="56"/>
      <c r="T30" s="56"/>
      <c r="U30" s="56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x14ac:dyDescent="0.4">
      <c r="A31" s="44"/>
      <c r="B31" s="4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1"/>
      <c r="Q31" s="57"/>
      <c r="R31" s="58"/>
      <c r="S31" s="58"/>
      <c r="T31" s="58"/>
      <c r="U31" s="5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x14ac:dyDescent="0.4">
      <c r="A32" s="42"/>
      <c r="B32" s="4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0"/>
      <c r="Q32" s="55"/>
      <c r="R32" s="56"/>
      <c r="S32" s="56"/>
      <c r="T32" s="56"/>
      <c r="U32" s="56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x14ac:dyDescent="0.4">
      <c r="A33" s="44"/>
      <c r="B33" s="4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1"/>
      <c r="Q33" s="57"/>
      <c r="R33" s="58"/>
      <c r="S33" s="58"/>
      <c r="T33" s="58"/>
      <c r="U33" s="5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x14ac:dyDescent="0.4">
      <c r="A34" s="42"/>
      <c r="B34" s="4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0"/>
      <c r="Q34" s="55"/>
      <c r="R34" s="56"/>
      <c r="S34" s="56"/>
      <c r="T34" s="56"/>
      <c r="U34" s="56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x14ac:dyDescent="0.4">
      <c r="A35" s="44"/>
      <c r="B35" s="4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1"/>
      <c r="Q35" s="57"/>
      <c r="R35" s="58"/>
      <c r="S35" s="58"/>
      <c r="T35" s="58"/>
      <c r="U35" s="5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x14ac:dyDescent="0.4">
      <c r="A36" s="42"/>
      <c r="B36" s="4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0"/>
      <c r="Q36" s="55"/>
      <c r="R36" s="56"/>
      <c r="S36" s="56"/>
      <c r="T36" s="56"/>
      <c r="U36" s="56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x14ac:dyDescent="0.4">
      <c r="A37" s="44"/>
      <c r="B37" s="4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1"/>
      <c r="Q37" s="57"/>
      <c r="R37" s="58"/>
      <c r="S37" s="58"/>
      <c r="T37" s="58"/>
      <c r="U37" s="5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x14ac:dyDescent="0.4">
      <c r="A38" s="42"/>
      <c r="B38" s="4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0"/>
      <c r="Q38" s="55"/>
      <c r="R38" s="56"/>
      <c r="S38" s="56"/>
      <c r="T38" s="56"/>
      <c r="U38" s="56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x14ac:dyDescent="0.4">
      <c r="A39" s="44"/>
      <c r="B39" s="4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1"/>
      <c r="Q39" s="57"/>
      <c r="R39" s="58"/>
      <c r="S39" s="58"/>
      <c r="T39" s="58"/>
      <c r="U39" s="5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x14ac:dyDescent="0.4">
      <c r="A40" s="42"/>
      <c r="B40" s="4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0"/>
      <c r="Q40" s="55"/>
      <c r="R40" s="56"/>
      <c r="S40" s="56"/>
      <c r="T40" s="56"/>
      <c r="U40" s="56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x14ac:dyDescent="0.4">
      <c r="A41" s="44"/>
      <c r="B41" s="4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1"/>
      <c r="Q41" s="57"/>
      <c r="R41" s="58"/>
      <c r="S41" s="58"/>
      <c r="T41" s="58"/>
      <c r="U41" s="5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x14ac:dyDescent="0.4">
      <c r="A42" s="42"/>
      <c r="B42" s="4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0"/>
      <c r="Q42" s="55"/>
      <c r="R42" s="56"/>
      <c r="S42" s="56"/>
      <c r="T42" s="56"/>
      <c r="U42" s="56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x14ac:dyDescent="0.4">
      <c r="A43" s="44"/>
      <c r="B43" s="4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1"/>
      <c r="Q43" s="57"/>
      <c r="R43" s="58"/>
      <c r="S43" s="58"/>
      <c r="T43" s="58"/>
      <c r="U43" s="5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x14ac:dyDescent="0.4">
      <c r="A44" s="42"/>
      <c r="B44" s="4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0"/>
      <c r="Q44" s="55"/>
      <c r="R44" s="56"/>
      <c r="S44" s="56"/>
      <c r="T44" s="56"/>
      <c r="U44" s="56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x14ac:dyDescent="0.4">
      <c r="A45" s="44"/>
      <c r="B45" s="44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1"/>
      <c r="Q45" s="57"/>
      <c r="R45" s="58"/>
      <c r="S45" s="58"/>
      <c r="T45" s="58"/>
      <c r="U45" s="5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x14ac:dyDescent="0.4">
      <c r="A46" s="42"/>
      <c r="B46" s="4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0"/>
      <c r="Q46" s="55"/>
      <c r="R46" s="56"/>
      <c r="S46" s="56"/>
      <c r="T46" s="56"/>
      <c r="U46" s="56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x14ac:dyDescent="0.4">
      <c r="A47" s="44"/>
      <c r="B47" s="44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1"/>
      <c r="Q47" s="57"/>
      <c r="R47" s="58"/>
      <c r="S47" s="58"/>
      <c r="T47" s="58"/>
      <c r="U47" s="5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x14ac:dyDescent="0.4">
      <c r="A48" s="42"/>
      <c r="B48" s="4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0"/>
      <c r="Q48" s="55"/>
      <c r="R48" s="56"/>
      <c r="S48" s="56"/>
      <c r="T48" s="56"/>
      <c r="U48" s="56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x14ac:dyDescent="0.4">
      <c r="A49" s="44"/>
      <c r="B49" s="44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1"/>
      <c r="Q49" s="57"/>
      <c r="R49" s="58"/>
      <c r="S49" s="58"/>
      <c r="T49" s="58"/>
      <c r="U49" s="5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x14ac:dyDescent="0.4">
      <c r="A50" s="42"/>
      <c r="B50" s="4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0"/>
      <c r="Q50" s="55"/>
      <c r="R50" s="56"/>
      <c r="S50" s="56"/>
      <c r="T50" s="56"/>
      <c r="U50" s="56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x14ac:dyDescent="0.4">
      <c r="A51" s="44"/>
      <c r="B51" s="44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1"/>
      <c r="Q51" s="57"/>
      <c r="R51" s="58"/>
      <c r="S51" s="58"/>
      <c r="T51" s="58"/>
      <c r="U51" s="5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x14ac:dyDescent="0.4">
      <c r="A52" s="42"/>
      <c r="B52" s="4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0"/>
      <c r="Q52" s="55"/>
      <c r="R52" s="56"/>
      <c r="S52" s="56"/>
      <c r="T52" s="56"/>
      <c r="U52" s="56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x14ac:dyDescent="0.4">
      <c r="A53" s="44"/>
      <c r="B53" s="44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1"/>
      <c r="Q53" s="57"/>
      <c r="R53" s="58"/>
      <c r="S53" s="58"/>
      <c r="T53" s="58"/>
      <c r="U53" s="5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x14ac:dyDescent="0.4">
      <c r="A54" s="42"/>
      <c r="B54" s="4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0"/>
      <c r="Q54" s="55"/>
      <c r="R54" s="56"/>
      <c r="S54" s="56"/>
      <c r="T54" s="56"/>
      <c r="U54" s="56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x14ac:dyDescent="0.4">
      <c r="A55" s="44"/>
      <c r="B55" s="4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1"/>
      <c r="Q55" s="57"/>
      <c r="R55" s="58"/>
      <c r="S55" s="58"/>
      <c r="T55" s="58"/>
      <c r="U55" s="5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x14ac:dyDescent="0.4">
      <c r="A56" s="42"/>
      <c r="B56" s="4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0"/>
      <c r="Q56" s="55"/>
      <c r="R56" s="56"/>
      <c r="S56" s="56"/>
      <c r="T56" s="56"/>
      <c r="U56" s="56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x14ac:dyDescent="0.4">
      <c r="A57" s="44"/>
      <c r="B57" s="44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1"/>
      <c r="Q57" s="57"/>
      <c r="R57" s="58"/>
      <c r="S57" s="58"/>
      <c r="T57" s="58"/>
      <c r="U57" s="5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x14ac:dyDescent="0.4">
      <c r="A58" s="42"/>
      <c r="B58" s="4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0"/>
      <c r="Q58" s="55"/>
      <c r="R58" s="56"/>
      <c r="S58" s="56"/>
      <c r="T58" s="56"/>
      <c r="U58" s="56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x14ac:dyDescent="0.4">
      <c r="A59" s="44"/>
      <c r="B59" s="4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1"/>
      <c r="Q59" s="57"/>
      <c r="R59" s="58"/>
      <c r="S59" s="58"/>
      <c r="T59" s="58"/>
      <c r="U59" s="5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t="108" x14ac:dyDescent="0.4">
      <c r="A60" s="42"/>
      <c r="B60" s="4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0"/>
      <c r="Q60" s="55"/>
      <c r="R60" s="56"/>
      <c r="S60" s="56"/>
      <c r="T60" s="56"/>
      <c r="U60" s="56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t="111" x14ac:dyDescent="0.4">
      <c r="A61" s="44"/>
      <c r="B61" s="4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1"/>
      <c r="Q61" s="57"/>
      <c r="R61" s="58"/>
      <c r="S61" s="58"/>
      <c r="T61" s="58"/>
      <c r="U61" s="5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autoFilter ref="A1:AO25" xr:uid="{8FBA1B90-244E-4EA1-9BEF-17787C843F12}"/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3"/>
  <sheetViews>
    <sheetView workbookViewId="0">
      <selection activeCell="V88" sqref="V88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0" style="19" hidden="1" customWidth="1"/>
    <col min="37" max="43" width="0" hidden="1" customWidth="1"/>
  </cols>
  <sheetData>
    <row r="1" spans="1:39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55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63" t="str">
        <f>真值表!U1</f>
        <v>S0</v>
      </c>
      <c r="U1" s="34" t="str">
        <f>真值表!V1</f>
        <v>MemtoReg</v>
      </c>
      <c r="V1" s="34" t="str">
        <f>真值表!W1</f>
        <v>MemWrite</v>
      </c>
      <c r="W1" s="62" t="str">
        <f>真值表!X1</f>
        <v>ALU_SRC</v>
      </c>
      <c r="X1" s="34" t="str">
        <f>真值表!Y1</f>
        <v>RegWrite</v>
      </c>
      <c r="Y1" s="34" t="str">
        <f>真值表!Z1</f>
        <v>SYSCALL</v>
      </c>
      <c r="Z1" s="62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62" t="str">
        <f>真值表!AF1</f>
        <v>JMP</v>
      </c>
      <c r="AF1" s="34" t="str">
        <f>真值表!AG1</f>
        <v>JAL</v>
      </c>
      <c r="AG1" s="36" t="str">
        <f>真值表!AH1</f>
        <v>LUI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>~OP5&amp;~OP4&amp;~OP3&amp;~OP2&amp;~OP1&amp;~OP0&amp;~F5&amp;~F4&amp;~F3&amp;~F2&amp;~F1&amp;~F0+</v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>~OP5&amp;~OP4&amp;~OP3&amp;~OP2&amp;~OP1&amp;~OP0&amp;~F5&amp;~F4&amp;~F3&amp;~F2&amp;~F1&amp;~F0+</v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8" x14ac:dyDescent="0.4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>~OP5&amp;~OP4&amp;~OP3&amp;~OP2&amp;~OP1&amp;~OP0&amp;~F5&amp;~F4&amp;~F3&amp;~F2&amp; F1&amp; F0+</v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>~OP5&amp;~OP4&amp;~OP3&amp;~OP2&amp;~OP1&amp;~OP0&amp;~F5&amp;~F4&amp;~F3&amp;~F2&amp; F1&amp; F0+</v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>~OP5&amp;~OP4&amp;~OP3&amp;~OP2&amp;~OP1&amp;~OP0&amp;~F5&amp;~F4&amp;~F3&amp;~F2&amp; F1&amp; F0+</v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>~OP5&amp;~OP4&amp;~OP3&amp;~OP2&amp;~OP1&amp;~OP0&amp;~F5&amp;~F4&amp;~F3&amp;~F2&amp; F1&amp;~F0+</v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>~OP5&amp;~OP4&amp;~OP3&amp;~OP2&amp;~OP1&amp;~OP0&amp;~F5&amp;~F4&amp;~F3&amp;~F2&amp; F1&amp;~F0+</v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>~OP5&amp;~OP4&amp;~OP3&amp;~OP2&amp;~OP1&amp;~OP0&amp;~F5&amp;~F4&amp;~F3&amp;~F2&amp; F1&amp;~F0+</v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8" x14ac:dyDescent="0.4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>~OP5&amp;~OP4&amp;~OP3&amp;~OP2&amp;~OP1&amp;~OP0&amp; F5&amp;~F4&amp;~F3&amp;~F2&amp;~F1&amp;~F0+</v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>~OP5&amp;~OP4&amp;~OP3&amp;~OP2&amp;~OP1&amp;~OP0&amp; F5&amp;~F4&amp;~F3&amp;~F2&amp;~F1&amp;~F0+</v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>~OP5&amp;~OP4&amp;~OP3&amp;~OP2&amp;~OP1&amp;~OP0&amp; F5&amp;~F4&amp;~F3&amp;~F2&amp;~F1&amp; F0+</v>
      </c>
      <c r="S6" s="35" t="str">
        <f>IF(真值表!T6=1,$P6&amp;"+","")</f>
        <v/>
      </c>
      <c r="T6" s="35" t="str">
        <f>IF(真值表!U6=1,$P6&amp;"+","")</f>
        <v>~OP5&amp;~OP4&amp;~OP3&amp;~OP2&amp;~OP1&amp;~OP0&amp; F5&amp;~F4&amp;~F3&amp;~F2&amp;~F1&amp; F0+</v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>~OP5&amp;~OP4&amp;~OP3&amp;~OP2&amp;~OP1&amp;~OP0&amp; F5&amp;~F4&amp;~F3&amp;~F2&amp;~F1&amp; F0+</v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>~OP5&amp;~OP4&amp;~OP3&amp;~OP2&amp;~OP1&amp;~OP0&amp; F5&amp;~F4&amp;~F3&amp;~F2&amp;~F1&amp; F0+</v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8" x14ac:dyDescent="0.4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>~OP5&amp;~OP4&amp;~OP3&amp;~OP2&amp;~OP1&amp;~OP0&amp; F5&amp;~F4&amp;~F3&amp;~F2&amp; F1&amp;~F0+</v>
      </c>
      <c r="S7" s="35" t="str">
        <f>IF(真值表!T7=1,$P7&amp;"+","")</f>
        <v>~OP5&amp;~OP4&amp;~OP3&amp;~OP2&amp;~OP1&amp;~OP0&amp; F5&amp;~F4&amp;~F3&amp;~F2&amp; F1&amp;~F0+</v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>~OP5&amp;~OP4&amp;~OP3&amp;~OP2&amp;~OP1&amp;~OP0&amp; F5&amp;~F4&amp;~F3&amp;~F2&amp; F1&amp;~F0+</v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>~OP5&amp;~OP4&amp;~OP3&amp;~OP2&amp;~OP1&amp;~OP0&amp; F5&amp;~F4&amp;~F3&amp;~F2&amp; F1&amp;~F0+</v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>~OP5&amp;~OP4&amp;~OP3&amp;~OP2&amp;~OP1&amp;~OP0&amp; F5&amp;~F4&amp;~F3&amp; F2&amp;~F1&amp;~F0+</v>
      </c>
      <c r="S8" s="35" t="str">
        <f>IF(真值表!T8=1,$P8&amp;"+","")</f>
        <v>~OP5&amp;~OP4&amp;~OP3&amp;~OP2&amp;~OP1&amp;~OP0&amp; F5&amp;~F4&amp;~F3&amp; F2&amp;~F1&amp;~F0+</v>
      </c>
      <c r="T8" s="35" t="str">
        <f>IF(真值表!U8=1,$P8&amp;"+","")</f>
        <v>~OP5&amp;~OP4&amp;~OP3&amp;~OP2&amp;~OP1&amp;~OP0&amp; F5&amp;~F4&amp;~F3&amp; F2&amp;~F1&amp;~F0+</v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>~OP5&amp;~OP4&amp;~OP3&amp;~OP2&amp;~OP1&amp;~OP0&amp; F5&amp;~F4&amp;~F3&amp; F2&amp;~F1&amp;~F0+</v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>~OP5&amp;~OP4&amp;~OP3&amp;~OP2&amp;~OP1&amp;~OP0&amp; F5&amp;~F4&amp;~F3&amp; F2&amp;~F1&amp;~F0+</v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8" x14ac:dyDescent="0.4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>~OP5&amp;~OP4&amp;~OP3&amp;~OP2&amp;~OP1&amp;~OP0&amp; F5&amp;~F4&amp;~F3&amp; F2&amp;~F1&amp; F0+</v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>~OP5&amp;~OP4&amp;~OP3&amp;~OP2&amp;~OP1&amp;~OP0&amp; F5&amp;~F4&amp;~F3&amp; F2&amp;~F1&amp; F0+</v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>~OP5&amp;~OP4&amp;~OP3&amp;~OP2&amp;~OP1&amp;~OP0&amp; F5&amp;~F4&amp;~F3&amp; F2&amp;~F1&amp; F0+</v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>~OP5&amp;~OP4&amp;~OP3&amp;~OP2&amp;~OP1&amp;~OP0&amp; F5&amp;~F4&amp;~F3&amp; F2&amp; F1&amp; F0+</v>
      </c>
      <c r="R10" s="35" t="str">
        <f>IF(真值表!S10=1,$P10&amp;"+","")</f>
        <v/>
      </c>
      <c r="S10" s="35" t="str">
        <f>IF(真值表!T10=1,$P10&amp;"+","")</f>
        <v>~OP5&amp;~OP4&amp;~OP3&amp;~OP2&amp;~OP1&amp;~OP0&amp; F5&amp;~F4&amp;~F3&amp; F2&amp; F1&amp; F0+</v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>~OP5&amp;~OP4&amp;~OP3&amp;~OP2&amp;~OP1&amp;~OP0&amp; F5&amp;~F4&amp;~F3&amp; F2&amp; F1&amp; F0+</v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>~OP5&amp;~OP4&amp;~OP3&amp;~OP2&amp;~OP1&amp;~OP0&amp; F5&amp;~F4&amp;~F3&amp; F2&amp; F1&amp; F0+</v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8" x14ac:dyDescent="0.4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>~OP5&amp;~OP4&amp;~OP3&amp;~OP2&amp;~OP1&amp;~OP0&amp; F5&amp;~F4&amp; F3&amp;~F2&amp; F1&amp;~F0+</v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>~OP5&amp;~OP4&amp;~OP3&amp;~OP2&amp;~OP1&amp;~OP0&amp; F5&amp;~F4&amp; F3&amp;~F2&amp; F1&amp;~F0+</v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>~OP5&amp;~OP4&amp;~OP3&amp;~OP2&amp;~OP1&amp;~OP0&amp; F5&amp;~F4&amp; F3&amp;~F2&amp; F1&amp; F0+</v>
      </c>
      <c r="R12" s="35" t="str">
        <f>IF(真值表!S12=1,$P12&amp;"+","")</f>
        <v>~OP5&amp;~OP4&amp;~OP3&amp;~OP2&amp;~OP1&amp;~OP0&amp; F5&amp;~F4&amp; F3&amp;~F2&amp; F1&amp; F0+</v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>~OP5&amp;~OP4&amp;~OP3&amp;~OP2&amp;~OP1&amp;~OP0&amp; F5&amp;~F4&amp; F3&amp;~F2&amp; F1&amp; F0+</v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>~OP5&amp;~OP4&amp;~OP3&amp;~OP2&amp;~OP1&amp;~OP0&amp; F5&amp;~F4&amp; F3&amp;~F2&amp; F1&amp; F0+</v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8" x14ac:dyDescent="0.4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>~OP5&amp;~OP4&amp;~OP3&amp;~OP2&amp;~OP1&amp;~OP0&amp;~F5&amp;~F4&amp; F3&amp;~F2&amp;~F1&amp;~F0+</v>
      </c>
      <c r="AE13" s="35" t="str">
        <f>IF(真值表!AF13=1,$P13&amp;"+","")</f>
        <v>~OP5&amp;~OP4&amp;~OP3&amp;~OP2&amp;~OP1&amp;~OP0&amp;~F5&amp;~F4&amp; F3&amp;~F2&amp;~F1&amp;~F0+</v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5" customHeight="1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>~OP5&amp;~OP4&amp;~OP3&amp;~OP2&amp;~OP1&amp;~OP0&amp;~F5&amp;~F4&amp; F3&amp; F2&amp;~F1&amp;~F0+</v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8.600000000000001" customHeight="1" x14ac:dyDescent="0.4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>~OP5&amp;~OP4&amp;~OP3&amp;~OP2&amp; OP1&amp;~OP0+</v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21.6" customHeight="1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>~OP5&amp;~OP4&amp;~OP3&amp;~OP2&amp; OP1&amp; OP0+</v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>~OP5&amp;~OP4&amp;~OP3&amp;~OP2&amp; OP1&amp; OP0+</v>
      </c>
      <c r="AF16" s="35" t="str">
        <f>IF(真值表!AG16=1,$P16&amp;"+","")</f>
        <v>~OP5&amp;~OP4&amp;~OP3&amp;~OP2&amp; OP1&amp; OP0+</v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5.6" customHeight="1" x14ac:dyDescent="0.4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>~OP5&amp;~OP4&amp;~OP3&amp; OP2&amp;~OP1&amp;~OP0+</v>
      </c>
      <c r="R17" s="35" t="str">
        <f>IF(真值表!S17=1,$P17&amp;"+","")</f>
        <v/>
      </c>
      <c r="S17" s="35" t="str">
        <f>IF(真值表!T17=1,$P17&amp;"+","")</f>
        <v>~OP5&amp;~OP4&amp;~OP3&amp; OP2&amp;~OP1&amp;~OP0+</v>
      </c>
      <c r="T17" s="35" t="str">
        <f>IF(真值表!U17=1,$P17&amp;"+","")</f>
        <v>~OP5&amp;~OP4&amp;~OP3&amp; OP2&amp;~OP1&amp;~OP0+</v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>~OP5&amp;~OP4&amp;~OP3&amp; OP2&amp;~OP1&amp;~OP0+</v>
      </c>
      <c r="AA17" s="35" t="str">
        <f>IF(真值表!AB17=1,$P17&amp;"+","")</f>
        <v/>
      </c>
      <c r="AB17" s="35" t="str">
        <f>IF(真值表!AC17=1,$P17&amp;"+","")</f>
        <v>~OP5&amp;~OP4&amp;~OP3&amp; OP2&amp;~OP1&amp;~OP0+</v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22.2" customHeight="1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>~OP5&amp;~OP4&amp;~OP3&amp; OP2&amp;~OP1&amp; OP0+</v>
      </c>
      <c r="R18" s="35" t="str">
        <f>IF(真值表!S18=1,$P18&amp;"+","")</f>
        <v/>
      </c>
      <c r="S18" s="35" t="str">
        <f>IF(真值表!T18=1,$P18&amp;"+","")</f>
        <v>~OP5&amp;~OP4&amp;~OP3&amp; OP2&amp;~OP1&amp; OP0+</v>
      </c>
      <c r="T18" s="35" t="str">
        <f>IF(真值表!U18=1,$P18&amp;"+","")</f>
        <v>~OP5&amp;~OP4&amp;~OP3&amp; OP2&amp;~OP1&amp; OP0+</v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>~OP5&amp;~OP4&amp;~OP3&amp; OP2&amp;~OP1&amp; OP0+</v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>~OP5&amp;~OP4&amp;~OP3&amp; OP2&amp;~OP1&amp; OP0+</v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21" customHeight="1" x14ac:dyDescent="0.4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>~OP5&amp;~OP4&amp; OP3&amp;~OP2&amp;~OP1&amp;~OP0+</v>
      </c>
      <c r="S19" s="35" t="str">
        <f>IF(真值表!T19=1,$P19&amp;"+","")</f>
        <v/>
      </c>
      <c r="T19" s="35" t="str">
        <f>IF(真值表!U19=1,$P19&amp;"+","")</f>
        <v>~OP5&amp;~OP4&amp; OP3&amp;~OP2&amp;~OP1&amp;~OP0+</v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>~OP5&amp;~OP4&amp; OP3&amp;~OP2&amp;~OP1&amp;~OP0+</v>
      </c>
      <c r="X19" s="35" t="str">
        <f>IF(真值表!Y19=1,$P19&amp;"+","")</f>
        <v>~OP5&amp;~OP4&amp; OP3&amp;~OP2&amp;~OP1&amp;~OP0+</v>
      </c>
      <c r="Y19" s="35" t="str">
        <f>IF(真值表!Z19=1,$P19&amp;"+","")</f>
        <v/>
      </c>
      <c r="Z19" s="35" t="str">
        <f>IF(真值表!AA19=1,$P19&amp;"+","")</f>
        <v>~OP5&amp;~OP4&amp; OP3&amp;~OP2&amp;~OP1&amp;~OP0+</v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>~OP5&amp;~OP4&amp; OP3&amp; OP2&amp;~OP1&amp;~OP0+</v>
      </c>
      <c r="S20" s="35" t="str">
        <f>IF(真值表!T20=1,$P20&amp;"+","")</f>
        <v>~OP5&amp;~OP4&amp; OP3&amp; OP2&amp;~OP1&amp;~OP0+</v>
      </c>
      <c r="T20" s="35" t="str">
        <f>IF(真值表!U20=1,$P20&amp;"+","")</f>
        <v>~OP5&amp;~OP4&amp; OP3&amp; OP2&amp;~OP1&amp;~OP0+</v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>~OP5&amp;~OP4&amp; OP3&amp; OP2&amp;~OP1&amp;~OP0+</v>
      </c>
      <c r="X20" s="35" t="str">
        <f>IF(真值表!Y20=1,$P20&amp;"+","")</f>
        <v>~OP5&amp;~OP4&amp; OP3&amp; OP2&amp;~OP1&amp;~OP0+</v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8" x14ac:dyDescent="0.4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>~OP5&amp;~OP4&amp; OP3&amp;~OP2&amp;~OP1&amp; OP0+</v>
      </c>
      <c r="S21" s="35" t="str">
        <f>IF(真值表!T21=1,$P21&amp;"+","")</f>
        <v/>
      </c>
      <c r="T21" s="35" t="str">
        <f>IF(真值表!U21=1,$P21&amp;"+","")</f>
        <v>~OP5&amp;~OP4&amp; OP3&amp;~OP2&amp;~OP1&amp; OP0+</v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>~OP5&amp;~OP4&amp; OP3&amp;~OP2&amp;~OP1&amp; OP0+</v>
      </c>
      <c r="X21" s="35" t="str">
        <f>IF(真值表!Y21=1,$P21&amp;"+","")</f>
        <v>~OP5&amp;~OP4&amp; OP3&amp;~OP2&amp;~OP1&amp; OP0+</v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>~OP5&amp;~OP4&amp; OP3&amp;~OP2&amp; OP1&amp;~OP0+</v>
      </c>
      <c r="R22" s="35" t="str">
        <f>IF(真值表!S22=1,$P22&amp;"+","")</f>
        <v/>
      </c>
      <c r="S22" s="35" t="str">
        <f>IF(真值表!T22=1,$P22&amp;"+","")</f>
        <v>~OP5&amp;~OP4&amp; OP3&amp;~OP2&amp; OP1&amp;~OP0+</v>
      </c>
      <c r="T22" s="35" t="str">
        <f>IF(真值表!U22=1,$P22&amp;"+","")</f>
        <v>~OP5&amp;~OP4&amp; OP3&amp;~OP2&amp; OP1&amp;~OP0+</v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>~OP5&amp;~OP4&amp; OP3&amp;~OP2&amp; OP1&amp;~OP0+</v>
      </c>
      <c r="X22" s="35" t="str">
        <f>IF(真值表!Y22=1,$P22&amp;"+","")</f>
        <v>~OP5&amp;~OP4&amp; OP3&amp;~OP2&amp; OP1&amp;~OP0+</v>
      </c>
      <c r="Y22" s="35" t="str">
        <f>IF(真值表!Z22=1,$P22&amp;"+","")</f>
        <v/>
      </c>
      <c r="Z22" s="35" t="str">
        <f>IF(真值表!AA22=1,$P22&amp;"+","")</f>
        <v>~OP5&amp;~OP4&amp; OP3&amp;~OP2&amp; OP1&amp;~OP0+</v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8" x14ac:dyDescent="0.4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>~OP5&amp;~OP4&amp; OP3&amp; OP2&amp;~OP1&amp; OP0+</v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>~OP5&amp;~OP4&amp; OP3&amp; OP2&amp;~OP1&amp; OP0+</v>
      </c>
      <c r="X23" s="35" t="str">
        <f>IF(真值表!Y23=1,$P23&amp;"+","")</f>
        <v>~OP5&amp;~OP4&amp; OP3&amp; OP2&amp;~OP1&amp; OP0+</v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 xml:space="preserve"> OP5&amp;~OP4&amp;~OP3&amp;~OP2&amp; OP1&amp; OP0+</v>
      </c>
      <c r="S24" s="35" t="str">
        <f>IF(真值表!T24=1,$P24&amp;"+","")</f>
        <v/>
      </c>
      <c r="T24" s="35" t="str">
        <f>IF(真值表!U24=1,$P24&amp;"+","")</f>
        <v xml:space="preserve"> OP5&amp;~OP4&amp;~OP3&amp;~OP2&amp; OP1&amp; OP0+</v>
      </c>
      <c r="U24" s="35" t="str">
        <f>IF(真值表!V24=1,$P24&amp;"+","")</f>
        <v xml:space="preserve"> OP5&amp;~OP4&amp;~OP3&amp;~OP2&amp; OP1&amp; OP0+</v>
      </c>
      <c r="V24" s="35" t="str">
        <f>IF(真值表!W24=1,$P24&amp;"+","")</f>
        <v/>
      </c>
      <c r="W24" s="35" t="str">
        <f>IF(真值表!X24=1,$P24&amp;"+","")</f>
        <v xml:space="preserve"> OP5&amp;~OP4&amp;~OP3&amp;~OP2&amp; OP1&amp; OP0+</v>
      </c>
      <c r="X24" s="35" t="str">
        <f>IF(真值表!Y24=1,$P24&amp;"+","")</f>
        <v xml:space="preserve"> OP5&amp;~OP4&amp;~OP3&amp;~OP2&amp; OP1&amp; OP0+</v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8" x14ac:dyDescent="0.4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 xml:space="preserve"> OP5&amp;~OP4&amp; OP3&amp;~OP2&amp; OP1&amp; OP0+</v>
      </c>
      <c r="S25" s="35" t="str">
        <f>IF(真值表!T25=1,$P25&amp;"+","")</f>
        <v/>
      </c>
      <c r="T25" s="35" t="str">
        <f>IF(真值表!U25=1,$P25&amp;"+","")</f>
        <v xml:space="preserve"> OP5&amp;~OP4&amp; OP3&amp;~OP2&amp; OP1&amp; OP0+</v>
      </c>
      <c r="U25" s="35" t="str">
        <f>IF(真值表!V25=1,$P25&amp;"+","")</f>
        <v/>
      </c>
      <c r="V25" s="35" t="str">
        <f>IF(真值表!W25=1,$P25&amp;"+","")</f>
        <v xml:space="preserve"> OP5&amp;~OP4&amp; OP3&amp;~OP2&amp; OP1&amp; OP0+</v>
      </c>
      <c r="W25" s="35" t="str">
        <f>IF(真值表!X25=1,$P25&amp;"+","")</f>
        <v xml:space="preserve"> OP5&amp;~OP4&amp; OP3&amp;~OP2&amp; OP1&amp; OP0+</v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8" hidden="1" x14ac:dyDescent="0.4">
      <c r="A26" s="23" t="str">
        <f>真值表!B26</f>
        <v>XOR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 xml:space="preserve"> 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 xml:space="preserve"> 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 F5&amp;~F4&amp;~F3&amp; F2&amp; 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8" hidden="1" x14ac:dyDescent="0.4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8" hidden="1" x14ac:dyDescent="0.4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8" hidden="1" x14ac:dyDescent="0.4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8" hidden="1" x14ac:dyDescent="0.4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8" hidden="1" x14ac:dyDescent="0.4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8" hidden="1" x14ac:dyDescent="0.4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8" hidden="1" x14ac:dyDescent="0.4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8" hidden="1" x14ac:dyDescent="0.4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8" hidden="1" x14ac:dyDescent="0.4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8" hidden="1" x14ac:dyDescent="0.4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8" hidden="1" x14ac:dyDescent="0.4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8" hidden="1" x14ac:dyDescent="0.4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8" hidden="1" x14ac:dyDescent="0.4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8" hidden="1" x14ac:dyDescent="0.4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8" hidden="1" x14ac:dyDescent="0.4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8" hidden="1" x14ac:dyDescent="0.4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8" hidden="1" x14ac:dyDescent="0.4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8" hidden="1" x14ac:dyDescent="0.4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8" hidden="1" x14ac:dyDescent="0.4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8" hidden="1" x14ac:dyDescent="0.4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8" hidden="1" x14ac:dyDescent="0.4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8" hidden="1" x14ac:dyDescent="0.4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8" hidden="1" x14ac:dyDescent="0.4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8" hidden="1" x14ac:dyDescent="0.4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8" hidden="1" x14ac:dyDescent="0.4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8" hidden="1" x14ac:dyDescent="0.4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8" hidden="1" x14ac:dyDescent="0.4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8" hidden="1" x14ac:dyDescent="0.4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8" hidden="1" x14ac:dyDescent="0.4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8" hidden="1" x14ac:dyDescent="0.4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8" hidden="1" x14ac:dyDescent="0.4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8" hidden="1" x14ac:dyDescent="0.4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8" hidden="1" x14ac:dyDescent="0.4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8" hidden="1" x14ac:dyDescent="0.4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8" hidden="1" x14ac:dyDescent="0.4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8" hidden="1" x14ac:dyDescent="0.4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8" hidden="1" x14ac:dyDescent="0.4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8" hidden="1" x14ac:dyDescent="0.4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8" hidden="1" x14ac:dyDescent="0.4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8" hidden="1" x14ac:dyDescent="0.4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8" hidden="1" x14ac:dyDescent="0.4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8" hidden="1" x14ac:dyDescent="0.4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8" hidden="1" x14ac:dyDescent="0.4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8" hidden="1" x14ac:dyDescent="0.4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8" hidden="1" x14ac:dyDescent="0.4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8" hidden="1" x14ac:dyDescent="0.4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8" hidden="1" x14ac:dyDescent="0.4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8" hidden="1" x14ac:dyDescent="0.4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8" hidden="1" x14ac:dyDescent="0.4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8" hidden="1" x14ac:dyDescent="0.4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8" hidden="1" x14ac:dyDescent="0.4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8" hidden="1" x14ac:dyDescent="0.4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8" hidden="1" x14ac:dyDescent="0.4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36.6" hidden="1" x14ac:dyDescent="0.4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36.6" hidden="1" x14ac:dyDescent="0.4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2" x14ac:dyDescent="0.4">
      <c r="L82" s="66" t="s">
        <v>114</v>
      </c>
      <c r="M82" s="66"/>
      <c r="N82" s="66"/>
      <c r="O82" s="66"/>
      <c r="P82" s="66"/>
      <c r="Q82" s="60" t="str">
        <f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</v>
      </c>
      <c r="R82" s="60" t="str">
        <f t="shared" ref="R82:T82" si="3">IF(LEN(R83)&gt;1,LEFT(R83,LEN(R83)-1),"")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60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</v>
      </c>
      <c r="T82" s="64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60" t="str">
        <f t="shared" ref="U82:W82" si="4">IF(LEN(U83)&gt;1,LEFT(U83,LEN(U83)-1),"")</f>
        <v xml:space="preserve"> OP5&amp;~OP4&amp;~OP3&amp;~OP2&amp; OP1&amp; OP0</v>
      </c>
      <c r="V82" s="60" t="str">
        <f t="shared" si="4"/>
        <v xml:space="preserve"> OP5&amp;~OP4&amp; OP3&amp;~OP2&amp; OP1&amp; OP0</v>
      </c>
      <c r="W82" s="64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60" t="str">
        <f>IF(LEN(X83)&gt;1,LEFT(X83,LEN(X83)-1),"")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60" t="str">
        <f t="shared" ref="Y82" si="5">IF(LEN(Y83)&gt;1,LEFT(Y83,LEN(Y83)-1),"")</f>
        <v>~OP5&amp;~OP4&amp;~OP3&amp;~OP2&amp;~OP1&amp;~OP0&amp;~F5&amp;~F4&amp; F3&amp; F2&amp;~F1&amp;~F0</v>
      </c>
      <c r="Z82" s="64" t="str">
        <f t="shared" ref="Z82" si="6">IF(LEN(Z83)&gt;1,LEFT(Z83,LEN(Z83)-1),"")</f>
        <v>~OP5&amp;~OP4&amp;~OP3&amp; OP2&amp;~OP1&amp;~OP0+~OP5&amp;~OP4&amp;~OP3&amp; OP2&amp;~OP1&amp; OP0+~OP5&amp;~OP4&amp; OP3&amp;~OP2&amp;~OP1&amp;~OP0+~OP5&amp;~OP4&amp; OP3&amp;~OP2&amp; OP1&amp;~OP0</v>
      </c>
      <c r="AA82" s="60" t="str">
        <f t="shared" ref="AA82:AB82" si="7">IF(LEN(AA83)&gt;1,LEFT(AA83,LEN(AA83)-1),"")</f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60" t="str">
        <f t="shared" si="7"/>
        <v>~OP5&amp;~OP4&amp;~OP3&amp; OP2&amp;~OP1&amp;~OP0</v>
      </c>
      <c r="AC82" s="60" t="str">
        <f t="shared" ref="AC82" si="8">IF(LEN(AC83)&gt;1,LEFT(AC83,LEN(AC83)-1),"")</f>
        <v>~OP5&amp;~OP4&amp;~OP3&amp; OP2&amp;~OP1&amp; OP0</v>
      </c>
      <c r="AD82" s="60" t="str">
        <f t="shared" ref="AD82" si="9">IF(LEN(AD83)&gt;1,LEFT(AD83,LEN(AD83)-1),"")</f>
        <v>~OP5&amp;~OP4&amp;~OP3&amp;~OP2&amp;~OP1&amp;~OP0&amp;~F5&amp;~F4&amp; F3&amp;~F2&amp;~F1&amp;~F0</v>
      </c>
      <c r="AE82" s="64" t="str">
        <f t="shared" ref="AE82:AF82" si="10">IF(LEN(AE83)&gt;1,LEFT(AE83,LEN(AE83)-1),"")</f>
        <v>~OP5&amp;~OP4&amp;~OP3&amp;~OP2&amp;~OP1&amp;~OP0&amp;~F5&amp;~F4&amp; F3&amp;~F2&amp;~F1&amp;~F0+~OP5&amp;~OP4&amp;~OP3&amp;~OP2&amp; OP1&amp;~OP0+~OP5&amp;~OP4&amp;~OP3&amp;~OP2&amp; OP1&amp; OP0</v>
      </c>
      <c r="AF82" s="65" t="str">
        <f t="shared" si="10"/>
        <v>~OP5&amp;~OP4&amp;~OP3&amp;~OP2&amp; OP1&amp; OP0</v>
      </c>
      <c r="AG82" s="60" t="str">
        <f t="shared" ref="AG82" si="11">IF(LEN(AG83)&gt;1,LEFT(AG83,LEN(AG83)-1),"")</f>
        <v/>
      </c>
      <c r="AH82" s="60" t="str">
        <f t="shared" ref="AH82" si="12">IF(LEN(AH83)&gt;1,LEFT(AH83,LEN(AH83)-1),"")</f>
        <v/>
      </c>
      <c r="AI82" s="60" t="str">
        <f t="shared" ref="AI82:AJ82" si="13">IF(LEN(AI83)&gt;1,LEFT(AI83,LEN(AI83)-1),"")</f>
        <v/>
      </c>
      <c r="AJ82" s="60" t="str">
        <f t="shared" si="13"/>
        <v/>
      </c>
      <c r="AK82" s="60" t="str">
        <f t="shared" ref="AK82" si="14">IF(LEN(AK83)&gt;1,LEFT(AK83,LEN(AK83)-1),"")</f>
        <v/>
      </c>
      <c r="AL82" s="60" t="str">
        <f t="shared" ref="AL82" si="15">IF(LEN(AL83)&gt;1,LEFT(AL83,LEN(AL83)-1),"")</f>
        <v/>
      </c>
      <c r="AM82" s="60" t="str">
        <f t="shared" ref="AM82" si="16">IF(LEN(AM83)&gt;1,LEFT(AM83,LEN(AM83)-1),"")</f>
        <v/>
      </c>
    </row>
    <row r="83" spans="1:51" hidden="1" x14ac:dyDescent="0.25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</v>
      </c>
      <c r="R83" t="str">
        <f t="shared" si="17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17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</v>
      </c>
      <c r="T83" t="str">
        <f t="shared" si="17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 xml:space="preserve"> OP5&amp;~OP4&amp;~OP3&amp;~OP2&amp; OP1&amp; OP0+</v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 xml:space="preserve"> OP5&amp;~OP4&amp; OP3&amp;~OP2&amp; OP1&amp; OP0+</v>
      </c>
      <c r="W83" t="str">
        <f t="shared" si="18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18"/>
        <v>~OP5&amp;~OP4&amp;~OP3&amp;~OP2&amp;~OP1&amp;~OP0&amp;~F5&amp;~F4&amp; F3&amp; F2&amp;~F1&amp;~F0+</v>
      </c>
      <c r="Z83" t="str">
        <f t="shared" si="18"/>
        <v>~OP5&amp;~OP4&amp;~OP3&amp; OP2&amp;~OP1&amp;~OP0+~OP5&amp;~OP4&amp;~OP3&amp; OP2&amp;~OP1&amp; OP0+~OP5&amp;~OP4&amp; OP3&amp;~OP2&amp;~OP1&amp;~OP0+~OP5&amp;~OP4&amp; OP3&amp;~OP2&amp; OP1&amp;~OP0+</v>
      </c>
      <c r="AA83" t="str">
        <f t="shared" si="18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18"/>
        <v>~OP5&amp;~OP4&amp;~OP3&amp; OP2&amp;~OP1&amp;~OP0+</v>
      </c>
      <c r="AC83" t="str">
        <f t="shared" si="18"/>
        <v>~OP5&amp;~OP4&amp;~OP3&amp; OP2&amp;~OP1&amp; OP0+</v>
      </c>
      <c r="AD83" t="str">
        <f t="shared" si="18"/>
        <v>~OP5&amp;~OP4&amp;~OP3&amp;~OP2&amp;~OP1&amp;~OP0&amp;~F5&amp;~F4&amp; F3&amp;~F2&amp;~F1&amp;~F0+</v>
      </c>
      <c r="AE83" t="str">
        <f t="shared" si="18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18"/>
        <v>~OP5&amp;~OP4&amp;~OP3&amp;~OP2&amp; OP1&amp; OP0+</v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 securityDescriptor=""/>
  </protectedRanges>
  <mergeCells count="1">
    <mergeCell ref="L82:P82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1:AF1 Q84:AF1048576 Q2:AM81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V84:AE1048576 U1:U1048576 V2:AM82 V83:AY83 Q2:T83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56</v>
      </c>
      <c r="C1" s="10" t="s">
        <v>57</v>
      </c>
    </row>
    <row r="2" spans="1:3" ht="18" customHeight="1" x14ac:dyDescent="0.25">
      <c r="A2" s="11" t="s">
        <v>58</v>
      </c>
      <c r="B2" s="12">
        <v>0</v>
      </c>
      <c r="C2" s="13" t="s">
        <v>59</v>
      </c>
    </row>
    <row r="3" spans="1:3" ht="18" customHeight="1" x14ac:dyDescent="0.25">
      <c r="A3" s="11" t="s">
        <v>60</v>
      </c>
      <c r="B3" s="12">
        <v>1</v>
      </c>
      <c r="C3" s="13" t="s">
        <v>61</v>
      </c>
    </row>
    <row r="4" spans="1:3" ht="18" customHeight="1" x14ac:dyDescent="0.25">
      <c r="A4" s="11" t="s">
        <v>62</v>
      </c>
      <c r="B4" s="12">
        <v>2</v>
      </c>
      <c r="C4" s="13" t="s">
        <v>63</v>
      </c>
    </row>
    <row r="5" spans="1:3" ht="18" customHeight="1" x14ac:dyDescent="0.35">
      <c r="A5" s="11" t="s">
        <v>64</v>
      </c>
      <c r="B5" s="12">
        <v>3</v>
      </c>
      <c r="C5" s="13" t="s">
        <v>65</v>
      </c>
    </row>
    <row r="6" spans="1:3" ht="18" customHeight="1" x14ac:dyDescent="0.25">
      <c r="A6" s="11" t="s">
        <v>66</v>
      </c>
      <c r="B6" s="12">
        <v>4</v>
      </c>
      <c r="C6" s="13" t="s">
        <v>67</v>
      </c>
    </row>
    <row r="7" spans="1:3" ht="18" customHeight="1" x14ac:dyDescent="0.25">
      <c r="A7" s="11" t="s">
        <v>68</v>
      </c>
      <c r="B7" s="12">
        <v>5</v>
      </c>
      <c r="C7" s="13" t="s">
        <v>69</v>
      </c>
    </row>
    <row r="8" spans="1:3" ht="18" customHeight="1" x14ac:dyDescent="0.25">
      <c r="A8" s="11" t="s">
        <v>70</v>
      </c>
      <c r="B8" s="12">
        <v>6</v>
      </c>
      <c r="C8" s="13" t="s">
        <v>71</v>
      </c>
    </row>
    <row r="9" spans="1:3" ht="18" customHeight="1" x14ac:dyDescent="0.25">
      <c r="A9" s="11" t="s">
        <v>72</v>
      </c>
      <c r="B9" s="12">
        <v>7</v>
      </c>
      <c r="C9" s="13" t="s">
        <v>73</v>
      </c>
    </row>
    <row r="10" spans="1:3" ht="18" customHeight="1" x14ac:dyDescent="0.25">
      <c r="A10" s="11">
        <v>1000</v>
      </c>
      <c r="B10" s="12">
        <v>8</v>
      </c>
      <c r="C10" s="13" t="s">
        <v>74</v>
      </c>
    </row>
    <row r="11" spans="1:3" ht="18" customHeight="1" x14ac:dyDescent="0.25">
      <c r="A11" s="11">
        <v>1001</v>
      </c>
      <c r="B11" s="12">
        <v>9</v>
      </c>
      <c r="C11" s="13" t="s">
        <v>75</v>
      </c>
    </row>
    <row r="12" spans="1:3" ht="18" customHeight="1" x14ac:dyDescent="0.25">
      <c r="A12" s="11">
        <v>1010</v>
      </c>
      <c r="B12" s="12">
        <v>10</v>
      </c>
      <c r="C12" s="13" t="s">
        <v>76</v>
      </c>
    </row>
    <row r="13" spans="1:3" ht="18" customHeight="1" x14ac:dyDescent="0.25">
      <c r="A13" s="11">
        <v>1011</v>
      </c>
      <c r="B13" s="12">
        <v>11</v>
      </c>
      <c r="C13" s="13" t="s">
        <v>77</v>
      </c>
    </row>
    <row r="14" spans="1:3" ht="18" customHeight="1" x14ac:dyDescent="0.25">
      <c r="A14" s="14">
        <v>1100</v>
      </c>
      <c r="B14" s="15">
        <v>12</v>
      </c>
      <c r="C14" s="16" t="s">
        <v>78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79</v>
      </c>
      <c r="C1" s="3" t="s">
        <v>80</v>
      </c>
      <c r="D1" s="3" t="s">
        <v>81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82</v>
      </c>
      <c r="D2" s="5" t="s">
        <v>83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84</v>
      </c>
      <c r="D3" s="7" t="s">
        <v>85</v>
      </c>
    </row>
    <row r="4" spans="1:4" s="1" customFormat="1" ht="20.100000000000001" customHeight="1" x14ac:dyDescent="0.35">
      <c r="A4" s="4">
        <v>3</v>
      </c>
      <c r="B4" s="5" t="s">
        <v>86</v>
      </c>
      <c r="C4" s="5" t="s">
        <v>87</v>
      </c>
      <c r="D4" s="5" t="s">
        <v>88</v>
      </c>
    </row>
    <row r="5" spans="1:4" s="1" customFormat="1" ht="20.100000000000001" customHeight="1" x14ac:dyDescent="0.35">
      <c r="A5" s="6">
        <v>4</v>
      </c>
      <c r="B5" s="7" t="s">
        <v>89</v>
      </c>
      <c r="C5" s="7" t="s">
        <v>90</v>
      </c>
      <c r="D5" s="7" t="s">
        <v>91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92</v>
      </c>
      <c r="D6" s="5" t="s">
        <v>93</v>
      </c>
    </row>
    <row r="7" spans="1:4" s="1" customFormat="1" ht="20.100000000000001" customHeight="1" x14ac:dyDescent="0.35">
      <c r="A7" s="6">
        <v>6</v>
      </c>
      <c r="B7" s="7" t="s">
        <v>94</v>
      </c>
      <c r="C7" s="7" t="s">
        <v>95</v>
      </c>
      <c r="D7" s="7" t="s">
        <v>96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97</v>
      </c>
      <c r="D8" s="5" t="s">
        <v>98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99</v>
      </c>
      <c r="D9" s="7" t="s">
        <v>100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101</v>
      </c>
      <c r="D10" s="5" t="s">
        <v>102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103</v>
      </c>
      <c r="D11" s="7" t="s">
        <v>104</v>
      </c>
    </row>
    <row r="12" spans="1:4" s="1" customFormat="1" ht="20.100000000000001" customHeight="1" x14ac:dyDescent="0.35">
      <c r="A12" s="4">
        <v>11</v>
      </c>
      <c r="B12" s="5" t="s">
        <v>105</v>
      </c>
      <c r="C12" s="5" t="s">
        <v>106</v>
      </c>
      <c r="D12" s="5" t="s">
        <v>107</v>
      </c>
    </row>
    <row r="13" spans="1:4" s="1" customFormat="1" ht="20.100000000000001" customHeight="1" x14ac:dyDescent="0.35">
      <c r="A13" s="6">
        <v>12</v>
      </c>
      <c r="B13" s="7" t="s">
        <v>108</v>
      </c>
      <c r="C13" s="7" t="s">
        <v>109</v>
      </c>
      <c r="D13" s="7" t="s">
        <v>110</v>
      </c>
    </row>
    <row r="14" spans="1:4" s="1" customFormat="1" ht="20.100000000000001" customHeight="1" x14ac:dyDescent="0.35">
      <c r="A14" s="4">
        <v>13</v>
      </c>
      <c r="B14" s="5" t="s">
        <v>111</v>
      </c>
      <c r="C14" s="5" t="s">
        <v>112</v>
      </c>
      <c r="D14" s="5" t="s">
        <v>113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cyx</cp:lastModifiedBy>
  <dcterms:created xsi:type="dcterms:W3CDTF">2015-06-05T18:19:00Z</dcterms:created>
  <dcterms:modified xsi:type="dcterms:W3CDTF">2020-02-19T07:07:21Z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