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otr\Documents\Visual Studio 2015\Projects\FifaRanking\"/>
    </mc:Choice>
  </mc:AlternateContent>
  <bookViews>
    <workbookView xWindow="0" yWindow="0" windowWidth="20490" windowHeight="793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10" i="1"/>
  <c r="K12" i="1"/>
  <c r="K15" i="1"/>
  <c r="K16" i="1"/>
  <c r="K17" i="1"/>
  <c r="K3" i="1"/>
  <c r="Y3" i="1"/>
  <c r="Q50" i="1"/>
  <c r="W3" i="1"/>
  <c r="O29" i="1"/>
  <c r="M16" i="1" l="1"/>
  <c r="M15" i="1"/>
  <c r="Q15" i="1" s="1"/>
  <c r="M17" i="1"/>
  <c r="Q17" i="1" s="1"/>
  <c r="Q32" i="1"/>
  <c r="Q35" i="1"/>
  <c r="Q39" i="1"/>
  <c r="Q41" i="1"/>
  <c r="Q45" i="1"/>
  <c r="Q46" i="1"/>
  <c r="Q51" i="1"/>
  <c r="Q55" i="1"/>
  <c r="Q56" i="1"/>
  <c r="O32" i="1"/>
  <c r="O34" i="1"/>
  <c r="O35" i="1"/>
  <c r="O37" i="1"/>
  <c r="O39" i="1"/>
  <c r="O40" i="1"/>
  <c r="O41" i="1"/>
  <c r="O42" i="1"/>
  <c r="O44" i="1"/>
  <c r="Q44" i="1" s="1"/>
  <c r="O45" i="1"/>
  <c r="O46" i="1"/>
  <c r="O47" i="1"/>
  <c r="O48" i="1"/>
  <c r="O50" i="1"/>
  <c r="O51" i="1"/>
  <c r="O53" i="1"/>
  <c r="O54" i="1"/>
  <c r="O55" i="1"/>
  <c r="O56" i="1"/>
  <c r="O58" i="1"/>
  <c r="O60" i="1"/>
  <c r="O62" i="1"/>
  <c r="Q62" i="1" s="1"/>
  <c r="O64" i="1"/>
  <c r="Q64" i="1" s="1"/>
  <c r="O65" i="1"/>
  <c r="O67" i="1"/>
  <c r="O68" i="1"/>
  <c r="Q68" i="1" s="1"/>
  <c r="O5" i="1"/>
  <c r="O6" i="1"/>
  <c r="O7" i="1"/>
  <c r="O8" i="1"/>
  <c r="O10" i="1"/>
  <c r="Q10" i="1" s="1"/>
  <c r="O12" i="1"/>
  <c r="Q12" i="1" s="1"/>
  <c r="O15" i="1"/>
  <c r="O16" i="1"/>
  <c r="Q16" i="1" s="1"/>
  <c r="O17" i="1"/>
  <c r="O19" i="1"/>
  <c r="Q19" i="1" s="1"/>
  <c r="O20" i="1"/>
  <c r="O21" i="1"/>
  <c r="O22" i="1"/>
  <c r="O24" i="1"/>
  <c r="O25" i="1"/>
  <c r="O27" i="1"/>
  <c r="O28" i="1"/>
  <c r="O30" i="1"/>
  <c r="O3" i="1"/>
  <c r="M48" i="1"/>
  <c r="Q48" i="1" s="1"/>
  <c r="M32" i="1"/>
  <c r="M35" i="1"/>
  <c r="M37" i="1"/>
  <c r="Q37" i="1" s="1"/>
  <c r="M40" i="1"/>
  <c r="Q40" i="1" s="1"/>
  <c r="M45" i="1"/>
  <c r="M50" i="1"/>
  <c r="M56" i="1"/>
  <c r="M60" i="1"/>
  <c r="M3" i="1"/>
  <c r="Q3" i="1" s="1"/>
  <c r="M8" i="1"/>
  <c r="Q8" i="1" s="1"/>
  <c r="M19" i="1"/>
  <c r="M28" i="1"/>
  <c r="Q28" i="1" s="1"/>
  <c r="K20" i="1"/>
  <c r="M20" i="1" s="1"/>
  <c r="Q20" i="1" s="1"/>
  <c r="K21" i="1"/>
  <c r="M21" i="1" s="1"/>
  <c r="Q21" i="1" s="1"/>
  <c r="K22" i="1"/>
  <c r="M22" i="1" s="1"/>
  <c r="Q22" i="1" s="1"/>
  <c r="K24" i="1"/>
  <c r="M24" i="1" s="1"/>
  <c r="Q24" i="1" s="1"/>
  <c r="K25" i="1"/>
  <c r="M25" i="1" s="1"/>
  <c r="Q25" i="1" s="1"/>
  <c r="K27" i="1"/>
  <c r="M27" i="1" s="1"/>
  <c r="Q27" i="1" s="1"/>
  <c r="K28" i="1"/>
  <c r="K29" i="1"/>
  <c r="M29" i="1" s="1"/>
  <c r="K30" i="1"/>
  <c r="M30" i="1" s="1"/>
  <c r="Q30" i="1" s="1"/>
  <c r="K32" i="1"/>
  <c r="K34" i="1"/>
  <c r="M34" i="1" s="1"/>
  <c r="Q34" i="1" s="1"/>
  <c r="K35" i="1"/>
  <c r="K39" i="1"/>
  <c r="M39" i="1" s="1"/>
  <c r="K40" i="1"/>
  <c r="K41" i="1"/>
  <c r="M41" i="1" s="1"/>
  <c r="K42" i="1"/>
  <c r="M42" i="1" s="1"/>
  <c r="K44" i="1"/>
  <c r="M44" i="1" s="1"/>
  <c r="K45" i="1"/>
  <c r="K46" i="1"/>
  <c r="M46" i="1" s="1"/>
  <c r="K47" i="1"/>
  <c r="M47" i="1" s="1"/>
  <c r="Q47" i="1" s="1"/>
  <c r="K50" i="1"/>
  <c r="K51" i="1"/>
  <c r="M51" i="1" s="1"/>
  <c r="K53" i="1"/>
  <c r="M53" i="1" s="1"/>
  <c r="Q53" i="1" s="1"/>
  <c r="K54" i="1"/>
  <c r="M54" i="1" s="1"/>
  <c r="Q54" i="1" s="1"/>
  <c r="K55" i="1"/>
  <c r="M55" i="1" s="1"/>
  <c r="K56" i="1"/>
  <c r="K58" i="1"/>
  <c r="M58" i="1" s="1"/>
  <c r="K60" i="1"/>
  <c r="K62" i="1"/>
  <c r="M62" i="1" s="1"/>
  <c r="K64" i="1"/>
  <c r="M64" i="1" s="1"/>
  <c r="K65" i="1"/>
  <c r="M65" i="1" s="1"/>
  <c r="Q65" i="1" s="1"/>
  <c r="K67" i="1"/>
  <c r="M67" i="1" s="1"/>
  <c r="Q67" i="1" s="1"/>
  <c r="K68" i="1"/>
  <c r="M68" i="1" s="1"/>
  <c r="K19" i="1"/>
  <c r="M5" i="1"/>
  <c r="Q5" i="1" s="1"/>
  <c r="M6" i="1"/>
  <c r="Q6" i="1" s="1"/>
  <c r="M7" i="1"/>
  <c r="Q7" i="1" s="1"/>
  <c r="Q60" i="1" l="1"/>
  <c r="X3" i="1"/>
  <c r="V3" i="1"/>
  <c r="Q58" i="1"/>
  <c r="V6" i="1" l="1"/>
</calcChain>
</file>

<file path=xl/comments1.xml><?xml version="1.0" encoding="utf-8"?>
<comments xmlns="http://schemas.openxmlformats.org/spreadsheetml/2006/main">
  <authors>
    <author>Piotr</author>
  </authors>
  <commentList>
    <comment ref="K1" authorId="0" shapeId="0">
      <text>
        <r>
          <rPr>
            <b/>
            <sz val="8"/>
            <color indexed="81"/>
            <rFont val="Tahoma"/>
            <family val="2"/>
            <charset val="238"/>
          </rPr>
          <t>Piotr:</t>
        </r>
        <r>
          <rPr>
            <sz val="8"/>
            <color indexed="81"/>
            <rFont val="Tahoma"/>
            <family val="2"/>
            <charset val="238"/>
          </rPr>
          <t xml:space="preserve">
1 - yes; -1 no</t>
        </r>
      </text>
    </comment>
    <comment ref="L1" authorId="0" shapeId="0">
      <text>
        <r>
          <rPr>
            <b/>
            <sz val="8"/>
            <color indexed="81"/>
            <rFont val="Tahoma"/>
            <family val="2"/>
            <charset val="238"/>
          </rPr>
          <t>Piotr:</t>
        </r>
        <r>
          <rPr>
            <sz val="8"/>
            <color indexed="81"/>
            <rFont val="Tahoma"/>
            <family val="2"/>
            <charset val="238"/>
          </rPr>
          <t xml:space="preserve">
Opponent position in the most current FIFA ranking</t>
        </r>
      </text>
    </comment>
    <comment ref="V2" authorId="0" shapeId="0">
      <text>
        <r>
          <rPr>
            <b/>
            <sz val="8"/>
            <color indexed="81"/>
            <rFont val="Tahoma"/>
            <family val="2"/>
            <charset val="238"/>
          </rPr>
          <t>Piotr:</t>
        </r>
        <r>
          <rPr>
            <sz val="8"/>
            <color indexed="81"/>
            <rFont val="Tahoma"/>
            <family val="2"/>
            <charset val="238"/>
          </rPr>
          <t xml:space="preserve">
Match average form last 12 months</t>
        </r>
      </text>
    </comment>
    <comment ref="W2" authorId="0" shapeId="0">
      <text>
        <r>
          <rPr>
            <b/>
            <sz val="8"/>
            <color indexed="81"/>
            <rFont val="Tahoma"/>
            <family val="2"/>
            <charset val="238"/>
          </rPr>
          <t>Piotr:</t>
        </r>
        <r>
          <rPr>
            <sz val="8"/>
            <color indexed="81"/>
            <rFont val="Tahoma"/>
            <family val="2"/>
            <charset val="238"/>
          </rPr>
          <t xml:space="preserve">
Match average from matches 1-2 year ago</t>
        </r>
      </text>
    </comment>
    <comment ref="X2" authorId="0" shapeId="0">
      <text>
        <r>
          <rPr>
            <b/>
            <sz val="8"/>
            <color indexed="81"/>
            <rFont val="Tahoma"/>
            <family val="2"/>
            <charset val="238"/>
          </rPr>
          <t>Piotr:</t>
        </r>
        <r>
          <rPr>
            <sz val="8"/>
            <color indexed="81"/>
            <rFont val="Tahoma"/>
            <family val="2"/>
            <charset val="238"/>
          </rPr>
          <t xml:space="preserve">
Match average from 2-3 year ago</t>
        </r>
      </text>
    </comment>
    <comment ref="Y2" authorId="0" shapeId="0">
      <text>
        <r>
          <rPr>
            <b/>
            <sz val="8"/>
            <color indexed="81"/>
            <rFont val="Tahoma"/>
            <family val="2"/>
            <charset val="238"/>
          </rPr>
          <t>Piotr:</t>
        </r>
        <r>
          <rPr>
            <sz val="8"/>
            <color indexed="81"/>
            <rFont val="Tahoma"/>
            <family val="2"/>
            <charset val="238"/>
          </rPr>
          <t xml:space="preserve">
Match average from 3-4 year ago</t>
        </r>
      </text>
    </comment>
    <comment ref="M10" authorId="0" shapeId="0">
      <text>
        <r>
          <rPr>
            <b/>
            <sz val="8"/>
            <color indexed="81"/>
            <rFont val="Tahoma"/>
            <family val="2"/>
            <charset val="238"/>
          </rPr>
          <t>Piotr:</t>
        </r>
        <r>
          <rPr>
            <sz val="8"/>
            <color indexed="81"/>
            <rFont val="Tahoma"/>
            <family val="2"/>
            <charset val="238"/>
          </rPr>
          <t xml:space="preserve">
loss, penalty
</t>
        </r>
      </text>
    </comment>
    <comment ref="M12" authorId="0" shapeId="0">
      <text>
        <r>
          <rPr>
            <b/>
            <sz val="8"/>
            <color indexed="81"/>
            <rFont val="Tahoma"/>
            <family val="2"/>
            <charset val="238"/>
          </rPr>
          <t>Piotr:</t>
        </r>
        <r>
          <rPr>
            <sz val="8"/>
            <color indexed="81"/>
            <rFont val="Tahoma"/>
            <family val="2"/>
            <charset val="238"/>
          </rPr>
          <t xml:space="preserve">
win penalty</t>
        </r>
      </text>
    </comment>
    <comment ref="L29" authorId="0" shapeId="0">
      <text>
        <r>
          <rPr>
            <b/>
            <sz val="8"/>
            <color indexed="81"/>
            <rFont val="Tahoma"/>
            <family val="2"/>
            <charset val="238"/>
          </rPr>
          <t>Piotr:</t>
        </r>
        <r>
          <rPr>
            <sz val="8"/>
            <color indexed="81"/>
            <rFont val="Tahoma"/>
            <family val="2"/>
            <charset val="238"/>
          </rPr>
          <t xml:space="preserve">
Giblartar wasn't in FIFA ranking; match not included</t>
        </r>
      </text>
    </comment>
    <comment ref="L42" authorId="0" shapeId="0">
      <text>
        <r>
          <rPr>
            <b/>
            <sz val="8"/>
            <color indexed="81"/>
            <rFont val="Tahoma"/>
            <family val="2"/>
            <charset val="238"/>
          </rPr>
          <t>Piotr:</t>
        </r>
        <r>
          <rPr>
            <sz val="8"/>
            <color indexed="81"/>
            <rFont val="Tahoma"/>
            <family val="2"/>
            <charset val="238"/>
          </rPr>
          <t xml:space="preserve">
Giblartar wasn't in FIFA ranking: match not included</t>
        </r>
      </text>
    </comment>
    <comment ref="L62" authorId="0" shapeId="0">
      <text>
        <r>
          <rPr>
            <b/>
            <sz val="8"/>
            <color indexed="81"/>
            <rFont val="Tahoma"/>
            <family val="2"/>
            <charset val="238"/>
          </rPr>
          <t>Piotr:</t>
        </r>
        <r>
          <rPr>
            <sz val="8"/>
            <color indexed="81"/>
            <rFont val="Tahoma"/>
            <family val="2"/>
            <charset val="238"/>
          </rPr>
          <t xml:space="preserve">
FIFA error: 
on 04.06 newest ranking was from 09.05 and Liechtenstain was 148. 
In calculation of this match FIFA used ranking from 06.06 (Liechtenstein was 158)</t>
        </r>
      </text>
    </comment>
  </commentList>
</comments>
</file>

<file path=xl/sharedStrings.xml><?xml version="1.0" encoding="utf-8"?>
<sst xmlns="http://schemas.openxmlformats.org/spreadsheetml/2006/main" count="240" uniqueCount="138">
  <si>
    <t>Poland</t>
  </si>
  <si>
    <t>Slovenia</t>
  </si>
  <si>
    <t>1 : 1</t>
  </si>
  <si>
    <t>11.11.2016</t>
  </si>
  <si>
    <t>Romania</t>
  </si>
  <si>
    <t>0 : 3</t>
  </si>
  <si>
    <t>11.10.2016</t>
  </si>
  <si>
    <t>Armenia </t>
  </si>
  <si>
    <t>2 : 1</t>
  </si>
  <si>
    <t>08.10.2016</t>
  </si>
  <si>
    <t>Denmark</t>
  </si>
  <si>
    <t>3 : 2</t>
  </si>
  <si>
    <t>04.09.2016</t>
  </si>
  <si>
    <t>Kazakhstan</t>
  </si>
  <si>
    <t>2 : 2</t>
  </si>
  <si>
    <t>30.06.2016</t>
  </si>
  <si>
    <t>Portugal </t>
  </si>
  <si>
    <t>1 : 2</t>
  </si>
  <si>
    <t>(1 : 1)</t>
  </si>
  <si>
    <t>25.06.2016</t>
  </si>
  <si>
    <t>Switzerland</t>
  </si>
  <si>
    <t>Poland </t>
  </si>
  <si>
    <t>21.06.2016</t>
  </si>
  <si>
    <t>Ukraine</t>
  </si>
  <si>
    <t>0 : 1</t>
  </si>
  <si>
    <t>16.06.2016</t>
  </si>
  <si>
    <t>Germany</t>
  </si>
  <si>
    <t>0 : 0</t>
  </si>
  <si>
    <t>12.06.2016</t>
  </si>
  <si>
    <t>Northern Ireland</t>
  </si>
  <si>
    <t>1 : 0</t>
  </si>
  <si>
    <t>WORLD: Friendly International</t>
  </si>
  <si>
    <t>06.06.2016</t>
  </si>
  <si>
    <t>Lithuania</t>
  </si>
  <si>
    <t>01.06.2016</t>
  </si>
  <si>
    <t>Netherlands</t>
  </si>
  <si>
    <t>26.03.2016</t>
  </si>
  <si>
    <t>Finland</t>
  </si>
  <si>
    <t>5 : 0</t>
  </si>
  <si>
    <t>23.03.2016</t>
  </si>
  <si>
    <t>Serbia</t>
  </si>
  <si>
    <t>17.11.2015</t>
  </si>
  <si>
    <t>Czech Republic</t>
  </si>
  <si>
    <t>3 : 1</t>
  </si>
  <si>
    <t>13.11.2015</t>
  </si>
  <si>
    <t>Iceland</t>
  </si>
  <si>
    <t>4 : 2</t>
  </si>
  <si>
    <t>11.10.2015</t>
  </si>
  <si>
    <t>Ireland </t>
  </si>
  <si>
    <t>08.10.2015</t>
  </si>
  <si>
    <t>Scotland</t>
  </si>
  <si>
    <t>07.09.2015</t>
  </si>
  <si>
    <t>Gibraltar</t>
  </si>
  <si>
    <t>8 : 1</t>
  </si>
  <si>
    <t>04.09.2015</t>
  </si>
  <si>
    <t>16.06.2015</t>
  </si>
  <si>
    <t>Greece</t>
  </si>
  <si>
    <t>13.06.2015</t>
  </si>
  <si>
    <t>Georgia</t>
  </si>
  <si>
    <t>4 : 0</t>
  </si>
  <si>
    <t>29.03.2015</t>
  </si>
  <si>
    <t>Ireland</t>
  </si>
  <si>
    <t>18.11.2014</t>
  </si>
  <si>
    <t>14.11.2014</t>
  </si>
  <si>
    <t>0 : 4</t>
  </si>
  <si>
    <t>14.10.2014</t>
  </si>
  <si>
    <t>11.10.2014</t>
  </si>
  <si>
    <t>2 : 0</t>
  </si>
  <si>
    <t>07.09.2014</t>
  </si>
  <si>
    <t>0 : 7</t>
  </si>
  <si>
    <t>06.06.2014</t>
  </si>
  <si>
    <t>13.05.2014</t>
  </si>
  <si>
    <t>05.03.2014</t>
  </si>
  <si>
    <t>20.01.2014</t>
  </si>
  <si>
    <t>Moldova</t>
  </si>
  <si>
    <t>18.01.2014</t>
  </si>
  <si>
    <t>Norway</t>
  </si>
  <si>
    <t>3 : 0</t>
  </si>
  <si>
    <t>19.11.2013</t>
  </si>
  <si>
    <t>15.11.2013</t>
  </si>
  <si>
    <t>Slovakia</t>
  </si>
  <si>
    <t>0 : 2</t>
  </si>
  <si>
    <t>15.10.2013</t>
  </si>
  <si>
    <t>England</t>
  </si>
  <si>
    <t>11.10.2013</t>
  </si>
  <si>
    <t>10.09.2013</t>
  </si>
  <si>
    <t>San Marino</t>
  </si>
  <si>
    <t>1 : 5</t>
  </si>
  <si>
    <t>06.09.2013</t>
  </si>
  <si>
    <t>Montenegro</t>
  </si>
  <si>
    <t>14.08.2013</t>
  </si>
  <si>
    <t>07.06.2013</t>
  </si>
  <si>
    <t>04.06.2013</t>
  </si>
  <si>
    <t>Liechtenstein</t>
  </si>
  <si>
    <t>26.03.2013</t>
  </si>
  <si>
    <t>22.03.2013</t>
  </si>
  <si>
    <t>1 : 3</t>
  </si>
  <si>
    <t>06.02.2013</t>
  </si>
  <si>
    <t>02.02.2013</t>
  </si>
  <si>
    <t>4 : 1</t>
  </si>
  <si>
    <t>x</t>
  </si>
  <si>
    <t>HOME</t>
  </si>
  <si>
    <t>AWAY</t>
  </si>
  <si>
    <t>EUROPE: World Cup - Qualification</t>
  </si>
  <si>
    <t>EUROPE: Euro - Play Offs</t>
  </si>
  <si>
    <t>EUROPE: Euro</t>
  </si>
  <si>
    <t>EUROPE: Euro - Qualification</t>
  </si>
  <si>
    <t>H</t>
  </si>
  <si>
    <t>A</t>
  </si>
  <si>
    <t>Poland Home?</t>
  </si>
  <si>
    <t>Opponent position</t>
  </si>
  <si>
    <t>14.11.2016</t>
  </si>
  <si>
    <t>[TOTAL]</t>
  </si>
  <si>
    <t>Averages</t>
  </si>
  <si>
    <t>Weighted</t>
  </si>
  <si>
    <t>2013-2016</t>
  </si>
  <si>
    <t>Result Points</t>
  </si>
  <si>
    <t>Match Status</t>
  </si>
  <si>
    <t>Opponent Strength</t>
  </si>
  <si>
    <t>Region Strength</t>
  </si>
  <si>
    <t>State of 22 Dec 2016</t>
  </si>
  <si>
    <t>match not included</t>
  </si>
  <si>
    <t>I don't understand why FIFA not included this match to "3-4 year ago" average…</t>
  </si>
  <si>
    <t>Results same as at FIFA website</t>
  </si>
  <si>
    <t>possible FIFA error?</t>
  </si>
  <si>
    <t>Sheet was made after releasing FIFA ranking on 22. December 2016</t>
  </si>
  <si>
    <t>This means that:</t>
  </si>
  <si>
    <t xml:space="preserve"> - matches from "last 12 months" are in fact matches in 2016;</t>
  </si>
  <si>
    <t xml:space="preserve"> - matches from "1-2 year ago" are in fact matches in 2015;</t>
  </si>
  <si>
    <t xml:space="preserve"> - matches from "2-3 year ago" are in fact matches in 2014;</t>
  </si>
  <si>
    <t xml:space="preserve"> - matches from "3-4 year ago" are in fact matches in 2013.</t>
  </si>
  <si>
    <t>See left table for potential FIFA and Author errors.</t>
  </si>
  <si>
    <t>http://www.fifa.com/fifa-world-ranking/ranking-table/men/rank=269/index.html</t>
  </si>
  <si>
    <t>For calculation methods see pages:</t>
  </si>
  <si>
    <t>http://www.fifa.com/fifa-world-ranking/procedure/men.html</t>
  </si>
  <si>
    <t>http://fifaranking.somee.com/</t>
  </si>
  <si>
    <t>Contact:</t>
  </si>
  <si>
    <t>piotr.latuszkiewicz@gmail.com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</si>
</sst>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FFFF"/>
      <name val="Calibri"/>
      <family val="2"/>
      <charset val="238"/>
      <scheme val="minor"/>
    </font>
    <font>
      <u/>
      <sz val="11"/>
      <color rgb="FFFFFFFF"/>
      <name val="Calibri"/>
      <family val="2"/>
      <charset val="238"/>
      <scheme val="minor"/>
    </font>
    <font>
      <sz val="11"/>
      <color rgb="FF656565"/>
      <name val="Calibri"/>
      <family val="2"/>
      <charset val="238"/>
      <scheme val="minor"/>
    </font>
    <font>
      <sz val="11"/>
      <color theme="0" tint="-0.34998626667073579"/>
      <name val="Calibri"/>
      <family val="2"/>
      <charset val="238"/>
      <scheme val="minor"/>
    </font>
    <font>
      <sz val="11"/>
      <color theme="0" tint="-0.249977111117893"/>
      <name val="Calibri"/>
      <family val="2"/>
      <charset val="238"/>
      <scheme val="minor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rgb="FF333333"/>
      <name val="Calibri"/>
      <family val="2"/>
      <charset val="238"/>
      <scheme val="minor"/>
    </font>
    <font>
      <b/>
      <sz val="11"/>
      <color rgb="FF333333"/>
      <name val="Calibri"/>
      <family val="2"/>
      <charset val="238"/>
      <scheme val="minor"/>
    </font>
    <font>
      <sz val="11"/>
      <color theme="9" tint="0.39997558519241921"/>
      <name val="Calibri"/>
      <family val="2"/>
      <charset val="238"/>
      <scheme val="minor"/>
    </font>
    <font>
      <sz val="11"/>
      <color rgb="FF92D05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414141"/>
        <bgColor indexed="64"/>
      </patternFill>
    </fill>
    <fill>
      <patternFill patternType="solid">
        <fgColor rgb="FFFBF6D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E0E0E0"/>
      </right>
      <top/>
      <bottom/>
      <diagonal/>
    </border>
    <border>
      <left style="medium">
        <color rgb="FFE0E0E0"/>
      </left>
      <right style="medium">
        <color rgb="FFE0E0E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57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1" fillId="0" borderId="0" xfId="0" applyFont="1"/>
    <xf numFmtId="0" fontId="9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0" xfId="0" applyFont="1" applyFill="1"/>
    <xf numFmtId="0" fontId="5" fillId="0" borderId="0" xfId="0" applyFont="1" applyFill="1"/>
    <xf numFmtId="0" fontId="4" fillId="0" borderId="1" xfId="0" applyFont="1" applyFill="1" applyBorder="1" applyAlignment="1">
      <alignment horizontal="center" vertical="center" wrapText="1"/>
    </xf>
    <xf numFmtId="0" fontId="1" fillId="6" borderId="0" xfId="0" applyFont="1" applyFill="1"/>
    <xf numFmtId="0" fontId="0" fillId="7" borderId="0" xfId="0" applyFill="1"/>
    <xf numFmtId="0" fontId="6" fillId="7" borderId="0" xfId="0" applyFont="1" applyFill="1"/>
    <xf numFmtId="0" fontId="5" fillId="7" borderId="0" xfId="0" applyFont="1" applyFill="1"/>
    <xf numFmtId="0" fontId="1" fillId="7" borderId="0" xfId="0" applyFont="1" applyFill="1"/>
    <xf numFmtId="0" fontId="3" fillId="7" borderId="0" xfId="0" applyFont="1" applyFill="1" applyAlignment="1">
      <alignment horizontal="left" vertical="center" wrapText="1"/>
    </xf>
    <xf numFmtId="0" fontId="2" fillId="7" borderId="0" xfId="0" applyFont="1" applyFill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3" xfId="0" applyBorder="1"/>
    <xf numFmtId="0" fontId="0" fillId="8" borderId="4" xfId="0" applyFill="1" applyBorder="1"/>
    <xf numFmtId="0" fontId="0" fillId="8" borderId="5" xfId="0" applyFill="1" applyBorder="1"/>
    <xf numFmtId="0" fontId="0" fillId="8" borderId="6" xfId="0" applyFill="1" applyBorder="1"/>
    <xf numFmtId="0" fontId="0" fillId="0" borderId="0" xfId="0" applyAlignment="1">
      <alignment horizontal="center" vertical="center"/>
    </xf>
    <xf numFmtId="49" fontId="6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2" fillId="4" borderId="0" xfId="0" applyFont="1" applyFill="1" applyAlignment="1">
      <alignment horizontal="left" vertical="center" wrapText="1"/>
    </xf>
    <xf numFmtId="0" fontId="1" fillId="9" borderId="0" xfId="0" applyFont="1" applyFill="1"/>
    <xf numFmtId="0" fontId="2" fillId="4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9" borderId="0" xfId="0" applyFill="1"/>
    <xf numFmtId="0" fontId="1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6" fillId="9" borderId="0" xfId="0" applyFont="1" applyFill="1"/>
    <xf numFmtId="0" fontId="5" fillId="9" borderId="0" xfId="0" applyFont="1" applyFill="1"/>
    <xf numFmtId="2" fontId="12" fillId="0" borderId="3" xfId="0" applyNumberFormat="1" applyFont="1" applyBorder="1"/>
    <xf numFmtId="2" fontId="11" fillId="0" borderId="3" xfId="0" applyNumberFormat="1" applyFont="1" applyBorder="1"/>
    <xf numFmtId="2" fontId="0" fillId="8" borderId="7" xfId="0" applyNumberFormat="1" applyFill="1" applyBorder="1"/>
    <xf numFmtId="0" fontId="13" fillId="0" borderId="0" xfId="0" applyFont="1"/>
    <xf numFmtId="0" fontId="5" fillId="10" borderId="0" xfId="0" applyFont="1" applyFill="1"/>
    <xf numFmtId="0" fontId="14" fillId="0" borderId="0" xfId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fifaranking.somee.com/" TargetMode="External"/><Relationship Id="rId2" Type="http://schemas.openxmlformats.org/officeDocument/2006/relationships/hyperlink" Target="http://www.fifa.com/fifa-world-ranking/procedure/men.html" TargetMode="External"/><Relationship Id="rId1" Type="http://schemas.openxmlformats.org/officeDocument/2006/relationships/hyperlink" Target="http://www.fifa.com/fifa-world-ranking/ranking-table/men/rank=269/index.html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mailto:piotr.latuszkiewic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73"/>
  <sheetViews>
    <sheetView tabSelected="1" zoomScale="85" zoomScaleNormal="85" workbookViewId="0"/>
  </sheetViews>
  <sheetFormatPr defaultRowHeight="15" x14ac:dyDescent="0.25"/>
  <cols>
    <col min="1" max="1" width="10.140625" bestFit="1" customWidth="1"/>
    <col min="2" max="2" width="13.140625" customWidth="1"/>
    <col min="3" max="3" width="19.85546875" customWidth="1"/>
    <col min="5" max="6" width="2" bestFit="1" customWidth="1"/>
    <col min="7" max="7" width="1.42578125" customWidth="1"/>
    <col min="8" max="10" width="0.5703125" customWidth="1"/>
    <col min="11" max="11" width="7.85546875" style="13" customWidth="1"/>
    <col min="12" max="12" width="10.5703125" style="12" customWidth="1"/>
    <col min="13" max="14" width="6.140625" style="14" customWidth="1"/>
    <col min="15" max="15" width="9" style="14" customWidth="1"/>
    <col min="16" max="16" width="8.42578125" style="14" customWidth="1"/>
    <col min="17" max="17" width="8.140625" bestFit="1" customWidth="1"/>
    <col min="18" max="18" width="9.85546875" bestFit="1" customWidth="1"/>
    <col min="21" max="21" width="13" customWidth="1"/>
    <col min="22" max="22" width="9.42578125" customWidth="1"/>
  </cols>
  <sheetData>
    <row r="1" spans="1:34" ht="29.25" customHeight="1" x14ac:dyDescent="0.25">
      <c r="B1" s="36" t="s">
        <v>101</v>
      </c>
      <c r="C1" s="36" t="s">
        <v>102</v>
      </c>
      <c r="D1" s="36"/>
      <c r="E1" s="36" t="s">
        <v>107</v>
      </c>
      <c r="F1" s="36" t="s">
        <v>108</v>
      </c>
      <c r="G1" s="36"/>
      <c r="H1" s="36"/>
      <c r="I1" s="36"/>
      <c r="J1" s="36"/>
      <c r="K1" s="37" t="s">
        <v>109</v>
      </c>
      <c r="L1" s="38" t="s">
        <v>110</v>
      </c>
      <c r="M1" s="39" t="s">
        <v>116</v>
      </c>
      <c r="N1" s="39" t="s">
        <v>117</v>
      </c>
      <c r="O1" s="39" t="s">
        <v>118</v>
      </c>
      <c r="P1" s="39" t="s">
        <v>119</v>
      </c>
      <c r="Q1" s="40" t="s">
        <v>112</v>
      </c>
      <c r="R1" s="39"/>
      <c r="S1" s="39"/>
      <c r="U1" s="41" t="s">
        <v>120</v>
      </c>
    </row>
    <row r="2" spans="1:34" x14ac:dyDescent="0.25">
      <c r="A2" s="44" t="s">
        <v>31</v>
      </c>
      <c r="B2" s="44"/>
      <c r="C2" s="44"/>
      <c r="D2" s="5"/>
      <c r="E2" s="42"/>
      <c r="F2" s="42"/>
      <c r="G2" s="42"/>
      <c r="H2" s="42"/>
      <c r="I2" s="42"/>
      <c r="J2" s="42"/>
      <c r="K2" s="42"/>
      <c r="L2" s="42"/>
      <c r="M2" s="42"/>
      <c r="N2" s="23">
        <v>1</v>
      </c>
      <c r="O2" s="27"/>
      <c r="P2" s="27"/>
      <c r="Q2" s="24"/>
      <c r="U2" s="32" t="s">
        <v>113</v>
      </c>
      <c r="V2" s="32">
        <v>2016</v>
      </c>
      <c r="W2" s="32">
        <v>2015</v>
      </c>
      <c r="X2" s="32">
        <v>2014</v>
      </c>
      <c r="Y2" s="32">
        <v>2013</v>
      </c>
    </row>
    <row r="3" spans="1:34" x14ac:dyDescent="0.25">
      <c r="A3" s="6" t="s">
        <v>111</v>
      </c>
      <c r="B3" s="10" t="s">
        <v>0</v>
      </c>
      <c r="C3" s="10" t="s">
        <v>1</v>
      </c>
      <c r="D3" s="11" t="s">
        <v>2</v>
      </c>
      <c r="E3" s="10">
        <v>1</v>
      </c>
      <c r="F3" s="10">
        <v>1</v>
      </c>
      <c r="K3" s="13">
        <f>IF(B3="Poland",1,-1)</f>
        <v>1</v>
      </c>
      <c r="L3" s="12">
        <v>52</v>
      </c>
      <c r="M3" s="14">
        <f>IF(E3=F3,1,IF(K3=1,IF(E3&gt;F3,3,0),IF(E3&gt;F3,0,3)))</f>
        <v>1</v>
      </c>
      <c r="N3" s="14">
        <v>1</v>
      </c>
      <c r="O3" s="14">
        <f>IF(L3=1,2,IF(L3&gt;150,0.5,(200-L3)/100))</f>
        <v>1.48</v>
      </c>
      <c r="P3" s="14">
        <v>0.99</v>
      </c>
      <c r="Q3">
        <f>M3*N3*O3*P3*100</f>
        <v>146.52000000000001</v>
      </c>
      <c r="U3" s="32"/>
      <c r="V3" s="51">
        <f>AVERAGE(Q3:Q22)</f>
        <v>702.26357142857148</v>
      </c>
      <c r="W3" s="51">
        <f>AVERAGE(Q24:Q35)</f>
        <v>435.41437500000001</v>
      </c>
      <c r="X3" s="52">
        <f>AVERAGE(Q37:Q48)</f>
        <v>436.18</v>
      </c>
      <c r="Y3" s="52">
        <f>AVERAGE(Q50:Q67)</f>
        <v>179.5</v>
      </c>
    </row>
    <row r="4" spans="1:34" ht="15.75" thickBot="1" x14ac:dyDescent="0.3">
      <c r="A4" s="44" t="s">
        <v>103</v>
      </c>
      <c r="B4" s="44"/>
      <c r="C4" s="44"/>
      <c r="D4" s="28"/>
      <c r="E4" s="28"/>
      <c r="F4" s="28"/>
      <c r="G4" s="29"/>
      <c r="H4" s="24"/>
      <c r="I4" s="24"/>
      <c r="J4" s="24"/>
      <c r="K4" s="25"/>
      <c r="L4" s="26"/>
      <c r="M4" s="27"/>
      <c r="N4" s="23">
        <v>2.5</v>
      </c>
      <c r="O4" s="27"/>
      <c r="P4" s="27"/>
      <c r="Q4" s="24"/>
    </row>
    <row r="5" spans="1:34" x14ac:dyDescent="0.25">
      <c r="A5" s="6" t="s">
        <v>3</v>
      </c>
      <c r="B5" s="7" t="s">
        <v>4</v>
      </c>
      <c r="C5" s="8" t="s">
        <v>0</v>
      </c>
      <c r="D5" s="8" t="s">
        <v>5</v>
      </c>
      <c r="E5" s="7">
        <v>0</v>
      </c>
      <c r="F5" s="7">
        <v>3</v>
      </c>
      <c r="G5" s="7"/>
      <c r="K5" s="13">
        <f t="shared" ref="K4:K17" si="0">IF(B5="Poland",1,-1)</f>
        <v>-1</v>
      </c>
      <c r="L5" s="12">
        <v>34</v>
      </c>
      <c r="M5" s="14">
        <f>IF(E5=F5,1,IF(K5=1,IF(E5&gt;F5,3,0),IF(E5&gt;F5,0,3)))</f>
        <v>3</v>
      </c>
      <c r="N5" s="14">
        <v>2.5</v>
      </c>
      <c r="O5" s="14">
        <f>IF(L5=1,2,IF(L5&gt;150,0.5,(200-L5)/100))</f>
        <v>1.66</v>
      </c>
      <c r="P5" s="14">
        <v>0.99</v>
      </c>
      <c r="Q5">
        <f>M5*N5*O5*P5*100</f>
        <v>1232.55</v>
      </c>
      <c r="U5" s="33" t="s">
        <v>114</v>
      </c>
      <c r="V5" s="34" t="s">
        <v>115</v>
      </c>
    </row>
    <row r="6" spans="1:34" ht="15.75" thickBot="1" x14ac:dyDescent="0.3">
      <c r="A6" s="9" t="s">
        <v>6</v>
      </c>
      <c r="B6" s="3" t="s">
        <v>0</v>
      </c>
      <c r="C6" s="2" t="s">
        <v>7</v>
      </c>
      <c r="D6" s="3" t="s">
        <v>8</v>
      </c>
      <c r="E6" s="7">
        <v>2</v>
      </c>
      <c r="F6" s="2">
        <v>1</v>
      </c>
      <c r="G6" s="2"/>
      <c r="K6" s="13">
        <f t="shared" si="0"/>
        <v>1</v>
      </c>
      <c r="L6" s="12">
        <v>112</v>
      </c>
      <c r="M6" s="14">
        <f>IF(E6=F6,1,IF(K6=1,IF(E6&gt;F6,3,0),IF(E6&gt;F6,0,3)))</f>
        <v>3</v>
      </c>
      <c r="N6" s="14">
        <v>2.5</v>
      </c>
      <c r="O6" s="14">
        <f>IF(L6=1,2,IF(L6&gt;150,0.5,(200-L6)/100))</f>
        <v>0.88</v>
      </c>
      <c r="P6" s="14">
        <v>0.99</v>
      </c>
      <c r="Q6">
        <f>M6*N6*O6*P6*100</f>
        <v>653.4</v>
      </c>
      <c r="U6" s="35"/>
      <c r="V6" s="53">
        <f>1*V3+0.5*W3+0.3*X3+0.2*Y3</f>
        <v>1086.7247589285716</v>
      </c>
    </row>
    <row r="7" spans="1:34" x14ac:dyDescent="0.25">
      <c r="A7" s="6" t="s">
        <v>9</v>
      </c>
      <c r="B7" s="8" t="s">
        <v>0</v>
      </c>
      <c r="C7" s="7" t="s">
        <v>10</v>
      </c>
      <c r="D7" s="8" t="s">
        <v>11</v>
      </c>
      <c r="E7" s="7">
        <v>3</v>
      </c>
      <c r="F7" s="7">
        <v>2</v>
      </c>
      <c r="G7" s="7"/>
      <c r="K7" s="13">
        <f t="shared" si="0"/>
        <v>1</v>
      </c>
      <c r="L7" s="12">
        <v>46</v>
      </c>
      <c r="M7" s="14">
        <f>IF(E7=F7,1,IF(K7=1,IF(E7&gt;F7,3,0),IF(E7&gt;F7,0,3)))</f>
        <v>3</v>
      </c>
      <c r="N7" s="14">
        <v>2.5</v>
      </c>
      <c r="O7" s="14">
        <f>IF(L7=1,2,IF(L7&gt;150,0.5,(200-L7)/100))</f>
        <v>1.54</v>
      </c>
      <c r="P7" s="14">
        <v>0.99</v>
      </c>
      <c r="Q7">
        <f>M7*N7*O7*P7*100</f>
        <v>1143.45</v>
      </c>
    </row>
    <row r="8" spans="1:34" x14ac:dyDescent="0.25">
      <c r="A8" s="9" t="s">
        <v>12</v>
      </c>
      <c r="B8" s="2" t="s">
        <v>13</v>
      </c>
      <c r="C8" s="2" t="s">
        <v>0</v>
      </c>
      <c r="D8" s="3" t="s">
        <v>14</v>
      </c>
      <c r="E8" s="7">
        <v>2</v>
      </c>
      <c r="F8" s="2">
        <v>2</v>
      </c>
      <c r="G8" s="2"/>
      <c r="K8" s="13">
        <f t="shared" si="0"/>
        <v>-1</v>
      </c>
      <c r="L8" s="12">
        <v>96</v>
      </c>
      <c r="M8" s="14">
        <f>IF(E8=F8,1,IF(K8=1,IF(E8&gt;F8,3,0),IF(E8&gt;F8,0,3)))</f>
        <v>1</v>
      </c>
      <c r="N8" s="14">
        <v>2.5</v>
      </c>
      <c r="O8" s="14">
        <f>IF(L8=1,2,IF(L8&gt;150,0.5,(200-L8)/100))</f>
        <v>1.04</v>
      </c>
      <c r="P8" s="14">
        <v>0.99</v>
      </c>
      <c r="Q8">
        <f>M8*N8*O8*P8*100</f>
        <v>257.39999999999998</v>
      </c>
      <c r="T8" s="19"/>
      <c r="U8" s="19" t="s">
        <v>123</v>
      </c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</row>
    <row r="9" spans="1:34" x14ac:dyDescent="0.25">
      <c r="A9" s="44" t="s">
        <v>104</v>
      </c>
      <c r="B9" s="44"/>
      <c r="C9" s="44"/>
      <c r="D9" s="4"/>
      <c r="E9" s="28"/>
      <c r="F9" s="28"/>
      <c r="G9" s="29"/>
      <c r="H9" s="24"/>
      <c r="I9" s="24"/>
      <c r="J9" s="24"/>
      <c r="K9" s="26"/>
      <c r="L9" s="26"/>
      <c r="M9" s="27"/>
      <c r="N9" s="23">
        <v>3</v>
      </c>
      <c r="O9" s="27"/>
      <c r="P9" s="27"/>
      <c r="Q9" s="24"/>
      <c r="U9" s="56" t="s">
        <v>132</v>
      </c>
      <c r="AD9" s="19"/>
      <c r="AE9" s="19"/>
      <c r="AF9" s="19"/>
      <c r="AG9" s="19"/>
      <c r="AH9" s="19"/>
    </row>
    <row r="10" spans="1:34" s="19" customFormat="1" x14ac:dyDescent="0.25">
      <c r="A10" s="30" t="s">
        <v>15</v>
      </c>
      <c r="B10" s="30" t="s">
        <v>0</v>
      </c>
      <c r="C10" s="30" t="s">
        <v>16</v>
      </c>
      <c r="D10" s="18" t="s">
        <v>17</v>
      </c>
      <c r="E10" s="30">
        <v>1</v>
      </c>
      <c r="F10" s="30">
        <v>2</v>
      </c>
      <c r="G10" s="30"/>
      <c r="K10" s="13">
        <f t="shared" si="0"/>
        <v>1</v>
      </c>
      <c r="L10" s="21">
        <v>8</v>
      </c>
      <c r="M10" s="20">
        <v>1</v>
      </c>
      <c r="N10" s="20">
        <v>3</v>
      </c>
      <c r="O10" s="20">
        <f>IF(L10=1,2,IF(L10&gt;150,0.5,(200-L10)/100))</f>
        <v>1.92</v>
      </c>
      <c r="P10" s="20">
        <v>0.99</v>
      </c>
      <c r="Q10" s="19">
        <f>M10*N10*O10*P10*100</f>
        <v>570.24</v>
      </c>
      <c r="R10"/>
      <c r="T10"/>
      <c r="V10"/>
      <c r="W10"/>
      <c r="X10"/>
      <c r="Y10"/>
      <c r="Z10"/>
      <c r="AA10"/>
      <c r="AB10"/>
      <c r="AC10"/>
    </row>
    <row r="11" spans="1:34" s="19" customFormat="1" x14ac:dyDescent="0.25">
      <c r="A11" s="30"/>
      <c r="B11" s="30"/>
      <c r="C11" s="30"/>
      <c r="D11" s="22" t="s">
        <v>18</v>
      </c>
      <c r="E11" s="30"/>
      <c r="F11" s="30"/>
      <c r="G11" s="30"/>
      <c r="K11" s="13"/>
      <c r="R11"/>
      <c r="T11"/>
      <c r="U11" t="s">
        <v>125</v>
      </c>
      <c r="V11"/>
      <c r="W11"/>
      <c r="X11"/>
      <c r="Y11"/>
      <c r="Z11"/>
      <c r="AA11"/>
      <c r="AB11"/>
      <c r="AC11"/>
    </row>
    <row r="12" spans="1:34" s="19" customFormat="1" x14ac:dyDescent="0.25">
      <c r="A12" s="30" t="s">
        <v>19</v>
      </c>
      <c r="B12" s="30" t="s">
        <v>20</v>
      </c>
      <c r="C12" s="30" t="s">
        <v>21</v>
      </c>
      <c r="D12" s="18" t="s">
        <v>17</v>
      </c>
      <c r="E12" s="30">
        <v>1</v>
      </c>
      <c r="F12" s="30">
        <v>2</v>
      </c>
      <c r="G12" s="30"/>
      <c r="K12" s="13">
        <f t="shared" si="0"/>
        <v>-1</v>
      </c>
      <c r="L12" s="21">
        <v>15</v>
      </c>
      <c r="M12" s="20">
        <v>2</v>
      </c>
      <c r="N12" s="20">
        <v>3</v>
      </c>
      <c r="O12" s="20">
        <f>IF(L12=1,2,IF(L12&gt;150,0.5,(200-L12)/100))</f>
        <v>1.85</v>
      </c>
      <c r="P12" s="20">
        <v>0.99</v>
      </c>
      <c r="Q12" s="19">
        <f>M12*N12*O12*P12*100</f>
        <v>1098.9000000000001</v>
      </c>
      <c r="R12"/>
      <c r="T12"/>
      <c r="U12" t="s">
        <v>126</v>
      </c>
      <c r="V12"/>
      <c r="W12"/>
      <c r="X12"/>
      <c r="Y12"/>
      <c r="Z12"/>
      <c r="AA12"/>
      <c r="AB12"/>
      <c r="AC12"/>
    </row>
    <row r="13" spans="1:34" s="19" customFormat="1" x14ac:dyDescent="0.25">
      <c r="A13" s="30"/>
      <c r="B13" s="30"/>
      <c r="C13" s="30"/>
      <c r="D13" s="22" t="s">
        <v>18</v>
      </c>
      <c r="E13" s="30"/>
      <c r="F13" s="30"/>
      <c r="G13" s="30"/>
      <c r="K13" s="13"/>
      <c r="R13"/>
      <c r="T13"/>
      <c r="U13" t="s">
        <v>127</v>
      </c>
      <c r="V13"/>
      <c r="W13"/>
      <c r="X13"/>
      <c r="Y13"/>
      <c r="Z13"/>
      <c r="AA13"/>
      <c r="AB13"/>
      <c r="AC13"/>
    </row>
    <row r="14" spans="1:34" x14ac:dyDescent="0.25">
      <c r="A14" s="44" t="s">
        <v>105</v>
      </c>
      <c r="B14" s="44"/>
      <c r="C14" s="44"/>
      <c r="D14" s="4"/>
      <c r="E14" s="28"/>
      <c r="F14" s="28"/>
      <c r="G14" s="29"/>
      <c r="H14" s="24"/>
      <c r="I14" s="24"/>
      <c r="J14" s="24"/>
      <c r="K14" s="25"/>
      <c r="L14" s="26"/>
      <c r="M14" s="27"/>
      <c r="N14" s="23">
        <v>3</v>
      </c>
      <c r="O14" s="27"/>
      <c r="P14" s="27"/>
      <c r="Q14" s="24"/>
      <c r="U14" t="s">
        <v>128</v>
      </c>
      <c r="AD14" s="19"/>
      <c r="AE14" s="19"/>
      <c r="AF14" s="19"/>
      <c r="AG14" s="19"/>
      <c r="AH14" s="19"/>
    </row>
    <row r="15" spans="1:34" s="19" customFormat="1" x14ac:dyDescent="0.25">
      <c r="A15" s="30" t="s">
        <v>22</v>
      </c>
      <c r="B15" s="31" t="s">
        <v>23</v>
      </c>
      <c r="C15" s="18" t="s">
        <v>0</v>
      </c>
      <c r="D15" s="18" t="s">
        <v>24</v>
      </c>
      <c r="E15" s="31">
        <v>0</v>
      </c>
      <c r="F15" s="31">
        <v>1</v>
      </c>
      <c r="G15" s="31"/>
      <c r="K15" s="13">
        <f t="shared" si="0"/>
        <v>-1</v>
      </c>
      <c r="L15" s="21">
        <v>19</v>
      </c>
      <c r="M15" s="20">
        <f t="shared" ref="M15:M17" si="1">IF(E15=F15,1,IF(K15=1,IF(E15&gt;F15,3,0),IF(E15&gt;F15,0,3)))</f>
        <v>3</v>
      </c>
      <c r="N15" s="20">
        <v>3</v>
      </c>
      <c r="O15" s="20">
        <f>IF(L15=1,2,IF(L15&gt;150,0.5,(200-L15)/100))</f>
        <v>1.81</v>
      </c>
      <c r="P15" s="20">
        <v>0.99</v>
      </c>
      <c r="Q15" s="19">
        <f>M15*N15*O15*P15*100</f>
        <v>1612.7099999999998</v>
      </c>
      <c r="R15"/>
      <c r="T15"/>
      <c r="U15" t="s">
        <v>129</v>
      </c>
      <c r="V15"/>
      <c r="W15"/>
      <c r="X15"/>
      <c r="Y15"/>
      <c r="Z15"/>
      <c r="AA15"/>
      <c r="AB15"/>
      <c r="AC15"/>
    </row>
    <row r="16" spans="1:34" s="19" customFormat="1" x14ac:dyDescent="0.25">
      <c r="A16" s="30" t="s">
        <v>25</v>
      </c>
      <c r="B16" s="31" t="s">
        <v>26</v>
      </c>
      <c r="C16" s="31" t="s">
        <v>0</v>
      </c>
      <c r="D16" s="18" t="s">
        <v>27</v>
      </c>
      <c r="E16" s="31">
        <v>0</v>
      </c>
      <c r="F16" s="31">
        <v>0</v>
      </c>
      <c r="G16" s="31"/>
      <c r="K16" s="13">
        <f t="shared" si="0"/>
        <v>-1</v>
      </c>
      <c r="L16" s="21">
        <v>4</v>
      </c>
      <c r="M16" s="20">
        <f t="shared" si="1"/>
        <v>1</v>
      </c>
      <c r="N16" s="20">
        <v>3</v>
      </c>
      <c r="O16" s="20">
        <f>IF(L16=1,2,IF(L16&gt;150,0.5,(200-L16)/100))</f>
        <v>1.96</v>
      </c>
      <c r="P16" s="20">
        <v>0.99</v>
      </c>
      <c r="Q16" s="19">
        <f>M16*N16*O16*P16*100</f>
        <v>582.12</v>
      </c>
      <c r="R16"/>
      <c r="U16" t="s">
        <v>130</v>
      </c>
    </row>
    <row r="17" spans="1:21" s="19" customFormat="1" x14ac:dyDescent="0.25">
      <c r="A17" s="30" t="s">
        <v>28</v>
      </c>
      <c r="B17" s="18" t="s">
        <v>0</v>
      </c>
      <c r="C17" s="31" t="s">
        <v>29</v>
      </c>
      <c r="D17" s="18" t="s">
        <v>30</v>
      </c>
      <c r="E17" s="31">
        <v>1</v>
      </c>
      <c r="F17" s="31">
        <v>0</v>
      </c>
      <c r="G17" s="31"/>
      <c r="K17" s="13">
        <f t="shared" si="0"/>
        <v>1</v>
      </c>
      <c r="L17" s="21">
        <v>25</v>
      </c>
      <c r="M17" s="20">
        <f t="shared" si="1"/>
        <v>3</v>
      </c>
      <c r="N17" s="20">
        <v>3</v>
      </c>
      <c r="O17" s="20">
        <f>IF(L17=1,2,IF(L17&gt;150,0.5,(200-L17)/100))</f>
        <v>1.75</v>
      </c>
      <c r="P17" s="20">
        <v>0.99</v>
      </c>
      <c r="Q17" s="19">
        <f>M17*N17*O17*P17*100</f>
        <v>1559.25</v>
      </c>
      <c r="R17"/>
    </row>
    <row r="18" spans="1:21" x14ac:dyDescent="0.25">
      <c r="A18" s="44" t="s">
        <v>31</v>
      </c>
      <c r="B18" s="44"/>
      <c r="C18" s="44"/>
      <c r="D18" s="5"/>
      <c r="E18" s="5"/>
      <c r="F18" s="29"/>
      <c r="G18" s="29"/>
      <c r="H18" s="24"/>
      <c r="I18" s="24"/>
      <c r="J18" s="24"/>
      <c r="K18" s="25"/>
      <c r="L18" s="26"/>
      <c r="M18" s="27"/>
      <c r="N18" s="23">
        <v>1</v>
      </c>
      <c r="O18" s="27"/>
      <c r="P18" s="27"/>
      <c r="Q18" s="24"/>
      <c r="U18" s="19" t="s">
        <v>131</v>
      </c>
    </row>
    <row r="19" spans="1:21" x14ac:dyDescent="0.25">
      <c r="A19" s="9" t="s">
        <v>32</v>
      </c>
      <c r="B19" s="2" t="s">
        <v>0</v>
      </c>
      <c r="C19" s="2" t="s">
        <v>33</v>
      </c>
      <c r="D19" s="3" t="s">
        <v>27</v>
      </c>
      <c r="E19" s="2">
        <v>0</v>
      </c>
      <c r="F19" s="2">
        <v>0</v>
      </c>
      <c r="G19" s="2"/>
      <c r="K19" s="13">
        <f>IF(B19="Poland",1,-1)</f>
        <v>1</v>
      </c>
      <c r="L19" s="12">
        <v>127</v>
      </c>
      <c r="M19" s="14">
        <f>IF(E19=F19,1,IF(K19=1,IF(E19&gt;F19,3,0),IF(E19&gt;F19,0,3)))</f>
        <v>1</v>
      </c>
      <c r="N19" s="14">
        <v>1</v>
      </c>
      <c r="O19" s="14">
        <f>IF(L19=1,2,IF(L19&gt;150,0.5,(200-L19)/100))</f>
        <v>0.73</v>
      </c>
      <c r="P19" s="14">
        <v>0.99</v>
      </c>
      <c r="Q19">
        <f>M19*N19*O19*P19*100</f>
        <v>72.27</v>
      </c>
    </row>
    <row r="20" spans="1:21" x14ac:dyDescent="0.25">
      <c r="A20" s="6" t="s">
        <v>34</v>
      </c>
      <c r="B20" s="7" t="s">
        <v>0</v>
      </c>
      <c r="C20" s="8" t="s">
        <v>35</v>
      </c>
      <c r="D20" s="8" t="s">
        <v>17</v>
      </c>
      <c r="E20" s="7">
        <v>1</v>
      </c>
      <c r="F20" s="7">
        <v>2</v>
      </c>
      <c r="G20" s="7"/>
      <c r="K20" s="13">
        <f t="shared" ref="K20:K68" si="2">IF(B20="Poland",1,-1)</f>
        <v>1</v>
      </c>
      <c r="L20" s="12">
        <v>17</v>
      </c>
      <c r="M20" s="14">
        <f>IF(E20=F20,1,IF(K20=1,IF(E20&gt;F20,3,0),IF(E20&gt;F20,0,3)))</f>
        <v>0</v>
      </c>
      <c r="N20" s="14">
        <v>1</v>
      </c>
      <c r="O20" s="14">
        <f>IF(L20=1,2,IF(L20&gt;150,0.5,(200-L20)/100))</f>
        <v>1.83</v>
      </c>
      <c r="P20" s="14">
        <v>0.99</v>
      </c>
      <c r="Q20">
        <f>M20*N20*O20*P20*100</f>
        <v>0</v>
      </c>
      <c r="U20" t="s">
        <v>133</v>
      </c>
    </row>
    <row r="21" spans="1:21" x14ac:dyDescent="0.25">
      <c r="A21" s="9" t="s">
        <v>36</v>
      </c>
      <c r="B21" s="3" t="s">
        <v>0</v>
      </c>
      <c r="C21" s="2" t="s">
        <v>37</v>
      </c>
      <c r="D21" s="3" t="s">
        <v>38</v>
      </c>
      <c r="E21" s="2">
        <v>5</v>
      </c>
      <c r="F21" s="2">
        <v>0</v>
      </c>
      <c r="G21" s="2"/>
      <c r="K21" s="13">
        <f t="shared" si="2"/>
        <v>1</v>
      </c>
      <c r="L21" s="12">
        <v>46</v>
      </c>
      <c r="M21" s="14">
        <f>IF(E21=F21,1,IF(K21=1,IF(E21&gt;F21,3,0),IF(E21&gt;F21,0,3)))</f>
        <v>3</v>
      </c>
      <c r="N21" s="14">
        <v>1</v>
      </c>
      <c r="O21" s="14">
        <f>IF(L21=1,2,IF(L21&gt;150,0.5,(200-L21)/100))</f>
        <v>1.54</v>
      </c>
      <c r="P21" s="14">
        <v>0.99</v>
      </c>
      <c r="Q21">
        <f>M21*N21*O21*P21*100</f>
        <v>457.38000000000005</v>
      </c>
      <c r="U21" s="56" t="s">
        <v>134</v>
      </c>
    </row>
    <row r="22" spans="1:21" x14ac:dyDescent="0.25">
      <c r="A22" s="6" t="s">
        <v>39</v>
      </c>
      <c r="B22" s="8" t="s">
        <v>0</v>
      </c>
      <c r="C22" s="7" t="s">
        <v>40</v>
      </c>
      <c r="D22" s="8" t="s">
        <v>30</v>
      </c>
      <c r="E22" s="7">
        <v>1</v>
      </c>
      <c r="F22" s="7">
        <v>0</v>
      </c>
      <c r="G22" s="7"/>
      <c r="K22" s="13">
        <f t="shared" si="2"/>
        <v>1</v>
      </c>
      <c r="L22" s="12">
        <v>50</v>
      </c>
      <c r="M22" s="14">
        <f>IF(E22=F22,1,IF(K22=1,IF(E22&gt;F22,3,0),IF(E22&gt;F22,0,3)))</f>
        <v>3</v>
      </c>
      <c r="N22" s="14">
        <v>1</v>
      </c>
      <c r="O22" s="14">
        <f>IF(L22=1,2,IF(L22&gt;150,0.5,(200-L22)/100))</f>
        <v>1.5</v>
      </c>
      <c r="P22" s="14">
        <v>0.99</v>
      </c>
      <c r="Q22">
        <f>M22*N22*O22*P22*100</f>
        <v>445.5</v>
      </c>
      <c r="U22" s="56" t="s">
        <v>135</v>
      </c>
    </row>
    <row r="23" spans="1:21" x14ac:dyDescent="0.25">
      <c r="A23" s="44" t="s">
        <v>31</v>
      </c>
      <c r="B23" s="44"/>
      <c r="C23" s="44"/>
      <c r="D23" s="5"/>
      <c r="E23" s="5"/>
      <c r="F23" s="29"/>
      <c r="G23" s="29"/>
      <c r="H23" s="24"/>
      <c r="I23" s="24"/>
      <c r="J23" s="24"/>
      <c r="K23" s="25"/>
      <c r="L23" s="26"/>
      <c r="M23" s="27"/>
      <c r="N23" s="23">
        <v>1</v>
      </c>
      <c r="O23" s="27"/>
      <c r="P23" s="27"/>
      <c r="Q23" s="24"/>
    </row>
    <row r="24" spans="1:21" x14ac:dyDescent="0.25">
      <c r="A24" s="9" t="s">
        <v>41</v>
      </c>
      <c r="B24" s="3" t="s">
        <v>0</v>
      </c>
      <c r="C24" s="2" t="s">
        <v>42</v>
      </c>
      <c r="D24" s="3" t="s">
        <v>43</v>
      </c>
      <c r="E24" s="2">
        <v>3</v>
      </c>
      <c r="F24" s="2">
        <v>1</v>
      </c>
      <c r="G24" s="2"/>
      <c r="K24" s="13">
        <f t="shared" si="2"/>
        <v>1</v>
      </c>
      <c r="L24" s="12">
        <v>17</v>
      </c>
      <c r="M24" s="14">
        <f>IF(E24=F24,1,IF(K24=1,IF(E24&gt;F24,3,0),IF(E24&gt;F24,0,3)))</f>
        <v>3</v>
      </c>
      <c r="N24" s="14">
        <v>1</v>
      </c>
      <c r="O24" s="14">
        <f>IF(L24=1,2,IF(L24&gt;150,0.5,(200-L24)/100))</f>
        <v>1.83</v>
      </c>
      <c r="P24" s="14">
        <v>0.99</v>
      </c>
      <c r="Q24">
        <f>M24*N24*O24*P24*100</f>
        <v>543.51</v>
      </c>
      <c r="U24" t="s">
        <v>136</v>
      </c>
    </row>
    <row r="25" spans="1:21" x14ac:dyDescent="0.25">
      <c r="A25" s="6" t="s">
        <v>44</v>
      </c>
      <c r="B25" s="8" t="s">
        <v>0</v>
      </c>
      <c r="C25" s="7" t="s">
        <v>45</v>
      </c>
      <c r="D25" s="8" t="s">
        <v>46</v>
      </c>
      <c r="E25" s="7">
        <v>4</v>
      </c>
      <c r="F25" s="7">
        <v>2</v>
      </c>
      <c r="G25" s="7"/>
      <c r="K25" s="13">
        <f t="shared" si="2"/>
        <v>1</v>
      </c>
      <c r="L25" s="12">
        <v>31</v>
      </c>
      <c r="M25" s="14">
        <f>IF(E25=F25,1,IF(K25=1,IF(E25&gt;F25,3,0),IF(E25&gt;F25,0,3)))</f>
        <v>3</v>
      </c>
      <c r="N25" s="14">
        <v>1</v>
      </c>
      <c r="O25" s="14">
        <f>IF(L25=1,2,IF(L25&gt;150,0.5,(200-L25)/100))</f>
        <v>1.69</v>
      </c>
      <c r="P25" s="14">
        <v>0.99</v>
      </c>
      <c r="Q25">
        <f>M25*N25*O25*P25*100</f>
        <v>501.93</v>
      </c>
      <c r="U25" s="56" t="s">
        <v>137</v>
      </c>
    </row>
    <row r="26" spans="1:21" x14ac:dyDescent="0.25">
      <c r="A26" s="44" t="s">
        <v>106</v>
      </c>
      <c r="B26" s="44"/>
      <c r="C26" s="44"/>
      <c r="D26" s="4"/>
      <c r="E26" s="4"/>
      <c r="F26" s="4"/>
      <c r="G26" s="29"/>
      <c r="H26" s="24"/>
      <c r="I26" s="24"/>
      <c r="J26" s="24"/>
      <c r="K26" s="25"/>
      <c r="L26" s="26"/>
      <c r="M26" s="27"/>
      <c r="N26" s="23">
        <v>2.5</v>
      </c>
      <c r="O26" s="27"/>
      <c r="P26" s="27"/>
      <c r="Q26" s="24"/>
    </row>
    <row r="27" spans="1:21" x14ac:dyDescent="0.25">
      <c r="A27" s="9" t="s">
        <v>47</v>
      </c>
      <c r="B27" s="3" t="s">
        <v>0</v>
      </c>
      <c r="C27" s="2" t="s">
        <v>48</v>
      </c>
      <c r="D27" s="3" t="s">
        <v>8</v>
      </c>
      <c r="E27" s="2">
        <v>2</v>
      </c>
      <c r="F27" s="2">
        <v>1</v>
      </c>
      <c r="G27" s="2"/>
      <c r="K27" s="13">
        <f t="shared" si="2"/>
        <v>1</v>
      </c>
      <c r="L27" s="12">
        <v>54</v>
      </c>
      <c r="M27" s="14">
        <f>IF(E27=F27,1,IF(K27=1,IF(E27&gt;F27,3,0),IF(E27&gt;F27,0,3)))</f>
        <v>3</v>
      </c>
      <c r="N27" s="14">
        <v>2.5</v>
      </c>
      <c r="O27" s="14">
        <f>IF(L27=1,2,IF(L27&gt;150,0.5,(200-L27)/100))</f>
        <v>1.46</v>
      </c>
      <c r="P27" s="14">
        <v>0.99</v>
      </c>
      <c r="Q27">
        <f>M27*N27*O27*P27*100</f>
        <v>1084.05</v>
      </c>
    </row>
    <row r="28" spans="1:21" x14ac:dyDescent="0.25">
      <c r="A28" s="6" t="s">
        <v>49</v>
      </c>
      <c r="B28" s="7" t="s">
        <v>50</v>
      </c>
      <c r="C28" s="7" t="s">
        <v>0</v>
      </c>
      <c r="D28" s="8" t="s">
        <v>14</v>
      </c>
      <c r="E28" s="7">
        <v>2</v>
      </c>
      <c r="F28" s="7">
        <v>2</v>
      </c>
      <c r="G28" s="7"/>
      <c r="K28" s="13">
        <f t="shared" si="2"/>
        <v>-1</v>
      </c>
      <c r="L28" s="12">
        <v>40</v>
      </c>
      <c r="M28" s="14">
        <f>IF(E28=F28,1,IF(K28=1,IF(E28&gt;F28,3,0),IF(E28&gt;F28,0,3)))</f>
        <v>1</v>
      </c>
      <c r="N28" s="14">
        <v>2.5</v>
      </c>
      <c r="O28" s="14">
        <f>IF(L28=1,2,IF(L28&gt;150,0.5,(200-L28)/100))</f>
        <v>1.6</v>
      </c>
      <c r="P28" s="14">
        <v>0.99</v>
      </c>
      <c r="Q28">
        <f>M28*N28*O28*P28*100</f>
        <v>396</v>
      </c>
    </row>
    <row r="29" spans="1:21" x14ac:dyDescent="0.25">
      <c r="A29" s="9" t="s">
        <v>51</v>
      </c>
      <c r="B29" s="3" t="s">
        <v>0</v>
      </c>
      <c r="C29" s="2" t="s">
        <v>52</v>
      </c>
      <c r="D29" s="47" t="s">
        <v>53</v>
      </c>
      <c r="E29" s="48">
        <v>8</v>
      </c>
      <c r="F29" s="48">
        <v>1</v>
      </c>
      <c r="G29" s="48"/>
      <c r="H29" s="46"/>
      <c r="I29" s="46"/>
      <c r="J29" s="46"/>
      <c r="K29" s="49">
        <f t="shared" si="2"/>
        <v>1</v>
      </c>
      <c r="L29" s="50" t="s">
        <v>100</v>
      </c>
      <c r="M29" s="43">
        <f>IF(E29=F29,1,IF(K29=1,IF(E29&gt;F29,3,0),IF(E29&gt;F29,0,3)))</f>
        <v>3</v>
      </c>
      <c r="N29" s="43">
        <v>2.5</v>
      </c>
      <c r="O29" s="43">
        <f>IF(L29=1,2,IF(L29&gt;150,0.5,(200-L29)/100))</f>
        <v>0.5</v>
      </c>
      <c r="P29" s="43">
        <v>0.99</v>
      </c>
      <c r="Q29" s="46"/>
      <c r="R29" s="54" t="s">
        <v>121</v>
      </c>
    </row>
    <row r="30" spans="1:21" x14ac:dyDescent="0.25">
      <c r="A30" s="6" t="s">
        <v>54</v>
      </c>
      <c r="B30" s="8" t="s">
        <v>26</v>
      </c>
      <c r="C30" s="7" t="s">
        <v>0</v>
      </c>
      <c r="D30" s="8" t="s">
        <v>43</v>
      </c>
      <c r="E30" s="7">
        <v>3</v>
      </c>
      <c r="F30" s="7">
        <v>1</v>
      </c>
      <c r="G30" s="7"/>
      <c r="K30" s="13">
        <f t="shared" si="2"/>
        <v>-1</v>
      </c>
      <c r="L30" s="12">
        <v>3</v>
      </c>
      <c r="M30" s="14">
        <f>IF(E30=F30,1,IF(K30=1,IF(E30&gt;F30,3,0),IF(E30&gt;F30,0,3)))</f>
        <v>0</v>
      </c>
      <c r="N30" s="14">
        <v>2.5</v>
      </c>
      <c r="O30" s="14">
        <f>IF(L30=1,2,IF(L30&gt;150,0.5,(200-L30)/100))</f>
        <v>1.97</v>
      </c>
      <c r="P30" s="14">
        <v>0.99</v>
      </c>
      <c r="Q30">
        <f>M30*N30*O30*P30*100</f>
        <v>0</v>
      </c>
    </row>
    <row r="31" spans="1:21" x14ac:dyDescent="0.25">
      <c r="A31" s="44" t="s">
        <v>31</v>
      </c>
      <c r="B31" s="44"/>
      <c r="C31" s="44"/>
      <c r="D31" s="5"/>
      <c r="E31" s="29"/>
      <c r="F31" s="29"/>
      <c r="G31" s="29"/>
      <c r="H31" s="24"/>
      <c r="I31" s="24"/>
      <c r="J31" s="24"/>
      <c r="K31" s="25"/>
      <c r="L31" s="26"/>
      <c r="M31" s="27"/>
      <c r="N31" s="23">
        <v>1</v>
      </c>
      <c r="O31" s="27"/>
      <c r="P31" s="27"/>
      <c r="Q31" s="24"/>
    </row>
    <row r="32" spans="1:21" x14ac:dyDescent="0.25">
      <c r="A32" s="9" t="s">
        <v>55</v>
      </c>
      <c r="B32" s="2" t="s">
        <v>0</v>
      </c>
      <c r="C32" s="2" t="s">
        <v>56</v>
      </c>
      <c r="D32" s="3" t="s">
        <v>27</v>
      </c>
      <c r="E32" s="2">
        <v>0</v>
      </c>
      <c r="F32" s="2">
        <v>0</v>
      </c>
      <c r="G32" s="2"/>
      <c r="K32" s="13">
        <f t="shared" si="2"/>
        <v>1</v>
      </c>
      <c r="L32" s="12">
        <v>25</v>
      </c>
      <c r="M32" s="14">
        <f>IF(E32=F32,1,IF(K32=1,IF(E32&gt;F32,3,0),IF(E32&gt;F32,0,3)))</f>
        <v>1</v>
      </c>
      <c r="N32" s="14">
        <v>1</v>
      </c>
      <c r="O32" s="14">
        <f>IF(L32=1,2,IF(L32&gt;150,0.5,(200-L32)/100))</f>
        <v>1.75</v>
      </c>
      <c r="P32" s="14">
        <v>0.99</v>
      </c>
      <c r="Q32">
        <f>M32*N32*O32*P32*100</f>
        <v>173.25</v>
      </c>
    </row>
    <row r="33" spans="1:18" x14ac:dyDescent="0.25">
      <c r="A33" s="44" t="s">
        <v>106</v>
      </c>
      <c r="B33" s="44"/>
      <c r="C33" s="44"/>
      <c r="D33" s="4"/>
      <c r="E33" s="28"/>
      <c r="F33" s="28"/>
      <c r="G33" s="29"/>
      <c r="H33" s="24"/>
      <c r="I33" s="24"/>
      <c r="J33" s="24"/>
      <c r="K33" s="25"/>
      <c r="L33" s="26"/>
      <c r="M33" s="27"/>
      <c r="N33" s="23">
        <v>2.5</v>
      </c>
      <c r="O33" s="27"/>
      <c r="P33" s="27"/>
      <c r="Q33" s="24"/>
    </row>
    <row r="34" spans="1:18" x14ac:dyDescent="0.25">
      <c r="A34" s="6" t="s">
        <v>57</v>
      </c>
      <c r="B34" s="8" t="s">
        <v>0</v>
      </c>
      <c r="C34" s="7" t="s">
        <v>58</v>
      </c>
      <c r="D34" s="8" t="s">
        <v>59</v>
      </c>
      <c r="E34" s="7">
        <v>4</v>
      </c>
      <c r="F34" s="7">
        <v>0</v>
      </c>
      <c r="G34" s="7"/>
      <c r="K34" s="13">
        <f t="shared" si="2"/>
        <v>1</v>
      </c>
      <c r="L34" s="12">
        <v>139</v>
      </c>
      <c r="M34" s="14">
        <f>IF(E34=F34,1,IF(K34=1,IF(E34&gt;F34,3,0),IF(E34&gt;F34,0,3)))</f>
        <v>3</v>
      </c>
      <c r="N34" s="14">
        <v>2.5</v>
      </c>
      <c r="O34" s="14">
        <f>IF(L34=1,2,IF(L34&gt;150,0.5,(200-L34)/100))</f>
        <v>0.61</v>
      </c>
      <c r="P34" s="14">
        <v>0.99</v>
      </c>
      <c r="Q34">
        <f>M34*N34*O34*P34*100</f>
        <v>452.92500000000001</v>
      </c>
    </row>
    <row r="35" spans="1:18" x14ac:dyDescent="0.25">
      <c r="A35" s="9" t="s">
        <v>60</v>
      </c>
      <c r="B35" s="2" t="s">
        <v>61</v>
      </c>
      <c r="C35" s="2" t="s">
        <v>0</v>
      </c>
      <c r="D35" s="3" t="s">
        <v>2</v>
      </c>
      <c r="E35" s="2">
        <v>1</v>
      </c>
      <c r="F35" s="2">
        <v>1</v>
      </c>
      <c r="G35" s="2"/>
      <c r="K35" s="13">
        <f t="shared" si="2"/>
        <v>-1</v>
      </c>
      <c r="L35" s="12">
        <v>66</v>
      </c>
      <c r="M35" s="14">
        <f>IF(E35=F35,1,IF(K35=1,IF(E35&gt;F35,3,0),IF(E35&gt;F35,0,3)))</f>
        <v>1</v>
      </c>
      <c r="N35" s="14">
        <v>2.5</v>
      </c>
      <c r="O35" s="14">
        <f>IF(L35=1,2,IF(L35&gt;150,0.5,(200-L35)/100))</f>
        <v>1.34</v>
      </c>
      <c r="P35" s="14">
        <v>0.99</v>
      </c>
      <c r="Q35">
        <f>M35*N35*O35*P35*100</f>
        <v>331.65</v>
      </c>
    </row>
    <row r="36" spans="1:18" x14ac:dyDescent="0.25">
      <c r="A36" s="44" t="s">
        <v>31</v>
      </c>
      <c r="B36" s="44"/>
      <c r="C36" s="44"/>
      <c r="D36" s="5"/>
      <c r="E36" s="29"/>
      <c r="F36" s="29"/>
      <c r="G36" s="29"/>
      <c r="H36" s="24"/>
      <c r="I36" s="24"/>
      <c r="J36" s="24"/>
      <c r="K36" s="25"/>
      <c r="L36" s="26"/>
      <c r="M36" s="27"/>
      <c r="N36" s="23">
        <v>1</v>
      </c>
      <c r="O36" s="27"/>
      <c r="P36" s="27"/>
      <c r="Q36" s="24"/>
    </row>
    <row r="37" spans="1:18" x14ac:dyDescent="0.25">
      <c r="A37" s="6" t="s">
        <v>62</v>
      </c>
      <c r="B37" s="7" t="s">
        <v>21</v>
      </c>
      <c r="C37" s="7" t="s">
        <v>20</v>
      </c>
      <c r="D37" s="8" t="s">
        <v>14</v>
      </c>
      <c r="E37" s="7">
        <v>2</v>
      </c>
      <c r="F37" s="7">
        <v>2</v>
      </c>
      <c r="G37" s="7"/>
      <c r="K37" s="13">
        <v>1</v>
      </c>
      <c r="L37" s="12">
        <v>12</v>
      </c>
      <c r="M37" s="14">
        <f>IF(E37=F37,1,IF(K37=1,IF(E37&gt;F37,3,0),IF(E37&gt;F37,0,3)))</f>
        <v>1</v>
      </c>
      <c r="N37" s="14">
        <v>1</v>
      </c>
      <c r="O37" s="14">
        <f>IF(L37=1,2,IF(L37&gt;150,0.5,(200-L37)/100))</f>
        <v>1.88</v>
      </c>
      <c r="P37" s="14">
        <v>0.99</v>
      </c>
      <c r="Q37">
        <f>M37*N37*O37*P37*100</f>
        <v>186.12</v>
      </c>
    </row>
    <row r="38" spans="1:18" x14ac:dyDescent="0.25">
      <c r="A38" s="44" t="s">
        <v>106</v>
      </c>
      <c r="B38" s="44"/>
      <c r="C38" s="44"/>
      <c r="D38" s="4"/>
      <c r="E38" s="28"/>
      <c r="F38" s="28"/>
      <c r="G38" s="29"/>
      <c r="H38" s="24"/>
      <c r="I38" s="24"/>
      <c r="J38" s="24"/>
      <c r="K38" s="25"/>
      <c r="L38" s="26"/>
      <c r="M38" s="27"/>
      <c r="N38" s="23">
        <v>2.5</v>
      </c>
      <c r="O38" s="27"/>
      <c r="P38" s="27"/>
      <c r="Q38" s="24"/>
    </row>
    <row r="39" spans="1:18" x14ac:dyDescent="0.25">
      <c r="A39" s="9" t="s">
        <v>63</v>
      </c>
      <c r="B39" s="2" t="s">
        <v>58</v>
      </c>
      <c r="C39" s="3" t="s">
        <v>0</v>
      </c>
      <c r="D39" s="3" t="s">
        <v>64</v>
      </c>
      <c r="E39" s="2">
        <v>0</v>
      </c>
      <c r="F39" s="2">
        <v>4</v>
      </c>
      <c r="G39" s="2"/>
      <c r="K39" s="13">
        <f t="shared" si="2"/>
        <v>-1</v>
      </c>
      <c r="L39" s="12">
        <v>117</v>
      </c>
      <c r="M39" s="14">
        <f>IF(E39=F39,1,IF(K39=1,IF(E39&gt;F39,3,0),IF(E39&gt;F39,0,3)))</f>
        <v>3</v>
      </c>
      <c r="N39" s="14">
        <v>2.5</v>
      </c>
      <c r="O39" s="14">
        <f>IF(L39=1,2,IF(L39&gt;150,0.5,(200-L39)/100))</f>
        <v>0.83</v>
      </c>
      <c r="P39" s="14">
        <v>0.99</v>
      </c>
      <c r="Q39">
        <f>M39*N39*O39*P39*100</f>
        <v>616.27499999999998</v>
      </c>
    </row>
    <row r="40" spans="1:18" x14ac:dyDescent="0.25">
      <c r="A40" s="6" t="s">
        <v>65</v>
      </c>
      <c r="B40" s="7" t="s">
        <v>0</v>
      </c>
      <c r="C40" s="7" t="s">
        <v>50</v>
      </c>
      <c r="D40" s="8" t="s">
        <v>14</v>
      </c>
      <c r="E40" s="7">
        <v>2</v>
      </c>
      <c r="F40" s="7">
        <v>2</v>
      </c>
      <c r="G40" s="7"/>
      <c r="K40" s="13">
        <f t="shared" si="2"/>
        <v>1</v>
      </c>
      <c r="L40" s="12">
        <v>29</v>
      </c>
      <c r="M40" s="14">
        <f>IF(E40=F40,1,IF(K40=1,IF(E40&gt;F40,3,0),IF(E40&gt;F40,0,3)))</f>
        <v>1</v>
      </c>
      <c r="N40" s="14">
        <v>2.5</v>
      </c>
      <c r="O40" s="14">
        <f>IF(L40=1,2,IF(L40&gt;150,0.5,(200-L40)/100))</f>
        <v>1.71</v>
      </c>
      <c r="P40" s="14">
        <v>0.99</v>
      </c>
      <c r="Q40">
        <f>M40*N40*O40*P40*100</f>
        <v>423.22500000000002</v>
      </c>
    </row>
    <row r="41" spans="1:18" x14ac:dyDescent="0.25">
      <c r="A41" s="9" t="s">
        <v>66</v>
      </c>
      <c r="B41" s="3" t="s">
        <v>0</v>
      </c>
      <c r="C41" s="2" t="s">
        <v>26</v>
      </c>
      <c r="D41" s="3" t="s">
        <v>67</v>
      </c>
      <c r="E41" s="2">
        <v>2</v>
      </c>
      <c r="F41" s="2">
        <v>0</v>
      </c>
      <c r="G41" s="2"/>
      <c r="K41" s="13">
        <f t="shared" si="2"/>
        <v>1</v>
      </c>
      <c r="L41" s="12">
        <v>1</v>
      </c>
      <c r="M41" s="14">
        <f>IF(E41=F41,1,IF(K41=1,IF(E41&gt;F41,3,0),IF(E41&gt;F41,0,3)))</f>
        <v>3</v>
      </c>
      <c r="N41" s="14">
        <v>2.5</v>
      </c>
      <c r="O41" s="14">
        <f>IF(L41=1,2,IF(L41&gt;150,0.5,(200-L41)/100))</f>
        <v>2</v>
      </c>
      <c r="P41" s="14">
        <v>0.99</v>
      </c>
      <c r="Q41">
        <f>M41*N41*O41*P41*100</f>
        <v>1485</v>
      </c>
    </row>
    <row r="42" spans="1:18" x14ac:dyDescent="0.25">
      <c r="A42" s="6" t="s">
        <v>68</v>
      </c>
      <c r="B42" s="7" t="s">
        <v>52</v>
      </c>
      <c r="C42" s="8" t="s">
        <v>0</v>
      </c>
      <c r="D42" s="47" t="s">
        <v>69</v>
      </c>
      <c r="E42" s="48">
        <v>0</v>
      </c>
      <c r="F42" s="48">
        <v>7</v>
      </c>
      <c r="G42" s="48"/>
      <c r="H42" s="46"/>
      <c r="I42" s="46"/>
      <c r="J42" s="46"/>
      <c r="K42" s="49">
        <f t="shared" si="2"/>
        <v>-1</v>
      </c>
      <c r="L42" s="50" t="s">
        <v>100</v>
      </c>
      <c r="M42" s="43">
        <f>IF(E42=F42,1,IF(K42=1,IF(E42&gt;F42,3,0),IF(E42&gt;F42,0,3)))</f>
        <v>3</v>
      </c>
      <c r="N42" s="43">
        <v>2.5</v>
      </c>
      <c r="O42" s="43">
        <f>IF(L42=1,2,IF(L42&gt;150,0.5,(200-L42)/100))</f>
        <v>0.5</v>
      </c>
      <c r="P42" s="43">
        <v>0.99</v>
      </c>
      <c r="Q42" s="46"/>
      <c r="R42" s="54" t="s">
        <v>121</v>
      </c>
    </row>
    <row r="43" spans="1:18" x14ac:dyDescent="0.25">
      <c r="A43" s="44" t="s">
        <v>31</v>
      </c>
      <c r="B43" s="44"/>
      <c r="C43" s="44"/>
      <c r="D43" s="29"/>
      <c r="E43" s="29"/>
      <c r="F43" s="29"/>
      <c r="G43" s="29"/>
      <c r="H43" s="24"/>
      <c r="I43" s="24"/>
      <c r="J43" s="24"/>
      <c r="K43" s="25"/>
      <c r="L43" s="26"/>
      <c r="M43" s="27"/>
      <c r="N43" s="23">
        <v>1</v>
      </c>
      <c r="O43" s="27"/>
      <c r="P43" s="27"/>
      <c r="Q43" s="24"/>
    </row>
    <row r="44" spans="1:18" x14ac:dyDescent="0.25">
      <c r="A44" s="9" t="s">
        <v>70</v>
      </c>
      <c r="B44" s="3" t="s">
        <v>0</v>
      </c>
      <c r="C44" s="2" t="s">
        <v>33</v>
      </c>
      <c r="D44" s="3" t="s">
        <v>8</v>
      </c>
      <c r="E44" s="2">
        <v>2</v>
      </c>
      <c r="F44" s="2">
        <v>1</v>
      </c>
      <c r="G44" s="2"/>
      <c r="K44" s="13">
        <f t="shared" si="2"/>
        <v>1</v>
      </c>
      <c r="L44" s="12">
        <v>106</v>
      </c>
      <c r="M44" s="14">
        <f>IF(E44=F44,1,IF(K44=1,IF(E44&gt;F44,3,0),IF(E44&gt;F44,0,3)))</f>
        <v>3</v>
      </c>
      <c r="N44" s="14">
        <v>1</v>
      </c>
      <c r="O44" s="14">
        <f>IF(L44=1,2,IF(L44&gt;150,0.5,(200-L44)/100))</f>
        <v>0.94</v>
      </c>
      <c r="P44" s="14">
        <v>1</v>
      </c>
      <c r="Q44">
        <f>M44*N44*O44*P44*100</f>
        <v>282</v>
      </c>
    </row>
    <row r="45" spans="1:18" x14ac:dyDescent="0.25">
      <c r="A45" s="6" t="s">
        <v>71</v>
      </c>
      <c r="B45" s="7" t="s">
        <v>26</v>
      </c>
      <c r="C45" s="7" t="s">
        <v>0</v>
      </c>
      <c r="D45" s="8" t="s">
        <v>27</v>
      </c>
      <c r="E45" s="7">
        <v>0</v>
      </c>
      <c r="F45" s="7">
        <v>0</v>
      </c>
      <c r="G45" s="7"/>
      <c r="K45" s="13">
        <f t="shared" si="2"/>
        <v>-1</v>
      </c>
      <c r="L45" s="12">
        <v>2</v>
      </c>
      <c r="M45" s="14">
        <f>IF(E45=F45,1,IF(K45=1,IF(E45&gt;F45,3,0),IF(E45&gt;F45,0,3)))</f>
        <v>1</v>
      </c>
      <c r="N45" s="14">
        <v>1</v>
      </c>
      <c r="O45" s="14">
        <f>IF(L45=1,2,IF(L45&gt;150,0.5,(200-L45)/100))</f>
        <v>1.98</v>
      </c>
      <c r="P45" s="14">
        <v>1</v>
      </c>
      <c r="Q45">
        <f>M45*N45*O45*P45*100</f>
        <v>198</v>
      </c>
    </row>
    <row r="46" spans="1:18" x14ac:dyDescent="0.25">
      <c r="A46" s="9" t="s">
        <v>72</v>
      </c>
      <c r="B46" s="2" t="s">
        <v>0</v>
      </c>
      <c r="C46" s="3" t="s">
        <v>50</v>
      </c>
      <c r="D46" s="3" t="s">
        <v>24</v>
      </c>
      <c r="E46" s="2">
        <v>0</v>
      </c>
      <c r="F46" s="2">
        <v>1</v>
      </c>
      <c r="G46" s="2"/>
      <c r="K46" s="13">
        <f t="shared" si="2"/>
        <v>1</v>
      </c>
      <c r="L46" s="12">
        <v>34</v>
      </c>
      <c r="M46" s="14">
        <f>IF(E46=F46,1,IF(K46=1,IF(E46&gt;F46,3,0),IF(E46&gt;F46,0,3)))</f>
        <v>0</v>
      </c>
      <c r="N46" s="14">
        <v>1</v>
      </c>
      <c r="O46" s="14">
        <f>IF(L46=1,2,IF(L46&gt;150,0.5,(200-L46)/100))</f>
        <v>1.66</v>
      </c>
      <c r="P46" s="14">
        <v>1</v>
      </c>
      <c r="Q46">
        <f>M46*N46*O46*P46*100</f>
        <v>0</v>
      </c>
    </row>
    <row r="47" spans="1:18" x14ac:dyDescent="0.25">
      <c r="A47" s="6" t="s">
        <v>73</v>
      </c>
      <c r="B47" s="7" t="s">
        <v>74</v>
      </c>
      <c r="C47" s="8" t="s">
        <v>0</v>
      </c>
      <c r="D47" s="8" t="s">
        <v>24</v>
      </c>
      <c r="E47" s="7">
        <v>0</v>
      </c>
      <c r="F47" s="7">
        <v>1</v>
      </c>
      <c r="G47" s="7"/>
      <c r="K47" s="13">
        <f t="shared" si="2"/>
        <v>-1</v>
      </c>
      <c r="L47" s="12">
        <v>96</v>
      </c>
      <c r="M47" s="14">
        <f>IF(E47=F47,1,IF(K47=1,IF(E47&gt;F47,3,0),IF(E47&gt;F47,0,3)))</f>
        <v>3</v>
      </c>
      <c r="N47" s="14">
        <v>1</v>
      </c>
      <c r="O47" s="14">
        <f>IF(L47=1,2,IF(L47&gt;150,0.5,(200-L47)/100))</f>
        <v>1.04</v>
      </c>
      <c r="P47" s="14">
        <v>1</v>
      </c>
      <c r="Q47">
        <f>M47*N47*O47*P47*100</f>
        <v>312</v>
      </c>
    </row>
    <row r="48" spans="1:18" x14ac:dyDescent="0.25">
      <c r="A48" s="9" t="s">
        <v>75</v>
      </c>
      <c r="B48" s="3" t="s">
        <v>21</v>
      </c>
      <c r="C48" s="2" t="s">
        <v>76</v>
      </c>
      <c r="D48" s="3" t="s">
        <v>77</v>
      </c>
      <c r="E48" s="2">
        <v>3</v>
      </c>
      <c r="F48" s="2">
        <v>0</v>
      </c>
      <c r="G48" s="2"/>
      <c r="K48" s="13">
        <v>1</v>
      </c>
      <c r="L48" s="12">
        <v>59</v>
      </c>
      <c r="M48" s="14">
        <f>IF(E48=F48,1,IF(K48=1,IF(E48&gt;F48,3,0),IF(E48&gt;F48,0,3)))</f>
        <v>3</v>
      </c>
      <c r="N48" s="14">
        <v>1</v>
      </c>
      <c r="O48" s="14">
        <f>IF(L48=1,2,IF(L48&gt;150,0.5,(200-L48)/100))</f>
        <v>1.41</v>
      </c>
      <c r="P48" s="14">
        <v>1</v>
      </c>
      <c r="Q48">
        <f>M48*N48*O48*P48*100</f>
        <v>422.99999999999994</v>
      </c>
    </row>
    <row r="49" spans="1:18" x14ac:dyDescent="0.25">
      <c r="A49" s="44" t="s">
        <v>31</v>
      </c>
      <c r="B49" s="44"/>
      <c r="C49" s="44"/>
      <c r="D49" s="5"/>
      <c r="E49" s="29"/>
      <c r="F49" s="29"/>
      <c r="G49" s="29"/>
      <c r="H49" s="24"/>
      <c r="I49" s="24"/>
      <c r="J49" s="24"/>
      <c r="K49" s="25"/>
      <c r="L49" s="26"/>
      <c r="M49" s="27"/>
      <c r="N49" s="23">
        <v>1</v>
      </c>
      <c r="O49" s="27"/>
      <c r="P49" s="27"/>
      <c r="Q49" s="24"/>
    </row>
    <row r="50" spans="1:18" x14ac:dyDescent="0.25">
      <c r="A50" s="6" t="s">
        <v>78</v>
      </c>
      <c r="B50" s="7" t="s">
        <v>0</v>
      </c>
      <c r="C50" s="7" t="s">
        <v>61</v>
      </c>
      <c r="D50" s="8" t="s">
        <v>27</v>
      </c>
      <c r="E50" s="7">
        <v>0</v>
      </c>
      <c r="F50" s="7">
        <v>0</v>
      </c>
      <c r="G50" s="7"/>
      <c r="K50" s="13">
        <f t="shared" si="2"/>
        <v>1</v>
      </c>
      <c r="L50" s="12">
        <v>60</v>
      </c>
      <c r="M50" s="14">
        <f>IF(E50=F50,1,IF(K50=1,IF(E50&gt;F50,3,0),IF(E50&gt;F50,0,3)))</f>
        <v>1</v>
      </c>
      <c r="N50" s="14">
        <v>1</v>
      </c>
      <c r="O50" s="14">
        <f>IF(L50=1,2,IF(L50&gt;150,0.5,(200-L50)/100))</f>
        <v>1.4</v>
      </c>
      <c r="P50" s="14">
        <v>1</v>
      </c>
      <c r="Q50">
        <f>M50*N50*O50*P50*100</f>
        <v>140</v>
      </c>
    </row>
    <row r="51" spans="1:18" x14ac:dyDescent="0.25">
      <c r="A51" s="9" t="s">
        <v>79</v>
      </c>
      <c r="B51" s="2" t="s">
        <v>0</v>
      </c>
      <c r="C51" s="3" t="s">
        <v>80</v>
      </c>
      <c r="D51" s="3" t="s">
        <v>81</v>
      </c>
      <c r="E51" s="2">
        <v>0</v>
      </c>
      <c r="F51" s="2">
        <v>2</v>
      </c>
      <c r="G51" s="2"/>
      <c r="K51" s="13">
        <f t="shared" si="2"/>
        <v>1</v>
      </c>
      <c r="L51" s="12">
        <v>65</v>
      </c>
      <c r="M51" s="14">
        <f>IF(E51=F51,1,IF(K51=1,IF(E51&gt;F51,3,0),IF(E51&gt;F51,0,3)))</f>
        <v>0</v>
      </c>
      <c r="N51" s="14">
        <v>1</v>
      </c>
      <c r="O51" s="14">
        <f>IF(L51=1,2,IF(L51&gt;150,0.5,(200-L51)/100))</f>
        <v>1.35</v>
      </c>
      <c r="P51" s="14">
        <v>1</v>
      </c>
      <c r="Q51">
        <f>M51*N51*O51*P51*100</f>
        <v>0</v>
      </c>
    </row>
    <row r="52" spans="1:18" x14ac:dyDescent="0.25">
      <c r="A52" s="44" t="s">
        <v>103</v>
      </c>
      <c r="B52" s="44"/>
      <c r="C52" s="44"/>
      <c r="D52" s="4"/>
      <c r="E52" s="28"/>
      <c r="F52" s="28"/>
      <c r="G52" s="29"/>
      <c r="H52" s="24"/>
      <c r="I52" s="24"/>
      <c r="J52" s="24"/>
      <c r="K52" s="25"/>
      <c r="L52" s="26"/>
      <c r="M52" s="27"/>
      <c r="N52" s="23">
        <v>2.5</v>
      </c>
      <c r="O52" s="27"/>
      <c r="P52" s="27"/>
      <c r="Q52" s="24"/>
    </row>
    <row r="53" spans="1:18" x14ac:dyDescent="0.25">
      <c r="A53" s="6" t="s">
        <v>82</v>
      </c>
      <c r="B53" s="8" t="s">
        <v>83</v>
      </c>
      <c r="C53" s="7" t="s">
        <v>0</v>
      </c>
      <c r="D53" s="8" t="s">
        <v>67</v>
      </c>
      <c r="E53" s="7">
        <v>2</v>
      </c>
      <c r="F53" s="7">
        <v>0</v>
      </c>
      <c r="G53" s="7"/>
      <c r="K53" s="13">
        <f t="shared" si="2"/>
        <v>-1</v>
      </c>
      <c r="L53" s="12">
        <v>17</v>
      </c>
      <c r="M53" s="14">
        <f>IF(E53=F53,1,IF(K53=1,IF(E53&gt;F53,3,0),IF(E53&gt;F53,0,3)))</f>
        <v>0</v>
      </c>
      <c r="N53" s="14">
        <v>2.5</v>
      </c>
      <c r="O53" s="14">
        <f>IF(L53=1,2,IF(L53&gt;150,0.5,(200-L53)/100))</f>
        <v>1.83</v>
      </c>
      <c r="P53" s="14">
        <v>1</v>
      </c>
      <c r="Q53">
        <f>M53*N53*O53*P53*100</f>
        <v>0</v>
      </c>
    </row>
    <row r="54" spans="1:18" x14ac:dyDescent="0.25">
      <c r="A54" s="9" t="s">
        <v>84</v>
      </c>
      <c r="B54" s="3" t="s">
        <v>23</v>
      </c>
      <c r="C54" s="2" t="s">
        <v>0</v>
      </c>
      <c r="D54" s="3" t="s">
        <v>30</v>
      </c>
      <c r="E54" s="2">
        <v>1</v>
      </c>
      <c r="F54" s="2">
        <v>0</v>
      </c>
      <c r="G54" s="2"/>
      <c r="K54" s="13">
        <f t="shared" si="2"/>
        <v>-1</v>
      </c>
      <c r="L54" s="12">
        <v>26</v>
      </c>
      <c r="M54" s="14">
        <f>IF(E54=F54,1,IF(K54=1,IF(E54&gt;F54,3,0),IF(E54&gt;F54,0,3)))</f>
        <v>0</v>
      </c>
      <c r="N54" s="14">
        <v>2.5</v>
      </c>
      <c r="O54" s="14">
        <f>IF(L54=1,2,IF(L54&gt;150,0.5,(200-L54)/100))</f>
        <v>1.74</v>
      </c>
      <c r="P54" s="14">
        <v>1</v>
      </c>
      <c r="Q54">
        <f>M54*N54*O54*P54*100</f>
        <v>0</v>
      </c>
    </row>
    <row r="55" spans="1:18" x14ac:dyDescent="0.25">
      <c r="A55" s="6" t="s">
        <v>85</v>
      </c>
      <c r="B55" s="7" t="s">
        <v>86</v>
      </c>
      <c r="C55" s="8" t="s">
        <v>0</v>
      </c>
      <c r="D55" s="8" t="s">
        <v>87</v>
      </c>
      <c r="E55" s="7">
        <v>1</v>
      </c>
      <c r="F55" s="7">
        <v>5</v>
      </c>
      <c r="G55" s="7"/>
      <c r="K55" s="13">
        <f t="shared" si="2"/>
        <v>-1</v>
      </c>
      <c r="L55" s="12">
        <v>207</v>
      </c>
      <c r="M55" s="14">
        <f>IF(E55=F55,1,IF(K55=1,IF(E55&gt;F55,3,0),IF(E55&gt;F55,0,3)))</f>
        <v>3</v>
      </c>
      <c r="N55" s="14">
        <v>2.5</v>
      </c>
      <c r="O55" s="14">
        <f>IF(L55=1,2,IF(L55&gt;150,0.5,(200-L55)/100))</f>
        <v>0.5</v>
      </c>
      <c r="P55" s="14">
        <v>1</v>
      </c>
      <c r="Q55">
        <f>M55*N55*O55*P55*100</f>
        <v>375</v>
      </c>
    </row>
    <row r="56" spans="1:18" x14ac:dyDescent="0.25">
      <c r="A56" s="9" t="s">
        <v>88</v>
      </c>
      <c r="B56" s="2" t="s">
        <v>0</v>
      </c>
      <c r="C56" s="2" t="s">
        <v>89</v>
      </c>
      <c r="D56" s="3" t="s">
        <v>2</v>
      </c>
      <c r="E56" s="2">
        <v>1</v>
      </c>
      <c r="F56" s="2">
        <v>1</v>
      </c>
      <c r="G56" s="2"/>
      <c r="K56" s="13">
        <f t="shared" si="2"/>
        <v>1</v>
      </c>
      <c r="L56" s="12">
        <v>28</v>
      </c>
      <c r="M56" s="14">
        <f>IF(E56=F56,1,IF(K56=1,IF(E56&gt;F56,3,0),IF(E56&gt;F56,0,3)))</f>
        <v>1</v>
      </c>
      <c r="N56" s="14">
        <v>2.5</v>
      </c>
      <c r="O56" s="14">
        <f>IF(L56=1,2,IF(L56&gt;150,0.5,(200-L56)/100))</f>
        <v>1.72</v>
      </c>
      <c r="P56" s="14">
        <v>1</v>
      </c>
      <c r="Q56">
        <f>M56*N56*O56*P56*100</f>
        <v>430</v>
      </c>
    </row>
    <row r="57" spans="1:18" x14ac:dyDescent="0.25">
      <c r="A57" s="44" t="s">
        <v>31</v>
      </c>
      <c r="B57" s="44"/>
      <c r="C57" s="44"/>
      <c r="D57" s="29"/>
      <c r="E57" s="29"/>
      <c r="F57" s="29"/>
      <c r="G57" s="29"/>
      <c r="H57" s="24"/>
      <c r="I57" s="24"/>
      <c r="J57" s="24"/>
      <c r="K57" s="25"/>
      <c r="L57" s="26"/>
      <c r="M57" s="27"/>
      <c r="N57" s="23">
        <v>1</v>
      </c>
      <c r="O57" s="27"/>
      <c r="P57" s="27"/>
      <c r="Q57" s="24"/>
    </row>
    <row r="58" spans="1:18" x14ac:dyDescent="0.25">
      <c r="A58" s="6" t="s">
        <v>90</v>
      </c>
      <c r="B58" s="8" t="s">
        <v>0</v>
      </c>
      <c r="C58" s="7" t="s">
        <v>10</v>
      </c>
      <c r="D58" s="8" t="s">
        <v>11</v>
      </c>
      <c r="E58" s="7">
        <v>3</v>
      </c>
      <c r="F58" s="7">
        <v>2</v>
      </c>
      <c r="G58" s="7"/>
      <c r="K58" s="13">
        <f t="shared" si="2"/>
        <v>1</v>
      </c>
      <c r="L58" s="12">
        <v>27</v>
      </c>
      <c r="M58" s="14">
        <f>IF(E58=F58,1,IF(K58=1,IF(E58&gt;F58,3,0),IF(E58&gt;F58,0,3)))</f>
        <v>3</v>
      </c>
      <c r="N58" s="14">
        <v>1</v>
      </c>
      <c r="O58" s="14">
        <f>IF(L58=1,2,IF(L58&gt;150,0.5,(200-L58)/100))</f>
        <v>1.73</v>
      </c>
      <c r="P58" s="14">
        <v>1</v>
      </c>
      <c r="Q58">
        <f>M58*N58*O58*P58*100</f>
        <v>519</v>
      </c>
    </row>
    <row r="59" spans="1:18" x14ac:dyDescent="0.25">
      <c r="A59" s="45" t="s">
        <v>103</v>
      </c>
      <c r="B59" s="45"/>
      <c r="C59" s="45"/>
      <c r="D59" s="28"/>
      <c r="E59" s="28"/>
      <c r="F59" s="28"/>
      <c r="G59" s="29"/>
      <c r="H59" s="24"/>
      <c r="I59" s="24"/>
      <c r="J59" s="24"/>
      <c r="K59" s="25"/>
      <c r="L59" s="26"/>
      <c r="M59" s="27"/>
      <c r="N59" s="23">
        <v>2.5</v>
      </c>
      <c r="O59" s="27"/>
      <c r="P59" s="27"/>
      <c r="Q59" s="24"/>
    </row>
    <row r="60" spans="1:18" x14ac:dyDescent="0.25">
      <c r="A60" s="9" t="s">
        <v>91</v>
      </c>
      <c r="B60" s="2" t="s">
        <v>74</v>
      </c>
      <c r="C60" s="2" t="s">
        <v>0</v>
      </c>
      <c r="D60" s="3" t="s">
        <v>2</v>
      </c>
      <c r="E60" s="2">
        <v>1</v>
      </c>
      <c r="F60" s="2">
        <v>1</v>
      </c>
      <c r="G60" s="2"/>
      <c r="K60" s="13">
        <f t="shared" si="2"/>
        <v>-1</v>
      </c>
      <c r="L60" s="12">
        <v>134</v>
      </c>
      <c r="M60" s="14">
        <f>IF(E60=F60,1,IF(K60=1,IF(E60&gt;F60,3,0),IF(E60&gt;F60,0,3)))</f>
        <v>1</v>
      </c>
      <c r="N60" s="14">
        <v>2.5</v>
      </c>
      <c r="O60" s="14">
        <f>IF(L60=1,2,IF(L60&gt;150,0.5,(200-L60)/100))</f>
        <v>0.66</v>
      </c>
      <c r="P60" s="14">
        <v>1</v>
      </c>
      <c r="Q60">
        <f>M60*N60*O60*P60*100</f>
        <v>165</v>
      </c>
    </row>
    <row r="61" spans="1:18" x14ac:dyDescent="0.25">
      <c r="A61" s="44" t="s">
        <v>31</v>
      </c>
      <c r="B61" s="44"/>
      <c r="C61" s="44"/>
      <c r="D61" s="29"/>
      <c r="E61" s="29"/>
      <c r="F61" s="29"/>
      <c r="G61" s="29"/>
      <c r="H61" s="24"/>
      <c r="I61" s="24"/>
      <c r="J61" s="24"/>
      <c r="K61" s="25"/>
      <c r="L61" s="26"/>
      <c r="M61" s="27"/>
      <c r="N61" s="23">
        <v>1</v>
      </c>
      <c r="O61" s="27"/>
      <c r="P61" s="27"/>
      <c r="Q61" s="24"/>
    </row>
    <row r="62" spans="1:18" x14ac:dyDescent="0.25">
      <c r="A62" s="6" t="s">
        <v>92</v>
      </c>
      <c r="B62" s="8" t="s">
        <v>0</v>
      </c>
      <c r="C62" s="7" t="s">
        <v>93</v>
      </c>
      <c r="D62" s="8" t="s">
        <v>67</v>
      </c>
      <c r="E62" s="7">
        <v>2</v>
      </c>
      <c r="F62" s="7">
        <v>0</v>
      </c>
      <c r="G62" s="7"/>
      <c r="K62" s="13">
        <f t="shared" si="2"/>
        <v>1</v>
      </c>
      <c r="L62" s="55">
        <v>158</v>
      </c>
      <c r="M62" s="14">
        <f>IF(E62=F62,1,IF(K62=1,IF(E62&gt;F62,3,0),IF(E62&gt;F62,0,3)))</f>
        <v>3</v>
      </c>
      <c r="N62" s="14">
        <v>1</v>
      </c>
      <c r="O62" s="14">
        <f>IF(L62=1,2,IF(L62&gt;150,0.5,(200-L62)/100))</f>
        <v>0.5</v>
      </c>
      <c r="P62" s="14">
        <v>1</v>
      </c>
      <c r="Q62">
        <f>M62*N62*O62*P62*100</f>
        <v>150</v>
      </c>
      <c r="R62" s="54" t="s">
        <v>124</v>
      </c>
    </row>
    <row r="63" spans="1:18" x14ac:dyDescent="0.25">
      <c r="A63" s="44" t="s">
        <v>103</v>
      </c>
      <c r="B63" s="44"/>
      <c r="C63" s="44"/>
      <c r="D63" s="4"/>
      <c r="E63" s="4"/>
      <c r="F63" s="4"/>
      <c r="G63" s="29"/>
      <c r="H63" s="24"/>
      <c r="I63" s="24"/>
      <c r="J63" s="24"/>
      <c r="K63" s="25"/>
      <c r="L63" s="26"/>
      <c r="M63" s="27"/>
      <c r="N63" s="23">
        <v>2.5</v>
      </c>
      <c r="O63" s="27"/>
      <c r="P63" s="27"/>
      <c r="Q63" s="24"/>
    </row>
    <row r="64" spans="1:18" x14ac:dyDescent="0.25">
      <c r="A64" s="9" t="s">
        <v>94</v>
      </c>
      <c r="B64" s="3" t="s">
        <v>0</v>
      </c>
      <c r="C64" s="2" t="s">
        <v>86</v>
      </c>
      <c r="D64" s="3" t="s">
        <v>38</v>
      </c>
      <c r="E64" s="2">
        <v>5</v>
      </c>
      <c r="F64" s="2">
        <v>0</v>
      </c>
      <c r="G64" s="2"/>
      <c r="K64" s="13">
        <f t="shared" si="2"/>
        <v>1</v>
      </c>
      <c r="L64" s="12">
        <v>207</v>
      </c>
      <c r="M64" s="14">
        <f>IF(E64=F64,1,IF(K64=1,IF(E64&gt;F64,3,0),IF(E64&gt;F64,0,3)))</f>
        <v>3</v>
      </c>
      <c r="N64" s="14">
        <v>2.5</v>
      </c>
      <c r="O64" s="14">
        <f>IF(L64=1,2,IF(L64&gt;150,0.5,(200-L64)/100))</f>
        <v>0.5</v>
      </c>
      <c r="P64" s="14">
        <v>1</v>
      </c>
      <c r="Q64">
        <f>M64*N64*O64*P64*100</f>
        <v>375</v>
      </c>
    </row>
    <row r="65" spans="1:18" x14ac:dyDescent="0.25">
      <c r="A65" s="6" t="s">
        <v>95</v>
      </c>
      <c r="B65" s="7" t="s">
        <v>0</v>
      </c>
      <c r="C65" s="8" t="s">
        <v>23</v>
      </c>
      <c r="D65" s="8" t="s">
        <v>96</v>
      </c>
      <c r="E65" s="7">
        <v>1</v>
      </c>
      <c r="F65" s="7">
        <v>3</v>
      </c>
      <c r="G65" s="7"/>
      <c r="K65" s="13">
        <f t="shared" si="2"/>
        <v>1</v>
      </c>
      <c r="L65" s="12">
        <v>48</v>
      </c>
      <c r="M65" s="14">
        <f>IF(E65=F65,1,IF(K65=1,IF(E65&gt;F65,3,0),IF(E65&gt;F65,0,3)))</f>
        <v>0</v>
      </c>
      <c r="N65" s="14">
        <v>2.5</v>
      </c>
      <c r="O65" s="14">
        <f>IF(L65=1,2,IF(L65&gt;150,0.5,(200-L65)/100))</f>
        <v>1.52</v>
      </c>
      <c r="P65" s="14">
        <v>1</v>
      </c>
      <c r="Q65">
        <f>M65*N65*O65*P65*100</f>
        <v>0</v>
      </c>
    </row>
    <row r="66" spans="1:18" x14ac:dyDescent="0.25">
      <c r="A66" s="44" t="s">
        <v>31</v>
      </c>
      <c r="B66" s="44"/>
      <c r="C66" s="44"/>
      <c r="D66" s="29"/>
      <c r="E66" s="29"/>
      <c r="F66" s="29"/>
      <c r="G66" s="29"/>
      <c r="H66" s="24"/>
      <c r="I66" s="24"/>
      <c r="J66" s="24"/>
      <c r="K66" s="25"/>
      <c r="L66" s="26"/>
      <c r="M66" s="27"/>
      <c r="N66" s="23">
        <v>1</v>
      </c>
      <c r="O66" s="27"/>
      <c r="P66" s="27"/>
      <c r="Q66" s="24"/>
    </row>
    <row r="67" spans="1:18" x14ac:dyDescent="0.25">
      <c r="A67" s="9" t="s">
        <v>97</v>
      </c>
      <c r="B67" s="3" t="s">
        <v>61</v>
      </c>
      <c r="C67" s="2" t="s">
        <v>0</v>
      </c>
      <c r="D67" s="3" t="s">
        <v>67</v>
      </c>
      <c r="E67" s="2">
        <v>2</v>
      </c>
      <c r="F67" s="2">
        <v>0</v>
      </c>
      <c r="G67" s="2"/>
      <c r="K67" s="13">
        <f t="shared" si="2"/>
        <v>-1</v>
      </c>
      <c r="L67" s="12">
        <v>41</v>
      </c>
      <c r="M67" s="14">
        <f>IF(E67=F67,1,IF(K67=1,IF(E67&gt;F67,3,0),IF(E67&gt;F67,0,3)))</f>
        <v>0</v>
      </c>
      <c r="N67" s="14">
        <v>1</v>
      </c>
      <c r="O67" s="14">
        <f>IF(L67=1,2,IF(L67&gt;150,0.5,(200-L67)/100))</f>
        <v>1.59</v>
      </c>
      <c r="P67" s="14">
        <v>1</v>
      </c>
      <c r="Q67">
        <f>M67*N67*O67*P67*100</f>
        <v>0</v>
      </c>
    </row>
    <row r="68" spans="1:18" x14ac:dyDescent="0.25">
      <c r="A68" s="15" t="s">
        <v>98</v>
      </c>
      <c r="B68" s="16" t="s">
        <v>0</v>
      </c>
      <c r="C68" s="17" t="s">
        <v>4</v>
      </c>
      <c r="D68" s="16" t="s">
        <v>99</v>
      </c>
      <c r="E68" s="17">
        <v>4</v>
      </c>
      <c r="F68" s="17">
        <v>1</v>
      </c>
      <c r="G68" s="1"/>
      <c r="K68" s="13">
        <f t="shared" si="2"/>
        <v>1</v>
      </c>
      <c r="L68" s="12">
        <v>33</v>
      </c>
      <c r="M68" s="14">
        <f>IF(E68=F68,1,IF(K68=1,IF(E68&gt;F68,3,0),IF(E68&gt;F68,0,3)))</f>
        <v>3</v>
      </c>
      <c r="N68" s="14">
        <v>1</v>
      </c>
      <c r="O68" s="14">
        <f>IF(L68=1,2,IF(L68&gt;150,0.5,(200-L68)/100))</f>
        <v>1.67</v>
      </c>
      <c r="P68" s="14">
        <v>1</v>
      </c>
      <c r="Q68">
        <f>M68*N68*O68*P68*100</f>
        <v>501</v>
      </c>
      <c r="R68" s="54" t="s">
        <v>122</v>
      </c>
    </row>
    <row r="69" spans="1:18" ht="15" customHeight="1" x14ac:dyDescent="0.25">
      <c r="K69"/>
      <c r="L69"/>
      <c r="M69"/>
      <c r="N69"/>
      <c r="O69"/>
      <c r="P69"/>
    </row>
    <row r="70" spans="1:18" x14ac:dyDescent="0.25">
      <c r="K70"/>
      <c r="L70"/>
      <c r="M70"/>
      <c r="N70"/>
      <c r="O70"/>
      <c r="P70"/>
    </row>
    <row r="71" spans="1:18" x14ac:dyDescent="0.25">
      <c r="K71"/>
      <c r="L71"/>
      <c r="M71"/>
      <c r="N71"/>
      <c r="O71"/>
      <c r="P71"/>
    </row>
    <row r="72" spans="1:18" x14ac:dyDescent="0.25">
      <c r="K72"/>
      <c r="L72"/>
      <c r="M72"/>
      <c r="N72"/>
      <c r="O72"/>
      <c r="P72"/>
    </row>
    <row r="73" spans="1:18" x14ac:dyDescent="0.25">
      <c r="K73"/>
      <c r="L73"/>
      <c r="M73"/>
      <c r="N73"/>
      <c r="O73"/>
      <c r="P73"/>
    </row>
  </sheetData>
  <mergeCells count="19">
    <mergeCell ref="A18:C18"/>
    <mergeCell ref="A23:C23"/>
    <mergeCell ref="A26:C26"/>
    <mergeCell ref="A52:C52"/>
    <mergeCell ref="A4:C4"/>
    <mergeCell ref="A9:C9"/>
    <mergeCell ref="A66:C66"/>
    <mergeCell ref="A2:C2"/>
    <mergeCell ref="A31:C31"/>
    <mergeCell ref="A33:C33"/>
    <mergeCell ref="A36:C36"/>
    <mergeCell ref="A38:C38"/>
    <mergeCell ref="A43:C43"/>
    <mergeCell ref="A49:C49"/>
    <mergeCell ref="A57:C57"/>
    <mergeCell ref="A59:C59"/>
    <mergeCell ref="A61:C61"/>
    <mergeCell ref="A63:C63"/>
    <mergeCell ref="A14:C14"/>
  </mergeCells>
  <hyperlinks>
    <hyperlink ref="U9" r:id="rId1"/>
    <hyperlink ref="U21" r:id="rId2"/>
    <hyperlink ref="U22" r:id="rId3"/>
    <hyperlink ref="U25" r:id="rId4"/>
  </hyperlinks>
  <pageMargins left="0.7" right="0.7" top="0.75" bottom="0.75" header="0.3" footer="0.3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</dc:creator>
  <cp:lastModifiedBy>Piotr</cp:lastModifiedBy>
  <dcterms:created xsi:type="dcterms:W3CDTF">2017-01-06T18:34:01Z</dcterms:created>
  <dcterms:modified xsi:type="dcterms:W3CDTF">2017-01-08T12:54:20Z</dcterms:modified>
</cp:coreProperties>
</file>