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 1 depollution DATA" sheetId="1" state="visible" r:id="rId2"/>
    <sheet name="petrochimie DATA" sheetId="2" state="visible" r:id="rId3"/>
  </sheets>
  <definedNames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hs1" vbProcedure="false">'Cas 1 depollution DATA'!$H$3:$H$5</definedName>
    <definedName function="false" hidden="false" localSheetId="0" name="solver_lhs2" vbProcedure="false">'Cas 1 depollution DATA'!$H$7</definedName>
    <definedName function="false" hidden="false" localSheetId="0" name="solver_lin" vbProcedure="false">1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2</definedName>
    <definedName function="false" hidden="false" localSheetId="0" name="solver_rhs1" vbProcedure="false">'Cas 1 depollution DATA'!$I$3:$I$5</definedName>
    <definedName function="false" hidden="false" localSheetId="0" name="solver_rhs2" vbProcedure="false">'Cas 1 depollution DATA'!$I$7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1</definedName>
    <definedName function="false" hidden="false" localSheetId="1" name="solver_est" vbProcedure="false">1</definedName>
    <definedName function="false" hidden="false" localSheetId="1" name="solver_itr" vbProcedure="false">100</definedName>
    <definedName function="false" hidden="false" localSheetId="1" name="solver_lhs1" vbProcedure="false">'petrochimie data'!#ref!</definedName>
    <definedName function="false" hidden="false" localSheetId="1" name="solver_lin" vbProcedure="false">1</definedName>
    <definedName function="false" hidden="false" localSheetId="1" name="solver_neg" vbProcedure="false">1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pre" vbProcedure="false">0.000001</definedName>
    <definedName function="false" hidden="false" localSheetId="1" name="solver_rel1" vbProcedure="false">1</definedName>
    <definedName function="false" hidden="false" localSheetId="1" name="solver_rhs1" vbProcedure="false">'petrochimie data'!#ref!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tim" vbProcedure="false">100</definedName>
    <definedName function="false" hidden="false" localSheetId="1" name="solver_tol" vbProcedure="false">0.05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Produits</t>
        </r>
      </text>
    </comment>
    <comment ref="C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C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I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I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I2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I2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I2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  <comment ref="I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alfandari:
</t>
        </r>
        <r>
          <rPr>
            <sz val="8"/>
            <color rgb="FF000000"/>
            <rFont val="Tahoma"/>
            <family val="2"/>
            <charset val="1"/>
          </rPr>
          <t xml:space="preserve">dispositifs anti-pollution</t>
        </r>
      </text>
    </comment>
  </commentList>
</comments>
</file>

<file path=xl/sharedStrings.xml><?xml version="1.0" encoding="utf-8"?>
<sst xmlns="http://schemas.openxmlformats.org/spreadsheetml/2006/main" count="62" uniqueCount="32">
  <si>
    <t xml:space="preserve">Traitements</t>
  </si>
  <si>
    <t xml:space="preserve">après</t>
  </si>
  <si>
    <t xml:space="preserve">limite après</t>
  </si>
  <si>
    <t xml:space="preserve">avant (total)</t>
  </si>
  <si>
    <t xml:space="preserve">avant (/ m3)</t>
  </si>
  <si>
    <t xml:space="preserve">A</t>
  </si>
  <si>
    <t xml:space="preserve">B</t>
  </si>
  <si>
    <t xml:space="preserve">C</t>
  </si>
  <si>
    <t xml:space="preserve">Coût (€)/m3</t>
  </si>
  <si>
    <t xml:space="preserve">COUT TOTAL</t>
  </si>
  <si>
    <t xml:space="preserve">P1</t>
  </si>
  <si>
    <t xml:space="preserve">P2</t>
  </si>
  <si>
    <t xml:space="preserve">Limites</t>
  </si>
  <si>
    <t xml:space="preserve">NO2 (m3)</t>
  </si>
  <si>
    <t xml:space="preserve">SO2 (m3)</t>
  </si>
  <si>
    <t xml:space="preserve">Particules (g)</t>
  </si>
  <si>
    <t xml:space="preserve">Temps (h)</t>
  </si>
  <si>
    <t xml:space="preserve">Profit (€)</t>
  </si>
  <si>
    <t xml:space="preserve">1+2</t>
  </si>
  <si>
    <t xml:space="preserve">1-ajk</t>
  </si>
  <si>
    <t xml:space="preserve">NO2</t>
  </si>
  <si>
    <t xml:space="preserve">SO2</t>
  </si>
  <si>
    <t xml:space="preserve">Particules</t>
  </si>
  <si>
    <t xml:space="preserve">Facteur ralentissement</t>
  </si>
  <si>
    <t xml:space="preserve">Coût</t>
  </si>
  <si>
    <t xml:space="preserve">variables</t>
  </si>
  <si>
    <t xml:space="preserve">tik</t>
  </si>
  <si>
    <t xml:space="preserve">Pollution</t>
  </si>
  <si>
    <t xml:space="preserve">eij(1-ajk)</t>
  </si>
  <si>
    <t xml:space="preserve">heures travaillées</t>
  </si>
  <si>
    <t xml:space="preserve">profit total(€)</t>
  </si>
  <si>
    <t xml:space="preserve">Pi-ck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</si>
</sst>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\ %"/>
    <numFmt numFmtId="166" formatCode="General&quot;  g&quot;"/>
    <numFmt numFmtId="167" formatCode="#,##0&quot; €&quot;;[RED]\-#,##0&quot; €&quot;"/>
    <numFmt numFmtId="168" formatCode="General&quot; m3&quot;"/>
    <numFmt numFmtId="169" formatCode="General&quot;  m3&quot;"/>
    <numFmt numFmtId="170" formatCode="#,##0&quot; €&quot;"/>
    <numFmt numFmtId="171" formatCode="0.00\ 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7DEE8"/>
        <bgColor rgb="FF99CCFF"/>
      </patternFill>
    </fill>
    <fill>
      <patternFill patternType="solid">
        <fgColor rgb="FFD7E4BD"/>
        <bgColor rgb="FFB7DE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2" activeCellId="0" sqref="F12"/>
    </sheetView>
  </sheetViews>
  <sheetFormatPr defaultRowHeight="14.5" zeroHeight="false" outlineLevelRow="0" outlineLevelCol="0"/>
  <cols>
    <col collapsed="false" customWidth="true" hidden="false" outlineLevel="0" max="1" min="1" style="0" width="2.18"/>
    <col collapsed="false" customWidth="true" hidden="false" outlineLevel="0" max="2" min="2" style="0" width="10.54"/>
    <col collapsed="false" customWidth="true" hidden="false" outlineLevel="0" max="6" min="3" style="0" width="8.72"/>
    <col collapsed="false" customWidth="false" hidden="false" outlineLevel="0" max="7" min="7" style="0" width="11.45"/>
    <col collapsed="false" customWidth="true" hidden="false" outlineLevel="0" max="8" min="8" style="0" width="10"/>
    <col collapsed="false" customWidth="true" hidden="false" outlineLevel="0" max="9" min="9" style="0" width="10.73"/>
    <col collapsed="false" customWidth="true" hidden="false" outlineLevel="0" max="10" min="10" style="0" width="11.18"/>
    <col collapsed="false" customWidth="true" hidden="false" outlineLevel="0" max="1025" min="11" style="0" width="8.72"/>
  </cols>
  <sheetData>
    <row r="1" customFormat="false" ht="14.5" hidden="false" customHeight="false" outlineLevel="0" collapsed="false">
      <c r="C1" s="0" t="s">
        <v>0</v>
      </c>
      <c r="I1" s="1" t="n">
        <v>0.5</v>
      </c>
    </row>
    <row r="2" customFormat="false" ht="14.5" hidden="false" customHeight="false" outlineLevel="0" collapsed="false"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s">
        <v>1</v>
      </c>
      <c r="I2" s="2" t="s">
        <v>2</v>
      </c>
      <c r="J2" s="2" t="s">
        <v>3</v>
      </c>
      <c r="K2" s="3" t="s">
        <v>4</v>
      </c>
    </row>
    <row r="3" customFormat="false" ht="13.8" hidden="false" customHeight="false" outlineLevel="0" collapsed="false">
      <c r="B3" s="2" t="s">
        <v>5</v>
      </c>
      <c r="C3" s="2" t="n">
        <v>1</v>
      </c>
      <c r="D3" s="2" t="n">
        <v>0.6</v>
      </c>
      <c r="E3" s="2" t="n">
        <v>0.15</v>
      </c>
      <c r="F3" s="2" t="n">
        <v>0.07</v>
      </c>
      <c r="G3" s="2" t="n">
        <v>0.15</v>
      </c>
      <c r="H3" s="4" t="n">
        <f aca="false">SUMPRODUCT(C3:G3,C$7:G$7)*K3</f>
        <v>419.491525423729</v>
      </c>
      <c r="I3" s="5" t="n">
        <f aca="false">K3*$I$7*$I$1</f>
        <v>750</v>
      </c>
      <c r="J3" s="5" t="n">
        <f aca="false">K3*$I$7</f>
        <v>1500</v>
      </c>
      <c r="K3" s="6" t="n">
        <v>0.15</v>
      </c>
    </row>
    <row r="4" customFormat="false" ht="13.8" hidden="false" customHeight="false" outlineLevel="0" collapsed="false">
      <c r="B4" s="2" t="s">
        <v>6</v>
      </c>
      <c r="C4" s="2" t="n">
        <v>1</v>
      </c>
      <c r="D4" s="2" t="n">
        <v>0.5</v>
      </c>
      <c r="E4" s="2" t="n">
        <v>0.12</v>
      </c>
      <c r="F4" s="2" t="n">
        <v>0.21</v>
      </c>
      <c r="G4" s="2" t="n">
        <v>0.2</v>
      </c>
      <c r="H4" s="4" t="n">
        <f aca="false">SUMPRODUCT(C4:G4,C$7:G$7)*K4</f>
        <v>813.559322033898</v>
      </c>
      <c r="I4" s="5" t="n">
        <f aca="false">K4*$I$7*$I$1</f>
        <v>1600</v>
      </c>
      <c r="J4" s="5" t="n">
        <f aca="false">K4*$I$7</f>
        <v>3200</v>
      </c>
      <c r="K4" s="6" t="n">
        <v>0.32</v>
      </c>
    </row>
    <row r="5" customFormat="false" ht="13.8" hidden="false" customHeight="false" outlineLevel="0" collapsed="false">
      <c r="B5" s="2" t="s">
        <v>7</v>
      </c>
      <c r="C5" s="2" t="n">
        <v>1</v>
      </c>
      <c r="D5" s="2" t="n">
        <v>0.92</v>
      </c>
      <c r="E5" s="2" t="n">
        <v>0.41</v>
      </c>
      <c r="F5" s="2" t="n">
        <v>0.37</v>
      </c>
      <c r="G5" s="2" t="n">
        <v>0.45</v>
      </c>
      <c r="H5" s="4" t="n">
        <f aca="false">SUMPRODUCT(C5:G5,C$7:G$7)*K5</f>
        <v>2355</v>
      </c>
      <c r="I5" s="5" t="n">
        <f aca="false">K5*$I$7*$I$1</f>
        <v>2355</v>
      </c>
      <c r="J5" s="5" t="n">
        <f aca="false">K5*$I$7</f>
        <v>4710</v>
      </c>
      <c r="K5" s="6" t="n">
        <v>0.471</v>
      </c>
    </row>
    <row r="6" customFormat="false" ht="14.5" hidden="false" customHeight="false" outlineLevel="0" collapsed="false">
      <c r="B6" s="2" t="s">
        <v>8</v>
      </c>
      <c r="C6" s="7" t="n">
        <v>0</v>
      </c>
      <c r="D6" s="7" t="n">
        <v>4</v>
      </c>
      <c r="E6" s="7" t="n">
        <v>12</v>
      </c>
      <c r="F6" s="7" t="n">
        <v>18</v>
      </c>
      <c r="G6" s="7" t="n">
        <v>15</v>
      </c>
      <c r="H6" s="2"/>
      <c r="I6" s="2"/>
      <c r="J6" s="2"/>
    </row>
    <row r="7" customFormat="false" ht="14.5" hidden="false" customHeight="false" outlineLevel="0" collapsed="false">
      <c r="B7" s="3"/>
      <c r="C7" s="8" t="n">
        <v>1525.42372881356</v>
      </c>
      <c r="D7" s="8" t="n">
        <v>0</v>
      </c>
      <c r="E7" s="8" t="n">
        <v>8474.57627118644</v>
      </c>
      <c r="F7" s="8" t="n">
        <v>0</v>
      </c>
      <c r="G7" s="8" t="n">
        <v>0</v>
      </c>
      <c r="H7" s="9" t="n">
        <f aca="false">SUM(C7:G7)</f>
        <v>10000</v>
      </c>
      <c r="I7" s="10" t="n">
        <v>10000</v>
      </c>
    </row>
    <row r="8" customFormat="false" ht="14.5" hidden="false" customHeight="false" outlineLevel="0" collapsed="false"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4.5" hidden="false" customHeight="false" outlineLevel="0" collapsed="false">
      <c r="G9" s="0" t="s">
        <v>9</v>
      </c>
      <c r="H9" s="11" t="n">
        <f aca="false">SUMPRODUCT(C7:G7,C6:G6)</f>
        <v>101694.915254237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34"/>
  <sheetViews>
    <sheetView showFormulas="false" showGridLines="true" showRowColHeaders="true" showZeros="true" rightToLeft="false" tabSelected="true" showOutlineSymbols="true" defaultGridColor="true" view="normal" topLeftCell="A10" colorId="64" zoomScale="170" zoomScaleNormal="170" zoomScalePageLayoutView="100" workbookViewId="0">
      <selection pane="topLeft" activeCell="C30" activeCellId="0" sqref="C30"/>
    </sheetView>
  </sheetViews>
  <sheetFormatPr defaultRowHeight="14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2.45"/>
    <col collapsed="false" customWidth="true" hidden="false" outlineLevel="0" max="3" min="3" style="0" width="7.63"/>
    <col collapsed="false" customWidth="true" hidden="false" outlineLevel="0" max="4" min="4" style="0" width="7.45"/>
    <col collapsed="false" customWidth="true" hidden="false" outlineLevel="0" max="6" min="5" style="0" width="7.27"/>
    <col collapsed="false" customWidth="true" hidden="false" outlineLevel="0" max="7" min="7" style="0" width="1.73"/>
    <col collapsed="false" customWidth="true" hidden="false" outlineLevel="0" max="8" min="8" style="0" width="8.72"/>
    <col collapsed="false" customWidth="true" hidden="false" outlineLevel="0" max="9" min="9" style="0" width="8.91"/>
    <col collapsed="false" customWidth="true" hidden="false" outlineLevel="0" max="10" min="10" style="0" width="8.72"/>
    <col collapsed="false" customWidth="true" hidden="false" outlineLevel="0" max="11" min="11" style="0" width="12.18"/>
    <col collapsed="false" customWidth="true" hidden="false" outlineLevel="0" max="1025" min="12" style="0" width="8.72"/>
  </cols>
  <sheetData>
    <row r="2" customFormat="false" ht="14.5" hidden="false" customHeight="false" outlineLevel="0" collapsed="false">
      <c r="C2" s="12" t="s">
        <v>10</v>
      </c>
      <c r="D2" s="12" t="s">
        <v>11</v>
      </c>
      <c r="E2" s="12" t="s">
        <v>12</v>
      </c>
      <c r="F2" s="13"/>
      <c r="G2" s="14"/>
      <c r="H2" s="14"/>
    </row>
    <row r="3" customFormat="false" ht="14.5" hidden="false" customHeight="false" outlineLevel="0" collapsed="false">
      <c r="B3" s="2" t="s">
        <v>13</v>
      </c>
      <c r="C3" s="12" t="n">
        <v>24</v>
      </c>
      <c r="D3" s="12" t="n">
        <v>36</v>
      </c>
      <c r="E3" s="15" t="n">
        <v>550</v>
      </c>
      <c r="F3" s="13"/>
      <c r="G3" s="14"/>
      <c r="H3" s="14"/>
    </row>
    <row r="4" customFormat="false" ht="14.5" hidden="false" customHeight="false" outlineLevel="0" collapsed="false">
      <c r="B4" s="2" t="s">
        <v>14</v>
      </c>
      <c r="C4" s="12" t="n">
        <v>8</v>
      </c>
      <c r="D4" s="12" t="n">
        <v>12</v>
      </c>
      <c r="E4" s="15" t="n">
        <v>180</v>
      </c>
      <c r="F4" s="13"/>
      <c r="G4" s="14"/>
      <c r="H4" s="14"/>
    </row>
    <row r="5" customFormat="false" ht="14.5" hidden="false" customHeight="false" outlineLevel="0" collapsed="false">
      <c r="B5" s="2" t="s">
        <v>15</v>
      </c>
      <c r="C5" s="12" t="n">
        <v>100</v>
      </c>
      <c r="D5" s="12" t="n">
        <v>50</v>
      </c>
      <c r="E5" s="15" t="n">
        <v>1250</v>
      </c>
      <c r="F5" s="13"/>
      <c r="G5" s="14"/>
      <c r="H5" s="14"/>
    </row>
    <row r="6" customFormat="false" ht="14.5" hidden="false" customHeight="false" outlineLevel="0" collapsed="false">
      <c r="B6" s="16" t="s">
        <v>16</v>
      </c>
      <c r="C6" s="17" t="n">
        <v>5</v>
      </c>
      <c r="D6" s="17" t="n">
        <v>6.5</v>
      </c>
      <c r="E6" s="18" t="n">
        <v>130</v>
      </c>
      <c r="F6" s="13"/>
      <c r="G6" s="14"/>
      <c r="H6" s="14"/>
    </row>
    <row r="7" customFormat="false" ht="14.5" hidden="false" customHeight="false" outlineLevel="0" collapsed="false">
      <c r="B7" s="19" t="s">
        <v>17</v>
      </c>
      <c r="C7" s="20" t="n">
        <v>1200</v>
      </c>
      <c r="D7" s="20" t="n">
        <v>1500</v>
      </c>
      <c r="E7" s="12"/>
      <c r="F7" s="13"/>
      <c r="G7" s="14"/>
      <c r="H7" s="14"/>
    </row>
    <row r="8" customFormat="false" ht="14.5" hidden="false" customHeight="false" outlineLevel="0" collapsed="false">
      <c r="C8" s="13"/>
      <c r="D8" s="13"/>
      <c r="E8" s="13"/>
      <c r="F8" s="13"/>
      <c r="G8" s="14"/>
      <c r="H8" s="14"/>
    </row>
    <row r="9" customFormat="false" ht="13.8" hidden="false" customHeight="false" outlineLevel="0" collapsed="false">
      <c r="C9" s="12" t="n">
        <v>0</v>
      </c>
      <c r="D9" s="12" t="n">
        <v>1</v>
      </c>
      <c r="E9" s="21" t="n">
        <v>2</v>
      </c>
      <c r="F9" s="12" t="s">
        <v>18</v>
      </c>
      <c r="H9" s="22" t="s">
        <v>19</v>
      </c>
      <c r="I9" s="12" t="n">
        <v>0</v>
      </c>
      <c r="J9" s="12" t="n">
        <v>1</v>
      </c>
      <c r="K9" s="21" t="n">
        <v>2</v>
      </c>
      <c r="L9" s="12" t="s">
        <v>18</v>
      </c>
    </row>
    <row r="10" customFormat="false" ht="13.8" hidden="false" customHeight="false" outlineLevel="0" collapsed="false">
      <c r="B10" s="2" t="s">
        <v>20</v>
      </c>
      <c r="C10" s="23" t="n">
        <v>0</v>
      </c>
      <c r="D10" s="23" t="n">
        <v>0.12</v>
      </c>
      <c r="E10" s="23" t="n">
        <v>0.03</v>
      </c>
      <c r="F10" s="23" t="n">
        <v>0.14</v>
      </c>
      <c r="H10" s="2" t="s">
        <v>20</v>
      </c>
      <c r="I10" s="24" t="n">
        <f aca="false">1-C10</f>
        <v>1</v>
      </c>
      <c r="J10" s="24" t="n">
        <f aca="false">1-D10</f>
        <v>0.88</v>
      </c>
      <c r="K10" s="24" t="n">
        <f aca="false">1-E10</f>
        <v>0.97</v>
      </c>
      <c r="L10" s="24" t="n">
        <f aca="false">1-F10</f>
        <v>0.86</v>
      </c>
    </row>
    <row r="11" customFormat="false" ht="13.8" hidden="false" customHeight="false" outlineLevel="0" collapsed="false">
      <c r="B11" s="2" t="s">
        <v>21</v>
      </c>
      <c r="C11" s="23" t="n">
        <v>0</v>
      </c>
      <c r="D11" s="23" t="n">
        <v>0</v>
      </c>
      <c r="E11" s="23" t="n">
        <v>0.45</v>
      </c>
      <c r="F11" s="23" t="n">
        <v>0.44</v>
      </c>
      <c r="H11" s="2" t="s">
        <v>21</v>
      </c>
      <c r="I11" s="24" t="n">
        <f aca="false">1-C11</f>
        <v>1</v>
      </c>
      <c r="J11" s="24" t="n">
        <f aca="false">1-D11</f>
        <v>1</v>
      </c>
      <c r="K11" s="24" t="n">
        <f aca="false">1-E11</f>
        <v>0.55</v>
      </c>
      <c r="L11" s="24" t="n">
        <f aca="false">1-F11</f>
        <v>0.56</v>
      </c>
    </row>
    <row r="12" customFormat="false" ht="13.8" hidden="false" customHeight="false" outlineLevel="0" collapsed="false">
      <c r="B12" s="2" t="s">
        <v>22</v>
      </c>
      <c r="C12" s="23" t="n">
        <v>0</v>
      </c>
      <c r="D12" s="23" t="n">
        <v>0.54</v>
      </c>
      <c r="E12" s="23" t="n">
        <v>0.02</v>
      </c>
      <c r="F12" s="23" t="n">
        <v>0.54</v>
      </c>
      <c r="H12" s="2" t="s">
        <v>22</v>
      </c>
      <c r="I12" s="24" t="n">
        <f aca="false">1-C12</f>
        <v>1</v>
      </c>
      <c r="J12" s="24" t="n">
        <f aca="false">1-D12</f>
        <v>0.46</v>
      </c>
      <c r="K12" s="24" t="n">
        <f aca="false">1-E12</f>
        <v>0.98</v>
      </c>
      <c r="L12" s="24" t="n">
        <f aca="false">1-F12</f>
        <v>0.46</v>
      </c>
    </row>
    <row r="13" customFormat="false" ht="14.5" hidden="false" customHeight="false" outlineLevel="0" collapsed="false">
      <c r="B13" s="16" t="s">
        <v>23</v>
      </c>
      <c r="C13" s="17" t="n">
        <v>1</v>
      </c>
      <c r="D13" s="17" t="n">
        <v>1.1</v>
      </c>
      <c r="E13" s="17" t="n">
        <v>1.05</v>
      </c>
      <c r="F13" s="17" t="n">
        <v>1.35</v>
      </c>
    </row>
    <row r="14" customFormat="false" ht="14.5" hidden="false" customHeight="false" outlineLevel="0" collapsed="false">
      <c r="B14" s="19" t="s">
        <v>24</v>
      </c>
      <c r="C14" s="20" t="n">
        <v>0</v>
      </c>
      <c r="D14" s="20" t="n">
        <v>100</v>
      </c>
      <c r="E14" s="20" t="n">
        <v>150</v>
      </c>
      <c r="F14" s="20" t="n">
        <v>350</v>
      </c>
    </row>
    <row r="17" customFormat="false" ht="13.8" hidden="false" customHeight="false" outlineLevel="0" collapsed="false">
      <c r="B17" s="0" t="s">
        <v>25</v>
      </c>
      <c r="C17" s="12" t="n">
        <v>0</v>
      </c>
      <c r="D17" s="12" t="n">
        <v>1</v>
      </c>
      <c r="E17" s="21" t="n">
        <v>2</v>
      </c>
      <c r="F17" s="12" t="s">
        <v>18</v>
      </c>
      <c r="H17" s="22" t="s">
        <v>26</v>
      </c>
      <c r="I17" s="25" t="n">
        <v>0</v>
      </c>
      <c r="J17" s="25" t="n">
        <v>1</v>
      </c>
      <c r="K17" s="26" t="n">
        <v>2</v>
      </c>
      <c r="L17" s="25" t="s">
        <v>18</v>
      </c>
    </row>
    <row r="18" customFormat="false" ht="13.8" hidden="false" customHeight="false" outlineLevel="0" collapsed="false">
      <c r="B18" s="0" t="s">
        <v>10</v>
      </c>
      <c r="C18" s="0" t="n">
        <v>3.32550601661108</v>
      </c>
      <c r="D18" s="0" t="n">
        <v>15.7547740500948</v>
      </c>
      <c r="E18" s="0" t="n">
        <v>0</v>
      </c>
      <c r="F18" s="0" t="n">
        <v>0</v>
      </c>
      <c r="H18" s="22" t="s">
        <v>10</v>
      </c>
      <c r="I18" s="22" t="n">
        <f aca="false">$C$6*C13</f>
        <v>5</v>
      </c>
      <c r="J18" s="22" t="n">
        <f aca="false">$C$6*D13</f>
        <v>5.5</v>
      </c>
      <c r="K18" s="22" t="n">
        <f aca="false">$C$6*E13</f>
        <v>5.25</v>
      </c>
      <c r="L18" s="22" t="n">
        <f aca="false">$C$6*F13</f>
        <v>6.75</v>
      </c>
    </row>
    <row r="19" customFormat="false" ht="13.8" hidden="false" customHeight="false" outlineLevel="0" collapsed="false">
      <c r="B19" s="0" t="s">
        <v>11</v>
      </c>
      <c r="C19" s="0" t="n">
        <v>0.265556536524754</v>
      </c>
      <c r="D19" s="0" t="n">
        <v>0</v>
      </c>
      <c r="E19" s="0" t="n">
        <v>3.66228500425086</v>
      </c>
      <c r="F19" s="0" t="n">
        <v>0</v>
      </c>
      <c r="H19" s="22" t="s">
        <v>11</v>
      </c>
      <c r="I19" s="22" t="n">
        <f aca="false">$D$6*C13</f>
        <v>6.5</v>
      </c>
      <c r="J19" s="22" t="n">
        <f aca="false">$D$6*D13</f>
        <v>7.15</v>
      </c>
      <c r="K19" s="22" t="n">
        <f aca="false">$D$6*E13</f>
        <v>6.825</v>
      </c>
      <c r="L19" s="22" t="n">
        <f aca="false">$D$6*F13</f>
        <v>8.775</v>
      </c>
    </row>
    <row r="21" customFormat="false" ht="13.8" hidden="false" customHeight="false" outlineLevel="0" collapsed="false">
      <c r="B21" s="22" t="s">
        <v>27</v>
      </c>
      <c r="C21" s="22"/>
      <c r="D21" s="27"/>
    </row>
    <row r="22" customFormat="false" ht="13.8" hidden="false" customHeight="false" outlineLevel="0" collapsed="false">
      <c r="B22" s="22" t="s">
        <v>20</v>
      </c>
      <c r="C22" s="22" t="n">
        <f aca="false">SUMPRODUCT(C18:F19,I23:L24)</f>
        <v>550</v>
      </c>
      <c r="D22" s="27"/>
      <c r="H22" s="22" t="s">
        <v>28</v>
      </c>
      <c r="I22" s="25" t="n">
        <v>0</v>
      </c>
      <c r="J22" s="25" t="n">
        <v>1</v>
      </c>
      <c r="K22" s="26" t="n">
        <v>2</v>
      </c>
      <c r="L22" s="25" t="s">
        <v>18</v>
      </c>
      <c r="M22" s="2" t="s">
        <v>13</v>
      </c>
    </row>
    <row r="23" customFormat="false" ht="13.8" hidden="false" customHeight="false" outlineLevel="0" collapsed="false">
      <c r="B23" s="22" t="s">
        <v>21</v>
      </c>
      <c r="C23" s="22" t="n">
        <f aca="false">SUMPRODUCT(C18:F19,I26:L27)</f>
        <v>180</v>
      </c>
      <c r="D23" s="27"/>
      <c r="H23" s="22" t="s">
        <v>10</v>
      </c>
      <c r="I23" s="22" t="n">
        <f aca="false">$C$3*I10</f>
        <v>24</v>
      </c>
      <c r="J23" s="22" t="n">
        <f aca="false">$C$3*J10</f>
        <v>21.12</v>
      </c>
      <c r="K23" s="22" t="n">
        <f aca="false">$C$3*K10</f>
        <v>23.28</v>
      </c>
      <c r="L23" s="22" t="n">
        <f aca="false">$C$3*L10</f>
        <v>20.64</v>
      </c>
    </row>
    <row r="24" customFormat="false" ht="13.8" hidden="false" customHeight="false" outlineLevel="0" collapsed="false">
      <c r="B24" s="22" t="s">
        <v>22</v>
      </c>
      <c r="C24" s="22" t="n">
        <f aca="false">SUMPRODUCT(C18:F19,I29:L30)</f>
        <v>1250</v>
      </c>
      <c r="D24" s="27"/>
      <c r="H24" s="22" t="s">
        <v>11</v>
      </c>
      <c r="I24" s="22" t="n">
        <f aca="false">$D$3*I10</f>
        <v>36</v>
      </c>
      <c r="J24" s="22" t="n">
        <f aca="false">$D$3*J10</f>
        <v>31.68</v>
      </c>
      <c r="K24" s="22" t="n">
        <f aca="false">$D$3*K10</f>
        <v>34.92</v>
      </c>
      <c r="L24" s="22" t="n">
        <f aca="false">$D$3*L10</f>
        <v>30.96</v>
      </c>
    </row>
    <row r="25" customFormat="false" ht="13.8" hidden="false" customHeight="false" outlineLevel="0" collapsed="false">
      <c r="H25" s="22" t="s">
        <v>28</v>
      </c>
      <c r="I25" s="25" t="n">
        <v>0</v>
      </c>
      <c r="J25" s="25" t="n">
        <v>1</v>
      </c>
      <c r="K25" s="26" t="n">
        <v>2</v>
      </c>
      <c r="L25" s="25" t="s">
        <v>18</v>
      </c>
      <c r="M25" s="2" t="s">
        <v>14</v>
      </c>
    </row>
    <row r="26" customFormat="false" ht="13.8" hidden="false" customHeight="false" outlineLevel="0" collapsed="false">
      <c r="B26" s="22"/>
      <c r="C26" s="22"/>
      <c r="D26" s="27"/>
      <c r="H26" s="22" t="s">
        <v>10</v>
      </c>
      <c r="I26" s="22" t="n">
        <f aca="false">$C$4*I11</f>
        <v>8</v>
      </c>
      <c r="J26" s="22" t="n">
        <f aca="false">$C$4*J11</f>
        <v>8</v>
      </c>
      <c r="K26" s="22" t="n">
        <f aca="false">$C$4*K11</f>
        <v>4.4</v>
      </c>
      <c r="L26" s="22" t="n">
        <f aca="false">$C$4*L11</f>
        <v>4.48</v>
      </c>
    </row>
    <row r="27" customFormat="false" ht="13.8" hidden="false" customHeight="false" outlineLevel="0" collapsed="false">
      <c r="B27" s="22" t="s">
        <v>29</v>
      </c>
      <c r="C27" s="22" t="n">
        <f aca="false">SUMPRODUCT(C18:F18,I18:L18)+SUMPRODUCT(C19:F19,I19:L19)</f>
        <v>130</v>
      </c>
      <c r="D27" s="27"/>
      <c r="H27" s="22" t="s">
        <v>11</v>
      </c>
      <c r="I27" s="22" t="n">
        <f aca="false">$D$4*I11</f>
        <v>12</v>
      </c>
      <c r="J27" s="22" t="n">
        <f aca="false">$D$4*J11</f>
        <v>12</v>
      </c>
      <c r="K27" s="22" t="n">
        <f aca="false">$D$4*K11</f>
        <v>6.6</v>
      </c>
      <c r="L27" s="22" t="n">
        <f aca="false">$D$4*L11</f>
        <v>6.72</v>
      </c>
    </row>
    <row r="28" customFormat="false" ht="13.8" hidden="false" customHeight="false" outlineLevel="0" collapsed="false">
      <c r="H28" s="22" t="s">
        <v>28</v>
      </c>
      <c r="I28" s="25" t="n">
        <v>0</v>
      </c>
      <c r="J28" s="25" t="n">
        <v>1</v>
      </c>
      <c r="K28" s="26" t="n">
        <v>2</v>
      </c>
      <c r="L28" s="25" t="s">
        <v>18</v>
      </c>
      <c r="M28" s="2" t="s">
        <v>15</v>
      </c>
    </row>
    <row r="29" customFormat="false" ht="13.8" hidden="false" customHeight="false" outlineLevel="0" collapsed="false">
      <c r="B29" s="22" t="s">
        <v>30</v>
      </c>
      <c r="C29" s="22" t="n">
        <f aca="false">SUMPRODUCT(C18:F19,I33:L34)</f>
        <v>26663.2782355634</v>
      </c>
      <c r="H29" s="22" t="s">
        <v>10</v>
      </c>
      <c r="I29" s="22" t="n">
        <f aca="false">($C$5*I12)</f>
        <v>100</v>
      </c>
      <c r="J29" s="22" t="n">
        <f aca="false">($C$5*J12)</f>
        <v>46</v>
      </c>
      <c r="K29" s="22" t="n">
        <f aca="false">($C$5*K12)</f>
        <v>98</v>
      </c>
      <c r="L29" s="22" t="n">
        <f aca="false">($C$5*L12)</f>
        <v>46</v>
      </c>
    </row>
    <row r="30" customFormat="false" ht="13.8" hidden="false" customHeight="false" outlineLevel="0" collapsed="false">
      <c r="H30" s="22" t="s">
        <v>11</v>
      </c>
      <c r="I30" s="22" t="n">
        <f aca="false">$D$5*I12</f>
        <v>50</v>
      </c>
      <c r="J30" s="22" t="n">
        <f aca="false">$D$5*J12</f>
        <v>23</v>
      </c>
      <c r="K30" s="22" t="n">
        <f aca="false">$D$5*K12</f>
        <v>49</v>
      </c>
      <c r="L30" s="22" t="n">
        <f aca="false">$D$5*L12</f>
        <v>23</v>
      </c>
    </row>
    <row r="32" customFormat="false" ht="13.8" hidden="false" customHeight="false" outlineLevel="0" collapsed="false">
      <c r="H32" s="22" t="s">
        <v>31</v>
      </c>
      <c r="I32" s="25" t="n">
        <v>0</v>
      </c>
      <c r="J32" s="25" t="n">
        <v>1</v>
      </c>
      <c r="K32" s="26" t="n">
        <v>2</v>
      </c>
      <c r="L32" s="25" t="s">
        <v>18</v>
      </c>
    </row>
    <row r="33" customFormat="false" ht="13.8" hidden="false" customHeight="false" outlineLevel="0" collapsed="false">
      <c r="H33" s="22" t="s">
        <v>10</v>
      </c>
      <c r="I33" s="22" t="n">
        <f aca="false">$C$7-C14</f>
        <v>1200</v>
      </c>
      <c r="J33" s="22" t="n">
        <f aca="false">$C$7-D14</f>
        <v>1100</v>
      </c>
      <c r="K33" s="22" t="n">
        <f aca="false">$C$7-E14</f>
        <v>1050</v>
      </c>
      <c r="L33" s="22" t="n">
        <f aca="false">$C$7-F14</f>
        <v>850</v>
      </c>
    </row>
    <row r="34" customFormat="false" ht="13.8" hidden="false" customHeight="false" outlineLevel="0" collapsed="false">
      <c r="H34" s="22" t="s">
        <v>11</v>
      </c>
      <c r="I34" s="22" t="n">
        <f aca="false">$D$7-C14</f>
        <v>1500</v>
      </c>
      <c r="J34" s="22" t="n">
        <f aca="false">$D$7-D14</f>
        <v>1400</v>
      </c>
      <c r="K34" s="22" t="n">
        <f aca="false">$D$7-E14</f>
        <v>1350</v>
      </c>
      <c r="L34" s="22" t="n">
        <f aca="false">$D$7-F14</f>
        <v>1150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Groupe ESSEC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2013-03-06T13:54:49Z</dcterms:created>
  <dc:creator>alfandari</dc:creator>
  <dc:description/>
  <dc:language>fr-FR</dc:language>
  <cp:lastModifiedBy/>
  <dcterms:modified xsi:type="dcterms:W3CDTF">2021-03-10T17:31:14Z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ESSEC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