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90" i="1" l="1"/>
  <c r="K91" i="1"/>
  <c r="F85" i="1"/>
  <c r="K87" i="1"/>
  <c r="K88" i="1"/>
  <c r="K89" i="1"/>
  <c r="K86" i="1"/>
  <c r="K85" i="1"/>
  <c r="F78" i="1"/>
  <c r="F69" i="1"/>
  <c r="F20" i="1"/>
  <c r="F3" i="1"/>
  <c r="F53" i="1"/>
  <c r="F36" i="1"/>
  <c r="F61" i="1"/>
  <c r="F65" i="1"/>
  <c r="K76" i="1"/>
  <c r="K65" i="1"/>
  <c r="K72" i="1"/>
  <c r="K71" i="1"/>
  <c r="K70" i="1"/>
  <c r="K69" i="1"/>
  <c r="K78" i="1"/>
  <c r="K61" i="1"/>
  <c r="K83" i="1" l="1"/>
  <c r="K82" i="1"/>
  <c r="K66" i="1"/>
  <c r="K75" i="1"/>
  <c r="K74" i="1"/>
  <c r="K73" i="1"/>
  <c r="K81" i="1"/>
  <c r="K80" i="1"/>
  <c r="K79" i="1"/>
  <c r="K63" i="1"/>
  <c r="K62" i="1"/>
  <c r="K59" i="1"/>
  <c r="K34" i="1"/>
  <c r="F33" i="1"/>
  <c r="K33" i="1"/>
  <c r="K51" i="1"/>
  <c r="K39" i="1"/>
  <c r="K40" i="1"/>
  <c r="K41" i="1"/>
  <c r="K42" i="1"/>
  <c r="K43" i="1"/>
  <c r="K44" i="1"/>
  <c r="K45" i="1"/>
  <c r="K46" i="1"/>
  <c r="K47" i="1"/>
  <c r="K6" i="1"/>
  <c r="K7" i="1"/>
  <c r="K8" i="1"/>
  <c r="K9" i="1"/>
  <c r="K10" i="1"/>
  <c r="K11" i="1"/>
  <c r="K12" i="1"/>
  <c r="K22" i="1"/>
  <c r="K23" i="1"/>
  <c r="K24" i="1"/>
  <c r="K25" i="1"/>
  <c r="K26" i="1"/>
  <c r="K27" i="1"/>
  <c r="K28" i="1"/>
  <c r="K29" i="1"/>
  <c r="K58" i="1"/>
  <c r="K57" i="1"/>
  <c r="K56" i="1"/>
  <c r="K55" i="1"/>
  <c r="K54" i="1"/>
  <c r="K53" i="1"/>
  <c r="K50" i="1"/>
  <c r="K49" i="1"/>
  <c r="K48" i="1"/>
  <c r="K38" i="1"/>
  <c r="K37" i="1"/>
  <c r="K36" i="1"/>
  <c r="K35" i="1"/>
  <c r="K31" i="1"/>
  <c r="K30" i="1"/>
  <c r="K21" i="1"/>
  <c r="K20" i="1"/>
  <c r="K19" i="1"/>
  <c r="K18" i="1"/>
  <c r="K17" i="1"/>
  <c r="K16" i="1"/>
  <c r="K15" i="1"/>
  <c r="K14" i="1"/>
  <c r="K13" i="1"/>
  <c r="K5" i="1"/>
  <c r="K4" i="1"/>
  <c r="K3" i="1"/>
</calcChain>
</file>

<file path=xl/sharedStrings.xml><?xml version="1.0" encoding="utf-8"?>
<sst xmlns="http://schemas.openxmlformats.org/spreadsheetml/2006/main" count="357" uniqueCount="248">
  <si>
    <t>Description</t>
  </si>
  <si>
    <t>Manufacturer</t>
  </si>
  <si>
    <t>Reference</t>
  </si>
  <si>
    <t>Footprint</t>
  </si>
  <si>
    <t>Designation</t>
  </si>
  <si>
    <t>Qnt</t>
  </si>
  <si>
    <t>Farnell</t>
  </si>
  <si>
    <t>Digikey</t>
  </si>
  <si>
    <t>RS</t>
  </si>
  <si>
    <t>Comments</t>
  </si>
  <si>
    <t>BOM for editors</t>
  </si>
  <si>
    <t>1 kΩ</t>
  </si>
  <si>
    <t>R6</t>
  </si>
  <si>
    <t>100 kΩ</t>
  </si>
  <si>
    <t>R7</t>
  </si>
  <si>
    <t>100 nF</t>
  </si>
  <si>
    <t>Semiconductor</t>
  </si>
  <si>
    <t>Kingbright</t>
  </si>
  <si>
    <t>LED1</t>
  </si>
  <si>
    <t>IC1</t>
  </si>
  <si>
    <t>Misc.</t>
  </si>
  <si>
    <t>K2</t>
  </si>
  <si>
    <t>BAT1</t>
  </si>
  <si>
    <t>Elektor</t>
  </si>
  <si>
    <t>BOM::150175-1::Inverted Pendulum::v2.0</t>
  </si>
  <si>
    <t>Kemet</t>
  </si>
  <si>
    <t>C1206C106K4RA</t>
  </si>
  <si>
    <t>1206-CAP</t>
  </si>
  <si>
    <t/>
  </si>
  <si>
    <t>C0805C104K5RA</t>
  </si>
  <si>
    <t>0805-CAP</t>
  </si>
  <si>
    <t>C0805C103K5RA</t>
  </si>
  <si>
    <t>C9, C11, C12, C17, C24, C36, C39</t>
  </si>
  <si>
    <t>C0805C224K5RA</t>
  </si>
  <si>
    <t>C13, C15, C33</t>
  </si>
  <si>
    <t>T520D686M016ATE050</t>
  </si>
  <si>
    <t>SMD KEMET D</t>
  </si>
  <si>
    <t>C14, C29</t>
  </si>
  <si>
    <t>C0805C562K5RA</t>
  </si>
  <si>
    <t>C16</t>
  </si>
  <si>
    <t>C0805C122K5RA</t>
  </si>
  <si>
    <t>C18</t>
  </si>
  <si>
    <t>C0805C333K5RA</t>
  </si>
  <si>
    <t>C19</t>
  </si>
  <si>
    <t>C0805C105K4RA</t>
  </si>
  <si>
    <t>C20, C32, C35, C38</t>
  </si>
  <si>
    <t>T520B476M010ATE035</t>
  </si>
  <si>
    <t>SMD KEMET B</t>
  </si>
  <si>
    <t>C27, C28</t>
  </si>
  <si>
    <t>C0805C101J5GA</t>
  </si>
  <si>
    <t>C34</t>
  </si>
  <si>
    <t>Vishay</t>
  </si>
  <si>
    <t>CRCW080510K0FKEA</t>
  </si>
  <si>
    <t>SMD 0805</t>
  </si>
  <si>
    <t>CRCW0805330RFKEA</t>
  </si>
  <si>
    <t>R2</t>
  </si>
  <si>
    <t>CRCW0805130RFKEA</t>
  </si>
  <si>
    <t>R3, R4, R5, R22</t>
  </si>
  <si>
    <t>CRCW1206100RFKEA</t>
  </si>
  <si>
    <t>SMD 1206</t>
  </si>
  <si>
    <t>CRCW0805100KFKEA</t>
  </si>
  <si>
    <t>CRCW12061R00FKEA</t>
  </si>
  <si>
    <t>R8, R9, R10, R11</t>
  </si>
  <si>
    <t>CRCW080556K0FKEA</t>
  </si>
  <si>
    <t>R12</t>
  </si>
  <si>
    <t>CRCW080511K0FKEA</t>
  </si>
  <si>
    <t>R13</t>
  </si>
  <si>
    <t>CRCW080520K0FKEA</t>
  </si>
  <si>
    <t>CRCW080524K9FKEA</t>
  </si>
  <si>
    <t>R15, R26</t>
  </si>
  <si>
    <t>CRCW08054K70FKEA</t>
  </si>
  <si>
    <t>R16, R17, R18</t>
  </si>
  <si>
    <t>CRCW08051K00FKEA</t>
  </si>
  <si>
    <t>R19</t>
  </si>
  <si>
    <t>CRCW0805215KFKEA</t>
  </si>
  <si>
    <t>R23</t>
  </si>
  <si>
    <t>WSL2512R0150FEA</t>
  </si>
  <si>
    <t>SMD 2512</t>
  </si>
  <si>
    <t>R24</t>
  </si>
  <si>
    <t>CRCW0805160KFKEA</t>
  </si>
  <si>
    <t>R25</t>
  </si>
  <si>
    <t>Diodes Incorporated</t>
  </si>
  <si>
    <t>1N4148W</t>
  </si>
  <si>
    <t>SOD-123</t>
  </si>
  <si>
    <t>ON SemiConductor</t>
  </si>
  <si>
    <t>SMC-403</t>
  </si>
  <si>
    <t>D3</t>
  </si>
  <si>
    <t>KP-3216EC</t>
  </si>
  <si>
    <t>1206-LED-RED</t>
  </si>
  <si>
    <t>KP-3216YC</t>
  </si>
  <si>
    <t>1206-LED-YELLOW</t>
  </si>
  <si>
    <t>LED2</t>
  </si>
  <si>
    <t>KP-3216SGC</t>
  </si>
  <si>
    <t>1206-LED-GREEN</t>
  </si>
  <si>
    <t>LED3, LED4</t>
  </si>
  <si>
    <t>Microchip</t>
  </si>
  <si>
    <t>dsPIC33EP128MC202</t>
  </si>
  <si>
    <t>SSOP_28</t>
  </si>
  <si>
    <t>Texas Instruments</t>
  </si>
  <si>
    <t>SN65C3221E</t>
  </si>
  <si>
    <t>SSOP_16</t>
  </si>
  <si>
    <t>IC2</t>
  </si>
  <si>
    <t>ST</t>
  </si>
  <si>
    <t>POWSO_36_Hole</t>
  </si>
  <si>
    <t>IC3</t>
  </si>
  <si>
    <t>Analog Devices</t>
  </si>
  <si>
    <t>LGA-14</t>
  </si>
  <si>
    <t>IC4</t>
  </si>
  <si>
    <t>Texas Instrument</t>
  </si>
  <si>
    <t>DBV</t>
  </si>
  <si>
    <t>IC5</t>
  </si>
  <si>
    <t>InvenSense</t>
  </si>
  <si>
    <t>ISZ-2510</t>
  </si>
  <si>
    <t>QFN-16</t>
  </si>
  <si>
    <t>IC6</t>
  </si>
  <si>
    <t>Maxim Integrated</t>
  </si>
  <si>
    <t>MAX668</t>
  </si>
  <si>
    <t>µMAX</t>
  </si>
  <si>
    <t>IC7</t>
  </si>
  <si>
    <t>SOT-23</t>
  </si>
  <si>
    <t>IC8</t>
  </si>
  <si>
    <t>IC9</t>
  </si>
  <si>
    <t>Fairchild</t>
  </si>
  <si>
    <t>FDS6680AS</t>
  </si>
  <si>
    <t>SOIC_8</t>
  </si>
  <si>
    <t>T1</t>
  </si>
  <si>
    <t>Inductor</t>
  </si>
  <si>
    <t>Littelfuse</t>
  </si>
  <si>
    <t>0448 008.</t>
  </si>
  <si>
    <t>SMF Omni-Blok</t>
  </si>
  <si>
    <t>F1</t>
  </si>
  <si>
    <t>Molex</t>
  </si>
  <si>
    <t>90131-1082</t>
  </si>
  <si>
    <t>C-GRID3-2x2</t>
  </si>
  <si>
    <t>K1</t>
  </si>
  <si>
    <t>90131-0763</t>
  </si>
  <si>
    <t>C-GRID3-2x3</t>
  </si>
  <si>
    <t>52271-1179</t>
  </si>
  <si>
    <t>FPC_11x1_Bottom</t>
  </si>
  <si>
    <t>K3</t>
  </si>
  <si>
    <t>XH 2 ways Disconnectable Crimp style connectors</t>
  </si>
  <si>
    <t>JST</t>
  </si>
  <si>
    <t>S2B-XH-A</t>
  </si>
  <si>
    <t>K4</t>
  </si>
  <si>
    <t>Bourns</t>
  </si>
  <si>
    <t>SRR1206-5R0ML</t>
  </si>
  <si>
    <t>BOURNS-SRR1206</t>
  </si>
  <si>
    <t>L1</t>
  </si>
  <si>
    <t>C&amp;K</t>
  </si>
  <si>
    <t>1101M2S3ABE2</t>
  </si>
  <si>
    <t>C&amp;K SPDT HORZ 90</t>
  </si>
  <si>
    <t>S1</t>
  </si>
  <si>
    <t>PCB</t>
  </si>
  <si>
    <t>Resistor (0805, 0.125 W, 1% unless specified otherwise)</t>
  </si>
  <si>
    <r>
      <t>10 k</t>
    </r>
    <r>
      <rPr>
        <sz val="11"/>
        <color theme="1"/>
        <rFont val="Calibri"/>
        <family val="2"/>
      </rPr>
      <t>Ω</t>
    </r>
  </si>
  <si>
    <t>56 kΩ</t>
  </si>
  <si>
    <t>11 kΩ</t>
  </si>
  <si>
    <t>20 kΩ</t>
  </si>
  <si>
    <t>24.9 kΩ</t>
  </si>
  <si>
    <t>4.7 kΩ</t>
  </si>
  <si>
    <t>215 kΩ</t>
  </si>
  <si>
    <t>15 mΩ, 2512, 1 W, 1%</t>
  </si>
  <si>
    <t>160 kΩ</t>
  </si>
  <si>
    <t>330 Ω</t>
  </si>
  <si>
    <t>130 Ω</t>
  </si>
  <si>
    <t>100 Ω, 1206, 0.25W, 1%</t>
  </si>
  <si>
    <t>1 Ω, 1206, 0.25W, 1%</t>
  </si>
  <si>
    <t>Capacitor (0805, 50 V, 10% unless specified otherwise)</t>
  </si>
  <si>
    <t>10 nF</t>
  </si>
  <si>
    <t>220 nF</t>
  </si>
  <si>
    <t>5.6 nF</t>
  </si>
  <si>
    <t>1.2 nF</t>
  </si>
  <si>
    <t>33 nF</t>
  </si>
  <si>
    <t>100 pF</t>
  </si>
  <si>
    <r>
      <t xml:space="preserve">1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</t>
    </r>
  </si>
  <si>
    <r>
      <t xml:space="preserve">68 µF, 16V, 20%, 0.05 </t>
    </r>
    <r>
      <rPr>
        <sz val="11"/>
        <color theme="1"/>
        <rFont val="Calibri"/>
        <family val="2"/>
      </rPr>
      <t>Ω, SMD-D</t>
    </r>
  </si>
  <si>
    <t>47 µF, 10 V, 20%, 0.035 Ω, SMD-D</t>
  </si>
  <si>
    <r>
      <t xml:space="preserve">10 </t>
    </r>
    <r>
      <rPr>
        <sz val="11"/>
        <color theme="1"/>
        <rFont val="Calibri"/>
        <family val="2"/>
      </rPr>
      <t>µF</t>
    </r>
    <r>
      <rPr>
        <sz val="11"/>
        <color theme="1"/>
        <rFont val="Calibri"/>
        <family val="2"/>
        <scheme val="minor"/>
      </rPr>
      <t>, 16 V, 1206</t>
    </r>
  </si>
  <si>
    <r>
      <t xml:space="preserve">Shielded high power inductor - 5.0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H</t>
    </r>
  </si>
  <si>
    <t>LED, SMD, 1206, red</t>
  </si>
  <si>
    <t>LED, SMD, 1206, yellow</t>
  </si>
  <si>
    <t>LED, SMD, 1206, green</t>
  </si>
  <si>
    <t>Pin header, 2x2, 2.54 mm pitch</t>
  </si>
  <si>
    <t>Pin header, 2x3, 2.54 mm pitch</t>
  </si>
  <si>
    <t>Slide switch, SPDT, right-angle</t>
  </si>
  <si>
    <t>FFC/FPC ZIF connector, 11-way, 1 mm pitch, right-angle</t>
  </si>
  <si>
    <t>Fuse, 8 A, 125 V, SMD</t>
  </si>
  <si>
    <t>150175-1</t>
  </si>
  <si>
    <t>150175-11</t>
  </si>
  <si>
    <t>M1</t>
  </si>
  <si>
    <t>L6235PD</t>
  </si>
  <si>
    <t>452006050081FA</t>
  </si>
  <si>
    <t>M36 KRSTMCZ100</t>
  </si>
  <si>
    <t>Screws motor, M3, 6 mm</t>
  </si>
  <si>
    <t>MBRS340T3G</t>
  </si>
  <si>
    <t>MAX668EUB+</t>
  </si>
  <si>
    <t>LP2985-33DBVTE4</t>
  </si>
  <si>
    <t>LP2992IM5-3.3/NOPB</t>
  </si>
  <si>
    <t>ADXL345BCCZ</t>
  </si>
  <si>
    <t>SN74AHC1G32DBVT</t>
  </si>
  <si>
    <t>1428-1024-1-ND</t>
  </si>
  <si>
    <t>F1643CT-ND</t>
  </si>
  <si>
    <t>WM3379CT-ND</t>
  </si>
  <si>
    <t>Microchip sample</t>
  </si>
  <si>
    <t>Maxon</t>
  </si>
  <si>
    <t>AWSM-D-D55-V48-T10</t>
  </si>
  <si>
    <t>Misumi</t>
  </si>
  <si>
    <t>Battery LiPo, 7.4 V, 2S, 30C, 450 mAh</t>
  </si>
  <si>
    <t>TeamOrion</t>
  </si>
  <si>
    <t>Internet</t>
  </si>
  <si>
    <t>200142</t>
  </si>
  <si>
    <t>Motor, EC 45 flat Ø42.9 mm, brushless, 12 V, 30 W, with Hall sensors</t>
  </si>
  <si>
    <t>3D printer</t>
  </si>
  <si>
    <t>Fly wheel, Ø outside: 55 mm, Ø inside: 48 mm, H: 10 mm</t>
  </si>
  <si>
    <t>Duratool</t>
  </si>
  <si>
    <t>NettleFolds</t>
  </si>
  <si>
    <r>
      <t xml:space="preserve">R1, </t>
    </r>
    <r>
      <rPr>
        <b/>
        <i/>
        <sz val="11"/>
        <color theme="1"/>
        <rFont val="Calibri"/>
        <family val="2"/>
        <scheme val="minor"/>
      </rPr>
      <t>R21</t>
    </r>
  </si>
  <si>
    <r>
      <rPr>
        <b/>
        <i/>
        <sz val="11"/>
        <color theme="1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>, C37, C40</t>
    </r>
  </si>
  <si>
    <r>
      <t xml:space="preserve">D1, </t>
    </r>
    <r>
      <rPr>
        <b/>
        <i/>
        <sz val="11"/>
        <color theme="1"/>
        <rFont val="Calibri"/>
        <family val="2"/>
        <scheme val="minor"/>
      </rPr>
      <t>D2</t>
    </r>
  </si>
  <si>
    <r>
      <t xml:space="preserve">C2, C3, C4, C5, C6, C7, C8, C10, C21, </t>
    </r>
    <r>
      <rPr>
        <b/>
        <i/>
        <sz val="11"/>
        <color theme="1"/>
        <rFont val="Calibri"/>
        <family val="2"/>
        <scheme val="minor"/>
      </rPr>
      <t>C22</t>
    </r>
    <r>
      <rPr>
        <sz val="11"/>
        <color theme="1"/>
        <rFont val="Calibri"/>
        <family val="2"/>
        <scheme val="minor"/>
      </rPr>
      <t xml:space="preserve">, C23, C25, </t>
    </r>
    <r>
      <rPr>
        <b/>
        <i/>
        <sz val="11"/>
        <color theme="1"/>
        <rFont val="Calibri"/>
        <family val="2"/>
        <scheme val="minor"/>
      </rPr>
      <t>C26</t>
    </r>
    <r>
      <rPr>
        <sz val="11"/>
        <color theme="1"/>
        <rFont val="Calibri"/>
        <family val="2"/>
        <scheme val="minor"/>
      </rPr>
      <t>, C30, C31</t>
    </r>
  </si>
  <si>
    <t>R14, R20</t>
  </si>
  <si>
    <t>Not on PCB</t>
  </si>
  <si>
    <t>Screws enclosure + PCB, NO6X1/2</t>
  </si>
  <si>
    <t>PCB 150175-1 v2.0</t>
  </si>
  <si>
    <t>PC application iPendulumCS</t>
  </si>
  <si>
    <r>
      <t xml:space="preserve">Pink or bold &amp; italic (ex. </t>
    </r>
    <r>
      <rPr>
        <b/>
        <i/>
        <sz val="11"/>
        <color theme="1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>) are top side parts</t>
    </r>
  </si>
  <si>
    <t>Downloads</t>
  </si>
  <si>
    <t>Mechanics</t>
  </si>
  <si>
    <t>DIY</t>
  </si>
  <si>
    <t>Firmware IC1</t>
  </si>
  <si>
    <t>Battery adapter cable</t>
  </si>
  <si>
    <t>SYM-001T-P0.6</t>
  </si>
  <si>
    <t>SYR-02T</t>
  </si>
  <si>
    <t>SXH-001T-P0.6</t>
  </si>
  <si>
    <t>XHP-2</t>
  </si>
  <si>
    <t>RCY connector - Socket pin contact</t>
  </si>
  <si>
    <t>RCY connector - Socket housing</t>
  </si>
  <si>
    <t>XH connector - Plug socket contact</t>
  </si>
  <si>
    <t>XH connector - Plug housing</t>
  </si>
  <si>
    <t>455-1135-1-ND</t>
  </si>
  <si>
    <t>AWG 20 single wire, red, 40 mm</t>
  </si>
  <si>
    <t>AWG 20 single wire, black, 40 mm</t>
  </si>
  <si>
    <t>3D-model Shell PCB</t>
  </si>
  <si>
    <t>3D-model Shell Motor</t>
  </si>
  <si>
    <t>3D-model Wheel Axle</t>
  </si>
  <si>
    <t>Shell PCB</t>
  </si>
  <si>
    <t>Shell Motor</t>
  </si>
  <si>
    <t>Wheel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</si>
</sst>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9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49" fontId="2" fillId="2" borderId="0" xfId="0" applyNumberFormat="1" applyFont="1" applyFill="1"/>
    <xf numFmtId="0" fontId="2" fillId="2" borderId="0" xfId="0" applyFont="1" applyFill="1" applyAlignment="1">
      <alignment wrapText="1"/>
    </xf>
    <xf numFmtId="49" fontId="4" fillId="3" borderId="0" xfId="0" applyNumberFormat="1" applyFont="1" applyFill="1"/>
    <xf numFmtId="0" fontId="4" fillId="3" borderId="0" xfId="0" applyFont="1" applyFill="1"/>
    <xf numFmtId="0" fontId="5" fillId="4" borderId="0" xfId="0" applyFont="1" applyFill="1" applyAlignment="1">
      <alignment vertical="center"/>
    </xf>
    <xf numFmtId="49" fontId="0" fillId="0" borderId="0" xfId="0" applyNumberFormat="1" applyFont="1"/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quotePrefix="1" applyFont="1"/>
    <xf numFmtId="49" fontId="0" fillId="0" borderId="0" xfId="0" applyNumberFormat="1" applyFont="1" applyFill="1"/>
    <xf numFmtId="0" fontId="6" fillId="0" borderId="0" xfId="0" applyFont="1" applyFill="1"/>
    <xf numFmtId="0" fontId="5" fillId="0" borderId="0" xfId="0" applyFont="1" applyAlignment="1">
      <alignment vertical="top"/>
    </xf>
    <xf numFmtId="0" fontId="0" fillId="0" borderId="0" xfId="0" quotePrefix="1"/>
    <xf numFmtId="0" fontId="0" fillId="5" borderId="0" xfId="0" applyFill="1"/>
    <xf numFmtId="49" fontId="0" fillId="5" borderId="0" xfId="0" applyNumberFormat="1" applyFont="1" applyFill="1"/>
    <xf numFmtId="0" fontId="0" fillId="5" borderId="0" xfId="0" applyFill="1" applyAlignment="1">
      <alignment vertical="top" wrapText="1"/>
    </xf>
    <xf numFmtId="0" fontId="0" fillId="0" borderId="0" xfId="0" applyFill="1"/>
    <xf numFmtId="49" fontId="4" fillId="6" borderId="0" xfId="0" applyNumberFormat="1" applyFont="1" applyFill="1"/>
    <xf numFmtId="0" fontId="4" fillId="6" borderId="0" xfId="0" applyFont="1" applyFill="1"/>
    <xf numFmtId="0" fontId="5" fillId="7" borderId="0" xfId="0" applyFont="1" applyFill="1" applyAlignment="1">
      <alignment vertical="center"/>
    </xf>
    <xf numFmtId="0" fontId="0" fillId="7" borderId="0" xfId="0" applyFill="1"/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61" workbookViewId="0">
      <selection activeCell="A77" sqref="A77"/>
    </sheetView>
  </sheetViews>
  <sheetFormatPr baseColWidth="10" defaultRowHeight="15" x14ac:dyDescent="0.25"/>
  <cols>
    <col min="1" max="1" width="53.28515625" customWidth="1"/>
    <col min="2" max="2" width="19.140625" bestFit="1" customWidth="1"/>
    <col min="3" max="3" width="20.7109375" bestFit="1" customWidth="1"/>
    <col min="4" max="4" width="17.42578125" bestFit="1" customWidth="1"/>
    <col min="5" max="5" width="31.28515625" bestFit="1" customWidth="1"/>
    <col min="6" max="6" width="6" bestFit="1" customWidth="1"/>
    <col min="7" max="7" width="10.28515625" bestFit="1" customWidth="1"/>
    <col min="8" max="8" width="14.85546875" bestFit="1" customWidth="1"/>
    <col min="10" max="10" width="16.7109375" bestFit="1" customWidth="1"/>
    <col min="11" max="11" width="45.5703125" bestFit="1" customWidth="1"/>
  </cols>
  <sheetData>
    <row r="1" spans="1:11" ht="21" customHeight="1" x14ac:dyDescent="0.3">
      <c r="A1" s="28" t="s">
        <v>24</v>
      </c>
      <c r="B1" s="28"/>
      <c r="C1" s="28"/>
      <c r="D1" s="28"/>
      <c r="E1" s="28"/>
      <c r="F1" s="28"/>
      <c r="G1" s="1"/>
      <c r="H1" s="1"/>
      <c r="I1" s="1"/>
      <c r="J1" s="2"/>
      <c r="K1" s="1"/>
    </row>
    <row r="2" spans="1:11" ht="21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4" t="s">
        <v>9</v>
      </c>
      <c r="K2" s="4" t="s">
        <v>10</v>
      </c>
    </row>
    <row r="3" spans="1:11" x14ac:dyDescent="0.25">
      <c r="A3" s="5" t="s">
        <v>153</v>
      </c>
      <c r="B3" s="5"/>
      <c r="C3" s="5"/>
      <c r="D3" s="5"/>
      <c r="E3" s="5"/>
      <c r="F3" s="6">
        <f>SUM(F4:F19)</f>
        <v>26</v>
      </c>
      <c r="G3" s="6"/>
      <c r="H3" s="6"/>
      <c r="I3" s="6"/>
      <c r="J3" s="6"/>
      <c r="K3" s="7" t="str">
        <f t="shared" ref="K3:K63" si="0">CONCATENATE(CONCATENATE($E3,IF(ISBLANK($E3),""," = "),$A3),IF(ISBLANK($J3),"",", "),$J3)</f>
        <v>Resistor (0805, 0.125 W, 1% unless specified otherwise)</v>
      </c>
    </row>
    <row r="4" spans="1:11" x14ac:dyDescent="0.25">
      <c r="A4" t="s">
        <v>154</v>
      </c>
      <c r="B4" s="8" t="s">
        <v>51</v>
      </c>
      <c r="C4" t="s">
        <v>52</v>
      </c>
      <c r="D4" t="s">
        <v>53</v>
      </c>
      <c r="E4" t="s">
        <v>216</v>
      </c>
      <c r="F4">
        <v>2</v>
      </c>
      <c r="G4">
        <v>1469856</v>
      </c>
      <c r="J4" s="9" t="s">
        <v>28</v>
      </c>
      <c r="K4" s="10" t="str">
        <f t="shared" si="0"/>
        <v xml:space="preserve">R1, R21 = 10 kΩ, </v>
      </c>
    </row>
    <row r="5" spans="1:11" x14ac:dyDescent="0.25">
      <c r="A5" t="s">
        <v>163</v>
      </c>
      <c r="B5" s="8" t="s">
        <v>51</v>
      </c>
      <c r="C5" t="s">
        <v>54</v>
      </c>
      <c r="D5" t="s">
        <v>53</v>
      </c>
      <c r="E5" t="s">
        <v>55</v>
      </c>
      <c r="F5">
        <v>1</v>
      </c>
      <c r="G5">
        <v>1469918</v>
      </c>
      <c r="H5" s="9"/>
      <c r="I5" s="9"/>
      <c r="J5" s="9" t="s">
        <v>28</v>
      </c>
      <c r="K5" s="10" t="str">
        <f t="shared" si="0"/>
        <v xml:space="preserve">R2 = 330 Ω, </v>
      </c>
    </row>
    <row r="6" spans="1:11" x14ac:dyDescent="0.25">
      <c r="A6" t="s">
        <v>164</v>
      </c>
      <c r="B6" s="8" t="s">
        <v>51</v>
      </c>
      <c r="C6" t="s">
        <v>56</v>
      </c>
      <c r="D6" t="s">
        <v>53</v>
      </c>
      <c r="E6" t="s">
        <v>57</v>
      </c>
      <c r="F6">
        <v>4</v>
      </c>
      <c r="G6">
        <v>1692530</v>
      </c>
      <c r="H6" s="9"/>
      <c r="I6" s="9"/>
      <c r="J6" s="9" t="s">
        <v>28</v>
      </c>
      <c r="K6" s="10" t="str">
        <f t="shared" si="0"/>
        <v xml:space="preserve">R3, R4, R5, R22 = 130 Ω, </v>
      </c>
    </row>
    <row r="7" spans="1:11" x14ac:dyDescent="0.25">
      <c r="A7" t="s">
        <v>165</v>
      </c>
      <c r="B7" s="8" t="s">
        <v>51</v>
      </c>
      <c r="C7" t="s">
        <v>58</v>
      </c>
      <c r="D7" t="s">
        <v>59</v>
      </c>
      <c r="E7" t="s">
        <v>12</v>
      </c>
      <c r="F7">
        <v>1</v>
      </c>
      <c r="G7">
        <v>1469977</v>
      </c>
      <c r="H7" s="9"/>
      <c r="I7" s="9"/>
      <c r="J7" s="9" t="s">
        <v>28</v>
      </c>
      <c r="K7" s="10" t="str">
        <f t="shared" si="0"/>
        <v xml:space="preserve">R6 = 100 Ω, 1206, 0.25W, 1%, </v>
      </c>
    </row>
    <row r="8" spans="1:11" x14ac:dyDescent="0.25">
      <c r="A8" t="s">
        <v>13</v>
      </c>
      <c r="B8" s="8" t="s">
        <v>51</v>
      </c>
      <c r="C8" t="s">
        <v>60</v>
      </c>
      <c r="D8" t="s">
        <v>53</v>
      </c>
      <c r="E8" t="s">
        <v>14</v>
      </c>
      <c r="F8">
        <v>1</v>
      </c>
      <c r="G8">
        <v>1469860</v>
      </c>
      <c r="H8" s="9"/>
      <c r="I8" s="9"/>
      <c r="J8" s="9" t="s">
        <v>28</v>
      </c>
      <c r="K8" s="10" t="str">
        <f t="shared" si="0"/>
        <v xml:space="preserve">R7 = 100 kΩ, </v>
      </c>
    </row>
    <row r="9" spans="1:11" x14ac:dyDescent="0.25">
      <c r="A9" t="s">
        <v>166</v>
      </c>
      <c r="B9" s="8" t="s">
        <v>51</v>
      </c>
      <c r="C9" t="s">
        <v>61</v>
      </c>
      <c r="D9" t="s">
        <v>59</v>
      </c>
      <c r="E9" s="20" t="s">
        <v>62</v>
      </c>
      <c r="F9">
        <v>4</v>
      </c>
      <c r="G9">
        <v>1653087</v>
      </c>
      <c r="H9" s="9"/>
      <c r="I9" s="9"/>
      <c r="J9" s="9" t="s">
        <v>28</v>
      </c>
      <c r="K9" s="10" t="str">
        <f t="shared" si="0"/>
        <v xml:space="preserve">R8, R9, R10, R11 = 1 Ω, 1206, 0.25W, 1%, </v>
      </c>
    </row>
    <row r="10" spans="1:11" x14ac:dyDescent="0.25">
      <c r="A10" t="s">
        <v>155</v>
      </c>
      <c r="B10" s="8" t="s">
        <v>51</v>
      </c>
      <c r="C10" t="s">
        <v>63</v>
      </c>
      <c r="D10" t="s">
        <v>53</v>
      </c>
      <c r="E10" t="s">
        <v>64</v>
      </c>
      <c r="F10">
        <v>1</v>
      </c>
      <c r="G10">
        <v>1692535</v>
      </c>
      <c r="H10" s="9"/>
      <c r="I10" s="9"/>
      <c r="J10" s="9" t="s">
        <v>28</v>
      </c>
      <c r="K10" s="10" t="str">
        <f t="shared" si="0"/>
        <v xml:space="preserve">R12 = 56 kΩ, </v>
      </c>
    </row>
    <row r="11" spans="1:11" x14ac:dyDescent="0.25">
      <c r="A11" t="s">
        <v>156</v>
      </c>
      <c r="B11" s="8" t="s">
        <v>51</v>
      </c>
      <c r="C11" t="s">
        <v>65</v>
      </c>
      <c r="D11" t="s">
        <v>53</v>
      </c>
      <c r="E11" t="s">
        <v>66</v>
      </c>
      <c r="F11">
        <v>1</v>
      </c>
      <c r="G11">
        <v>1469863</v>
      </c>
      <c r="H11" s="9"/>
      <c r="I11" s="9"/>
      <c r="J11" s="9" t="s">
        <v>28</v>
      </c>
      <c r="K11" s="10" t="str">
        <f t="shared" si="0"/>
        <v xml:space="preserve">R13 = 11 kΩ, </v>
      </c>
    </row>
    <row r="12" spans="1:11" x14ac:dyDescent="0.25">
      <c r="A12" t="s">
        <v>157</v>
      </c>
      <c r="B12" s="8" t="s">
        <v>51</v>
      </c>
      <c r="C12" t="s">
        <v>67</v>
      </c>
      <c r="D12" t="s">
        <v>53</v>
      </c>
      <c r="E12" s="20" t="s">
        <v>220</v>
      </c>
      <c r="F12">
        <v>2</v>
      </c>
      <c r="G12">
        <v>1469893</v>
      </c>
      <c r="H12" s="9"/>
      <c r="I12" s="9"/>
      <c r="J12" s="9" t="s">
        <v>28</v>
      </c>
      <c r="K12" s="10" t="str">
        <f t="shared" si="0"/>
        <v xml:space="preserve">R14, R20 = 20 kΩ, </v>
      </c>
    </row>
    <row r="13" spans="1:11" x14ac:dyDescent="0.25">
      <c r="A13" t="s">
        <v>158</v>
      </c>
      <c r="B13" s="8" t="s">
        <v>51</v>
      </c>
      <c r="C13" t="s">
        <v>68</v>
      </c>
      <c r="D13" t="s">
        <v>53</v>
      </c>
      <c r="E13" t="s">
        <v>69</v>
      </c>
      <c r="F13">
        <v>2</v>
      </c>
      <c r="G13">
        <v>1469901</v>
      </c>
      <c r="J13" s="9" t="s">
        <v>28</v>
      </c>
      <c r="K13" s="10" t="str">
        <f t="shared" si="0"/>
        <v xml:space="preserve">R15, R26 = 24.9 kΩ, </v>
      </c>
    </row>
    <row r="14" spans="1:11" x14ac:dyDescent="0.25">
      <c r="A14" t="s">
        <v>159</v>
      </c>
      <c r="B14" s="8" t="s">
        <v>51</v>
      </c>
      <c r="C14" t="s">
        <v>70</v>
      </c>
      <c r="D14" t="s">
        <v>53</v>
      </c>
      <c r="E14" t="s">
        <v>71</v>
      </c>
      <c r="F14">
        <v>3</v>
      </c>
      <c r="G14">
        <v>1469923</v>
      </c>
      <c r="H14" s="9"/>
      <c r="I14" s="9"/>
      <c r="J14" s="9"/>
      <c r="K14" s="10" t="str">
        <f t="shared" si="0"/>
        <v>R16, R17, R18 = 4.7 kΩ</v>
      </c>
    </row>
    <row r="15" spans="1:11" x14ac:dyDescent="0.25">
      <c r="A15" t="s">
        <v>11</v>
      </c>
      <c r="B15" s="8" t="s">
        <v>51</v>
      </c>
      <c r="C15" t="s">
        <v>72</v>
      </c>
      <c r="D15" t="s">
        <v>53</v>
      </c>
      <c r="E15" t="s">
        <v>73</v>
      </c>
      <c r="F15">
        <v>1</v>
      </c>
      <c r="G15">
        <v>1469847</v>
      </c>
      <c r="H15" s="9"/>
      <c r="I15" s="9"/>
      <c r="J15" s="9" t="s">
        <v>28</v>
      </c>
      <c r="K15" s="10" t="str">
        <f t="shared" si="0"/>
        <v xml:space="preserve">R19 = 1 kΩ, </v>
      </c>
    </row>
    <row r="16" spans="1:11" x14ac:dyDescent="0.25">
      <c r="A16" t="s">
        <v>160</v>
      </c>
      <c r="B16" s="8" t="s">
        <v>51</v>
      </c>
      <c r="C16" t="s">
        <v>74</v>
      </c>
      <c r="D16" t="s">
        <v>53</v>
      </c>
      <c r="E16" t="s">
        <v>75</v>
      </c>
      <c r="F16">
        <v>1</v>
      </c>
      <c r="G16">
        <v>1652955</v>
      </c>
      <c r="H16" s="9"/>
      <c r="I16" s="9"/>
      <c r="J16" s="9" t="s">
        <v>28</v>
      </c>
      <c r="K16" s="10" t="str">
        <f t="shared" si="0"/>
        <v xml:space="preserve">R23 = 215 kΩ, </v>
      </c>
    </row>
    <row r="17" spans="1:11" x14ac:dyDescent="0.25">
      <c r="A17" s="11" t="s">
        <v>161</v>
      </c>
      <c r="B17" s="12" t="s">
        <v>51</v>
      </c>
      <c r="C17" s="11" t="s">
        <v>76</v>
      </c>
      <c r="D17" s="11" t="s">
        <v>77</v>
      </c>
      <c r="E17" s="22" t="s">
        <v>78</v>
      </c>
      <c r="F17" s="11">
        <v>1</v>
      </c>
      <c r="G17" s="11">
        <v>1107396</v>
      </c>
      <c r="H17" s="14"/>
      <c r="I17" s="14"/>
      <c r="J17" s="9" t="s">
        <v>28</v>
      </c>
      <c r="K17" s="10" t="str">
        <f t="shared" si="0"/>
        <v xml:space="preserve">R24 = 15 mΩ, 2512, 1 W, 1%, </v>
      </c>
    </row>
    <row r="18" spans="1:11" x14ac:dyDescent="0.25">
      <c r="A18" t="s">
        <v>162</v>
      </c>
      <c r="B18" s="8" t="s">
        <v>51</v>
      </c>
      <c r="C18" t="s">
        <v>79</v>
      </c>
      <c r="D18" t="s">
        <v>53</v>
      </c>
      <c r="E18" t="s">
        <v>80</v>
      </c>
      <c r="F18">
        <v>1</v>
      </c>
      <c r="G18">
        <v>2139045</v>
      </c>
      <c r="H18" s="9"/>
      <c r="I18" s="9"/>
      <c r="J18" s="9" t="s">
        <v>28</v>
      </c>
      <c r="K18" s="10" t="str">
        <f t="shared" si="0"/>
        <v xml:space="preserve">R25 = 160 kΩ, </v>
      </c>
    </row>
    <row r="19" spans="1:11" x14ac:dyDescent="0.25">
      <c r="A19" s="8"/>
      <c r="B19" s="8"/>
      <c r="D19" s="15"/>
      <c r="E19" s="8"/>
      <c r="F19" s="9"/>
      <c r="G19" s="9"/>
      <c r="H19" s="9"/>
      <c r="I19" s="9"/>
      <c r="J19" s="9"/>
      <c r="K19" s="10" t="str">
        <f t="shared" si="0"/>
        <v/>
      </c>
    </row>
    <row r="20" spans="1:11" x14ac:dyDescent="0.25">
      <c r="A20" s="5" t="s">
        <v>167</v>
      </c>
      <c r="B20" s="5"/>
      <c r="C20" s="5"/>
      <c r="D20" s="5"/>
      <c r="E20" s="5"/>
      <c r="F20" s="6">
        <f>SUM(F21:F32)</f>
        <v>40</v>
      </c>
      <c r="G20" s="6"/>
      <c r="H20" s="6"/>
      <c r="I20" s="6"/>
      <c r="J20" s="6"/>
      <c r="K20" s="7" t="str">
        <f t="shared" si="0"/>
        <v>Capacitor (0805, 50 V, 10% unless specified otherwise)</v>
      </c>
    </row>
    <row r="21" spans="1:11" x14ac:dyDescent="0.25">
      <c r="A21" t="s">
        <v>177</v>
      </c>
      <c r="B21" s="8" t="s">
        <v>25</v>
      </c>
      <c r="C21" s="8" t="s">
        <v>26</v>
      </c>
      <c r="D21" t="s">
        <v>27</v>
      </c>
      <c r="E21" t="s">
        <v>217</v>
      </c>
      <c r="F21">
        <v>3</v>
      </c>
      <c r="G21">
        <v>1463368</v>
      </c>
      <c r="J21" s="9" t="s">
        <v>28</v>
      </c>
      <c r="K21" s="10" t="str">
        <f t="shared" si="0"/>
        <v xml:space="preserve">C1, C37, C40 = 10 µF, 16 V, 1206, </v>
      </c>
    </row>
    <row r="22" spans="1:11" ht="30" x14ac:dyDescent="0.25">
      <c r="A22" s="11" t="s">
        <v>15</v>
      </c>
      <c r="B22" s="12" t="s">
        <v>25</v>
      </c>
      <c r="C22" s="12" t="s">
        <v>29</v>
      </c>
      <c r="D22" s="11" t="s">
        <v>30</v>
      </c>
      <c r="E22" s="13" t="s">
        <v>219</v>
      </c>
      <c r="F22" s="11">
        <v>15</v>
      </c>
      <c r="G22" s="11">
        <v>1414664</v>
      </c>
      <c r="H22" s="11"/>
      <c r="I22" s="11"/>
      <c r="J22" s="14" t="s">
        <v>28</v>
      </c>
      <c r="K22" s="18" t="str">
        <f t="shared" si="0"/>
        <v xml:space="preserve">C2, C3, C4, C5, C6, C7, C8, C10, C21, C22, C23, C25, C26, C30, C31 = 100 nF, </v>
      </c>
    </row>
    <row r="23" spans="1:11" x14ac:dyDescent="0.25">
      <c r="A23" t="s">
        <v>168</v>
      </c>
      <c r="B23" s="8" t="s">
        <v>25</v>
      </c>
      <c r="C23" s="8" t="s">
        <v>31</v>
      </c>
      <c r="D23" t="s">
        <v>30</v>
      </c>
      <c r="E23" t="s">
        <v>32</v>
      </c>
      <c r="F23">
        <v>7</v>
      </c>
      <c r="G23">
        <v>1414662</v>
      </c>
      <c r="J23" s="9" t="s">
        <v>28</v>
      </c>
      <c r="K23" s="10" t="str">
        <f t="shared" si="0"/>
        <v xml:space="preserve">C9, C11, C12, C17, C24, C36, C39 = 10 nF, </v>
      </c>
    </row>
    <row r="24" spans="1:11" x14ac:dyDescent="0.25">
      <c r="A24" t="s">
        <v>169</v>
      </c>
      <c r="B24" s="8" t="s">
        <v>25</v>
      </c>
      <c r="C24" s="8" t="s">
        <v>33</v>
      </c>
      <c r="D24" t="s">
        <v>30</v>
      </c>
      <c r="E24" t="s">
        <v>34</v>
      </c>
      <c r="F24">
        <v>3</v>
      </c>
      <c r="G24">
        <v>1288261</v>
      </c>
      <c r="J24" s="9" t="s">
        <v>28</v>
      </c>
      <c r="K24" s="10" t="str">
        <f t="shared" si="0"/>
        <v xml:space="preserve">C13, C15, C33 = 220 nF, </v>
      </c>
    </row>
    <row r="25" spans="1:11" x14ac:dyDescent="0.25">
      <c r="A25" s="23" t="s">
        <v>175</v>
      </c>
      <c r="B25" s="16" t="s">
        <v>25</v>
      </c>
      <c r="C25" s="16" t="s">
        <v>35</v>
      </c>
      <c r="D25" s="23" t="s">
        <v>36</v>
      </c>
      <c r="E25" s="20" t="s">
        <v>37</v>
      </c>
      <c r="F25" s="23">
        <v>2</v>
      </c>
      <c r="G25" s="23">
        <v>1754092</v>
      </c>
      <c r="J25" s="9" t="s">
        <v>28</v>
      </c>
      <c r="K25" s="10" t="str">
        <f t="shared" si="0"/>
        <v xml:space="preserve">C14, C29 = 68 µF, 16V, 20%, 0.05 Ω, SMD-D, </v>
      </c>
    </row>
    <row r="26" spans="1:11" x14ac:dyDescent="0.25">
      <c r="A26" t="s">
        <v>170</v>
      </c>
      <c r="B26" s="8" t="s">
        <v>25</v>
      </c>
      <c r="C26" s="8" t="s">
        <v>38</v>
      </c>
      <c r="D26" t="s">
        <v>30</v>
      </c>
      <c r="E26" t="s">
        <v>39</v>
      </c>
      <c r="F26">
        <v>1</v>
      </c>
      <c r="G26">
        <v>1650881</v>
      </c>
      <c r="J26" s="9" t="s">
        <v>28</v>
      </c>
      <c r="K26" s="10" t="str">
        <f t="shared" si="0"/>
        <v xml:space="preserve">C16 = 5.6 nF, </v>
      </c>
    </row>
    <row r="27" spans="1:11" x14ac:dyDescent="0.25">
      <c r="A27" t="s">
        <v>171</v>
      </c>
      <c r="B27" s="8" t="s">
        <v>25</v>
      </c>
      <c r="C27" s="8" t="s">
        <v>40</v>
      </c>
      <c r="D27" t="s">
        <v>30</v>
      </c>
      <c r="E27" s="20" t="s">
        <v>41</v>
      </c>
      <c r="F27">
        <v>1</v>
      </c>
      <c r="G27">
        <v>2332755</v>
      </c>
      <c r="J27" s="9" t="s">
        <v>28</v>
      </c>
      <c r="K27" s="10" t="str">
        <f t="shared" si="0"/>
        <v xml:space="preserve">C18 = 1.2 nF, </v>
      </c>
    </row>
    <row r="28" spans="1:11" x14ac:dyDescent="0.25">
      <c r="A28" t="s">
        <v>172</v>
      </c>
      <c r="B28" s="8" t="s">
        <v>25</v>
      </c>
      <c r="C28" s="8" t="s">
        <v>42</v>
      </c>
      <c r="D28" t="s">
        <v>30</v>
      </c>
      <c r="E28" t="s">
        <v>43</v>
      </c>
      <c r="F28">
        <v>1</v>
      </c>
      <c r="G28">
        <v>1414688</v>
      </c>
      <c r="J28" s="9" t="s">
        <v>28</v>
      </c>
      <c r="K28" s="10" t="str">
        <f t="shared" si="0"/>
        <v xml:space="preserve">C19 = 33 nF, </v>
      </c>
    </row>
    <row r="29" spans="1:11" x14ac:dyDescent="0.25">
      <c r="A29" t="s">
        <v>174</v>
      </c>
      <c r="B29" s="8" t="s">
        <v>25</v>
      </c>
      <c r="C29" s="8" t="s">
        <v>44</v>
      </c>
      <c r="D29" t="s">
        <v>30</v>
      </c>
      <c r="E29" t="s">
        <v>45</v>
      </c>
      <c r="F29">
        <v>4</v>
      </c>
      <c r="G29">
        <v>9227792</v>
      </c>
      <c r="J29" s="9" t="s">
        <v>28</v>
      </c>
      <c r="K29" s="10" t="str">
        <f t="shared" si="0"/>
        <v xml:space="preserve">C20, C32, C35, C38 = 1 µF, </v>
      </c>
    </row>
    <row r="30" spans="1:11" x14ac:dyDescent="0.25">
      <c r="A30" t="s">
        <v>176</v>
      </c>
      <c r="B30" s="8" t="s">
        <v>25</v>
      </c>
      <c r="C30" s="8" t="s">
        <v>46</v>
      </c>
      <c r="D30" t="s">
        <v>47</v>
      </c>
      <c r="E30" s="20" t="s">
        <v>48</v>
      </c>
      <c r="F30">
        <v>2</v>
      </c>
      <c r="G30" s="9">
        <v>1572648</v>
      </c>
      <c r="H30" s="9"/>
      <c r="I30" s="9"/>
      <c r="J30" s="9" t="s">
        <v>28</v>
      </c>
      <c r="K30" s="10" t="str">
        <f t="shared" si="0"/>
        <v xml:space="preserve">C27, C28 = 47 µF, 10 V, 20%, 0.035 Ω, SMD-D, </v>
      </c>
    </row>
    <row r="31" spans="1:11" x14ac:dyDescent="0.25">
      <c r="A31" t="s">
        <v>173</v>
      </c>
      <c r="B31" s="8" t="s">
        <v>25</v>
      </c>
      <c r="C31" s="8" t="s">
        <v>49</v>
      </c>
      <c r="D31" t="s">
        <v>30</v>
      </c>
      <c r="E31" t="s">
        <v>50</v>
      </c>
      <c r="F31">
        <v>1</v>
      </c>
      <c r="G31" s="9">
        <v>1414656</v>
      </c>
      <c r="H31" s="9"/>
      <c r="I31" s="9"/>
      <c r="J31" s="9" t="s">
        <v>28</v>
      </c>
      <c r="K31" s="10" t="str">
        <f t="shared" si="0"/>
        <v xml:space="preserve">C34 = 100 pF, </v>
      </c>
    </row>
    <row r="32" spans="1:11" x14ac:dyDescent="0.25">
      <c r="B32" s="8"/>
      <c r="C32" s="8"/>
      <c r="G32" s="9"/>
      <c r="H32" s="9"/>
      <c r="I32" s="9"/>
      <c r="J32" s="9"/>
      <c r="K32" s="10"/>
    </row>
    <row r="33" spans="1:11" x14ac:dyDescent="0.25">
      <c r="A33" s="5" t="s">
        <v>126</v>
      </c>
      <c r="B33" s="5"/>
      <c r="C33" s="5"/>
      <c r="D33" s="5"/>
      <c r="E33" s="5"/>
      <c r="F33" s="6">
        <f>SUM(F34:F35)</f>
        <v>1</v>
      </c>
      <c r="G33" s="6"/>
      <c r="H33" s="6"/>
      <c r="I33" s="6"/>
      <c r="J33" s="6"/>
      <c r="K33" s="7" t="str">
        <f t="shared" si="0"/>
        <v>Inductor</v>
      </c>
    </row>
    <row r="34" spans="1:11" x14ac:dyDescent="0.25">
      <c r="A34" s="8" t="s">
        <v>178</v>
      </c>
      <c r="B34" s="8" t="s">
        <v>144</v>
      </c>
      <c r="C34" s="8" t="s">
        <v>145</v>
      </c>
      <c r="D34" s="8" t="s">
        <v>146</v>
      </c>
      <c r="E34" s="21" t="s">
        <v>147</v>
      </c>
      <c r="F34" s="9">
        <v>1</v>
      </c>
      <c r="G34" s="9">
        <v>2333815</v>
      </c>
      <c r="H34" s="9"/>
      <c r="I34" s="9"/>
      <c r="J34" s="9" t="s">
        <v>28</v>
      </c>
      <c r="K34" s="10" t="str">
        <f t="shared" si="0"/>
        <v xml:space="preserve">L1 = Shielded high power inductor - 5.0 µH, </v>
      </c>
    </row>
    <row r="35" spans="1:11" x14ac:dyDescent="0.25">
      <c r="A35" s="8"/>
      <c r="B35" s="8"/>
      <c r="C35" s="8"/>
      <c r="D35" s="8"/>
      <c r="E35" s="8"/>
      <c r="F35" s="9"/>
      <c r="G35" s="9"/>
      <c r="H35" s="9"/>
      <c r="I35" s="9"/>
      <c r="J35" s="9"/>
      <c r="K35" s="10" t="str">
        <f t="shared" si="0"/>
        <v/>
      </c>
    </row>
    <row r="36" spans="1:11" x14ac:dyDescent="0.25">
      <c r="A36" s="5" t="s">
        <v>16</v>
      </c>
      <c r="B36" s="5"/>
      <c r="C36" s="5"/>
      <c r="D36" s="5"/>
      <c r="E36" s="5"/>
      <c r="F36" s="6">
        <f>SUM(F37:F51)</f>
        <v>17</v>
      </c>
      <c r="G36" s="6"/>
      <c r="H36" s="6"/>
      <c r="I36" s="6"/>
      <c r="J36" s="6"/>
      <c r="K36" s="7" t="str">
        <f t="shared" si="0"/>
        <v>Semiconductor</v>
      </c>
    </row>
    <row r="37" spans="1:11" x14ac:dyDescent="0.25">
      <c r="A37" t="s">
        <v>82</v>
      </c>
      <c r="B37" s="8" t="s">
        <v>81</v>
      </c>
      <c r="C37" t="s">
        <v>82</v>
      </c>
      <c r="D37" t="s">
        <v>83</v>
      </c>
      <c r="E37" t="s">
        <v>218</v>
      </c>
      <c r="F37">
        <v>2</v>
      </c>
      <c r="G37">
        <v>2433353</v>
      </c>
      <c r="J37" s="9"/>
      <c r="K37" s="10" t="str">
        <f t="shared" si="0"/>
        <v>D1, D2 = 1N4148W</v>
      </c>
    </row>
    <row r="38" spans="1:11" x14ac:dyDescent="0.25">
      <c r="A38" s="16" t="s">
        <v>194</v>
      </c>
      <c r="B38" s="8" t="s">
        <v>84</v>
      </c>
      <c r="C38" t="s">
        <v>194</v>
      </c>
      <c r="D38" t="s">
        <v>85</v>
      </c>
      <c r="E38" s="20" t="s">
        <v>86</v>
      </c>
      <c r="F38">
        <v>1</v>
      </c>
      <c r="G38">
        <v>9557377</v>
      </c>
      <c r="H38" s="9"/>
      <c r="I38" s="9"/>
      <c r="J38" s="9"/>
      <c r="K38" s="10" t="str">
        <f t="shared" si="0"/>
        <v>D3 = MBRS340T3G</v>
      </c>
    </row>
    <row r="39" spans="1:11" x14ac:dyDescent="0.25">
      <c r="A39" s="16" t="s">
        <v>179</v>
      </c>
      <c r="B39" s="8" t="s">
        <v>17</v>
      </c>
      <c r="C39" t="s">
        <v>87</v>
      </c>
      <c r="D39" t="s">
        <v>88</v>
      </c>
      <c r="E39" s="20" t="s">
        <v>18</v>
      </c>
      <c r="F39">
        <v>1</v>
      </c>
      <c r="G39">
        <v>8530025</v>
      </c>
      <c r="H39" s="9"/>
      <c r="I39" s="9"/>
      <c r="J39" s="9"/>
      <c r="K39" s="10" t="str">
        <f t="shared" si="0"/>
        <v>LED1 = LED, SMD, 1206, red</v>
      </c>
    </row>
    <row r="40" spans="1:11" x14ac:dyDescent="0.25">
      <c r="A40" s="16" t="s">
        <v>180</v>
      </c>
      <c r="B40" s="8" t="s">
        <v>17</v>
      </c>
      <c r="C40" t="s">
        <v>89</v>
      </c>
      <c r="D40" t="s">
        <v>90</v>
      </c>
      <c r="E40" s="20" t="s">
        <v>91</v>
      </c>
      <c r="F40">
        <v>1</v>
      </c>
      <c r="G40">
        <v>8530041</v>
      </c>
      <c r="H40" s="9"/>
      <c r="I40" s="9"/>
      <c r="J40" s="9"/>
      <c r="K40" s="10" t="str">
        <f t="shared" si="0"/>
        <v>LED2 = LED, SMD, 1206, yellow</v>
      </c>
    </row>
    <row r="41" spans="1:11" x14ac:dyDescent="0.25">
      <c r="A41" s="16" t="s">
        <v>181</v>
      </c>
      <c r="B41" s="8" t="s">
        <v>17</v>
      </c>
      <c r="C41" t="s">
        <v>92</v>
      </c>
      <c r="D41" t="s">
        <v>93</v>
      </c>
      <c r="E41" s="20" t="s">
        <v>94</v>
      </c>
      <c r="F41">
        <v>2</v>
      </c>
      <c r="G41">
        <v>8530033</v>
      </c>
      <c r="H41" s="9"/>
      <c r="I41" s="9"/>
      <c r="J41" s="9"/>
      <c r="K41" s="10" t="str">
        <f t="shared" si="0"/>
        <v>LED3, LED4 = LED, SMD, 1206, green</v>
      </c>
    </row>
    <row r="42" spans="1:11" x14ac:dyDescent="0.25">
      <c r="A42" t="s">
        <v>96</v>
      </c>
      <c r="B42" s="8" t="s">
        <v>95</v>
      </c>
      <c r="C42" t="s">
        <v>96</v>
      </c>
      <c r="D42" t="s">
        <v>97</v>
      </c>
      <c r="E42" s="20" t="s">
        <v>19</v>
      </c>
      <c r="F42">
        <v>1</v>
      </c>
      <c r="H42" s="9"/>
      <c r="I42" s="9"/>
      <c r="J42" s="9" t="s">
        <v>203</v>
      </c>
      <c r="K42" s="10" t="str">
        <f t="shared" si="0"/>
        <v>IC1 = dsPIC33EP128MC202, Microchip sample</v>
      </c>
    </row>
    <row r="43" spans="1:11" x14ac:dyDescent="0.25">
      <c r="A43" t="s">
        <v>99</v>
      </c>
      <c r="B43" s="8" t="s">
        <v>98</v>
      </c>
      <c r="C43" t="s">
        <v>99</v>
      </c>
      <c r="D43" t="s">
        <v>100</v>
      </c>
      <c r="E43" s="20" t="s">
        <v>101</v>
      </c>
      <c r="F43">
        <v>1</v>
      </c>
      <c r="G43">
        <v>2335543</v>
      </c>
      <c r="H43" s="9"/>
      <c r="I43" s="9"/>
      <c r="J43" s="9"/>
      <c r="K43" s="10" t="str">
        <f t="shared" si="0"/>
        <v>IC2 = SN65C3221E</v>
      </c>
    </row>
    <row r="44" spans="1:11" x14ac:dyDescent="0.25">
      <c r="A44" t="s">
        <v>190</v>
      </c>
      <c r="B44" s="8" t="s">
        <v>102</v>
      </c>
      <c r="C44" t="s">
        <v>190</v>
      </c>
      <c r="D44" t="s">
        <v>103</v>
      </c>
      <c r="E44" s="20" t="s">
        <v>104</v>
      </c>
      <c r="F44">
        <v>1</v>
      </c>
      <c r="G44">
        <v>2311328</v>
      </c>
      <c r="H44" s="9"/>
      <c r="I44" s="9"/>
      <c r="J44" s="9"/>
      <c r="K44" s="10" t="str">
        <f t="shared" si="0"/>
        <v>IC3 = L6235PD</v>
      </c>
    </row>
    <row r="45" spans="1:11" x14ac:dyDescent="0.25">
      <c r="A45" t="s">
        <v>198</v>
      </c>
      <c r="B45" s="8" t="s">
        <v>105</v>
      </c>
      <c r="C45" t="s">
        <v>198</v>
      </c>
      <c r="D45" t="s">
        <v>106</v>
      </c>
      <c r="E45" s="20" t="s">
        <v>107</v>
      </c>
      <c r="F45">
        <v>1</v>
      </c>
      <c r="G45">
        <v>1853935</v>
      </c>
      <c r="H45" s="9"/>
      <c r="I45" s="9"/>
      <c r="J45" s="9"/>
      <c r="K45" s="10" t="str">
        <f t="shared" si="0"/>
        <v>IC4 = ADXL345BCCZ</v>
      </c>
    </row>
    <row r="46" spans="1:11" x14ac:dyDescent="0.25">
      <c r="A46" t="s">
        <v>199</v>
      </c>
      <c r="B46" s="8" t="s">
        <v>108</v>
      </c>
      <c r="C46" t="s">
        <v>199</v>
      </c>
      <c r="D46" t="s">
        <v>109</v>
      </c>
      <c r="E46" t="s">
        <v>110</v>
      </c>
      <c r="F46">
        <v>1</v>
      </c>
      <c r="G46">
        <v>1741162</v>
      </c>
      <c r="H46" s="9"/>
      <c r="I46" s="9"/>
      <c r="J46" s="9"/>
      <c r="K46" s="10" t="str">
        <f t="shared" si="0"/>
        <v>IC5 = SN74AHC1G32DBVT</v>
      </c>
    </row>
    <row r="47" spans="1:11" x14ac:dyDescent="0.25">
      <c r="A47" s="16" t="s">
        <v>112</v>
      </c>
      <c r="B47" s="8" t="s">
        <v>111</v>
      </c>
      <c r="C47" t="s">
        <v>112</v>
      </c>
      <c r="D47" t="s">
        <v>113</v>
      </c>
      <c r="E47" s="20" t="s">
        <v>114</v>
      </c>
      <c r="F47">
        <v>1</v>
      </c>
      <c r="H47" s="9" t="s">
        <v>200</v>
      </c>
      <c r="I47" s="9"/>
      <c r="J47" s="9"/>
      <c r="K47" s="10" t="str">
        <f t="shared" si="0"/>
        <v>IC6 = ISZ-2510</v>
      </c>
    </row>
    <row r="48" spans="1:11" x14ac:dyDescent="0.25">
      <c r="A48" s="8" t="s">
        <v>116</v>
      </c>
      <c r="B48" s="8" t="s">
        <v>115</v>
      </c>
      <c r="C48" s="8" t="s">
        <v>195</v>
      </c>
      <c r="D48" t="s">
        <v>117</v>
      </c>
      <c r="E48" s="20" t="s">
        <v>118</v>
      </c>
      <c r="F48">
        <v>1</v>
      </c>
      <c r="G48" s="9">
        <v>9725709</v>
      </c>
      <c r="H48" s="9"/>
      <c r="I48" s="9"/>
      <c r="J48" s="9"/>
      <c r="K48" s="10" t="str">
        <f t="shared" si="0"/>
        <v>IC7 = MAX668</v>
      </c>
    </row>
    <row r="49" spans="1:11" x14ac:dyDescent="0.25">
      <c r="A49" t="s">
        <v>196</v>
      </c>
      <c r="B49" s="8" t="s">
        <v>98</v>
      </c>
      <c r="C49" t="s">
        <v>196</v>
      </c>
      <c r="D49" t="s">
        <v>119</v>
      </c>
      <c r="E49" s="20" t="s">
        <v>120</v>
      </c>
      <c r="F49" s="9">
        <v>1</v>
      </c>
      <c r="G49" s="9">
        <v>1053672</v>
      </c>
      <c r="H49" s="9"/>
      <c r="I49" s="9"/>
      <c r="J49" s="9"/>
      <c r="K49" s="10" t="str">
        <f t="shared" si="0"/>
        <v>IC8 = LP2985-33DBVTE4</v>
      </c>
    </row>
    <row r="50" spans="1:11" x14ac:dyDescent="0.25">
      <c r="A50" s="8" t="s">
        <v>197</v>
      </c>
      <c r="B50" s="8" t="s">
        <v>98</v>
      </c>
      <c r="C50" s="8" t="s">
        <v>197</v>
      </c>
      <c r="D50" t="s">
        <v>119</v>
      </c>
      <c r="E50" s="20" t="s">
        <v>121</v>
      </c>
      <c r="F50">
        <v>1</v>
      </c>
      <c r="G50">
        <v>1469141</v>
      </c>
      <c r="J50" s="9"/>
      <c r="K50" s="10" t="str">
        <f t="shared" si="0"/>
        <v>IC9 = LP2992IM5-3.3/NOPB</v>
      </c>
    </row>
    <row r="51" spans="1:11" x14ac:dyDescent="0.25">
      <c r="A51" s="8" t="s">
        <v>123</v>
      </c>
      <c r="B51" s="8" t="s">
        <v>122</v>
      </c>
      <c r="C51" s="8" t="s">
        <v>123</v>
      </c>
      <c r="D51" t="s">
        <v>124</v>
      </c>
      <c r="E51" s="20" t="s">
        <v>125</v>
      </c>
      <c r="F51">
        <v>1</v>
      </c>
      <c r="G51">
        <v>1495210</v>
      </c>
      <c r="J51" s="9"/>
      <c r="K51" s="10" t="str">
        <f t="shared" si="0"/>
        <v>T1 = FDS6680AS</v>
      </c>
    </row>
    <row r="52" spans="1:11" x14ac:dyDescent="0.25">
      <c r="A52" s="8"/>
      <c r="B52" s="8"/>
      <c r="C52" s="8"/>
      <c r="D52" s="8"/>
      <c r="E52" s="8"/>
      <c r="F52" s="9"/>
      <c r="H52" s="9"/>
      <c r="I52" s="9"/>
      <c r="J52" s="9"/>
      <c r="K52" s="10"/>
    </row>
    <row r="53" spans="1:11" x14ac:dyDescent="0.25">
      <c r="A53" s="5" t="s">
        <v>20</v>
      </c>
      <c r="B53" s="5"/>
      <c r="C53" s="5"/>
      <c r="D53" s="5"/>
      <c r="E53" s="5"/>
      <c r="F53" s="6">
        <f>SUM(F54:F59)</f>
        <v>6</v>
      </c>
      <c r="G53" s="6"/>
      <c r="H53" s="6"/>
      <c r="I53" s="6"/>
      <c r="J53" s="6"/>
      <c r="K53" s="7" t="str">
        <f t="shared" si="0"/>
        <v>Misc.</v>
      </c>
    </row>
    <row r="54" spans="1:11" x14ac:dyDescent="0.25">
      <c r="A54" t="s">
        <v>186</v>
      </c>
      <c r="B54" t="s">
        <v>127</v>
      </c>
      <c r="C54" t="s">
        <v>128</v>
      </c>
      <c r="D54" t="s">
        <v>129</v>
      </c>
      <c r="E54" s="20" t="s">
        <v>130</v>
      </c>
      <c r="F54">
        <v>1</v>
      </c>
      <c r="H54" t="s">
        <v>201</v>
      </c>
      <c r="J54" s="17"/>
      <c r="K54" s="10" t="str">
        <f t="shared" si="0"/>
        <v>F1 = Fuse, 8 A, 125 V, SMD</v>
      </c>
    </row>
    <row r="55" spans="1:11" x14ac:dyDescent="0.25">
      <c r="A55" t="s">
        <v>182</v>
      </c>
      <c r="B55" t="s">
        <v>131</v>
      </c>
      <c r="C55" t="s">
        <v>132</v>
      </c>
      <c r="D55" t="s">
        <v>133</v>
      </c>
      <c r="E55" t="s">
        <v>134</v>
      </c>
      <c r="F55">
        <v>1</v>
      </c>
      <c r="G55">
        <v>865692</v>
      </c>
      <c r="J55" s="9" t="s">
        <v>28</v>
      </c>
      <c r="K55" s="10" t="str">
        <f t="shared" si="0"/>
        <v xml:space="preserve">K1 = Pin header, 2x2, 2.54 mm pitch, </v>
      </c>
    </row>
    <row r="56" spans="1:11" x14ac:dyDescent="0.25">
      <c r="A56" t="s">
        <v>183</v>
      </c>
      <c r="B56" s="8" t="s">
        <v>131</v>
      </c>
      <c r="C56" s="8" t="s">
        <v>135</v>
      </c>
      <c r="D56" t="s">
        <v>136</v>
      </c>
      <c r="E56" t="s">
        <v>21</v>
      </c>
      <c r="F56">
        <v>1</v>
      </c>
      <c r="G56">
        <v>865709</v>
      </c>
      <c r="J56" s="9" t="s">
        <v>28</v>
      </c>
      <c r="K56" s="10" t="str">
        <f t="shared" si="0"/>
        <v xml:space="preserve">K2 = Pin header, 2x3, 2.54 mm pitch, </v>
      </c>
    </row>
    <row r="57" spans="1:11" x14ac:dyDescent="0.25">
      <c r="A57" t="s">
        <v>185</v>
      </c>
      <c r="B57" t="s">
        <v>131</v>
      </c>
      <c r="C57" t="s">
        <v>137</v>
      </c>
      <c r="D57" t="s">
        <v>138</v>
      </c>
      <c r="E57" s="20" t="s">
        <v>139</v>
      </c>
      <c r="F57">
        <v>1</v>
      </c>
      <c r="H57" t="s">
        <v>202</v>
      </c>
      <c r="J57" s="9"/>
      <c r="K57" s="10" t="str">
        <f t="shared" si="0"/>
        <v>K3 = FFC/FPC ZIF connector, 11-way, 1 mm pitch, right-angle</v>
      </c>
    </row>
    <row r="58" spans="1:11" x14ac:dyDescent="0.25">
      <c r="A58" s="8" t="s">
        <v>140</v>
      </c>
      <c r="B58" s="8" t="s">
        <v>141</v>
      </c>
      <c r="C58" s="8" t="s">
        <v>142</v>
      </c>
      <c r="D58" s="8" t="s">
        <v>142</v>
      </c>
      <c r="E58" s="21" t="s">
        <v>143</v>
      </c>
      <c r="F58" s="9">
        <v>1</v>
      </c>
      <c r="G58" s="9">
        <v>1516289</v>
      </c>
      <c r="J58" s="9"/>
      <c r="K58" s="10" t="str">
        <f t="shared" si="0"/>
        <v>K4 = XH 2 ways Disconnectable Crimp style connectors</v>
      </c>
    </row>
    <row r="59" spans="1:11" x14ac:dyDescent="0.25">
      <c r="A59" t="s">
        <v>184</v>
      </c>
      <c r="B59" t="s">
        <v>148</v>
      </c>
      <c r="C59" t="s">
        <v>149</v>
      </c>
      <c r="D59" t="s">
        <v>150</v>
      </c>
      <c r="E59" s="20" t="s">
        <v>151</v>
      </c>
      <c r="F59">
        <v>1</v>
      </c>
      <c r="G59">
        <v>1437701</v>
      </c>
      <c r="K59" s="10" t="str">
        <f t="shared" si="0"/>
        <v>S1 = Slide switch, SPDT, right-angle</v>
      </c>
    </row>
    <row r="60" spans="1:11" x14ac:dyDescent="0.25">
      <c r="E60" s="23"/>
      <c r="K60" s="10"/>
    </row>
    <row r="61" spans="1:11" x14ac:dyDescent="0.25">
      <c r="A61" s="5" t="s">
        <v>221</v>
      </c>
      <c r="B61" s="5"/>
      <c r="C61" s="5"/>
      <c r="D61" s="5"/>
      <c r="E61" s="5"/>
      <c r="F61" s="6">
        <f>SUM(F62:F63)</f>
        <v>2</v>
      </c>
      <c r="G61" s="6"/>
      <c r="H61" s="6"/>
      <c r="I61" s="6"/>
      <c r="J61" s="6"/>
      <c r="K61" s="7" t="str">
        <f t="shared" si="0"/>
        <v>Not on PCB</v>
      </c>
    </row>
    <row r="62" spans="1:11" x14ac:dyDescent="0.25">
      <c r="A62" t="s">
        <v>211</v>
      </c>
      <c r="B62" t="s">
        <v>204</v>
      </c>
      <c r="C62" s="19" t="s">
        <v>210</v>
      </c>
      <c r="E62" t="s">
        <v>189</v>
      </c>
      <c r="F62">
        <v>1</v>
      </c>
      <c r="I62">
        <v>4205192</v>
      </c>
      <c r="K62" s="10" t="str">
        <f t="shared" si="0"/>
        <v>M1 = Motor, EC 45 flat Ø42.9 mm, brushless, 12 V, 30 W, with Hall sensors</v>
      </c>
    </row>
    <row r="63" spans="1:11" x14ac:dyDescent="0.25">
      <c r="A63" t="s">
        <v>207</v>
      </c>
      <c r="B63" t="s">
        <v>208</v>
      </c>
      <c r="E63" t="s">
        <v>22</v>
      </c>
      <c r="F63">
        <v>1</v>
      </c>
      <c r="J63" t="s">
        <v>209</v>
      </c>
      <c r="K63" s="10" t="str">
        <f t="shared" si="0"/>
        <v>BAT1 = Battery LiPo, 7.4 V, 2S, 30C, 450 mAh, Internet</v>
      </c>
    </row>
    <row r="65" spans="1:11" x14ac:dyDescent="0.25">
      <c r="A65" s="5" t="s">
        <v>152</v>
      </c>
      <c r="B65" s="5"/>
      <c r="C65" s="5"/>
      <c r="D65" s="5"/>
      <c r="E65" s="5"/>
      <c r="F65" s="6">
        <f>SUM(F66)</f>
        <v>1</v>
      </c>
      <c r="G65" s="6"/>
      <c r="H65" s="6"/>
      <c r="I65" s="6"/>
      <c r="J65" s="6"/>
      <c r="K65" s="7" t="str">
        <f>CONCATENATE(CONCATENATE($E65,IF(ISBLANK($E65),""," = "),$A65),IF(ISBLANK($J65),"",", "),$J65)</f>
        <v>PCB</v>
      </c>
    </row>
    <row r="66" spans="1:11" x14ac:dyDescent="0.25">
      <c r="A66" t="s">
        <v>223</v>
      </c>
      <c r="B66" t="s">
        <v>23</v>
      </c>
      <c r="C66" t="s">
        <v>187</v>
      </c>
      <c r="F66">
        <v>1</v>
      </c>
      <c r="K66" s="10" t="str">
        <f>CONCATENATE(CONCATENATE($E66,IF(ISBLANK($E66),""," = "),$A66),IF(ISBLANK($J66),"",", "),$J66)</f>
        <v>PCB 150175-1 v2.0</v>
      </c>
    </row>
    <row r="67" spans="1:11" x14ac:dyDescent="0.25">
      <c r="A67" s="21" t="s">
        <v>225</v>
      </c>
      <c r="B67" s="8"/>
      <c r="C67" s="8"/>
      <c r="D67" s="8"/>
      <c r="E67" s="8"/>
      <c r="F67" s="9"/>
      <c r="H67" s="9"/>
      <c r="I67" s="9"/>
      <c r="J67" s="9"/>
      <c r="K67" s="10"/>
    </row>
    <row r="69" spans="1:11" x14ac:dyDescent="0.25">
      <c r="A69" s="5" t="s">
        <v>227</v>
      </c>
      <c r="B69" s="5"/>
      <c r="C69" s="5"/>
      <c r="D69" s="5"/>
      <c r="E69" s="5"/>
      <c r="F69" s="6">
        <f>SUM(F70:F76)</f>
        <v>15</v>
      </c>
      <c r="G69" s="6"/>
      <c r="H69" s="6"/>
      <c r="I69" s="6"/>
      <c r="J69" s="6"/>
      <c r="K69" s="7" t="str">
        <f t="shared" ref="K69:K76" si="1">CONCATENATE(CONCATENATE($E69,IF(ISBLANK($E69),""," = "),$A69),IF(ISBLANK($J69),"",", "),$J69)</f>
        <v>Mechanics</v>
      </c>
    </row>
    <row r="70" spans="1:11" x14ac:dyDescent="0.25">
      <c r="A70" t="s">
        <v>245</v>
      </c>
      <c r="B70" t="s">
        <v>212</v>
      </c>
      <c r="F70">
        <v>1</v>
      </c>
      <c r="J70" t="s">
        <v>212</v>
      </c>
      <c r="K70" s="10" t="str">
        <f t="shared" si="1"/>
        <v>Shell PCB, 3D printer</v>
      </c>
    </row>
    <row r="71" spans="1:11" x14ac:dyDescent="0.25">
      <c r="A71" t="s">
        <v>246</v>
      </c>
      <c r="B71" t="s">
        <v>212</v>
      </c>
      <c r="F71">
        <v>1</v>
      </c>
      <c r="J71" t="s">
        <v>212</v>
      </c>
      <c r="K71" s="10" t="str">
        <f t="shared" si="1"/>
        <v>Shell Motor, 3D printer</v>
      </c>
    </row>
    <row r="72" spans="1:11" x14ac:dyDescent="0.25">
      <c r="A72" t="s">
        <v>247</v>
      </c>
      <c r="B72" t="s">
        <v>212</v>
      </c>
      <c r="F72">
        <v>1</v>
      </c>
      <c r="J72" t="s">
        <v>212</v>
      </c>
      <c r="K72" s="10" t="str">
        <f t="shared" si="1"/>
        <v>Wheel Axle, 3D printer</v>
      </c>
    </row>
    <row r="73" spans="1:11" x14ac:dyDescent="0.25">
      <c r="A73" t="s">
        <v>213</v>
      </c>
      <c r="B73" t="s">
        <v>206</v>
      </c>
      <c r="C73" t="s">
        <v>205</v>
      </c>
      <c r="F73">
        <v>1</v>
      </c>
      <c r="J73" t="s">
        <v>206</v>
      </c>
      <c r="K73" s="10" t="str">
        <f t="shared" si="1"/>
        <v>Fly wheel, Ø outside: 55 mm, Ø inside: 48 mm, H: 10 mm, Misumi</v>
      </c>
    </row>
    <row r="74" spans="1:11" x14ac:dyDescent="0.25">
      <c r="A74" t="s">
        <v>193</v>
      </c>
      <c r="B74" t="s">
        <v>214</v>
      </c>
      <c r="C74" t="s">
        <v>192</v>
      </c>
      <c r="F74">
        <v>3</v>
      </c>
      <c r="G74">
        <v>1420397</v>
      </c>
      <c r="K74" s="10" t="str">
        <f t="shared" si="1"/>
        <v>Screws motor, M3, 6 mm</v>
      </c>
    </row>
    <row r="75" spans="1:11" x14ac:dyDescent="0.25">
      <c r="A75" t="s">
        <v>222</v>
      </c>
      <c r="B75" t="s">
        <v>215</v>
      </c>
      <c r="C75" t="s">
        <v>191</v>
      </c>
      <c r="F75">
        <v>7</v>
      </c>
      <c r="G75">
        <v>593461</v>
      </c>
      <c r="K75" s="10" t="str">
        <f t="shared" si="1"/>
        <v>Screws enclosure + PCB, NO6X1/2</v>
      </c>
    </row>
    <row r="76" spans="1:11" x14ac:dyDescent="0.25">
      <c r="A76" s="27" t="s">
        <v>230</v>
      </c>
      <c r="B76" t="s">
        <v>228</v>
      </c>
      <c r="F76">
        <v>1</v>
      </c>
      <c r="K76" s="10" t="str">
        <f t="shared" si="1"/>
        <v>Battery adapter cable</v>
      </c>
    </row>
    <row r="78" spans="1:11" x14ac:dyDescent="0.25">
      <c r="A78" s="5" t="s">
        <v>226</v>
      </c>
      <c r="B78" s="5"/>
      <c r="C78" s="5"/>
      <c r="D78" s="5"/>
      <c r="E78" s="5"/>
      <c r="F78" s="6">
        <f>SUM(F79:F83)</f>
        <v>5</v>
      </c>
      <c r="G78" s="6"/>
      <c r="H78" s="6"/>
      <c r="I78" s="6"/>
      <c r="J78" s="6"/>
      <c r="K78" s="7" t="str">
        <f t="shared" ref="K78:K83" si="2">CONCATENATE(CONCATENATE($E78,IF(ISBLANK($E78),""," = "),$A78),IF(ISBLANK($J78),"",", "),$J78)</f>
        <v>Downloads</v>
      </c>
    </row>
    <row r="79" spans="1:11" x14ac:dyDescent="0.25">
      <c r="A79" t="s">
        <v>242</v>
      </c>
      <c r="B79" t="s">
        <v>23</v>
      </c>
      <c r="C79" t="s">
        <v>188</v>
      </c>
      <c r="F79">
        <v>1</v>
      </c>
      <c r="K79" s="10" t="str">
        <f t="shared" si="2"/>
        <v>3D-model Shell PCB</v>
      </c>
    </row>
    <row r="80" spans="1:11" x14ac:dyDescent="0.25">
      <c r="A80" t="s">
        <v>243</v>
      </c>
      <c r="B80" t="s">
        <v>23</v>
      </c>
      <c r="C80" t="s">
        <v>188</v>
      </c>
      <c r="F80">
        <v>1</v>
      </c>
      <c r="K80" s="10" t="str">
        <f t="shared" si="2"/>
        <v>3D-model Shell Motor</v>
      </c>
    </row>
    <row r="81" spans="1:11" x14ac:dyDescent="0.25">
      <c r="A81" t="s">
        <v>244</v>
      </c>
      <c r="B81" t="s">
        <v>23</v>
      </c>
      <c r="C81" t="s">
        <v>188</v>
      </c>
      <c r="F81">
        <v>1</v>
      </c>
      <c r="K81" s="10" t="str">
        <f t="shared" si="2"/>
        <v>3D-model Wheel Axle</v>
      </c>
    </row>
    <row r="82" spans="1:11" x14ac:dyDescent="0.25">
      <c r="A82" t="s">
        <v>229</v>
      </c>
      <c r="B82" t="s">
        <v>23</v>
      </c>
      <c r="C82" t="s">
        <v>188</v>
      </c>
      <c r="F82">
        <v>1</v>
      </c>
      <c r="K82" s="10" t="str">
        <f t="shared" si="2"/>
        <v>Firmware IC1</v>
      </c>
    </row>
    <row r="83" spans="1:11" x14ac:dyDescent="0.25">
      <c r="A83" t="s">
        <v>224</v>
      </c>
      <c r="B83" t="s">
        <v>23</v>
      </c>
      <c r="C83" t="s">
        <v>188</v>
      </c>
      <c r="F83">
        <v>1</v>
      </c>
      <c r="K83" s="10" t="str">
        <f t="shared" si="2"/>
        <v>PC application iPendulumCS</v>
      </c>
    </row>
    <row r="85" spans="1:11" x14ac:dyDescent="0.25">
      <c r="A85" s="24" t="s">
        <v>230</v>
      </c>
      <c r="B85" s="24"/>
      <c r="C85" s="24"/>
      <c r="D85" s="24"/>
      <c r="E85" s="24"/>
      <c r="F85" s="25">
        <f>SUM(F86:F91)</f>
        <v>8</v>
      </c>
      <c r="G85" s="25"/>
      <c r="H85" s="25"/>
      <c r="I85" s="25"/>
      <c r="J85" s="25"/>
      <c r="K85" s="26" t="str">
        <f>CONCATENATE(CONCATENATE($E85,IF(ISBLANK($E85),""," = "),$A85),IF(ISBLANK($J85),"",", "),$J85)</f>
        <v>Battery adapter cable</v>
      </c>
    </row>
    <row r="86" spans="1:11" x14ac:dyDescent="0.25">
      <c r="A86" t="s">
        <v>235</v>
      </c>
      <c r="B86" t="s">
        <v>141</v>
      </c>
      <c r="C86" t="s">
        <v>231</v>
      </c>
      <c r="F86">
        <v>2</v>
      </c>
      <c r="G86">
        <v>3357661</v>
      </c>
      <c r="K86" s="10" t="str">
        <f>CONCATENATE(CONCATENATE($E86,IF(ISBLANK($E86),""," = "),$A86),IF(ISBLANK($J86),"",", "),$J86)</f>
        <v>RCY connector - Socket pin contact</v>
      </c>
    </row>
    <row r="87" spans="1:11" x14ac:dyDescent="0.25">
      <c r="A87" t="s">
        <v>236</v>
      </c>
      <c r="B87" t="s">
        <v>141</v>
      </c>
      <c r="C87" t="s">
        <v>232</v>
      </c>
      <c r="F87">
        <v>1</v>
      </c>
      <c r="G87">
        <v>1778062</v>
      </c>
      <c r="K87" s="10" t="str">
        <f t="shared" ref="K87:K91" si="3">CONCATENATE(CONCATENATE($E87,IF(ISBLANK($E87),""," = "),$A87),IF(ISBLANK($J87),"",", "),$J87)</f>
        <v>RCY connector - Socket housing</v>
      </c>
    </row>
    <row r="88" spans="1:11" x14ac:dyDescent="0.25">
      <c r="A88" t="s">
        <v>237</v>
      </c>
      <c r="B88" t="s">
        <v>141</v>
      </c>
      <c r="C88" t="s">
        <v>233</v>
      </c>
      <c r="F88">
        <v>2</v>
      </c>
      <c r="H88" t="s">
        <v>239</v>
      </c>
      <c r="K88" s="10" t="str">
        <f t="shared" si="3"/>
        <v>XH connector - Plug socket contact</v>
      </c>
    </row>
    <row r="89" spans="1:11" x14ac:dyDescent="0.25">
      <c r="A89" t="s">
        <v>238</v>
      </c>
      <c r="B89" t="s">
        <v>141</v>
      </c>
      <c r="C89" t="s">
        <v>234</v>
      </c>
      <c r="F89">
        <v>1</v>
      </c>
      <c r="G89">
        <v>1516264</v>
      </c>
      <c r="K89" s="10" t="str">
        <f t="shared" si="3"/>
        <v>XH connector - Plug housing</v>
      </c>
    </row>
    <row r="90" spans="1:11" x14ac:dyDescent="0.25">
      <c r="A90" t="s">
        <v>240</v>
      </c>
      <c r="F90">
        <v>1</v>
      </c>
      <c r="K90" s="10" t="str">
        <f t="shared" si="3"/>
        <v>AWG 20 single wire, red, 40 mm</v>
      </c>
    </row>
    <row r="91" spans="1:11" x14ac:dyDescent="0.25">
      <c r="A91" t="s">
        <v>241</v>
      </c>
      <c r="F91">
        <v>1</v>
      </c>
      <c r="K91" s="10" t="str">
        <f t="shared" si="3"/>
        <v>AWG 20 single wire, black, 40 mm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Elektor International Media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dcterms:created xsi:type="dcterms:W3CDTF">2015-10-12T10:43:20Z</dcterms:created>
  <dcterms:modified xsi:type="dcterms:W3CDTF">2015-11-02T08:37:23Z</dcterms:modified>
</cp:coreProperties>
</file>