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p\p2d17\dubilap-project\dubilap\"/>
    </mc:Choice>
  </mc:AlternateContent>
  <bookViews>
    <workbookView xWindow="0" yWindow="0" windowWidth="19200" windowHeight="11745" activeTab="1"/>
  </bookViews>
  <sheets>
    <sheet name="Abid Zuberi" sheetId="1" r:id="rId1"/>
    <sheet name="Rauf Textiles" sheetId="2" r:id="rId2"/>
  </sheets>
  <externalReferences>
    <externalReference r:id="rId3"/>
  </externalReferences>
  <definedNames>
    <definedName name="_xlnm.Print_Area" localSheetId="0">'Abid Zuberi'!$A$2:$B$45</definedName>
    <definedName name="_xlnm.Print_Area" localSheetId="1">'Rauf Textiles'!$A$2:$B$25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1" i="2"/>
  <c r="B18" i="2" l="1"/>
  <c r="B19" i="2" s="1"/>
  <c r="B18" i="1"/>
  <c r="B19" i="1"/>
  <c r="B20" i="1" s="1"/>
  <c r="B21" i="1" s="1"/>
  <c r="B25" i="1" s="1"/>
  <c r="B34" i="1" s="1"/>
  <c r="B36" i="1" s="1"/>
  <c r="B30" i="1"/>
  <c r="B35" i="1"/>
  <c r="A37" i="1"/>
  <c r="B56" i="1" l="1"/>
  <c r="B58" i="1" s="1"/>
  <c r="A59" i="1"/>
</calcChain>
</file>

<file path=xl/sharedStrings.xml><?xml version="1.0" encoding="utf-8"?>
<sst xmlns="http://schemas.openxmlformats.org/spreadsheetml/2006/main" count="62" uniqueCount="45">
  <si>
    <t xml:space="preserve">TOTAL AMOUNT PKR </t>
  </si>
  <si>
    <t xml:space="preserve">APPROXIMATE DUTY PRICE </t>
  </si>
  <si>
    <t>CONVERTED TO PKR @RS.0.9</t>
  </si>
  <si>
    <r>
      <rPr>
        <b/>
        <sz val="12"/>
        <color theme="1"/>
        <rFont val="Calibri"/>
        <family val="2"/>
        <scheme val="minor"/>
      </rPr>
      <t>Including:</t>
    </r>
    <r>
      <rPr>
        <sz val="12"/>
        <color theme="1"/>
        <rFont val="Calibri"/>
        <family val="2"/>
        <scheme val="minor"/>
      </rPr>
      <t xml:space="preserve">
• 275/50R21
• Rear Entertainment System
• Smart Phone Charger
• Mark Levinson Reference Sound System
• Floor Mat
</t>
    </r>
  </si>
  <si>
    <t>Model 2016</t>
  </si>
  <si>
    <t>Model Code: URJ201W-GNZGK</t>
  </si>
  <si>
    <r>
      <t>ENHANCEMENT</t>
    </r>
    <r>
      <rPr>
        <b/>
        <sz val="12"/>
        <color theme="1"/>
        <rFont val="Calibri"/>
        <family val="2"/>
        <scheme val="minor"/>
      </rPr>
      <t xml:space="preserve"> PACK AUTO</t>
    </r>
  </si>
  <si>
    <t>RHD – LEXUS LX570 5.7 L DOHC PETROL</t>
  </si>
  <si>
    <t>TOYOTA LEXUS LX570</t>
  </si>
  <si>
    <t>C&amp;F Karachi Price (JP¥)</t>
  </si>
  <si>
    <t>AMOUNT</t>
  </si>
  <si>
    <t>UNIT PRICE</t>
  </si>
  <si>
    <t>APPROXIMATE DUTY CALCULATION</t>
  </si>
  <si>
    <r>
      <t xml:space="preserve">FOR </t>
    </r>
    <r>
      <rPr>
        <b/>
        <sz val="11"/>
        <color theme="1"/>
        <rFont val="Calibri"/>
        <family val="2"/>
        <scheme val="minor"/>
      </rPr>
      <t>TOYOTA CENTRAL MOTORS</t>
    </r>
  </si>
  <si>
    <t>BALANCE RECEIVABLE</t>
  </si>
  <si>
    <t>TOTAL RECEIPT</t>
  </si>
  <si>
    <t>TOTAL BILL</t>
  </si>
  <si>
    <t>SUMMARY</t>
  </si>
  <si>
    <t>TOTAL RECEIPT (PRK)</t>
  </si>
  <si>
    <t>CHEQUE NO. 4080421 DATED 15-12-2015</t>
  </si>
  <si>
    <t>CHEQUE NO. 13075144 DATED 03-09-2015</t>
  </si>
  <si>
    <t>PAYMENT RECEIVED</t>
  </si>
  <si>
    <t>CONSIGNEE NAME CHARGES</t>
  </si>
  <si>
    <t>SERVICE CHARGES</t>
  </si>
  <si>
    <t xml:space="preserve">DUTY PRICE </t>
  </si>
  <si>
    <t>TOTAL WITH INSURANCE</t>
  </si>
  <si>
    <t>1% INSURANCE AMOUNT</t>
  </si>
  <si>
    <t>CONVERTED TO PKR @RS.0.86</t>
  </si>
  <si>
    <t>TOTAL VEHICLES PRICE (JP¥)</t>
  </si>
  <si>
    <t>MOEDELLISTA KIT / DOOR VISOR</t>
  </si>
  <si>
    <t>WITH OPTIONAL ITEMS</t>
  </si>
  <si>
    <t>MODEL: 2016</t>
  </si>
  <si>
    <t>4608CC V8 NEW “1UR-FE” ENGINE</t>
  </si>
  <si>
    <t xml:space="preserve">CBA-URJ202W-GNTVK   “ZX”   </t>
  </si>
  <si>
    <t>BRAND NEW TOYOTA LAND CRUISER 202</t>
  </si>
  <si>
    <t>INVOICE</t>
  </si>
  <si>
    <t>Karachi-Pakistan</t>
  </si>
  <si>
    <t>Mr. Abid Zuberi</t>
  </si>
  <si>
    <t>M/s Rauf Textiles</t>
  </si>
  <si>
    <t>CONVERTED TO PKR @RS.0.8935</t>
  </si>
  <si>
    <t>Grand Total</t>
  </si>
  <si>
    <t>Total</t>
  </si>
  <si>
    <t>MODEL: 2015</t>
  </si>
  <si>
    <t>LESS: PAYMENT RECEIPT</t>
  </si>
  <si>
    <t xml:space="preserve">BALANCE RECEIVEABLE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</si>
</sst>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164" fontId="3" fillId="0" borderId="3" xfId="1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horizontal="justify" vertical="center" wrapText="1"/>
    </xf>
    <xf numFmtId="164" fontId="3" fillId="2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justify" vertical="center" wrapText="1"/>
    </xf>
    <xf numFmtId="0" fontId="5" fillId="0" borderId="5" xfId="0" applyFont="1" applyFill="1" applyBorder="1" applyAlignment="1">
      <alignment vertical="top" wrapText="1"/>
    </xf>
    <xf numFmtId="0" fontId="3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0" fillId="0" borderId="0" xfId="1" applyNumberFormat="1" applyFont="1"/>
    <xf numFmtId="0" fontId="9" fillId="0" borderId="0" xfId="0" applyFont="1"/>
    <xf numFmtId="164" fontId="3" fillId="4" borderId="11" xfId="1" applyNumberFormat="1" applyFont="1" applyFill="1" applyBorder="1"/>
    <xf numFmtId="0" fontId="3" fillId="4" borderId="12" xfId="0" applyFont="1" applyFill="1" applyBorder="1"/>
    <xf numFmtId="164" fontId="3" fillId="4" borderId="13" xfId="1" applyNumberFormat="1" applyFont="1" applyFill="1" applyBorder="1"/>
    <xf numFmtId="0" fontId="3" fillId="4" borderId="14" xfId="0" applyFont="1" applyFill="1" applyBorder="1"/>
    <xf numFmtId="164" fontId="2" fillId="0" borderId="0" xfId="1" applyNumberFormat="1" applyFont="1" applyBorder="1"/>
    <xf numFmtId="0" fontId="2" fillId="0" borderId="0" xfId="0" applyFont="1" applyBorder="1"/>
    <xf numFmtId="164" fontId="2" fillId="0" borderId="15" xfId="1" applyNumberFormat="1" applyFont="1" applyBorder="1" applyAlignment="1">
      <alignment horizontal="center"/>
    </xf>
    <xf numFmtId="0" fontId="2" fillId="0" borderId="16" xfId="0" applyFont="1" applyBorder="1"/>
    <xf numFmtId="164" fontId="0" fillId="0" borderId="11" xfId="1" applyNumberFormat="1" applyFont="1" applyBorder="1" applyAlignment="1">
      <alignment horizontal="center"/>
    </xf>
    <xf numFmtId="0" fontId="0" fillId="0" borderId="12" xfId="0" applyBorder="1" applyAlignment="1">
      <alignment horizontal="left" indent="1"/>
    </xf>
    <xf numFmtId="3" fontId="11" fillId="4" borderId="19" xfId="0" applyNumberFormat="1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justify" vertical="center" wrapText="1"/>
    </xf>
    <xf numFmtId="3" fontId="12" fillId="0" borderId="15" xfId="0" applyNumberFormat="1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left" vertical="center" wrapText="1" indent="1"/>
    </xf>
    <xf numFmtId="3" fontId="12" fillId="0" borderId="11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 vertical="center" wrapText="1" indent="1"/>
    </xf>
    <xf numFmtId="3" fontId="12" fillId="0" borderId="13" xfId="0" applyNumberFormat="1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left" vertical="center" wrapText="1" indent="1"/>
    </xf>
    <xf numFmtId="3" fontId="11" fillId="4" borderId="21" xfId="0" applyNumberFormat="1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justify" vertical="center" wrapText="1"/>
    </xf>
    <xf numFmtId="3" fontId="14" fillId="0" borderId="23" xfId="0" applyNumberFormat="1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left" vertical="center" wrapText="1" indent="1"/>
    </xf>
    <xf numFmtId="3" fontId="11" fillId="0" borderId="25" xfId="0" applyNumberFormat="1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left" vertical="center" wrapText="1" indent="1"/>
    </xf>
    <xf numFmtId="0" fontId="4" fillId="4" borderId="20" xfId="0" applyFont="1" applyFill="1" applyBorder="1" applyAlignment="1">
      <alignment horizontal="left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27" xfId="0" applyFont="1" applyBorder="1" applyAlignment="1">
      <alignment horizontal="justify" vertical="center" wrapText="1"/>
    </xf>
    <xf numFmtId="0" fontId="16" fillId="0" borderId="22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165" fontId="0" fillId="0" borderId="0" xfId="0" applyNumberFormat="1"/>
    <xf numFmtId="3" fontId="3" fillId="0" borderId="6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4" borderId="18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0" borderId="18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3" fontId="11" fillId="0" borderId="28" xfId="0" applyNumberFormat="1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justify" vertical="center" wrapText="1"/>
    </xf>
    <xf numFmtId="3" fontId="11" fillId="0" borderId="3" xfId="0" applyNumberFormat="1" applyFont="1" applyFill="1" applyBorder="1" applyAlignment="1">
      <alignment horizontal="center" vertical="center" wrapText="1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yota%20Central%20Motors/InstantXes/Pulpitation/Vanguard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upee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9"/>
  <sheetViews>
    <sheetView view="pageBreakPreview" zoomScale="115" zoomScaleNormal="100" zoomScaleSheetLayoutView="115" workbookViewId="0">
      <selection activeCell="K22" sqref="K22"/>
    </sheetView>
  </sheetViews>
  <sheetFormatPr defaultRowHeight="15" x14ac:dyDescent="0.25"/>
  <cols>
    <col min="1" max="1" width="53.140625" customWidth="1"/>
    <col min="2" max="2" width="29.28515625" customWidth="1"/>
  </cols>
  <sheetData>
    <row r="4" spans="1:2" x14ac:dyDescent="0.25">
      <c r="A4" t="s">
        <v>37</v>
      </c>
      <c r="B4" s="44">
        <v>42366</v>
      </c>
    </row>
    <row r="5" spans="1:2" x14ac:dyDescent="0.25">
      <c r="A5" t="s">
        <v>36</v>
      </c>
    </row>
    <row r="7" spans="1:2" ht="21" x14ac:dyDescent="0.35">
      <c r="A7" s="50" t="s">
        <v>35</v>
      </c>
      <c r="B7" s="50"/>
    </row>
    <row r="9" spans="1:2" ht="15.75" thickBot="1" x14ac:dyDescent="0.3"/>
    <row r="10" spans="1:2" x14ac:dyDescent="0.25">
      <c r="A10" s="56" t="s">
        <v>11</v>
      </c>
      <c r="B10" s="43" t="s">
        <v>10</v>
      </c>
    </row>
    <row r="11" spans="1:2" x14ac:dyDescent="0.25">
      <c r="A11" s="57"/>
      <c r="B11" s="42" t="s">
        <v>9</v>
      </c>
    </row>
    <row r="12" spans="1:2" ht="18.75" x14ac:dyDescent="0.25">
      <c r="A12" s="41" t="s">
        <v>34</v>
      </c>
      <c r="B12" s="58">
        <v>8700000</v>
      </c>
    </row>
    <row r="13" spans="1:2" x14ac:dyDescent="0.25">
      <c r="A13" s="40" t="s">
        <v>33</v>
      </c>
      <c r="B13" s="59"/>
    </row>
    <row r="14" spans="1:2" x14ac:dyDescent="0.25">
      <c r="A14" s="40" t="s">
        <v>32</v>
      </c>
      <c r="B14" s="59"/>
    </row>
    <row r="15" spans="1:2" x14ac:dyDescent="0.25">
      <c r="A15" s="40" t="s">
        <v>31</v>
      </c>
      <c r="B15" s="59"/>
    </row>
    <row r="16" spans="1:2" x14ac:dyDescent="0.25">
      <c r="A16" s="40" t="s">
        <v>30</v>
      </c>
      <c r="B16" s="59"/>
    </row>
    <row r="17" spans="1:2" ht="15.75" x14ac:dyDescent="0.25">
      <c r="A17" s="39" t="s">
        <v>29</v>
      </c>
      <c r="B17" s="38">
        <v>195000</v>
      </c>
    </row>
    <row r="18" spans="1:2" ht="16.5" thickBot="1" x14ac:dyDescent="0.3">
      <c r="A18" s="37" t="s">
        <v>28</v>
      </c>
      <c r="B18" s="23">
        <f>SUM(B12:B17)</f>
        <v>8895000</v>
      </c>
    </row>
    <row r="19" spans="1:2" ht="16.5" thickBot="1" x14ac:dyDescent="0.3">
      <c r="A19" s="36" t="s">
        <v>27</v>
      </c>
      <c r="B19" s="35">
        <f>+B18*0.86</f>
        <v>7649700</v>
      </c>
    </row>
    <row r="20" spans="1:2" ht="15.75" x14ac:dyDescent="0.25">
      <c r="A20" s="34" t="s">
        <v>26</v>
      </c>
      <c r="B20" s="33">
        <f>+B19*1%</f>
        <v>76497</v>
      </c>
    </row>
    <row r="21" spans="1:2" ht="16.5" thickBot="1" x14ac:dyDescent="0.3">
      <c r="A21" s="32" t="s">
        <v>25</v>
      </c>
      <c r="B21" s="31">
        <f>+B19+B20</f>
        <v>7726197</v>
      </c>
    </row>
    <row r="22" spans="1:2" ht="15.75" x14ac:dyDescent="0.25">
      <c r="A22" s="30" t="s">
        <v>24</v>
      </c>
      <c r="B22" s="29">
        <v>13077249</v>
      </c>
    </row>
    <row r="23" spans="1:2" ht="15.75" customHeight="1" x14ac:dyDescent="0.25">
      <c r="A23" s="28" t="s">
        <v>23</v>
      </c>
      <c r="B23" s="27">
        <v>200000</v>
      </c>
    </row>
    <row r="24" spans="1:2" ht="16.5" thickBot="1" x14ac:dyDescent="0.3">
      <c r="A24" s="26" t="s">
        <v>22</v>
      </c>
      <c r="B24" s="25">
        <v>13000</v>
      </c>
    </row>
    <row r="25" spans="1:2" ht="16.5" thickBot="1" x14ac:dyDescent="0.3">
      <c r="A25" s="24" t="s">
        <v>0</v>
      </c>
      <c r="B25" s="23">
        <f>+B21+B22+B23+B24</f>
        <v>21016446</v>
      </c>
    </row>
    <row r="26" spans="1:2" ht="24.75" customHeight="1" thickBot="1" x14ac:dyDescent="0.3"/>
    <row r="27" spans="1:2" x14ac:dyDescent="0.25">
      <c r="A27" s="51" t="s">
        <v>21</v>
      </c>
      <c r="B27" s="52"/>
    </row>
    <row r="28" spans="1:2" x14ac:dyDescent="0.25">
      <c r="A28" s="22" t="s">
        <v>20</v>
      </c>
      <c r="B28" s="21">
        <v>7700000</v>
      </c>
    </row>
    <row r="29" spans="1:2" x14ac:dyDescent="0.25">
      <c r="A29" s="22" t="s">
        <v>19</v>
      </c>
      <c r="B29" s="21">
        <v>13000000</v>
      </c>
    </row>
    <row r="30" spans="1:2" ht="15.75" thickBot="1" x14ac:dyDescent="0.3">
      <c r="A30" s="20" t="s">
        <v>18</v>
      </c>
      <c r="B30" s="19">
        <f>SUM(B28:B29)</f>
        <v>20700000</v>
      </c>
    </row>
    <row r="31" spans="1:2" x14ac:dyDescent="0.25">
      <c r="A31" s="18"/>
      <c r="B31" s="17"/>
    </row>
    <row r="32" spans="1:2" ht="21" x14ac:dyDescent="0.35">
      <c r="A32" s="55" t="s">
        <v>17</v>
      </c>
      <c r="B32" s="55"/>
    </row>
    <row r="33" spans="1:8" ht="8.25" customHeight="1" thickBot="1" x14ac:dyDescent="0.3">
      <c r="B33" s="11"/>
    </row>
    <row r="34" spans="1:8" ht="15.75" x14ac:dyDescent="0.25">
      <c r="A34" s="16" t="s">
        <v>16</v>
      </c>
      <c r="B34" s="15">
        <f>+B25</f>
        <v>21016446</v>
      </c>
    </row>
    <row r="35" spans="1:8" ht="15.75" x14ac:dyDescent="0.25">
      <c r="A35" s="14" t="s">
        <v>15</v>
      </c>
      <c r="B35" s="13">
        <f>-B30</f>
        <v>-20700000</v>
      </c>
    </row>
    <row r="36" spans="1:8" ht="15.75" x14ac:dyDescent="0.25">
      <c r="A36" s="14" t="s">
        <v>14</v>
      </c>
      <c r="B36" s="13">
        <f>SUM(B34:B35)</f>
        <v>316446</v>
      </c>
    </row>
    <row r="37" spans="1:8" ht="15.75" thickBot="1" x14ac:dyDescent="0.3">
      <c r="A37" s="53" t="str">
        <f>[1]!rupees(B36)</f>
        <v>Rupees Three Hundred Sixteen Thousand Four Hundred Forty Six Only</v>
      </c>
      <c r="B37" s="54"/>
    </row>
    <row r="38" spans="1:8" x14ac:dyDescent="0.25">
      <c r="B38" s="11"/>
      <c r="H38" s="12"/>
    </row>
    <row r="39" spans="1:8" ht="5.25" customHeight="1" x14ac:dyDescent="0.25">
      <c r="B39" s="11"/>
    </row>
    <row r="40" spans="1:8" x14ac:dyDescent="0.25">
      <c r="A40" t="s">
        <v>13</v>
      </c>
    </row>
    <row r="46" spans="1:8" ht="18.75" x14ac:dyDescent="0.3">
      <c r="A46" s="60" t="s">
        <v>12</v>
      </c>
      <c r="B46" s="60"/>
    </row>
    <row r="48" spans="1:8" x14ac:dyDescent="0.25">
      <c r="A48" s="61" t="s">
        <v>11</v>
      </c>
      <c r="B48" s="10" t="s">
        <v>10</v>
      </c>
    </row>
    <row r="49" spans="1:2" ht="15.75" thickBot="1" x14ac:dyDescent="0.3">
      <c r="A49" s="62"/>
      <c r="B49" s="9" t="s">
        <v>9</v>
      </c>
    </row>
    <row r="50" spans="1:2" ht="21" x14ac:dyDescent="0.25">
      <c r="A50" s="8" t="s">
        <v>8</v>
      </c>
      <c r="B50" s="45">
        <v>13418000</v>
      </c>
    </row>
    <row r="51" spans="1:2" ht="15" customHeight="1" x14ac:dyDescent="0.25">
      <c r="A51" s="6" t="s">
        <v>7</v>
      </c>
      <c r="B51" s="46"/>
    </row>
    <row r="52" spans="1:2" ht="15" customHeight="1" x14ac:dyDescent="0.25">
      <c r="A52" s="7" t="s">
        <v>6</v>
      </c>
      <c r="B52" s="46"/>
    </row>
    <row r="53" spans="1:2" ht="15" customHeight="1" x14ac:dyDescent="0.25">
      <c r="A53" s="7" t="s">
        <v>5</v>
      </c>
      <c r="B53" s="46"/>
    </row>
    <row r="54" spans="1:2" ht="15" customHeight="1" x14ac:dyDescent="0.25">
      <c r="A54" s="6" t="s">
        <v>4</v>
      </c>
      <c r="B54" s="46"/>
    </row>
    <row r="55" spans="1:2" ht="101.25" customHeight="1" thickBot="1" x14ac:dyDescent="0.3">
      <c r="A55" s="5" t="s">
        <v>3</v>
      </c>
      <c r="B55" s="47"/>
    </row>
    <row r="56" spans="1:2" ht="15.75" x14ac:dyDescent="0.25">
      <c r="A56" s="2" t="s">
        <v>2</v>
      </c>
      <c r="B56" s="1">
        <f>+B50*0.9</f>
        <v>12076200</v>
      </c>
    </row>
    <row r="57" spans="1:2" ht="15.75" x14ac:dyDescent="0.25">
      <c r="A57" s="4" t="s">
        <v>1</v>
      </c>
      <c r="B57" s="3">
        <v>20000000</v>
      </c>
    </row>
    <row r="58" spans="1:2" ht="15.75" x14ac:dyDescent="0.25">
      <c r="A58" s="2" t="s">
        <v>0</v>
      </c>
      <c r="B58" s="1">
        <f>+B56+B57</f>
        <v>32076200</v>
      </c>
    </row>
    <row r="59" spans="1:2" x14ac:dyDescent="0.25">
      <c r="A59" s="48" t="str">
        <f>[1]!rupees(B58)</f>
        <v>Rupees Thirty Two Million Seventy Six Thousand Two Hundred  Only</v>
      </c>
      <c r="B59" s="49"/>
    </row>
  </sheetData>
  <mergeCells count="10">
    <mergeCell ref="B50:B55"/>
    <mergeCell ref="A59:B59"/>
    <mergeCell ref="A7:B7"/>
    <mergeCell ref="A27:B27"/>
    <mergeCell ref="A37:B37"/>
    <mergeCell ref="A32:B32"/>
    <mergeCell ref="A10:A11"/>
    <mergeCell ref="B12:B16"/>
    <mergeCell ref="A46:B46"/>
    <mergeCell ref="A48:A49"/>
  </mergeCells>
  <printOptions horizontalCentered="1"/>
  <pageMargins left="0.7" right="0.7" top="0.75" bottom="0.75" header="0.3" footer="0.3"/>
  <pageSetup orientation="portrait" r:id="rId1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5"/>
  <sheetViews>
    <sheetView tabSelected="1" view="pageBreakPreview" topLeftCell="A4" zoomScale="115" zoomScaleNormal="100" zoomScaleSheetLayoutView="115" workbookViewId="0">
      <selection activeCell="G16" sqref="G16"/>
    </sheetView>
  </sheetViews>
  <sheetFormatPr defaultRowHeight="15" x14ac:dyDescent="0.25"/>
  <cols>
    <col min="1" max="1" width="53.140625" customWidth="1"/>
    <col min="2" max="2" width="29.28515625" customWidth="1"/>
  </cols>
  <sheetData>
    <row r="4" spans="1:2" x14ac:dyDescent="0.25">
      <c r="A4" t="s">
        <v>38</v>
      </c>
      <c r="B4" s="44">
        <v>42377</v>
      </c>
    </row>
    <row r="5" spans="1:2" x14ac:dyDescent="0.25">
      <c r="A5" t="s">
        <v>36</v>
      </c>
    </row>
    <row r="7" spans="1:2" ht="21" x14ac:dyDescent="0.35">
      <c r="A7" s="50" t="s">
        <v>35</v>
      </c>
      <c r="B7" s="50"/>
    </row>
    <row r="9" spans="1:2" ht="15.75" thickBot="1" x14ac:dyDescent="0.3"/>
    <row r="10" spans="1:2" x14ac:dyDescent="0.25">
      <c r="A10" s="56" t="s">
        <v>11</v>
      </c>
      <c r="B10" s="43" t="s">
        <v>10</v>
      </c>
    </row>
    <row r="11" spans="1:2" x14ac:dyDescent="0.25">
      <c r="A11" s="57"/>
      <c r="B11" s="42" t="s">
        <v>9</v>
      </c>
    </row>
    <row r="12" spans="1:2" ht="18.75" x14ac:dyDescent="0.25">
      <c r="A12" s="41" t="s">
        <v>34</v>
      </c>
      <c r="B12" s="58">
        <v>9000000</v>
      </c>
    </row>
    <row r="13" spans="1:2" x14ac:dyDescent="0.25">
      <c r="A13" s="40" t="s">
        <v>33</v>
      </c>
      <c r="B13" s="59"/>
    </row>
    <row r="14" spans="1:2" x14ac:dyDescent="0.25">
      <c r="A14" s="40" t="s">
        <v>32</v>
      </c>
      <c r="B14" s="59"/>
    </row>
    <row r="15" spans="1:2" x14ac:dyDescent="0.25">
      <c r="A15" s="40" t="s">
        <v>42</v>
      </c>
      <c r="B15" s="59"/>
    </row>
    <row r="16" spans="1:2" x14ac:dyDescent="0.25">
      <c r="A16" s="40" t="s">
        <v>30</v>
      </c>
      <c r="B16" s="59"/>
    </row>
    <row r="17" spans="1:2" ht="15.75" x14ac:dyDescent="0.25">
      <c r="A17" s="39" t="s">
        <v>29</v>
      </c>
      <c r="B17" s="38">
        <v>195000</v>
      </c>
    </row>
    <row r="18" spans="1:2" ht="16.5" thickBot="1" x14ac:dyDescent="0.3">
      <c r="A18" s="37" t="s">
        <v>28</v>
      </c>
      <c r="B18" s="23">
        <f>SUM(B12:B17)</f>
        <v>9195000</v>
      </c>
    </row>
    <row r="19" spans="1:2" ht="16.5" thickBot="1" x14ac:dyDescent="0.3">
      <c r="A19" s="36" t="s">
        <v>39</v>
      </c>
      <c r="B19" s="35">
        <f>+B18*0.8935</f>
        <v>8215732.5</v>
      </c>
    </row>
    <row r="20" spans="1:2" ht="15.75" x14ac:dyDescent="0.25">
      <c r="A20" s="30" t="s">
        <v>24</v>
      </c>
      <c r="B20" s="29">
        <v>12556685</v>
      </c>
    </row>
    <row r="21" spans="1:2" ht="15.75" x14ac:dyDescent="0.25">
      <c r="A21" s="63" t="s">
        <v>41</v>
      </c>
      <c r="B21" s="31">
        <f>+B19+B20</f>
        <v>20772417.5</v>
      </c>
    </row>
    <row r="22" spans="1:2" s="65" customFormat="1" ht="15.75" x14ac:dyDescent="0.25">
      <c r="A22" s="2" t="s">
        <v>43</v>
      </c>
      <c r="B22" s="64">
        <v>-9000000</v>
      </c>
    </row>
    <row r="23" spans="1:2" ht="15.75" x14ac:dyDescent="0.25">
      <c r="A23" s="63" t="s">
        <v>44</v>
      </c>
      <c r="B23" s="31">
        <f>+B22+B21</f>
        <v>11772417.5</v>
      </c>
    </row>
    <row r="24" spans="1:2" ht="15.75" customHeight="1" x14ac:dyDescent="0.25">
      <c r="A24" s="28" t="s">
        <v>23</v>
      </c>
      <c r="B24" s="27"/>
    </row>
    <row r="25" spans="1:2" ht="16.5" thickBot="1" x14ac:dyDescent="0.3">
      <c r="A25" s="24" t="s">
        <v>40</v>
      </c>
      <c r="B25" s="23"/>
    </row>
  </sheetData>
  <mergeCells count="3">
    <mergeCell ref="A7:B7"/>
    <mergeCell ref="A10:A11"/>
    <mergeCell ref="B12:B16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Abid Zuberi</vt:lpstr>
      <vt:lpstr>Rauf Textiles</vt:lpstr>
      <vt:lpstr>'Abid Zuberi'!Print_Area</vt:lpstr>
      <vt:lpstr>'Rauf Textiles'!Print_Area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Ahmed</dc:creator>
  <cp:lastModifiedBy>Muhammad Ahmed</cp:lastModifiedBy>
  <cp:lastPrinted>2016-01-08T11:33:01Z</cp:lastPrinted>
  <dcterms:created xsi:type="dcterms:W3CDTF">2016-01-08T10:24:45Z</dcterms:created>
  <dcterms:modified xsi:type="dcterms:W3CDTF">2016-01-08T12:23:13Z</dcterms:modified>
</cp:coreProperties>
</file>