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5" activeTab="2"/>
  </bookViews>
  <sheets>
    <sheet name="Data" sheetId="1" r:id="rId1"/>
    <sheet name="Berth Active vs AMS Energy Acc" sheetId="3" r:id="rId2"/>
    <sheet name="PoN vs Combo vs AMS kwH" sheetId="4" r:id="rId3"/>
    <sheet name="Berth Activity vs AMS kWh" sheetId="5" r:id="rId4"/>
    <sheet name="PoN vs AMS Cost" sheetId="6" r:id="rId5"/>
    <sheet name="AMS vs PoN kWh" sheetId="7" r:id="rId6"/>
    <sheet name="AMS vs PoN Cost" sheetId="10" r:id="rId7"/>
    <sheet name="PoN vs AMS Energy Cost %" sheetId="12" r:id="rId8"/>
    <sheet name="PoN vs AMS Usage %" sheetId="13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M23" i="1"/>
  <c r="H19" i="1"/>
  <c r="I19" i="1"/>
  <c r="J19" i="1"/>
  <c r="K19" i="1"/>
  <c r="L19" i="1"/>
  <c r="M19" i="1"/>
  <c r="B26" i="1" l="1"/>
  <c r="B15" i="1"/>
  <c r="B16" i="1"/>
  <c r="B17" i="1"/>
  <c r="B18" i="1"/>
  <c r="B19" i="1"/>
  <c r="B20" i="1"/>
  <c r="B21" i="1"/>
  <c r="B22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D14" i="1"/>
  <c r="E14" i="1"/>
  <c r="F14" i="1"/>
  <c r="G14" i="1"/>
  <c r="H14" i="1"/>
  <c r="I14" i="1"/>
  <c r="J14" i="1"/>
  <c r="K14" i="1"/>
  <c r="L14" i="1"/>
  <c r="M14" i="1"/>
  <c r="C14" i="1"/>
  <c r="B14" i="1"/>
  <c r="B30" i="1" l="1"/>
  <c r="B31" i="1"/>
  <c r="B29" i="1"/>
  <c r="B27" i="1"/>
  <c r="B25" i="1"/>
  <c r="B38" i="1" l="1"/>
  <c r="B37" i="1"/>
  <c r="B33" i="1"/>
  <c r="B34" i="1"/>
</calcChain>
</file>

<file path=xl/sharedStrings.xml><?xml version="1.0" encoding="utf-8"?>
<sst xmlns="http://schemas.openxmlformats.org/spreadsheetml/2006/main" count="33" uniqueCount="23">
  <si>
    <t>PoN Monthly Cost (Rands)</t>
  </si>
  <si>
    <t>TPT Monthly Energy Usage (kWh)</t>
  </si>
  <si>
    <t>TPT Monthly Cost (Rands)</t>
  </si>
  <si>
    <t>AMS Monthly Energy Usage (kWh)</t>
  </si>
  <si>
    <t>AMS Monthly Cost (Rands)</t>
  </si>
  <si>
    <t>Maximum Demand Charge (Rands)</t>
  </si>
  <si>
    <t>Month</t>
  </si>
  <si>
    <t>Berth Active Time (Hours)</t>
  </si>
  <si>
    <t>ACCUMULATIVE</t>
  </si>
  <si>
    <t>Combo Cost (Rands)</t>
  </si>
  <si>
    <t>Combo Usage (kWh)</t>
  </si>
  <si>
    <t>PoN Monthly Energy Usage (kWh)</t>
  </si>
  <si>
    <t>Combo Total kWh</t>
  </si>
  <si>
    <t>PoN Total kWh</t>
  </si>
  <si>
    <t>AMS Total kWh</t>
  </si>
  <si>
    <t>Combo Total Cost (Rands)</t>
  </si>
  <si>
    <t>PoN Total Cost (Rands)</t>
  </si>
  <si>
    <t>AMS Total Cost (Rands)</t>
  </si>
  <si>
    <t>AMS Energy Usage %</t>
  </si>
  <si>
    <t>PoN Energy Usage %</t>
  </si>
  <si>
    <t>PoN Energy Cost %</t>
  </si>
  <si>
    <t>AMS Energy Cost %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</si>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</sst>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u/>
      <sz val="10"/>
      <color theme="1"/>
      <name val="Times New Roman"/>
      <family val="1"/>
    </font>
    <font>
      <b/>
      <u/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2" fillId="0" borderId="1" xfId="0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3" fillId="0" borderId="0" xfId="0" applyFont="1" applyBorder="1"/>
    <xf numFmtId="0" fontId="3" fillId="0" borderId="1" xfId="0" applyNumberFormat="1" applyFont="1" applyBorder="1"/>
    <xf numFmtId="0" fontId="3" fillId="0" borderId="1" xfId="0" applyFont="1" applyBorder="1"/>
    <xf numFmtId="0" fontId="1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Accumulative Activity vs Energy Consumption </a:t>
            </a:r>
            <a:endParaRPr lang="en-GB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4156804414194"/>
          <c:y val="7.4929292929292929E-2"/>
          <c:w val="0.78458068326509134"/>
          <c:h val="0.78915469657201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Data!$A$21</c:f>
              <c:strCache>
                <c:ptCount val="1"/>
                <c:pt idx="0">
                  <c:v>Berth Active Time 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Data!$B$1:$M$1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4FFE-94E3-27B42007F73B}"/>
            </c:ext>
          </c:extLst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AMS Monthly Energy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Data!$B$1:$M$1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Data!$B$18:$M$18</c:f>
              <c:numCache>
                <c:formatCode>General</c:formatCode>
                <c:ptCount val="12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C-4FFE-94E3-27B42007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78152"/>
        <c:axId val="477776512"/>
      </c:barChart>
      <c:catAx>
        <c:axId val="47777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Time [Months]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76512"/>
        <c:crosses val="autoZero"/>
        <c:auto val="1"/>
        <c:lblAlgn val="ctr"/>
        <c:lblOffset val="100"/>
        <c:noMultiLvlLbl val="1"/>
      </c:catAx>
      <c:valAx>
        <c:axId val="4777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solidFill>
                      <a:sysClr val="windowText" lastClr="000000"/>
                    </a:solidFill>
                    <a:effectLst/>
                  </a:rPr>
                  <a:t>Hours / kWh</a:t>
                </a:r>
              </a:p>
            </c:rich>
          </c:tx>
          <c:layout>
            <c:manualLayout>
              <c:xMode val="edge"/>
              <c:yMode val="edge"/>
              <c:x val="5.5312898549837376E-2"/>
              <c:y val="0.5218967629046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7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Energy Consumption Port of Ngqura vs</a:t>
            </a:r>
            <a:r>
              <a:rPr lang="en-GB" b="1" baseline="0">
                <a:solidFill>
                  <a:sysClr val="windowText" lastClr="000000"/>
                </a:solidFill>
              </a:rPr>
              <a:t> AMS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Data!$A$14</c:f>
              <c:strCache>
                <c:ptCount val="1"/>
                <c:pt idx="0">
                  <c:v>Combo Usage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Data!$B$1:$M$1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Data!$B$14:$M$14</c:f>
              <c:numCache>
                <c:formatCode>General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B-4FDD-B0B4-E47A26EB878F}"/>
            </c:ext>
          </c:extLst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PoN Monthly Energy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Data!$B$1:$M$1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B-4FDD-B0B4-E47A26EB878F}"/>
            </c:ext>
          </c:extLst>
        </c:ser>
        <c:ser>
          <c:idx val="2"/>
          <c:order val="2"/>
          <c:tx>
            <c:strRef>
              <c:f>Data!$A$18</c:f>
              <c:strCache>
                <c:ptCount val="1"/>
                <c:pt idx="0">
                  <c:v>AMS Monthly Energy Usage (kWh)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Data!$B$1:$M$1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Data!$B$18:$M$18</c:f>
              <c:numCache>
                <c:formatCode>General</c:formatCode>
                <c:ptCount val="12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B-4FDD-B0B4-E47A26EB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5"/>
        <c:overlap val="-69"/>
        <c:axId val="462218456"/>
        <c:axId val="462217800"/>
      </c:barChart>
      <c:catAx>
        <c:axId val="46221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Time [Months]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17800"/>
        <c:crosses val="autoZero"/>
        <c:auto val="1"/>
        <c:lblAlgn val="ctr"/>
        <c:lblOffset val="100"/>
        <c:noMultiLvlLbl val="0"/>
      </c:catAx>
      <c:valAx>
        <c:axId val="4622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Energy Consumption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1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Monthly Activity vs Energy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Data!$A$21</c:f>
              <c:strCache>
                <c:ptCount val="1"/>
                <c:pt idx="0">
                  <c:v>Berth Active Time 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Data!$B$1:$M$1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9-4F01-B7DA-AA29970D9DB4}"/>
            </c:ext>
          </c:extLst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AMS Monthly Energy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Data!$B$1:$M$1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Data!$B$18:$M$18</c:f>
              <c:numCache>
                <c:formatCode>General</c:formatCode>
                <c:ptCount val="12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9-4F01-B7DA-AA29970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4479384"/>
        <c:axId val="474480040"/>
      </c:barChart>
      <c:catAx>
        <c:axId val="47447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[Months]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0040"/>
        <c:crosses val="autoZero"/>
        <c:auto val="1"/>
        <c:lblAlgn val="ctr"/>
        <c:lblOffset val="100"/>
        <c:noMultiLvlLbl val="0"/>
      </c:catAx>
      <c:valAx>
        <c:axId val="4744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Hours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/ kWh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Energy Cost Port of Ngqura vs AMS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Data!$A$15</c:f>
              <c:strCache>
                <c:ptCount val="1"/>
                <c:pt idx="0">
                  <c:v>Combo Cost (Rands)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Data!$B$1:$M$1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Data!$B$15:$M$15</c:f>
              <c:numCache>
                <c:formatCode>General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7-47B6-9D4F-26D0E8460112}"/>
            </c:ext>
          </c:extLst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PoN Monthly Cost (Rands)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Data!$B$1:$M$1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7-47B6-9D4F-26D0E8460112}"/>
            </c:ext>
          </c:extLst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AMS Monthly Cost (Rands)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Data!$B$1:$M$1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Data!$B$19:$M$19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7-47B6-9D4F-26D0E846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5"/>
        <c:overlap val="-69"/>
        <c:axId val="462218456"/>
        <c:axId val="462217800"/>
      </c:barChart>
      <c:catAx>
        <c:axId val="46221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Time [Months]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17800"/>
        <c:crosses val="autoZero"/>
        <c:auto val="1"/>
        <c:lblAlgn val="ctr"/>
        <c:lblOffset val="100"/>
        <c:noMultiLvlLbl val="0"/>
      </c:catAx>
      <c:valAx>
        <c:axId val="4622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Energy Cost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(Rands)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1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AMS Energy Usage Against Total PoN Consumption</a:t>
            </a:r>
          </a:p>
        </c:rich>
      </c:tx>
      <c:layout>
        <c:manualLayout>
          <c:xMode val="edge"/>
          <c:yMode val="edge"/>
          <c:x val="0.15897195551633195"/>
          <c:y val="9.66183574879227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3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0346644169478815"/>
          <c:w val="1"/>
          <c:h val="0.885213587432005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32-40B7-B187-1A3BAE06BB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32-40B7-B187-1A3BAE06BB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32-40B7-B187-1A3BAE06BB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Data!$A$25:$A$27</c:f>
              <c:strCache>
                <c:ptCount val="3"/>
                <c:pt idx="0">
                  <c:v>Combo Total kWh</c:v>
                </c:pt>
                <c:pt idx="1">
                  <c:v>PoN Total kWh</c:v>
                </c:pt>
                <c:pt idx="2">
                  <c:v>AMS Total kWh</c:v>
                </c:pt>
              </c:strCache>
            </c:strRef>
          </c:cat>
          <c:val>
            <c:numRef>
              <c:f>Data!$B$25:$B$27</c:f>
              <c:numCache>
                <c:formatCode>General</c:formatCode>
                <c:ptCount val="3"/>
                <c:pt idx="0">
                  <c:v>100</c:v>
                </c:pt>
                <c:pt idx="1">
                  <c:v>70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50-4EB9-95B2-BE80B2AB6D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AMS Energy Cost Against Total PoN Cost</a:t>
            </a:r>
            <a:endParaRPr lang="en-GB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3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711718995150843E-3"/>
          <c:y val="0.11872976022924669"/>
          <c:w val="0.99452882810048493"/>
          <c:h val="0.87877236359947763"/>
        </c:manualLayout>
      </c:layout>
      <c:pie3D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97-4292-BCDD-DDACB628E4A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97-4292-BCDD-DDACB628E4A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C97-4292-BCDD-DDACB628E4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Data!$A$29:$A$31</c:f>
              <c:strCache>
                <c:ptCount val="3"/>
                <c:pt idx="0">
                  <c:v>Combo Total Cost (Rands)</c:v>
                </c:pt>
                <c:pt idx="1">
                  <c:v>PoN Total Cost (Rands)</c:v>
                </c:pt>
                <c:pt idx="2">
                  <c:v>AMS Total Cost (Rands)</c:v>
                </c:pt>
              </c:strCache>
            </c:strRef>
          </c:cat>
          <c:val>
            <c:numRef>
              <c:f>Data!$B$29:$B$31</c:f>
              <c:numCache>
                <c:formatCode>General</c:formatCode>
                <c:ptCount val="3"/>
                <c:pt idx="0">
                  <c:v>100</c:v>
                </c:pt>
                <c:pt idx="1">
                  <c:v>70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97-4292-BCDD-DDACB628E4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PoN - AMS/Other Energy Cost Split as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46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20E-495E-8FF3-F22374B284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20E-495E-8FF3-F22374B28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Data!$A$37:$A$38</c:f>
              <c:strCache>
                <c:ptCount val="2"/>
                <c:pt idx="0">
                  <c:v>PoN Energy Cost %</c:v>
                </c:pt>
                <c:pt idx="1">
                  <c:v>AMS Energy Cost %</c:v>
                </c:pt>
              </c:strCache>
            </c:strRef>
          </c:cat>
          <c:val>
            <c:numRef>
              <c:f>Data!$B$37:$B$38</c:f>
              <c:numCache>
                <c:formatCode>General</c:formatCode>
                <c:ptCount val="2"/>
                <c:pt idx="0">
                  <c:v>70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E-495E-8FF3-F22374B284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PoN - AMS/Other Energy Consumption Split %</a:t>
            </a:r>
          </a:p>
        </c:rich>
      </c:tx>
      <c:layout>
        <c:manualLayout>
          <c:xMode val="edge"/>
          <c:yMode val="edge"/>
          <c:x val="0.21452705776835862"/>
          <c:y val="4.666666666666666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4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explosion val="13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Data!$A$33:$A$34</c:f>
              <c:strCache>
                <c:ptCount val="2"/>
                <c:pt idx="0">
                  <c:v>PoN Energy Usage %</c:v>
                </c:pt>
                <c:pt idx="1">
                  <c:v>AMS Energy Usage %</c:v>
                </c:pt>
              </c:strCache>
            </c:strRef>
          </c:cat>
          <c:val>
            <c:numRef>
              <c:f>Data!$B$33:$B$34</c:f>
              <c:numCache>
                <c:formatCode>General</c:formatCode>
                <c:ptCount val="2"/>
                <c:pt idx="0">
                  <c:v>70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D-4A1D-84BF-B201F40763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D06EC-113C-4733-A985-2012330E0E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68F10-A371-4D26-AF35-9B0460E525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ACC16-F1C9-4EB2-ACA6-AED5880269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53074-51F6-44FB-BF96-76825F3492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1B7E1-810F-4EDD-A8A5-8B69767538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C6680-A271-4ED6-8E7D-AF227FD4C3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B9509-3A2F-4AEB-8B61-A4B8104755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FE69-A49A-44D3-990C-7A0A958235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selection activeCell="N12" sqref="N12"/>
    </sheetView>
  </sheetViews>
  <sheetFormatPr defaultRowHeight="12.75" x14ac:dyDescent="0.2"/>
  <cols>
    <col min="1" max="1" width="29.140625" style="2" bestFit="1" customWidth="1"/>
    <col min="2" max="12" width="9.140625" style="2"/>
    <col min="13" max="13" width="11.85546875" style="2" customWidth="1"/>
    <col min="14" max="16384" width="9.140625" style="2"/>
  </cols>
  <sheetData>
    <row r="1" spans="1:13" s="6" customFormat="1" x14ac:dyDescent="0.2">
      <c r="A1" s="3" t="s">
        <v>6</v>
      </c>
      <c r="B1" s="7" t="s">
        <v>22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s="6" customFormat="1" x14ac:dyDescent="0.2">
      <c r="A2" s="3" t="s">
        <v>10</v>
      </c>
      <c r="B2" s="7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6" customFormat="1" x14ac:dyDescent="0.2">
      <c r="A3" s="3" t="s">
        <v>9</v>
      </c>
      <c r="B3" s="7">
        <v>100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s="6" customFormat="1" x14ac:dyDescent="0.2">
      <c r="A4" s="4" t="s">
        <v>1</v>
      </c>
      <c r="B4" s="5"/>
      <c r="C4" s="5"/>
      <c r="D4" s="5"/>
      <c r="E4" s="7"/>
      <c r="F4" s="7"/>
      <c r="G4" s="7"/>
      <c r="H4" s="7"/>
      <c r="I4" s="7"/>
      <c r="J4" s="7"/>
      <c r="K4" s="7"/>
      <c r="L4" s="7"/>
      <c r="M4" s="7"/>
    </row>
    <row r="5" spans="1:13" s="6" customFormat="1" x14ac:dyDescent="0.2">
      <c r="A5" s="4" t="s">
        <v>2</v>
      </c>
      <c r="B5" s="5"/>
      <c r="C5" s="5"/>
      <c r="D5" s="5"/>
      <c r="E5" s="7"/>
      <c r="F5" s="7"/>
      <c r="G5" s="7"/>
      <c r="H5" s="7"/>
      <c r="I5" s="7"/>
      <c r="J5" s="7"/>
      <c r="K5" s="7"/>
      <c r="L5" s="7"/>
      <c r="M5" s="7"/>
    </row>
    <row r="6" spans="1:13" s="6" customFormat="1" x14ac:dyDescent="0.2">
      <c r="A6" s="4" t="s">
        <v>3</v>
      </c>
      <c r="B6" s="5">
        <v>15</v>
      </c>
      <c r="C6" s="5"/>
      <c r="D6" s="5"/>
      <c r="E6" s="7"/>
      <c r="F6" s="7"/>
      <c r="G6" s="7"/>
      <c r="H6" s="7"/>
      <c r="I6" s="7"/>
      <c r="J6" s="7"/>
      <c r="K6" s="7"/>
      <c r="L6" s="7"/>
      <c r="M6" s="7"/>
    </row>
    <row r="7" spans="1:13" s="6" customFormat="1" x14ac:dyDescent="0.2">
      <c r="A7" s="4" t="s">
        <v>4</v>
      </c>
      <c r="B7" s="5">
        <v>10</v>
      </c>
      <c r="C7" s="5"/>
      <c r="D7" s="5"/>
      <c r="E7" s="7"/>
      <c r="F7" s="7"/>
      <c r="G7" s="7"/>
      <c r="H7" s="7"/>
      <c r="I7" s="7"/>
      <c r="J7" s="7"/>
      <c r="K7" s="7"/>
      <c r="L7" s="7"/>
      <c r="M7" s="7"/>
    </row>
    <row r="8" spans="1:13" s="6" customFormat="1" x14ac:dyDescent="0.2">
      <c r="A8" s="4" t="s">
        <v>5</v>
      </c>
      <c r="B8" s="5"/>
      <c r="C8" s="5"/>
      <c r="D8" s="5"/>
      <c r="E8" s="7"/>
      <c r="F8" s="7"/>
      <c r="G8" s="7"/>
      <c r="H8" s="7"/>
      <c r="I8" s="7"/>
      <c r="J8" s="7"/>
      <c r="K8" s="7"/>
      <c r="L8" s="7"/>
      <c r="M8" s="7"/>
    </row>
    <row r="9" spans="1:13" s="6" customFormat="1" x14ac:dyDescent="0.2">
      <c r="A9" s="4" t="s">
        <v>7</v>
      </c>
      <c r="B9" s="5">
        <v>50</v>
      </c>
      <c r="C9" s="5"/>
      <c r="D9" s="5"/>
      <c r="E9" s="7"/>
      <c r="F9" s="7"/>
      <c r="G9" s="7"/>
      <c r="H9" s="7"/>
      <c r="I9" s="7"/>
      <c r="J9" s="7"/>
      <c r="K9" s="7"/>
      <c r="L9" s="7"/>
      <c r="M9" s="7"/>
    </row>
    <row r="10" spans="1:13" s="6" customFormat="1" x14ac:dyDescent="0.2">
      <c r="A10" s="4" t="s">
        <v>0</v>
      </c>
      <c r="B10" s="5">
        <v>70</v>
      </c>
      <c r="C10" s="5"/>
      <c r="D10" s="5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">
      <c r="A11" s="3" t="s">
        <v>11</v>
      </c>
      <c r="B11" s="8">
        <v>70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9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">
      <c r="A13" s="1" t="s">
        <v>8</v>
      </c>
    </row>
    <row r="14" spans="1:13" x14ac:dyDescent="0.2">
      <c r="A14" s="3" t="s">
        <v>10</v>
      </c>
      <c r="B14" s="7">
        <f t="shared" ref="B14:B23" si="0">(IF(NOT(ISBLANK(B$1)), B2,""))</f>
        <v>100</v>
      </c>
      <c r="C14" s="7" t="str">
        <f>(IF(NOT(ISBLANK(C$1)), C2+B14,""))</f>
        <v/>
      </c>
      <c r="D14" s="7" t="str">
        <f t="shared" ref="D14:M14" si="1">(IF(NOT(ISBLANK(D$1)), D2+C14,""))</f>
        <v/>
      </c>
      <c r="E14" s="7" t="str">
        <f t="shared" si="1"/>
        <v/>
      </c>
      <c r="F14" s="7" t="str">
        <f t="shared" si="1"/>
        <v/>
      </c>
      <c r="G14" s="7" t="str">
        <f t="shared" si="1"/>
        <v/>
      </c>
      <c r="H14" s="7" t="str">
        <f t="shared" si="1"/>
        <v/>
      </c>
      <c r="I14" s="7" t="str">
        <f t="shared" si="1"/>
        <v/>
      </c>
      <c r="J14" s="7" t="str">
        <f t="shared" si="1"/>
        <v/>
      </c>
      <c r="K14" s="7" t="str">
        <f t="shared" si="1"/>
        <v/>
      </c>
      <c r="L14" s="7" t="str">
        <f t="shared" si="1"/>
        <v/>
      </c>
      <c r="M14" s="7" t="str">
        <f t="shared" si="1"/>
        <v/>
      </c>
    </row>
    <row r="15" spans="1:13" x14ac:dyDescent="0.2">
      <c r="A15" s="3" t="s">
        <v>9</v>
      </c>
      <c r="B15" s="7">
        <f t="shared" si="0"/>
        <v>100</v>
      </c>
      <c r="C15" s="7" t="str">
        <f t="shared" ref="C15:M15" si="2">(IF(NOT(ISBLANK(C$1)), C3+B15,""))</f>
        <v/>
      </c>
      <c r="D15" s="7" t="str">
        <f t="shared" si="2"/>
        <v/>
      </c>
      <c r="E15" s="7" t="str">
        <f t="shared" si="2"/>
        <v/>
      </c>
      <c r="F15" s="7" t="str">
        <f t="shared" si="2"/>
        <v/>
      </c>
      <c r="G15" s="7" t="str">
        <f t="shared" si="2"/>
        <v/>
      </c>
      <c r="H15" s="7" t="str">
        <f t="shared" si="2"/>
        <v/>
      </c>
      <c r="I15" s="7" t="str">
        <f t="shared" si="2"/>
        <v/>
      </c>
      <c r="J15" s="7" t="str">
        <f t="shared" si="2"/>
        <v/>
      </c>
      <c r="K15" s="7" t="str">
        <f t="shared" si="2"/>
        <v/>
      </c>
      <c r="L15" s="7" t="str">
        <f t="shared" si="2"/>
        <v/>
      </c>
      <c r="M15" s="7" t="str">
        <f t="shared" si="2"/>
        <v/>
      </c>
    </row>
    <row r="16" spans="1:13" x14ac:dyDescent="0.2">
      <c r="A16" s="4" t="s">
        <v>1</v>
      </c>
      <c r="B16" s="7">
        <f t="shared" si="0"/>
        <v>0</v>
      </c>
      <c r="C16" s="7" t="str">
        <f t="shared" ref="C16:M16" si="3">(IF(NOT(ISBLANK(C$1)), C4+B16,""))</f>
        <v/>
      </c>
      <c r="D16" s="7" t="str">
        <f t="shared" si="3"/>
        <v/>
      </c>
      <c r="E16" s="7" t="str">
        <f t="shared" si="3"/>
        <v/>
      </c>
      <c r="F16" s="7" t="str">
        <f t="shared" si="3"/>
        <v/>
      </c>
      <c r="G16" s="7" t="str">
        <f t="shared" si="3"/>
        <v/>
      </c>
      <c r="H16" s="7" t="str">
        <f t="shared" si="3"/>
        <v/>
      </c>
      <c r="I16" s="7" t="str">
        <f t="shared" si="3"/>
        <v/>
      </c>
      <c r="J16" s="7" t="str">
        <f t="shared" si="3"/>
        <v/>
      </c>
      <c r="K16" s="7" t="str">
        <f t="shared" si="3"/>
        <v/>
      </c>
      <c r="L16" s="7" t="str">
        <f t="shared" si="3"/>
        <v/>
      </c>
      <c r="M16" s="7" t="str">
        <f t="shared" si="3"/>
        <v/>
      </c>
    </row>
    <row r="17" spans="1:13" x14ac:dyDescent="0.2">
      <c r="A17" s="4" t="s">
        <v>2</v>
      </c>
      <c r="B17" s="7">
        <f t="shared" si="0"/>
        <v>0</v>
      </c>
      <c r="C17" s="7" t="str">
        <f t="shared" ref="C17:M17" si="4">(IF(NOT(ISBLANK(C$1)), C5+B17,""))</f>
        <v/>
      </c>
      <c r="D17" s="7" t="str">
        <f t="shared" si="4"/>
        <v/>
      </c>
      <c r="E17" s="7" t="str">
        <f t="shared" si="4"/>
        <v/>
      </c>
      <c r="F17" s="7" t="str">
        <f t="shared" si="4"/>
        <v/>
      </c>
      <c r="G17" s="7" t="str">
        <f t="shared" si="4"/>
        <v/>
      </c>
      <c r="H17" s="7" t="str">
        <f t="shared" si="4"/>
        <v/>
      </c>
      <c r="I17" s="7" t="str">
        <f t="shared" si="4"/>
        <v/>
      </c>
      <c r="J17" s="7" t="str">
        <f t="shared" si="4"/>
        <v/>
      </c>
      <c r="K17" s="7" t="str">
        <f t="shared" si="4"/>
        <v/>
      </c>
      <c r="L17" s="7" t="str">
        <f t="shared" si="4"/>
        <v/>
      </c>
      <c r="M17" s="7" t="str">
        <f t="shared" si="4"/>
        <v/>
      </c>
    </row>
    <row r="18" spans="1:13" x14ac:dyDescent="0.2">
      <c r="A18" s="4" t="s">
        <v>3</v>
      </c>
      <c r="B18" s="7">
        <f t="shared" si="0"/>
        <v>15</v>
      </c>
      <c r="C18" s="7" t="str">
        <f t="shared" ref="C18:M18" si="5">(IF(NOT(ISBLANK(C$1)), C6+B18,""))</f>
        <v/>
      </c>
      <c r="D18" s="7" t="str">
        <f t="shared" si="5"/>
        <v/>
      </c>
      <c r="E18" s="7" t="str">
        <f t="shared" si="5"/>
        <v/>
      </c>
      <c r="F18" s="7" t="str">
        <f t="shared" si="5"/>
        <v/>
      </c>
      <c r="G18" s="7" t="str">
        <f t="shared" si="5"/>
        <v/>
      </c>
      <c r="H18" s="7" t="str">
        <f t="shared" si="5"/>
        <v/>
      </c>
      <c r="I18" s="7" t="str">
        <f t="shared" si="5"/>
        <v/>
      </c>
      <c r="J18" s="7" t="str">
        <f t="shared" si="5"/>
        <v/>
      </c>
      <c r="K18" s="7" t="str">
        <f t="shared" si="5"/>
        <v/>
      </c>
      <c r="L18" s="7" t="str">
        <f t="shared" si="5"/>
        <v/>
      </c>
      <c r="M18" s="7" t="str">
        <f t="shared" si="5"/>
        <v/>
      </c>
    </row>
    <row r="19" spans="1:13" x14ac:dyDescent="0.2">
      <c r="A19" s="4" t="s">
        <v>4</v>
      </c>
      <c r="B19" s="7">
        <f t="shared" si="0"/>
        <v>10</v>
      </c>
      <c r="C19" s="7" t="str">
        <f t="shared" ref="C19:M19" si="6">(IF(NOT(ISBLANK(C$1)), C7+B19,""))</f>
        <v/>
      </c>
      <c r="D19" s="7" t="str">
        <f t="shared" si="6"/>
        <v/>
      </c>
      <c r="E19" s="7" t="str">
        <f t="shared" si="6"/>
        <v/>
      </c>
      <c r="F19" s="7" t="str">
        <f t="shared" si="6"/>
        <v/>
      </c>
      <c r="G19" s="7" t="str">
        <f t="shared" si="6"/>
        <v/>
      </c>
      <c r="H19" s="7" t="str">
        <f t="shared" si="6"/>
        <v/>
      </c>
      <c r="I19" s="7" t="str">
        <f t="shared" si="6"/>
        <v/>
      </c>
      <c r="J19" s="7" t="str">
        <f t="shared" si="6"/>
        <v/>
      </c>
      <c r="K19" s="7" t="str">
        <f t="shared" si="6"/>
        <v/>
      </c>
      <c r="L19" s="7" t="str">
        <f t="shared" si="6"/>
        <v/>
      </c>
      <c r="M19" s="7" t="str">
        <f t="shared" si="6"/>
        <v/>
      </c>
    </row>
    <row r="20" spans="1:13" x14ac:dyDescent="0.2">
      <c r="A20" s="4" t="s">
        <v>5</v>
      </c>
      <c r="B20" s="7">
        <f t="shared" si="0"/>
        <v>0</v>
      </c>
      <c r="C20" s="7" t="str">
        <f t="shared" ref="C20:M20" si="7">(IF(NOT(ISBLANK(C$1)), C8+B20,""))</f>
        <v/>
      </c>
      <c r="D20" s="7" t="str">
        <f t="shared" si="7"/>
        <v/>
      </c>
      <c r="E20" s="7" t="str">
        <f t="shared" si="7"/>
        <v/>
      </c>
      <c r="F20" s="7" t="str">
        <f t="shared" si="7"/>
        <v/>
      </c>
      <c r="G20" s="7" t="str">
        <f t="shared" si="7"/>
        <v/>
      </c>
      <c r="H20" s="7" t="str">
        <f t="shared" si="7"/>
        <v/>
      </c>
      <c r="I20" s="7" t="str">
        <f t="shared" si="7"/>
        <v/>
      </c>
      <c r="J20" s="7" t="str">
        <f t="shared" si="7"/>
        <v/>
      </c>
      <c r="K20" s="7" t="str">
        <f t="shared" si="7"/>
        <v/>
      </c>
      <c r="L20" s="7" t="str">
        <f t="shared" si="7"/>
        <v/>
      </c>
      <c r="M20" s="7" t="str">
        <f t="shared" si="7"/>
        <v/>
      </c>
    </row>
    <row r="21" spans="1:13" x14ac:dyDescent="0.2">
      <c r="A21" s="4" t="s">
        <v>7</v>
      </c>
      <c r="B21" s="7">
        <f t="shared" si="0"/>
        <v>50</v>
      </c>
      <c r="C21" s="7" t="str">
        <f t="shared" ref="C21:M21" si="8">(IF(NOT(ISBLANK(C$1)), C9+B21,""))</f>
        <v/>
      </c>
      <c r="D21" s="7" t="str">
        <f t="shared" si="8"/>
        <v/>
      </c>
      <c r="E21" s="7" t="str">
        <f t="shared" si="8"/>
        <v/>
      </c>
      <c r="F21" s="7" t="str">
        <f t="shared" si="8"/>
        <v/>
      </c>
      <c r="G21" s="7" t="str">
        <f t="shared" si="8"/>
        <v/>
      </c>
      <c r="H21" s="7" t="str">
        <f t="shared" si="8"/>
        <v/>
      </c>
      <c r="I21" s="7" t="str">
        <f t="shared" si="8"/>
        <v/>
      </c>
      <c r="J21" s="7" t="str">
        <f t="shared" si="8"/>
        <v/>
      </c>
      <c r="K21" s="7" t="str">
        <f t="shared" si="8"/>
        <v/>
      </c>
      <c r="L21" s="7" t="str">
        <f t="shared" si="8"/>
        <v/>
      </c>
      <c r="M21" s="7" t="str">
        <f t="shared" si="8"/>
        <v/>
      </c>
    </row>
    <row r="22" spans="1:13" x14ac:dyDescent="0.2">
      <c r="A22" s="4" t="s">
        <v>0</v>
      </c>
      <c r="B22" s="7">
        <f t="shared" si="0"/>
        <v>70</v>
      </c>
      <c r="C22" s="7" t="str">
        <f t="shared" ref="C22:M22" si="9">(IF(NOT(ISBLANK(C$1)), C10+B22,""))</f>
        <v/>
      </c>
      <c r="D22" s="7" t="str">
        <f t="shared" si="9"/>
        <v/>
      </c>
      <c r="E22" s="7" t="str">
        <f t="shared" si="9"/>
        <v/>
      </c>
      <c r="F22" s="7" t="str">
        <f t="shared" si="9"/>
        <v/>
      </c>
      <c r="G22" s="7" t="str">
        <f t="shared" si="9"/>
        <v/>
      </c>
      <c r="H22" s="7" t="str">
        <f t="shared" si="9"/>
        <v/>
      </c>
      <c r="I22" s="7" t="str">
        <f t="shared" si="9"/>
        <v/>
      </c>
      <c r="J22" s="7" t="str">
        <f t="shared" si="9"/>
        <v/>
      </c>
      <c r="K22" s="7" t="str">
        <f t="shared" si="9"/>
        <v/>
      </c>
      <c r="L22" s="7" t="str">
        <f t="shared" si="9"/>
        <v/>
      </c>
      <c r="M22" s="7" t="str">
        <f t="shared" si="9"/>
        <v/>
      </c>
    </row>
    <row r="23" spans="1:13" x14ac:dyDescent="0.2">
      <c r="A23" s="3" t="s">
        <v>11</v>
      </c>
      <c r="B23" s="7">
        <f t="shared" si="0"/>
        <v>70</v>
      </c>
      <c r="C23" s="7" t="str">
        <f t="shared" ref="C23" si="10">(IF(NOT(ISBLANK(C$1)), C11+B23,""))</f>
        <v/>
      </c>
      <c r="D23" s="7" t="str">
        <f t="shared" ref="D23" si="11">(IF(NOT(ISBLANK(D$1)), D11+C23,""))</f>
        <v/>
      </c>
      <c r="E23" s="7" t="str">
        <f t="shared" ref="E23" si="12">(IF(NOT(ISBLANK(E$1)), E11+D23,""))</f>
        <v/>
      </c>
      <c r="F23" s="7" t="str">
        <f t="shared" ref="F23" si="13">(IF(NOT(ISBLANK(F$1)), F11+E23,""))</f>
        <v/>
      </c>
      <c r="G23" s="7" t="str">
        <f t="shared" ref="G23" si="14">(IF(NOT(ISBLANK(G$1)), G11+F23,""))</f>
        <v/>
      </c>
      <c r="H23" s="7" t="str">
        <f t="shared" ref="H23" si="15">(IF(NOT(ISBLANK(H$1)), H11+G23,""))</f>
        <v/>
      </c>
      <c r="I23" s="7" t="str">
        <f t="shared" ref="I23" si="16">(IF(NOT(ISBLANK(I$1)), I11+H23,""))</f>
        <v/>
      </c>
      <c r="J23" s="7" t="str">
        <f t="shared" ref="J23" si="17">(IF(NOT(ISBLANK(J$1)), J11+I23,""))</f>
        <v/>
      </c>
      <c r="K23" s="7" t="str">
        <f t="shared" ref="K23" si="18">(IF(NOT(ISBLANK(K$1)), K11+J23,""))</f>
        <v/>
      </c>
      <c r="L23" s="7" t="str">
        <f t="shared" ref="L23" si="19">(IF(NOT(ISBLANK(L$1)), L11+K23,""))</f>
        <v/>
      </c>
      <c r="M23" s="7" t="str">
        <f t="shared" ref="M23" si="20">(IF(NOT(ISBLANK(M$1)), M11+L23,""))</f>
        <v/>
      </c>
    </row>
    <row r="25" spans="1:13" ht="15" x14ac:dyDescent="0.25">
      <c r="A25" s="11" t="s">
        <v>12</v>
      </c>
      <c r="B25" s="10">
        <f>MAX(B14:M14)</f>
        <v>100</v>
      </c>
    </row>
    <row r="26" spans="1:13" ht="15" x14ac:dyDescent="0.25">
      <c r="A26" s="11" t="s">
        <v>13</v>
      </c>
      <c r="B26" s="10">
        <f>MAX(B23:M23)</f>
        <v>70</v>
      </c>
    </row>
    <row r="27" spans="1:13" ht="15" x14ac:dyDescent="0.25">
      <c r="A27" s="11" t="s">
        <v>14</v>
      </c>
      <c r="B27" s="10">
        <f>MAX(B18:M18)</f>
        <v>15</v>
      </c>
    </row>
    <row r="29" spans="1:13" x14ac:dyDescent="0.2">
      <c r="A29" s="11" t="s">
        <v>15</v>
      </c>
      <c r="B29" s="2">
        <f>MAX(B15:M15)</f>
        <v>100</v>
      </c>
    </row>
    <row r="30" spans="1:13" x14ac:dyDescent="0.2">
      <c r="A30" s="11" t="s">
        <v>16</v>
      </c>
      <c r="B30" s="2">
        <f>MAX(B22:M22)</f>
        <v>70</v>
      </c>
    </row>
    <row r="31" spans="1:13" x14ac:dyDescent="0.2">
      <c r="A31" s="11" t="s">
        <v>17</v>
      </c>
      <c r="B31" s="2">
        <f>MAX(B19:M19)</f>
        <v>10</v>
      </c>
    </row>
    <row r="33" spans="1:2" ht="15" x14ac:dyDescent="0.25">
      <c r="A33" s="12" t="s">
        <v>19</v>
      </c>
      <c r="B33" s="2">
        <f>B26/B25*100</f>
        <v>70</v>
      </c>
    </row>
    <row r="34" spans="1:2" ht="15" x14ac:dyDescent="0.25">
      <c r="A34" s="12" t="s">
        <v>18</v>
      </c>
      <c r="B34" s="2">
        <f>B27/B25*100</f>
        <v>15</v>
      </c>
    </row>
    <row r="35" spans="1:2" ht="15" x14ac:dyDescent="0.25">
      <c r="A35"/>
    </row>
    <row r="36" spans="1:2" ht="15" x14ac:dyDescent="0.25">
      <c r="A36"/>
    </row>
    <row r="37" spans="1:2" ht="15" x14ac:dyDescent="0.25">
      <c r="A37" s="12" t="s">
        <v>20</v>
      </c>
      <c r="B37" s="2">
        <f>B30/B29*100</f>
        <v>70</v>
      </c>
    </row>
    <row r="38" spans="1:2" ht="15" x14ac:dyDescent="0.25">
      <c r="A38" s="12" t="s">
        <v>21</v>
      </c>
      <c r="B38" s="2">
        <f>B31/B29*100</f>
        <v>10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Data</vt:lpstr>
      <vt:lpstr>Berth Active vs AMS Energy Acc</vt:lpstr>
      <vt:lpstr>PoN vs Combo vs AMS kwH</vt:lpstr>
      <vt:lpstr>Berth Activity vs AMS kWh</vt:lpstr>
      <vt:lpstr>PoN vs AMS Cost</vt:lpstr>
      <vt:lpstr>AMS vs PoN kWh</vt:lpstr>
      <vt:lpstr>AMS vs PoN Cost</vt:lpstr>
      <vt:lpstr>PoN vs AMS Energy Cost %</vt:lpstr>
      <vt:lpstr>PoN vs AMS Usage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2017-04-18T19:01:10Z</dcterms:modified>
</cp:coreProperties>
</file>