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pzl/Documents/Papers/2013AutomatedVehicles/2016CAVEnergyModel/Data/"/>
    </mc:Choice>
  </mc:AlternateContent>
  <xr:revisionPtr revIDLastSave="0" documentId="8_{D6C751B9-50CC-F547-A955-620650719BA5}" xr6:coauthVersionLast="45" xr6:coauthVersionMax="45" xr10:uidLastSave="{00000000-0000-0000-0000-000000000000}"/>
  <bookViews>
    <workbookView xWindow="2440" yWindow="460" windowWidth="27420" windowHeight="17040" activeTab="2" xr2:uid="{5C91C551-677D-664D-B1D3-58BA1354320C}"/>
  </bookViews>
  <sheets>
    <sheet name="WenzelEtAlDeadheadEsts" sheetId="1" r:id="rId1"/>
    <sheet name="MultipleDeadheadEsts" sheetId="2" r:id="rId2"/>
    <sheet name="TimeValueEsts" sheetId="6" r:id="rId3"/>
    <sheet name="EVSufficiency" sheetId="3" r:id="rId4"/>
    <sheet name="VehicleReplacement" sheetId="4" r:id="rId5"/>
    <sheet name="ModalShift"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10" i="1"/>
  <c r="D15" i="1"/>
  <c r="E15" i="1"/>
  <c r="E16" i="1"/>
  <c r="D16" i="1"/>
  <c r="D11" i="1" l="1"/>
  <c r="E7" i="1" l="1"/>
  <c r="E8" i="1"/>
  <c r="E11" i="1"/>
  <c r="E6" i="1"/>
  <c r="E9" i="1"/>
  <c r="E5" i="1"/>
  <c r="E10" i="1"/>
</calcChain>
</file>

<file path=xl/sharedStrings.xml><?xml version="1.0" encoding="utf-8"?>
<sst xmlns="http://schemas.openxmlformats.org/spreadsheetml/2006/main" count="123" uniqueCount="92">
  <si>
    <t>H</t>
  </si>
  <si>
    <t>A</t>
  </si>
  <si>
    <t>B</t>
  </si>
  <si>
    <t>C</t>
  </si>
  <si>
    <t>D</t>
  </si>
  <si>
    <t>Home</t>
  </si>
  <si>
    <t>Driver Log in</t>
  </si>
  <si>
    <t>Ride Request Point</t>
  </si>
  <si>
    <t>Passenger Pickup</t>
  </si>
  <si>
    <t>Passenger Dropoff</t>
  </si>
  <si>
    <t>Origin</t>
  </si>
  <si>
    <t>Destination</t>
  </si>
  <si>
    <t>Pooled VMT contraction</t>
  </si>
  <si>
    <t>Total Distance for pooled route divided by sum of two separate routes</t>
  </si>
  <si>
    <t>Fraction of Rides that are Pooled</t>
  </si>
  <si>
    <t>Route overlap fraction for Pooled Rides</t>
  </si>
  <si>
    <t>Net VMT reduction from pooling</t>
  </si>
  <si>
    <t>VMT as Fraction of Base OD distance (Passenger pickup to dropoff)</t>
  </si>
  <si>
    <t>Cruise</t>
  </si>
  <si>
    <t>Service</t>
  </si>
  <si>
    <t>Phase</t>
  </si>
  <si>
    <t>TNC_Estimates_from_Wenzel_et_al _2019.xlsx</t>
  </si>
  <si>
    <t>File:</t>
  </si>
  <si>
    <t>Start</t>
  </si>
  <si>
    <t>ToPickup</t>
  </si>
  <si>
    <t>CommuteToWork</t>
  </si>
  <si>
    <t>CommuteToHome</t>
  </si>
  <si>
    <t>Total</t>
  </si>
  <si>
    <t>FractionOfTotalVMT</t>
  </si>
  <si>
    <t>Henao &amp; Marshall 2018</t>
  </si>
  <si>
    <t>Komanduri et al 2018</t>
  </si>
  <si>
    <t>DH_Fraction_of_Total_TNC_Miles</t>
  </si>
  <si>
    <t>Study</t>
  </si>
  <si>
    <t>Comments</t>
  </si>
  <si>
    <t>Cramer &amp; Kreuger 2016</t>
  </si>
  <si>
    <t>From Uber data in 5 cities, empty miles</t>
  </si>
  <si>
    <t>36%-45%</t>
  </si>
  <si>
    <t>Schaller 2017</t>
  </si>
  <si>
    <t>SF County Transp. Authority 2017</t>
  </si>
  <si>
    <t>Loeb et al 2018</t>
  </si>
  <si>
    <t>Wenzel et al. 2019</t>
  </si>
  <si>
    <t>Vehic</t>
  </si>
  <si>
    <t>Clewlow &amp; XX</t>
  </si>
  <si>
    <t>**Simulation** satisfying 40% of all trips under  50 miles in Austin</t>
  </si>
  <si>
    <t>Detail</t>
  </si>
  <si>
    <t>"Conservative" Uber/Lyft Denver</t>
  </si>
  <si>
    <t>RideAustin Dataset (incl. assumed 2 mile commute)</t>
  </si>
  <si>
    <t>Commute distance at beginning and end of each 1/2 hour "shift"). Straight line distance</t>
  </si>
  <si>
    <t>Attributes distance from ride-request to pickup as passenger miles.</t>
  </si>
  <si>
    <t>San Francisco city core, excl commuting, omits distance from request to pickup.</t>
  </si>
  <si>
    <t>RideAustin data, 26% for between-ride, 19% commuting.</t>
  </si>
  <si>
    <t>|</t>
  </si>
  <si>
    <t>--------------------</t>
  </si>
  <si>
    <t>------------------------------</t>
  </si>
  <si>
    <t>NYC Ridesourcing, NYC Taxi Commission data</t>
  </si>
  <si>
    <t xml:space="preserve">Small, Kenneth A. 2012. “Valuation of Travel Time.” Economics of Transportation 1 (1–2). </t>
  </si>
  <si>
    <t>Abrantes, Pedro A. L., and Mark R. Wardman. 2011. Meta-analysis, Transpo. Res. Part A 45 (1): 1–17.</t>
  </si>
  <si>
    <t xml:space="preserve">Shires, J. D., and G. C. de Jong. 2009. “An International Meta-Analysis of Values of Travel Time Savings,” Evaluation and Program Planning, 32 (4):315–25. </t>
  </si>
  <si>
    <t>Work Purpose</t>
  </si>
  <si>
    <t>Travel Time Costs (relative to base personal time = 1.0)</t>
  </si>
  <si>
    <t>Peak v Off-Peak</t>
  </si>
  <si>
    <t xml:space="preserve">Commute vs. Leisure </t>
  </si>
  <si>
    <t>Shopping v Leisure</t>
  </si>
  <si>
    <t>Time Cost Increases With</t>
  </si>
  <si>
    <t>Distance</t>
  </si>
  <si>
    <t xml:space="preserve">~ 0.16   </t>
  </si>
  <si>
    <t>Congestion</t>
  </si>
  <si>
    <t>A&amp;W 2011</t>
  </si>
  <si>
    <t>1.7 - 3.3</t>
  </si>
  <si>
    <t>Increases with income, distance, unreliability</t>
  </si>
  <si>
    <t>DOT, A&amp;W 2011, Small 2012</t>
  </si>
  <si>
    <t>Steck et al. (2018) conducted a choice experiment for driverless taxis and personal AVs, eduction in the VoTT with full automation. In another study, Yap et al. (2016) conducted an SP experiment to investigate the potential for AVs as a first/last mile mode for transit and found that VoTT in an AV is higher compared to other modes.</t>
  </si>
  <si>
    <t xml:space="preserve">Gao et al. (2019), analyzing the results of a SP survey, in which respondents chose between ridehailing and driving a personal car for a hypothetical commute trip, they found that the VoTT was 13% lower when riding in a ridehailing service than when driving a personal car; yet, the VoTT in a driverless ridehailing service was 15% higher than when driving a personal car, </t>
  </si>
  <si>
    <t>Ranjbari, Jabari, and MacKenzie 2019 (draft). Mixed Logit, observe car-share vs. ride-share choices with costs and time.</t>
  </si>
  <si>
    <t>$22 - $25/hr</t>
  </si>
  <si>
    <t>SP</t>
  </si>
  <si>
    <t>RP</t>
  </si>
  <si>
    <t>Value of Time Change in Non-Driving setting</t>
  </si>
  <si>
    <t>Auld et al. 2019</t>
  </si>
  <si>
    <t>A&amp;W</t>
  </si>
  <si>
    <t>S&amp;J</t>
  </si>
  <si>
    <t xml:space="preserve">  Elasticity:</t>
  </si>
  <si>
    <t>By Income: Increasing cost/hr with income</t>
  </si>
  <si>
    <t>By Distance: Increasing discomfort/opportunity cost with trip length.</t>
  </si>
  <si>
    <t>By Congestion: Higher cost relative to in vehicle free-flow time</t>
  </si>
  <si>
    <t xml:space="preserve">A&amp;W </t>
  </si>
  <si>
    <t xml:space="preserve">  (regression)</t>
  </si>
  <si>
    <t xml:space="preserve">  (raw)</t>
  </si>
  <si>
    <t xml:space="preserve">  Elasticity:  </t>
  </si>
  <si>
    <t xml:space="preserve">  Business travel</t>
  </si>
  <si>
    <t xml:space="preserve">  Commuting Travel</t>
  </si>
  <si>
    <t xml:space="preserv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</si>
</sst>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2"/>
      <color theme="1"/>
      <name val="Calibri"/>
      <family val="2"/>
      <scheme val="minor"/>
    </font>
    <font>
      <sz val="12"/>
      <color theme="1"/>
      <name val="Calibri"/>
      <family val="2"/>
      <scheme val="minor"/>
    </font>
    <font>
      <b/>
      <sz val="12"/>
      <color theme="1"/>
      <name val="Calibri"/>
      <family val="2"/>
      <scheme val="minor"/>
    </font>
    <font>
      <sz val="18"/>
      <color rgb="FF000000"/>
      <name val="Arial"/>
      <family val="2"/>
    </font>
    <font>
      <sz val="14"/>
      <color rgb="FF000000"/>
      <name val="Arial"/>
      <family val="2"/>
    </font>
    <font>
      <b/>
      <sz val="18"/>
      <color rgb="FF000000"/>
      <name val="Arial"/>
      <family val="2"/>
    </font>
    <font>
      <sz val="16"/>
      <color rgb="FF000000"/>
      <name val="Arial"/>
      <family val="2"/>
    </font>
    <font>
      <sz val="12"/>
      <color theme="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9" fontId="0" fillId="0" borderId="0" xfId="0" applyNumberFormat="1"/>
    <xf numFmtId="9" fontId="0" fillId="0" borderId="0" xfId="0" applyNumberFormat="1" applyAlignment="1">
      <alignment horizontal="center"/>
    </xf>
    <xf numFmtId="164" fontId="0" fillId="0" borderId="0" xfId="0" applyNumberFormat="1" applyAlignment="1">
      <alignment horizontal="center"/>
    </xf>
    <xf numFmtId="164" fontId="0" fillId="0" borderId="0" xfId="1" applyNumberFormat="1" applyFont="1"/>
    <xf numFmtId="164" fontId="0" fillId="0" borderId="0" xfId="0" applyNumberFormat="1"/>
    <xf numFmtId="0" fontId="0" fillId="0" borderId="0" xfId="0" applyAlignment="1">
      <alignment wrapText="1"/>
    </xf>
    <xf numFmtId="0" fontId="2" fillId="0" borderId="0" xfId="0" applyFont="1"/>
    <xf numFmtId="9" fontId="0" fillId="0" borderId="0" xfId="0" applyNumberFormat="1" applyAlignment="1">
      <alignment horizontal="right"/>
    </xf>
    <xf numFmtId="0" fontId="0" fillId="0" borderId="0" xfId="0" applyAlignment="1">
      <alignment horizontal="right"/>
    </xf>
    <xf numFmtId="0" fontId="0" fillId="0" borderId="0" xfId="0" quotePrefix="1"/>
    <xf numFmtId="0" fontId="4" fillId="0" borderId="0" xfId="0" applyFont="1"/>
    <xf numFmtId="0" fontId="4" fillId="0" borderId="0" xfId="0" applyFont="1" applyAlignment="1">
      <alignment vertical="center" readingOrder="1"/>
    </xf>
    <xf numFmtId="17" fontId="4" fillId="0" borderId="0" xfId="0" applyNumberFormat="1" applyFont="1"/>
    <xf numFmtId="0" fontId="3" fillId="0" borderId="1" xfId="0" applyFont="1" applyBorder="1" applyAlignment="1">
      <alignment horizontal="center"/>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0" fillId="0" borderId="8" xfId="0" applyBorder="1"/>
    <xf numFmtId="0" fontId="0" fillId="0" borderId="9" xfId="0" applyBorder="1"/>
    <xf numFmtId="0" fontId="6" fillId="0" borderId="6" xfId="0" applyFont="1" applyBorder="1"/>
    <xf numFmtId="0" fontId="5" fillId="0" borderId="2" xfId="0" applyFont="1" applyBorder="1"/>
    <xf numFmtId="0" fontId="7"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434A4-DF5A-9E4D-A97A-0BBB78D09373}">
  <dimension ref="A1:H16"/>
  <sheetViews>
    <sheetView topLeftCell="A4" zoomScale="120" zoomScaleNormal="120" workbookViewId="0">
      <selection activeCell="E7" sqref="E7"/>
    </sheetView>
  </sheetViews>
  <sheetFormatPr baseColWidth="10" defaultRowHeight="16"/>
  <cols>
    <col min="1" max="1" width="17.6640625" customWidth="1"/>
  </cols>
  <sheetData>
    <row r="1" spans="1:8">
      <c r="A1" t="s">
        <v>22</v>
      </c>
      <c r="B1" t="s">
        <v>21</v>
      </c>
    </row>
    <row r="4" spans="1:8" ht="119">
      <c r="A4" s="6"/>
      <c r="B4" s="6" t="s">
        <v>10</v>
      </c>
      <c r="C4" s="6" t="s">
        <v>11</v>
      </c>
      <c r="D4" s="6" t="s">
        <v>17</v>
      </c>
      <c r="E4" s="6" t="s">
        <v>28</v>
      </c>
      <c r="F4" s="6"/>
      <c r="G4" s="6" t="s">
        <v>20</v>
      </c>
      <c r="H4" s="6"/>
    </row>
    <row r="5" spans="1:8">
      <c r="A5" t="s">
        <v>5</v>
      </c>
      <c r="B5" t="s">
        <v>0</v>
      </c>
      <c r="C5" t="s">
        <v>1</v>
      </c>
      <c r="D5" s="4">
        <f>19%/2</f>
        <v>9.5000000000000001E-2</v>
      </c>
      <c r="E5" s="4">
        <f>D5/D$11</f>
        <v>5.459770114942529E-2</v>
      </c>
      <c r="G5" t="s">
        <v>25</v>
      </c>
    </row>
    <row r="6" spans="1:8">
      <c r="A6" t="s">
        <v>6</v>
      </c>
      <c r="B6" t="s">
        <v>1</v>
      </c>
      <c r="C6" t="s">
        <v>2</v>
      </c>
      <c r="D6" s="1">
        <v>0</v>
      </c>
      <c r="E6" s="4">
        <f t="shared" ref="E6:E11" si="0">D6/D$11</f>
        <v>0</v>
      </c>
      <c r="G6" t="s">
        <v>23</v>
      </c>
    </row>
    <row r="7" spans="1:8">
      <c r="A7" t="s">
        <v>7</v>
      </c>
      <c r="B7" t="s">
        <v>2</v>
      </c>
      <c r="C7" t="s">
        <v>3</v>
      </c>
      <c r="D7" s="1">
        <v>0.21</v>
      </c>
      <c r="E7" s="4">
        <f>D7/D$11</f>
        <v>0.12068965517241378</v>
      </c>
      <c r="G7" t="s">
        <v>24</v>
      </c>
    </row>
    <row r="8" spans="1:8">
      <c r="A8" t="s">
        <v>8</v>
      </c>
      <c r="B8" t="s">
        <v>3</v>
      </c>
      <c r="C8" t="s">
        <v>4</v>
      </c>
      <c r="D8" s="1">
        <v>1</v>
      </c>
      <c r="E8" s="4">
        <f t="shared" si="0"/>
        <v>0.57471264367816088</v>
      </c>
      <c r="G8" t="s">
        <v>19</v>
      </c>
    </row>
    <row r="9" spans="1:8">
      <c r="A9" t="s">
        <v>9</v>
      </c>
      <c r="B9" t="s">
        <v>4</v>
      </c>
      <c r="C9" t="s">
        <v>2</v>
      </c>
      <c r="D9" s="1">
        <v>0.34</v>
      </c>
      <c r="E9" s="4">
        <f t="shared" si="0"/>
        <v>0.19540229885057472</v>
      </c>
      <c r="G9" t="s">
        <v>18</v>
      </c>
    </row>
    <row r="10" spans="1:8">
      <c r="A10" t="s">
        <v>5</v>
      </c>
      <c r="B10" t="s">
        <v>4</v>
      </c>
      <c r="C10" t="s">
        <v>0</v>
      </c>
      <c r="D10" s="4">
        <f>19%/2</f>
        <v>9.5000000000000001E-2</v>
      </c>
      <c r="E10" s="4">
        <f t="shared" si="0"/>
        <v>5.459770114942529E-2</v>
      </c>
      <c r="G10" t="s">
        <v>26</v>
      </c>
    </row>
    <row r="11" spans="1:8">
      <c r="A11" t="s">
        <v>27</v>
      </c>
      <c r="D11" s="5">
        <f>SUM(D5:D10)</f>
        <v>1.74</v>
      </c>
      <c r="E11" s="4">
        <f t="shared" si="0"/>
        <v>1</v>
      </c>
    </row>
    <row r="13" spans="1:8">
      <c r="A13" t="s">
        <v>14</v>
      </c>
      <c r="D13" s="2">
        <v>0.3</v>
      </c>
      <c r="E13" s="2">
        <v>0.15</v>
      </c>
    </row>
    <row r="14" spans="1:8">
      <c r="A14" t="s">
        <v>15</v>
      </c>
      <c r="D14" s="2">
        <v>1</v>
      </c>
      <c r="E14" s="2">
        <v>0.5</v>
      </c>
    </row>
    <row r="15" spans="1:8">
      <c r="A15" t="s">
        <v>12</v>
      </c>
      <c r="D15" s="2">
        <f>(2-D14)/2</f>
        <v>0.5</v>
      </c>
      <c r="E15" s="2">
        <f>(2-E14)/2</f>
        <v>0.75</v>
      </c>
      <c r="H15" t="s">
        <v>13</v>
      </c>
    </row>
    <row r="16" spans="1:8">
      <c r="A16" t="s">
        <v>16</v>
      </c>
      <c r="D16" s="2">
        <f>D13*D14</f>
        <v>0.3</v>
      </c>
      <c r="E16" s="3">
        <f>E13*E14</f>
        <v>7.4999999999999997E-2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08AE-62D2-2848-8E61-9200A85D5AE8}">
  <dimension ref="A1:G9"/>
  <sheetViews>
    <sheetView zoomScale="171" zoomScaleNormal="167" workbookViewId="0">
      <selection activeCell="E6" sqref="E6"/>
    </sheetView>
  </sheetViews>
  <sheetFormatPr baseColWidth="10" defaultRowHeight="16"/>
  <cols>
    <col min="1" max="1" width="21.83203125" customWidth="1"/>
    <col min="2" max="2" width="2.5" customWidth="1"/>
    <col min="3" max="3" width="14.6640625" customWidth="1"/>
    <col min="4" max="4" width="3.5" customWidth="1"/>
    <col min="5" max="6" width="19.6640625" customWidth="1"/>
  </cols>
  <sheetData>
    <row r="1" spans="1:7">
      <c r="A1" t="s">
        <v>32</v>
      </c>
      <c r="B1" t="s">
        <v>51</v>
      </c>
      <c r="C1" t="s">
        <v>31</v>
      </c>
      <c r="D1" t="s">
        <v>51</v>
      </c>
      <c r="E1" t="s">
        <v>33</v>
      </c>
      <c r="G1" t="s">
        <v>44</v>
      </c>
    </row>
    <row r="2" spans="1:7">
      <c r="A2" s="10" t="s">
        <v>52</v>
      </c>
      <c r="B2" t="s">
        <v>51</v>
      </c>
      <c r="C2" s="10" t="s">
        <v>52</v>
      </c>
      <c r="D2" t="s">
        <v>51</v>
      </c>
      <c r="E2" s="10" t="s">
        <v>53</v>
      </c>
    </row>
    <row r="3" spans="1:7">
      <c r="A3" t="s">
        <v>29</v>
      </c>
      <c r="B3" t="s">
        <v>51</v>
      </c>
      <c r="C3" s="8">
        <v>0.41</v>
      </c>
      <c r="D3" t="s">
        <v>51</v>
      </c>
      <c r="E3" t="s">
        <v>45</v>
      </c>
    </row>
    <row r="4" spans="1:7">
      <c r="A4" t="s">
        <v>30</v>
      </c>
      <c r="B4" t="s">
        <v>51</v>
      </c>
      <c r="C4" s="8">
        <v>0.37</v>
      </c>
      <c r="D4" t="s">
        <v>51</v>
      </c>
      <c r="E4" t="s">
        <v>46</v>
      </c>
      <c r="G4" t="s">
        <v>47</v>
      </c>
    </row>
    <row r="5" spans="1:7">
      <c r="A5" t="s">
        <v>34</v>
      </c>
      <c r="B5" t="s">
        <v>51</v>
      </c>
      <c r="C5" s="9" t="s">
        <v>36</v>
      </c>
      <c r="D5" t="s">
        <v>51</v>
      </c>
      <c r="E5" t="s">
        <v>35</v>
      </c>
    </row>
    <row r="6" spans="1:7">
      <c r="A6" t="s">
        <v>37</v>
      </c>
      <c r="B6" t="s">
        <v>51</v>
      </c>
      <c r="C6" s="8">
        <v>0.4</v>
      </c>
      <c r="D6" t="s">
        <v>51</v>
      </c>
      <c r="E6" t="s">
        <v>54</v>
      </c>
    </row>
    <row r="7" spans="1:7">
      <c r="A7" t="s">
        <v>38</v>
      </c>
      <c r="B7" t="s">
        <v>51</v>
      </c>
      <c r="C7" s="8">
        <v>0.2</v>
      </c>
      <c r="D7" t="s">
        <v>51</v>
      </c>
      <c r="E7" t="s">
        <v>49</v>
      </c>
      <c r="G7" t="s">
        <v>48</v>
      </c>
    </row>
    <row r="8" spans="1:7">
      <c r="A8" t="s">
        <v>40</v>
      </c>
      <c r="B8" t="s">
        <v>51</v>
      </c>
      <c r="C8" s="8">
        <v>0.45</v>
      </c>
      <c r="D8" t="s">
        <v>51</v>
      </c>
      <c r="E8" t="s">
        <v>50</v>
      </c>
    </row>
    <row r="9" spans="1:7">
      <c r="A9" t="s">
        <v>39</v>
      </c>
      <c r="B9" t="s">
        <v>51</v>
      </c>
      <c r="C9" s="8">
        <v>0.2</v>
      </c>
      <c r="D9" t="s">
        <v>51</v>
      </c>
      <c r="E9"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34FD-863A-624F-B9CC-1AF67486C517}">
  <dimension ref="A2:C36"/>
  <sheetViews>
    <sheetView tabSelected="1" topLeftCell="A3" workbookViewId="0">
      <selection activeCell="A31" sqref="A31"/>
    </sheetView>
  </sheetViews>
  <sheetFormatPr baseColWidth="10" defaultRowHeight="16"/>
  <cols>
    <col min="1" max="1" width="29.83203125" customWidth="1"/>
    <col min="2" max="2" width="16.6640625" customWidth="1"/>
    <col min="3" max="3" width="37.83203125" customWidth="1"/>
  </cols>
  <sheetData>
    <row r="2" spans="1:3" ht="17" thickBot="1"/>
    <row r="3" spans="1:3" ht="23">
      <c r="A3" s="23" t="s">
        <v>59</v>
      </c>
      <c r="B3" s="15"/>
      <c r="C3" s="16"/>
    </row>
    <row r="4" spans="1:3" ht="23">
      <c r="A4" s="17" t="s">
        <v>58</v>
      </c>
      <c r="B4" s="14" t="s">
        <v>68</v>
      </c>
      <c r="C4" s="22" t="s">
        <v>70</v>
      </c>
    </row>
    <row r="5" spans="1:3" ht="23">
      <c r="A5" s="17" t="s">
        <v>61</v>
      </c>
      <c r="B5" s="14">
        <v>1.1499999999999999</v>
      </c>
      <c r="C5" s="22" t="s">
        <v>67</v>
      </c>
    </row>
    <row r="6" spans="1:3" ht="23">
      <c r="A6" s="17" t="s">
        <v>60</v>
      </c>
      <c r="B6" s="14">
        <v>1.4</v>
      </c>
      <c r="C6" s="18"/>
    </row>
    <row r="7" spans="1:3" ht="23">
      <c r="A7" s="17" t="s">
        <v>62</v>
      </c>
      <c r="B7" s="14">
        <v>0.84</v>
      </c>
      <c r="C7" s="18"/>
    </row>
    <row r="8" spans="1:3" ht="23">
      <c r="A8" s="17" t="s">
        <v>66</v>
      </c>
      <c r="B8" s="14"/>
      <c r="C8" s="18"/>
    </row>
    <row r="9" spans="1:3" ht="24" thickBot="1">
      <c r="A9" s="19" t="s">
        <v>69</v>
      </c>
      <c r="B9" s="20"/>
      <c r="C9" s="21"/>
    </row>
    <row r="12" spans="1:3" ht="18">
      <c r="A12" s="11" t="s">
        <v>56</v>
      </c>
    </row>
    <row r="13" spans="1:3" ht="18">
      <c r="A13" s="12" t="s">
        <v>55</v>
      </c>
    </row>
    <row r="14" spans="1:3" ht="18">
      <c r="A14" s="13" t="s">
        <v>57</v>
      </c>
    </row>
    <row r="15" spans="1:3">
      <c r="A15" t="s">
        <v>63</v>
      </c>
    </row>
    <row r="16" spans="1:3">
      <c r="A16" t="s">
        <v>64</v>
      </c>
      <c r="B16">
        <v>0.15</v>
      </c>
    </row>
    <row r="21" spans="1:3">
      <c r="A21" s="7" t="s">
        <v>84</v>
      </c>
    </row>
    <row r="22" spans="1:3">
      <c r="A22" t="s">
        <v>87</v>
      </c>
      <c r="B22">
        <v>1.54</v>
      </c>
      <c r="C22" t="s">
        <v>85</v>
      </c>
    </row>
    <row r="23" spans="1:3">
      <c r="A23" t="s">
        <v>86</v>
      </c>
      <c r="B23">
        <v>1.34</v>
      </c>
      <c r="C23" t="s">
        <v>85</v>
      </c>
    </row>
    <row r="24" spans="1:3">
      <c r="A24" s="7" t="s">
        <v>83</v>
      </c>
    </row>
    <row r="25" spans="1:3">
      <c r="A25" t="s">
        <v>88</v>
      </c>
      <c r="B25" t="s">
        <v>65</v>
      </c>
    </row>
    <row r="26" spans="1:3">
      <c r="A26" s="7" t="s">
        <v>82</v>
      </c>
    </row>
    <row r="27" spans="1:3">
      <c r="A27" t="s">
        <v>81</v>
      </c>
      <c r="B27">
        <v>0.9</v>
      </c>
      <c r="C27" t="s">
        <v>79</v>
      </c>
    </row>
    <row r="28" spans="1:3">
      <c r="A28" t="s">
        <v>89</v>
      </c>
      <c r="B28">
        <v>0.47</v>
      </c>
      <c r="C28" t="s">
        <v>80</v>
      </c>
    </row>
    <row r="29" spans="1:3">
      <c r="A29" t="s">
        <v>90</v>
      </c>
      <c r="B29">
        <v>0.67</v>
      </c>
      <c r="C29" t="s">
        <v>80</v>
      </c>
    </row>
    <row r="30" spans="1:3">
      <c r="A30" t="s">
        <v>91</v>
      </c>
      <c r="B30">
        <v>0.52</v>
      </c>
      <c r="C30" t="s">
        <v>80</v>
      </c>
    </row>
    <row r="32" spans="1:3">
      <c r="A32" s="7" t="s">
        <v>77</v>
      </c>
    </row>
    <row r="33" spans="1:3">
      <c r="A33" t="s">
        <v>75</v>
      </c>
      <c r="B33" s="1">
        <v>-0.31</v>
      </c>
      <c r="C33" s="24" t="s">
        <v>71</v>
      </c>
    </row>
    <row r="34" spans="1:3">
      <c r="A34" t="s">
        <v>75</v>
      </c>
      <c r="B34" s="1">
        <v>-0.13</v>
      </c>
      <c r="C34" t="s">
        <v>72</v>
      </c>
    </row>
    <row r="35" spans="1:3">
      <c r="A35" t="s">
        <v>76</v>
      </c>
      <c r="B35" s="9" t="s">
        <v>74</v>
      </c>
      <c r="C35" t="s">
        <v>73</v>
      </c>
    </row>
    <row r="36" spans="1:3">
      <c r="A36" t="s">
        <v>76</v>
      </c>
      <c r="C36"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DFAA-22F9-F64F-879C-CEB095D960B3}">
  <dimension ref="A1"/>
  <sheetViews>
    <sheetView workbookViewId="0"/>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19858-AE5E-B947-8F24-1D0DA756ABB7}">
  <dimension ref="A1"/>
  <sheetViews>
    <sheetView workbookViewId="0"/>
  </sheetViews>
  <sheetFormatPr baseColWidth="10" defaultRowHeight="16"/>
  <sheetData>
    <row r="1" spans="1:1">
      <c r="A1"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C94B-2CC8-5549-BC9D-699985506469}">
  <dimension ref="A3"/>
  <sheetViews>
    <sheetView workbookViewId="0">
      <selection activeCell="A5" sqref="A5"/>
    </sheetView>
  </sheetViews>
  <sheetFormatPr baseColWidth="10" defaultRowHeight="16"/>
  <cols>
    <col min="1" max="1" width="22.5" customWidth="1"/>
  </cols>
  <sheetData>
    <row r="3" spans="1:1">
      <c r="A3"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WenzelEtAlDeadheadEsts</vt:lpstr>
      <vt:lpstr>MultipleDeadheadEsts</vt:lpstr>
      <vt:lpstr>TimeValueEsts</vt:lpstr>
      <vt:lpstr>EVSufficiency</vt:lpstr>
      <vt:lpstr>VehicleReplacement</vt:lpstr>
      <vt:lpstr>ModalShift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2019-11-04T00:09:39Z</dcterms:created>
  <dcterms:modified xsi:type="dcterms:W3CDTF">2019-11-25T19:45:19Z</dcterms:modified>
</cp:coreProperties>
</file>