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vail\Impots\"/>
    </mc:Choice>
  </mc:AlternateContent>
  <xr:revisionPtr revIDLastSave="0" documentId="13_ncr:1_{14831042-4EC2-41D4-B061-F266487E9906}" xr6:coauthVersionLast="47" xr6:coauthVersionMax="47" xr10:uidLastSave="{00000000-0000-0000-0000-000000000000}"/>
  <bookViews>
    <workbookView xWindow="1944" yWindow="420" windowWidth="19020" windowHeight="12696" xr2:uid="{87C24C3C-A098-47F3-B4F9-5793D4E9724F}"/>
  </bookViews>
  <sheets>
    <sheet name="Impôts 202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4" l="1"/>
  <c r="D18" i="4" l="1"/>
  <c r="D22" i="4"/>
  <c r="H9" i="4"/>
  <c r="H20" i="4" s="1"/>
  <c r="G9" i="4"/>
  <c r="G20" i="4" s="1"/>
  <c r="G22" i="4" s="1"/>
  <c r="G8" i="4"/>
  <c r="F8" i="4"/>
  <c r="H2" i="4"/>
  <c r="H3" i="4" s="1"/>
  <c r="H4" i="4" s="1"/>
  <c r="H5" i="4" s="1"/>
  <c r="H6" i="4" s="1"/>
  <c r="H7" i="4" s="1"/>
  <c r="G2" i="4"/>
  <c r="G3" i="4" s="1"/>
  <c r="G4" i="4" s="1"/>
  <c r="G5" i="4" s="1"/>
  <c r="G6" i="4" s="1"/>
  <c r="G7" i="4" s="1"/>
  <c r="E2" i="4"/>
  <c r="F2" i="4"/>
  <c r="H10" i="4" l="1"/>
  <c r="H15" i="4" s="1"/>
  <c r="H21" i="4"/>
  <c r="H22" i="4" s="1"/>
  <c r="E3" i="4"/>
  <c r="E4" i="4" s="1"/>
  <c r="E5" i="4" s="1"/>
  <c r="E6" i="4" s="1"/>
  <c r="E7" i="4" s="1"/>
  <c r="F3" i="4"/>
  <c r="F4" i="4" s="1"/>
  <c r="F5" i="4" s="1"/>
  <c r="F6" i="4" s="1"/>
  <c r="F7" i="4" s="1"/>
  <c r="G10" i="4" l="1"/>
  <c r="G14" i="4" s="1"/>
  <c r="H12" i="4"/>
  <c r="H13" i="4"/>
  <c r="H14" i="4"/>
  <c r="E10" i="4"/>
  <c r="E15" i="4" s="1"/>
  <c r="F10" i="4"/>
  <c r="F15" i="4" s="1"/>
  <c r="G13" i="4" l="1"/>
  <c r="G12" i="4"/>
  <c r="G15" i="4"/>
  <c r="H16" i="4"/>
  <c r="F14" i="4"/>
  <c r="F12" i="4"/>
  <c r="F13" i="4"/>
  <c r="E12" i="4"/>
  <c r="E14" i="4"/>
  <c r="E13" i="4"/>
  <c r="G16" i="4" l="1"/>
  <c r="G17" i="4" s="1"/>
  <c r="G18" i="4" s="1"/>
  <c r="G23" i="4" s="1"/>
  <c r="G24" i="4" s="1"/>
  <c r="H17" i="4"/>
  <c r="H18" i="4" s="1"/>
  <c r="H23" i="4" s="1"/>
  <c r="H24" i="4" s="1"/>
  <c r="F16" i="4"/>
  <c r="E16" i="4"/>
  <c r="G26" i="4" l="1"/>
  <c r="G25" i="4"/>
  <c r="H26" i="4"/>
  <c r="H25" i="4"/>
  <c r="F17" i="4"/>
  <c r="F18" i="4" s="1"/>
  <c r="E17" i="4"/>
  <c r="E18" i="4" s="1"/>
  <c r="F19" i="4" l="1"/>
  <c r="F23" i="4" s="1"/>
  <c r="F24" i="4" s="1"/>
  <c r="F26" i="4" s="1"/>
  <c r="E23" i="4"/>
  <c r="E24" i="4" s="1"/>
  <c r="E25" i="4" s="1"/>
  <c r="F25" i="4" l="1"/>
  <c r="E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</author>
  </authors>
  <commentList>
    <comment ref="E1" authorId="0" shapeId="0" xr:uid="{5909E1B8-E16B-4628-8587-723F9511310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sans plus value, pour base du quotient</t>
        </r>
      </text>
    </comment>
    <comment ref="F1" authorId="0" shapeId="0" xr:uid="{6F3FD8EE-C5D7-42D2-B5AD-ED341A6616AE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utilisant le système du quotient : https://www.impots.gouv.fr/particulier/questions/afin-deviter-une-imposition-importante-puis-je-beneficier-du-systeme-de#:~:text=Le%20syst%C3%A8me%20du%20quotient%20consiste,%C3%A0%20partir%20des%20informations%20d%C3%A9clar%C3%A9es.</t>
        </r>
      </text>
    </comment>
    <comment ref="G1" authorId="0" shapeId="0" xr:uid="{B3E28664-FB28-4B7C-949D-3646982A08B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passant par les plues values au barème progressif (permet une CSG déductible de 6,8% sur le montant total imposable de l'année suivante, année du paiement de l'impôt)</t>
        </r>
      </text>
    </comment>
    <comment ref="H1" authorId="0" shapeId="0" xr:uid="{8E9663D7-B20A-4D34-A436-B313182E32D3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Simulation en utilisant le PFU, ou flat tax, qui bénéficie d'un taux unique de 12,8%, avantageux pour les plus values sans abattements possibles ou si vous êtes célibataire</t>
        </r>
      </text>
    </comment>
    <comment ref="A2" authorId="0" shapeId="0" xr:uid="{82FF0079-587E-4C3B-8CFF-3EF2AC65262D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Saisissez votre plus value nette (prix d'aquisition déduit) ou votre revenu exceptionel</t>
        </r>
      </text>
    </comment>
    <comment ref="D3" authorId="0" shapeId="0" xr:uid="{F6A23AF1-EC1C-4F2D-975A-D66C8033E92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L'abattement appliqué pour compenser les frais</t>
        </r>
      </text>
    </comment>
    <comment ref="A4" authorId="0" shapeId="0" xr:uid="{A92E3D8F-575C-425B-90BD-678B58B24300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Revenu de la première personne</t>
        </r>
      </text>
    </comment>
    <comment ref="D5" authorId="0" shapeId="0" xr:uid="{30B1CADA-3037-44CF-9713-CF49994A4868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Saisissez le montant de votre investissement dans un PER</t>
        </r>
      </text>
    </comment>
    <comment ref="A6" authorId="0" shapeId="0" xr:uid="{D69ACBAE-BC0C-4775-A7E0-8A3C41AF4DDA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Revenu de la deuxième personne</t>
        </r>
      </text>
    </comment>
    <comment ref="D6" authorId="0" shapeId="0" xr:uid="{33CD3BD7-0B60-49A7-A8A0-9847DDFB6521}">
      <text>
        <r>
          <rPr>
            <b/>
            <sz val="9"/>
            <color indexed="81"/>
            <rFont val="Tahoma"/>
            <family val="2"/>
          </rPr>
          <t xml:space="preserve">Laurent:
</t>
        </r>
        <r>
          <rPr>
            <sz val="9"/>
            <color indexed="81"/>
            <rFont val="Tahoma"/>
            <family val="2"/>
          </rPr>
          <t>Report de la CSG déductible de la plus value imposée au barème progressif de l'année précédente</t>
        </r>
      </text>
    </comment>
    <comment ref="D7" authorId="0" shapeId="0" xr:uid="{03A82F9D-72FB-4423-99E2-09975FCAFF99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Précisez le nombre de parts du foyer</t>
        </r>
      </text>
    </comment>
    <comment ref="D8" authorId="0" shapeId="0" xr:uid="{CD68F7E5-3A6C-4B41-9D59-A9EC0EBAEAD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Spécifierz le pourcentage d'abattement de la plus value pour le calcul au barème progressif.
https://www.impots.gouv.fr/particulier/questions/jai-realise-des-plus-values-ai-je-droit-un-abattement-pour-duree-de-detention#:~:text=Cet%20abattement%2C%20appliqu%C3%A9%20au%20montant,depuis%20au%20moins%208%20ans.</t>
        </r>
      </text>
    </comment>
    <comment ref="A9" authorId="0" shapeId="0" xr:uid="{D774639C-6592-4D15-B370-F11E941267FD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Statut d'imposition,nécessaire pour le calcul de la décote</t>
        </r>
      </text>
    </comment>
    <comment ref="A11" authorId="0" shapeId="0" xr:uid="{BEA46836-2B5F-429F-BCF0-D0CEC7E2EA1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Les différents éléments utilisés dans le calcul de la décote, à mettre à jour selon la législation</t>
        </r>
      </text>
    </comment>
    <comment ref="C11" authorId="0" shapeId="0" xr:uid="{6303B942-CCB1-4646-BC27-0ABB3849B7B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Vous pouvez mettre à jour le montant des paliers selon les valeurs en vigueur</t>
        </r>
      </text>
    </comment>
    <comment ref="D11" authorId="0" shapeId="0" xr:uid="{BEBEAD19-DE8B-43B9-A67E-2C1E14F5F660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Vous pouvez mettre à jour le taux des paliers selon les valeurs en vigueur</t>
        </r>
      </text>
    </comment>
    <comment ref="D17" authorId="0" shapeId="0" xr:uid="{71CAB57C-0B5E-4122-B005-322D59E28017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 pourcentage utilisé pour le calcul de la décote le cas échéant.
https://www.economie.gouv.fr/particuliers/decote-impot-revenu#:~:text=Imposition%202022%20des%20revenus%20de,%E2%82%AC%20pour%20une%20imposition%20commune.</t>
        </r>
      </text>
    </comment>
    <comment ref="D18" authorId="0" shapeId="0" xr:uid="{FC799B0E-63BF-4821-A4F1-1A87CD3DF191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Ne pas modifier, valeur mise à jour automatiquement, pour modifier les seuils et valeurs des décotes, modifier les valeurs dans la colonne A</t>
        </r>
      </text>
    </comment>
    <comment ref="D19" authorId="0" shapeId="0" xr:uid="{30F4D7AC-7592-45F7-9AD5-1E46AF35A76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Le coefficient du calcul au quotient, toujours à 4, pour le moment</t>
        </r>
      </text>
    </comment>
    <comment ref="D20" authorId="0" shapeId="0" xr:uid="{150BCA92-D421-497F-8805-91C02DEDC02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Taux de prélèvement sociaux</t>
        </r>
      </text>
    </comment>
    <comment ref="D21" authorId="0" shapeId="0" xr:uid="{8999DC81-41B3-4049-A029-AC356145DDCB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Taux forfaitaire PFU</t>
        </r>
      </text>
    </comment>
    <comment ref="D22" authorId="0" shapeId="0" xr:uid="{93C3988B-5256-4687-B653-BB17FAFCE114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Ne pas modifier, Taux d'imposition total PFU calculé automatiquement</t>
        </r>
      </text>
    </comment>
    <comment ref="D24" authorId="0" shapeId="0" xr:uid="{DFFF989F-3362-480F-A5ED-F70B48643FE6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Réductions d'impôts - cahrges - il faut utiliser le montant total de vos charges ajustées (vous avez appliquer l'abattement)</t>
        </r>
      </text>
    </comment>
    <comment ref="D25" authorId="0" shapeId="0" xr:uid="{4FE0A91B-C0D7-4B61-9ACD-8DF41AB3C23F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Des avances de crédit d'impôts qui viendraient s'ajouter à l'impôt dû</t>
        </r>
      </text>
    </comment>
    <comment ref="D26" authorId="0" shapeId="0" xr:uid="{2FC368AC-EAB1-4A55-8B94-4A3DFF40601C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Impôt déjà réglé (prélèvement à la source)</t>
        </r>
      </text>
    </comment>
    <comment ref="D27" authorId="0" shapeId="0" xr:uid="{D619B4C1-7C43-4308-BAA4-6AEB0A57C91B}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Taux de déductibilité de la somme soumise à la CSG ET à l'IR</t>
        </r>
      </text>
    </comment>
  </commentList>
</comments>
</file>

<file path=xl/sharedStrings.xml><?xml version="1.0" encoding="utf-8"?>
<sst xmlns="http://schemas.openxmlformats.org/spreadsheetml/2006/main" count="40" uniqueCount="36">
  <si>
    <t>IRPP Total</t>
  </si>
  <si>
    <t>Seuil</t>
  </si>
  <si>
    <t>Décote</t>
  </si>
  <si>
    <t>IRPP Décoté</t>
  </si>
  <si>
    <t>Année 1 + Quotient</t>
  </si>
  <si>
    <t>Revenus 2</t>
  </si>
  <si>
    <t>Total Revenus - Abt</t>
  </si>
  <si>
    <t>Année 1 sans  PV</t>
  </si>
  <si>
    <t>Total Revenus brut</t>
  </si>
  <si>
    <t>Total Revenus - Parts</t>
  </si>
  <si>
    <t>Total Plus value Barème</t>
  </si>
  <si>
    <t>Total Plus value PFU</t>
  </si>
  <si>
    <t>Impots PFU</t>
  </si>
  <si>
    <t>Total Impots</t>
  </si>
  <si>
    <t>PFU CSG</t>
  </si>
  <si>
    <t>PFU Taux Forfaitaire</t>
  </si>
  <si>
    <t>Total Revenus - PER</t>
  </si>
  <si>
    <t>Plus value / Exceptionnels</t>
  </si>
  <si>
    <t>Année 1 + PV IR</t>
  </si>
  <si>
    <t>Année 1 + PV PFU</t>
  </si>
  <si>
    <t>Total Impots - Avance</t>
  </si>
  <si>
    <t>Total Barème IR</t>
  </si>
  <si>
    <t>Statut</t>
  </si>
  <si>
    <t>Couple</t>
  </si>
  <si>
    <t xml:space="preserve">Total Impots - Réduction </t>
  </si>
  <si>
    <t>Total Impots + Crédit</t>
  </si>
  <si>
    <t>Revenus 1</t>
  </si>
  <si>
    <t xml:space="preserve">Valeur </t>
  </si>
  <si>
    <t>Abattement Frais</t>
  </si>
  <si>
    <t>CSG Déductible</t>
  </si>
  <si>
    <t>Célibataire</t>
  </si>
  <si>
    <t>Vos saisies</t>
  </si>
  <si>
    <t>A modifier selon la règle en vigueur</t>
  </si>
  <si>
    <t>Lecture seule</t>
  </si>
  <si>
    <t>IRRP Quotient</t>
  </si>
  <si>
    <t>CSG Déductible 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</si>
</sst>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%"/>
    <numFmt numFmtId="166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CFFEB"/>
        <bgColor indexed="64"/>
      </patternFill>
    </fill>
    <fill>
      <patternFill patternType="solid">
        <fgColor rgb="FFFFF6E5"/>
        <bgColor indexed="64"/>
      </patternFill>
    </fill>
    <fill>
      <patternFill patternType="solid">
        <fgColor rgb="FFFFEFE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6" fontId="0" fillId="0" borderId="0" xfId="0" applyNumberFormat="1"/>
    <xf numFmtId="166" fontId="0" fillId="0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166" fontId="1" fillId="0" borderId="2" xfId="0" applyNumberFormat="1" applyFont="1" applyBorder="1"/>
    <xf numFmtId="166" fontId="1" fillId="0" borderId="3" xfId="0" applyNumberFormat="1" applyFont="1" applyBorder="1"/>
    <xf numFmtId="0" fontId="1" fillId="0" borderId="0" xfId="0" applyFont="1" applyAlignment="1">
      <alignment horizontal="center"/>
    </xf>
    <xf numFmtId="166" fontId="0" fillId="0" borderId="0" xfId="0" applyNumberFormat="1" applyFont="1"/>
    <xf numFmtId="0" fontId="0" fillId="3" borderId="0" xfId="0" applyFill="1"/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  <xf numFmtId="166" fontId="0" fillId="5" borderId="0" xfId="0" applyNumberFormat="1" applyFill="1" applyAlignment="1">
      <alignment horizontal="center"/>
    </xf>
    <xf numFmtId="165" fontId="0" fillId="5" borderId="0" xfId="0" applyNumberFormat="1" applyFill="1" applyAlignment="1" applyProtection="1">
      <alignment horizontal="center"/>
    </xf>
    <xf numFmtId="0" fontId="0" fillId="5" borderId="0" xfId="0" applyFill="1"/>
    <xf numFmtId="164" fontId="0" fillId="4" borderId="0" xfId="0" applyNumberFormat="1" applyFill="1"/>
    <xf numFmtId="0" fontId="0" fillId="0" borderId="0" xfId="0" applyFill="1"/>
    <xf numFmtId="166" fontId="0" fillId="3" borderId="0" xfId="0" applyNumberFormat="1" applyFill="1"/>
    <xf numFmtId="166" fontId="0" fillId="3" borderId="0" xfId="0" applyNumberFormat="1" applyFill="1" applyAlignment="1">
      <alignment horizontal="right"/>
    </xf>
    <xf numFmtId="166" fontId="0" fillId="4" borderId="0" xfId="0" applyNumberFormat="1" applyFill="1"/>
    <xf numFmtId="0" fontId="0" fillId="2" borderId="0" xfId="0" applyFill="1" applyAlignment="1">
      <alignment horizontal="center"/>
    </xf>
    <xf numFmtId="165" fontId="5" fillId="3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ECFFEB"/>
      <color rgb="FFE8FFDD"/>
      <color rgb="FFFFF6E5"/>
      <color rgb="FFFFE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ACAD-A015-455D-9919-09A731C276B0}">
  <dimension ref="A1:L27"/>
  <sheetViews>
    <sheetView tabSelected="1" workbookViewId="0">
      <selection activeCell="D7" sqref="D7"/>
    </sheetView>
  </sheetViews>
  <sheetFormatPr baseColWidth="10" defaultRowHeight="14.4" x14ac:dyDescent="0.3"/>
  <cols>
    <col min="1" max="1" width="16.109375" style="1" customWidth="1"/>
    <col min="2" max="2" width="2.44140625" style="5" customWidth="1"/>
    <col min="3" max="3" width="20.88671875" style="1" customWidth="1"/>
    <col min="4" max="4" width="11.5546875" style="1"/>
    <col min="5" max="5" width="15.21875" style="1" customWidth="1"/>
    <col min="6" max="6" width="17.33203125" style="1" customWidth="1"/>
    <col min="7" max="7" width="14.6640625" style="1" customWidth="1"/>
    <col min="8" max="8" width="16.44140625" style="8" customWidth="1"/>
    <col min="9" max="9" width="2.6640625" style="5" customWidth="1"/>
    <col min="10" max="10" width="3.5546875" style="1" customWidth="1"/>
    <col min="11" max="11" width="3.6640625" style="1" customWidth="1"/>
    <col min="12" max="12" width="15.88671875" style="1" customWidth="1"/>
    <col min="13" max="16384" width="11.5546875" style="1"/>
  </cols>
  <sheetData>
    <row r="1" spans="1:12" ht="28.8" x14ac:dyDescent="0.3">
      <c r="A1" s="9" t="s">
        <v>17</v>
      </c>
      <c r="D1" s="8"/>
      <c r="E1" s="1" t="s">
        <v>7</v>
      </c>
      <c r="F1" s="1" t="s">
        <v>4</v>
      </c>
      <c r="G1" s="1" t="s">
        <v>18</v>
      </c>
      <c r="H1" s="1" t="s">
        <v>19</v>
      </c>
    </row>
    <row r="2" spans="1:12" x14ac:dyDescent="0.3">
      <c r="A2" s="33">
        <v>0</v>
      </c>
      <c r="C2" s="1" t="s">
        <v>8</v>
      </c>
      <c r="D2" s="8"/>
      <c r="E2" s="10">
        <f>$A$4 + $A$6</f>
        <v>0</v>
      </c>
      <c r="F2" s="10">
        <f>$A$4 + $A$6</f>
        <v>0</v>
      </c>
      <c r="G2" s="10">
        <f>$A$4 + $A$6</f>
        <v>0</v>
      </c>
      <c r="H2" s="10">
        <f>$A$4 + $A$6</f>
        <v>0</v>
      </c>
    </row>
    <row r="3" spans="1:12" x14ac:dyDescent="0.3">
      <c r="A3" s="6" t="s">
        <v>26</v>
      </c>
      <c r="C3" s="1" t="s">
        <v>28</v>
      </c>
      <c r="D3" s="22">
        <v>0.1</v>
      </c>
      <c r="E3" s="10">
        <f>E2 * $D$3</f>
        <v>0</v>
      </c>
      <c r="F3" s="10">
        <f>F2 * $D$3</f>
        <v>0</v>
      </c>
      <c r="G3" s="10">
        <f>G2 * $D$3</f>
        <v>0</v>
      </c>
      <c r="H3" s="10">
        <f>H2 * $D$3</f>
        <v>0</v>
      </c>
      <c r="K3" s="20"/>
      <c r="L3" s="1" t="s">
        <v>31</v>
      </c>
    </row>
    <row r="4" spans="1:12" x14ac:dyDescent="0.3">
      <c r="A4" s="32">
        <v>0</v>
      </c>
      <c r="C4" s="1" t="s">
        <v>6</v>
      </c>
      <c r="D4" s="8"/>
      <c r="E4" s="10">
        <f>E2 - E3</f>
        <v>0</v>
      </c>
      <c r="F4" s="10">
        <f>F2 - F3</f>
        <v>0</v>
      </c>
      <c r="G4" s="10">
        <f>G2 - G3</f>
        <v>0</v>
      </c>
      <c r="H4" s="10">
        <f>H2 - H3</f>
        <v>0</v>
      </c>
      <c r="K4" s="26"/>
      <c r="L4" s="1" t="s">
        <v>32</v>
      </c>
    </row>
    <row r="5" spans="1:12" x14ac:dyDescent="0.3">
      <c r="A5" s="6" t="s">
        <v>5</v>
      </c>
      <c r="C5" s="1" t="s">
        <v>16</v>
      </c>
      <c r="D5" s="19">
        <v>0</v>
      </c>
      <c r="E5" s="10">
        <f>E4 - $D$5</f>
        <v>0</v>
      </c>
      <c r="F5" s="10">
        <f>F4 - $D$5</f>
        <v>0</v>
      </c>
      <c r="G5" s="10">
        <f>G4 - $D$5</f>
        <v>0</v>
      </c>
      <c r="H5" s="10">
        <f>H4 - $D$5</f>
        <v>0</v>
      </c>
      <c r="K5" s="29"/>
      <c r="L5" s="1" t="s">
        <v>33</v>
      </c>
    </row>
    <row r="6" spans="1:12" x14ac:dyDescent="0.3">
      <c r="A6" s="32">
        <v>0</v>
      </c>
      <c r="C6" s="2" t="s">
        <v>29</v>
      </c>
      <c r="D6" s="19">
        <v>0</v>
      </c>
      <c r="E6" s="11">
        <f>E5-$D$6</f>
        <v>0</v>
      </c>
      <c r="F6" s="11">
        <f>F5-$D$6</f>
        <v>0</v>
      </c>
      <c r="G6" s="11">
        <f>G5-$D$6</f>
        <v>0</v>
      </c>
      <c r="H6" s="11">
        <f>H5-$D$6</f>
        <v>0</v>
      </c>
      <c r="K6" s="31"/>
    </row>
    <row r="7" spans="1:12" x14ac:dyDescent="0.3">
      <c r="C7" s="1" t="s">
        <v>9</v>
      </c>
      <c r="D7" s="20">
        <v>2</v>
      </c>
      <c r="E7" s="17">
        <f>E6 / $D$7</f>
        <v>0</v>
      </c>
      <c r="F7" s="17">
        <f>F6 / $D$7</f>
        <v>0</v>
      </c>
      <c r="G7" s="17">
        <f>G6 / $D$7</f>
        <v>0</v>
      </c>
      <c r="H7" s="17">
        <f>H6 / $D$7</f>
        <v>0</v>
      </c>
    </row>
    <row r="8" spans="1:12" x14ac:dyDescent="0.3">
      <c r="A8" s="6" t="s">
        <v>22</v>
      </c>
      <c r="C8" s="3" t="s">
        <v>10</v>
      </c>
      <c r="D8" s="21">
        <v>0.5</v>
      </c>
      <c r="E8" s="5"/>
      <c r="F8" s="10">
        <f>(A2/$D$19) /$D$7</f>
        <v>0</v>
      </c>
      <c r="G8" s="10">
        <f xml:space="preserve"> (A2-(A2*D8)) / $D$7</f>
        <v>0</v>
      </c>
      <c r="H8" s="4"/>
    </row>
    <row r="9" spans="1:12" x14ac:dyDescent="0.3">
      <c r="A9" s="18" t="s">
        <v>23</v>
      </c>
      <c r="C9" s="3" t="s">
        <v>11</v>
      </c>
      <c r="D9" s="8"/>
      <c r="E9" s="5"/>
      <c r="F9" s="4"/>
      <c r="G9" s="11">
        <f>A2</f>
        <v>0</v>
      </c>
      <c r="H9" s="10">
        <f xml:space="preserve"> A2</f>
        <v>0</v>
      </c>
    </row>
    <row r="10" spans="1:12" x14ac:dyDescent="0.3">
      <c r="C10" s="12" t="s">
        <v>21</v>
      </c>
      <c r="D10" s="13"/>
      <c r="E10" s="14">
        <f>E7+E8</f>
        <v>0</v>
      </c>
      <c r="F10" s="14">
        <f>F7+F8</f>
        <v>0</v>
      </c>
      <c r="G10" s="14">
        <f>G7+G8</f>
        <v>0</v>
      </c>
      <c r="H10" s="14">
        <f>H7+H8</f>
        <v>0</v>
      </c>
    </row>
    <row r="11" spans="1:12" x14ac:dyDescent="0.3">
      <c r="A11" s="16" t="s">
        <v>2</v>
      </c>
      <c r="C11" s="30">
        <v>10225</v>
      </c>
      <c r="D11" s="22">
        <v>0</v>
      </c>
      <c r="E11" s="10">
        <v>0</v>
      </c>
      <c r="F11" s="10">
        <v>0</v>
      </c>
      <c r="G11" s="10">
        <v>0</v>
      </c>
      <c r="H11" s="10">
        <v>0</v>
      </c>
    </row>
    <row r="12" spans="1:12" x14ac:dyDescent="0.3">
      <c r="A12" s="6" t="s">
        <v>30</v>
      </c>
      <c r="C12" s="30">
        <v>26070</v>
      </c>
      <c r="D12" s="22">
        <v>0.11</v>
      </c>
      <c r="E12" s="10">
        <f>IF(E10-$C$11&gt;0,IF(E10&gt;$C$12,($C$12-$C$11)*$D$12,(E10-$C$11)*$D$12),0)</f>
        <v>0</v>
      </c>
      <c r="F12" s="10">
        <f>IF(F10-$C$11&gt;0,IF(F10&gt;$C$12,($C$12-$C$11)*$D$12,(F10-$C$11)*$D$12),0)</f>
        <v>0</v>
      </c>
      <c r="G12" s="10">
        <f>IF(G10-$C$11&gt;0,IF(G10&gt;$C$12,($C$12-$C$11)*$D$12,(G10-$C$11)*$D$12),0)</f>
        <v>0</v>
      </c>
      <c r="H12" s="10">
        <f>IF(H10-$C$11&gt;0,IF(H10&gt;$C$12,($C$12-$C$11)*$D$12,(H10-$C$11)*$D$12),0)</f>
        <v>0</v>
      </c>
    </row>
    <row r="13" spans="1:12" x14ac:dyDescent="0.3">
      <c r="A13" s="1" t="s">
        <v>27</v>
      </c>
      <c r="C13" s="30">
        <v>74545</v>
      </c>
      <c r="D13" s="22">
        <v>0.3</v>
      </c>
      <c r="E13" s="10">
        <f>IF(E10-$C$12&gt;0,IF(E10&gt;$C$13,($C$13-$C$12)*$D$13,(E10-$C$12)*$D$13),0)</f>
        <v>0</v>
      </c>
      <c r="F13" s="10">
        <f>IF(F10-$C$12&gt;0,IF(F10&gt;$C$13,($C$13-$C$12)*$D$13,(F10-$C$12)*$D$13),0)</f>
        <v>0</v>
      </c>
      <c r="G13" s="10">
        <f>IF(G10-$C$12&gt;0,IF(G10&gt;$C$13,($C$13-$C$12)*$D$13,(G10-$C$12)*$D$13),0)</f>
        <v>0</v>
      </c>
      <c r="H13" s="10">
        <f>IF(H10-$C$12&gt;0,IF(H10&gt;$C$13,($C$13-$C$12)*$D$13,(H10-$C$12)*$D$13),0)</f>
        <v>0</v>
      </c>
    </row>
    <row r="14" spans="1:12" x14ac:dyDescent="0.3">
      <c r="A14" s="34">
        <v>790</v>
      </c>
      <c r="C14" s="30">
        <v>160336</v>
      </c>
      <c r="D14" s="22">
        <v>0.41</v>
      </c>
      <c r="E14" s="10">
        <f>IF(E10-$C$13&gt;0,IF(E10-$C$13&gt;$C$14,($C$14-$C$13)*$D$14,(E10-$C$13)*$D$14),0)</f>
        <v>0</v>
      </c>
      <c r="F14" s="10">
        <f>IF(F10-$C$13&gt;0,IF(F10-$C$13&gt;$C$14,($C$14-$C$13)*$D$14,(F10-$C$13)*$D$14),0)</f>
        <v>0</v>
      </c>
      <c r="G14" s="10">
        <f>IF(G10-$C$13&gt;0,IF(G10-$C$13&gt;$C$14,($C$14-$C$13)*$D$14,(G10-$C$13)*$D$14),0)</f>
        <v>0</v>
      </c>
      <c r="H14" s="10">
        <f>IF(H10-$C$13&gt;0,IF(H10-$C$13&gt;$C$14,($C$14-$C$13)*$D$14,(H10-$C$13)*$D$14),0)</f>
        <v>0</v>
      </c>
    </row>
    <row r="15" spans="1:12" x14ac:dyDescent="0.3">
      <c r="A15" s="1" t="s">
        <v>1</v>
      </c>
      <c r="C15" s="5"/>
      <c r="D15" s="22">
        <v>0.45</v>
      </c>
      <c r="E15" s="10">
        <f>IF(E10-$C$14&gt;0,(E10-$C$14)*$D$15,0)</f>
        <v>0</v>
      </c>
      <c r="F15" s="10">
        <f>IF(F10-$C$14&gt;0,(F10-$C$14)*$D$15,0)</f>
        <v>0</v>
      </c>
      <c r="G15" s="10">
        <f>IF(G10-$C$14&gt;0,(G10-$C$14)*$D$15,0)</f>
        <v>0</v>
      </c>
      <c r="H15" s="10">
        <f>IF(H10-$C$14&gt;0,(H10-$C$14)*$D$15,0)</f>
        <v>0</v>
      </c>
    </row>
    <row r="16" spans="1:12" x14ac:dyDescent="0.3">
      <c r="A16" s="34">
        <v>1745</v>
      </c>
      <c r="C16" s="12" t="s">
        <v>0</v>
      </c>
      <c r="D16" s="13"/>
      <c r="E16" s="14">
        <f>SUM(E11:E15) *  $D$7</f>
        <v>0</v>
      </c>
      <c r="F16" s="14">
        <f>SUM(F11:F15) * $D$7</f>
        <v>0</v>
      </c>
      <c r="G16" s="14">
        <f>SUM(G11:G15) *  $D$7</f>
        <v>0</v>
      </c>
      <c r="H16" s="15">
        <f>SUM(H11:H15) *  $D$7</f>
        <v>0</v>
      </c>
    </row>
    <row r="17" spans="1:10" x14ac:dyDescent="0.3">
      <c r="A17" s="6" t="s">
        <v>23</v>
      </c>
      <c r="C17" s="1" t="s">
        <v>2</v>
      </c>
      <c r="D17" s="23">
        <v>0.45250000000000001</v>
      </c>
      <c r="E17" s="10">
        <f>IF(E16&gt;0,IF($A$9="Couple",IF(E16 &lt;$A$21,($A$19 - ($D$17 * E16)),0),IF(E16 &lt;$A$16,($A$14 - ($D$17 * E16)),0)),0)</f>
        <v>0</v>
      </c>
      <c r="F17" s="10">
        <f>IF(F16&gt;0,IF($A$9="Couple",IF(F16 &lt;$A$21,($A$19 - ($D$17 * F16)),0),IF(F16 &lt;$A$16,($A$14 - ($D$17 * F16)),0)),0)</f>
        <v>0</v>
      </c>
      <c r="G17" s="10">
        <f>IF(G16&gt;0,IF($A$9="Couple",IF(G16 &lt;$A$21,($A$19 - ($D$17 * G16)),0),IF(G16 &lt;$A$16,($A$14 - ($D$17 * G16)),0)),0)</f>
        <v>0</v>
      </c>
      <c r="H17" s="10">
        <f>IF(H16&gt;0,IF($A$9="Couple",IF(H16 &lt;$A$21,($A$19 - ($D$17 * H16)),0),IF(H16 &lt;$A$16,($A$14 - ($D$17 * H16)),0)),0)</f>
        <v>0</v>
      </c>
    </row>
    <row r="18" spans="1:10" x14ac:dyDescent="0.3">
      <c r="A18" s="1" t="s">
        <v>27</v>
      </c>
      <c r="C18" s="1" t="s">
        <v>3</v>
      </c>
      <c r="D18" s="27">
        <f>IF($A$9="Couple",$A$19,$A$14)</f>
        <v>1307</v>
      </c>
      <c r="E18" s="10">
        <f>IF((E16-E17)&gt;0,E16-E17,0)</f>
        <v>0</v>
      </c>
      <c r="F18" s="10">
        <f>IF((F16-F17)&gt;0,F16-F17,0)</f>
        <v>0</v>
      </c>
      <c r="G18" s="10">
        <f>IF((G16-G17)&gt;0,G16-G17,0)</f>
        <v>0</v>
      </c>
      <c r="H18" s="10">
        <f>IF((H16-H17)&gt;0,H16-H17,0)</f>
        <v>0</v>
      </c>
      <c r="J18" s="7"/>
    </row>
    <row r="19" spans="1:10" x14ac:dyDescent="0.3">
      <c r="A19" s="34">
        <v>1307</v>
      </c>
      <c r="C19" s="1" t="s">
        <v>34</v>
      </c>
      <c r="D19" s="24">
        <v>4</v>
      </c>
      <c r="E19" s="5"/>
      <c r="F19" s="10">
        <f>E18 + ((F18-E18)*$D$19)</f>
        <v>0</v>
      </c>
      <c r="G19" s="5"/>
      <c r="H19" s="5"/>
    </row>
    <row r="20" spans="1:10" x14ac:dyDescent="0.3">
      <c r="A20" s="1" t="s">
        <v>1</v>
      </c>
      <c r="C20" s="1" t="s">
        <v>14</v>
      </c>
      <c r="D20" s="25">
        <v>0.17199999999999999</v>
      </c>
      <c r="E20" s="5"/>
      <c r="F20" s="4"/>
      <c r="G20" s="10">
        <f>G9 *$D$20</f>
        <v>0</v>
      </c>
      <c r="H20" s="10">
        <f>H9 *$D$20</f>
        <v>0</v>
      </c>
    </row>
    <row r="21" spans="1:10" x14ac:dyDescent="0.3">
      <c r="A21" s="34">
        <v>2888</v>
      </c>
      <c r="C21" s="1" t="s">
        <v>15</v>
      </c>
      <c r="D21" s="25">
        <v>0.128</v>
      </c>
      <c r="E21" s="5"/>
      <c r="F21" s="4"/>
      <c r="G21" s="5"/>
      <c r="H21" s="10">
        <f>H9 *$D$21</f>
        <v>0</v>
      </c>
    </row>
    <row r="22" spans="1:10" x14ac:dyDescent="0.3">
      <c r="C22" s="1" t="s">
        <v>12</v>
      </c>
      <c r="D22" s="28">
        <f>D20+D21</f>
        <v>0.3</v>
      </c>
      <c r="E22" s="5"/>
      <c r="F22" s="5"/>
      <c r="G22" s="10">
        <f>G20+G21</f>
        <v>0</v>
      </c>
      <c r="H22" s="10">
        <f>H20+H21</f>
        <v>0</v>
      </c>
    </row>
    <row r="23" spans="1:10" x14ac:dyDescent="0.3">
      <c r="C23" s="12" t="s">
        <v>13</v>
      </c>
      <c r="D23" s="13"/>
      <c r="E23" s="14">
        <f>E18+E22</f>
        <v>0</v>
      </c>
      <c r="F23" s="14">
        <f>F19+F22</f>
        <v>0</v>
      </c>
      <c r="G23" s="14">
        <f>G18+G22</f>
        <v>0</v>
      </c>
      <c r="H23" s="15">
        <f>H18+H22</f>
        <v>0</v>
      </c>
    </row>
    <row r="24" spans="1:10" x14ac:dyDescent="0.3">
      <c r="C24" s="1" t="s">
        <v>24</v>
      </c>
      <c r="D24" s="19">
        <v>0</v>
      </c>
      <c r="E24" s="10">
        <f>E23-$D$24</f>
        <v>0</v>
      </c>
      <c r="F24" s="10">
        <f>F23-$D$24</f>
        <v>0</v>
      </c>
      <c r="G24" s="10">
        <f>G23-$D$24</f>
        <v>0</v>
      </c>
      <c r="H24" s="10">
        <f>H23-$D$24</f>
        <v>0</v>
      </c>
    </row>
    <row r="25" spans="1:10" x14ac:dyDescent="0.3">
      <c r="C25" s="1" t="s">
        <v>25</v>
      </c>
      <c r="D25" s="19">
        <v>0</v>
      </c>
      <c r="E25" s="10">
        <f>E24+ $D$25</f>
        <v>0</v>
      </c>
      <c r="F25" s="10">
        <f>F24+ $D$25</f>
        <v>0</v>
      </c>
      <c r="G25" s="10">
        <f>G24+ $D$25</f>
        <v>0</v>
      </c>
      <c r="H25" s="10">
        <f>H24+ $D$25</f>
        <v>0</v>
      </c>
    </row>
    <row r="26" spans="1:10" x14ac:dyDescent="0.3">
      <c r="C26" s="1" t="s">
        <v>20</v>
      </c>
      <c r="D26" s="19">
        <v>0</v>
      </c>
      <c r="E26" s="10">
        <f>E24-$D$26</f>
        <v>0</v>
      </c>
      <c r="F26" s="10">
        <f>F24-$D$26</f>
        <v>0</v>
      </c>
      <c r="G26" s="10">
        <f>G24-$D$26</f>
        <v>0</v>
      </c>
      <c r="H26" s="10">
        <f>H24-$D$26</f>
        <v>0</v>
      </c>
    </row>
    <row r="27" spans="1:10" x14ac:dyDescent="0.3">
      <c r="C27" s="1" t="s">
        <v>35</v>
      </c>
      <c r="D27" s="36">
        <v>6.8000000000000005E-2</v>
      </c>
      <c r="E27" s="5"/>
      <c r="F27" s="5"/>
      <c r="G27" s="10">
        <f>G9*D27</f>
        <v>0</v>
      </c>
      <c r="H27" s="35"/>
    </row>
  </sheetData>
  <dataValidations count="2">
    <dataValidation type="list" allowBlank="1" showInputMessage="1" showErrorMessage="1" sqref="A9" xr:uid="{BFC6D783-B00E-492C-A719-C57B8458AE2F}">
      <formula1>"Célibataire,Couple"</formula1>
    </dataValidation>
    <dataValidation type="decimal" allowBlank="1" showInputMessage="1" showErrorMessage="1" sqref="A2 A4 A6 D24:D26 D19:D21 D17 D3 C11:C14 D11:D15 D5:D8" xr:uid="{81A332F6-7335-4AD7-B339-752915889CF5}">
      <formula1>0</formula1>
      <formula2>50000000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Impôts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2022-07-12T15:38:33Z</dcterms:created>
  <dcterms:modified xsi:type="dcterms:W3CDTF">2022-08-12T09:03:24Z</dcterms:modified>
</cp:coreProperties>
</file>