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pleon2_illinois_edu/Documents/Gas sampling/OST-03-06-2023/"/>
    </mc:Choice>
  </mc:AlternateContent>
  <xr:revisionPtr revIDLastSave="312" documentId="8_{4F2C3287-4A28-4F9B-98F5-9ED68E98CDAF}" xr6:coauthVersionLast="47" xr6:coauthVersionMax="47" xr10:uidLastSave="{DA6CEF12-40A8-4090-B875-4A1EB7FF4F93}"/>
  <bookViews>
    <workbookView xWindow="22350" yWindow="3735" windowWidth="12030" windowHeight="11385" firstSheet="3" activeTab="7" xr2:uid="{1FB830B9-7F3B-4F2F-B316-8B6FFF99F62B}"/>
  </bookViews>
  <sheets>
    <sheet name="Map" sheetId="14" r:id="rId1"/>
    <sheet name="Factor" sheetId="8" r:id="rId2"/>
    <sheet name="Block 1" sheetId="13" r:id="rId3"/>
    <sheet name="Block 2" sheetId="9" r:id="rId4"/>
    <sheet name="Block 3" sheetId="10" r:id="rId5"/>
    <sheet name="Block 4" sheetId="11" r:id="rId6"/>
    <sheet name="Block 5" sheetId="12" r:id="rId7"/>
    <sheet name="Block 6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2" i="1" l="1"/>
  <c r="H73" i="1"/>
  <c r="H50" i="1"/>
  <c r="H31" i="1"/>
  <c r="H92" i="12"/>
  <c r="H73" i="12"/>
  <c r="H50" i="12"/>
  <c r="H31" i="12"/>
  <c r="H92" i="11"/>
  <c r="H73" i="11"/>
  <c r="H50" i="11"/>
  <c r="H31" i="11"/>
  <c r="H92" i="10"/>
  <c r="H73" i="10"/>
  <c r="H50" i="10"/>
  <c r="H31" i="10"/>
  <c r="H93" i="9"/>
  <c r="H73" i="9"/>
  <c r="H50" i="9"/>
  <c r="H31" i="9"/>
  <c r="H92" i="13"/>
  <c r="H73" i="13"/>
  <c r="H50" i="13"/>
  <c r="H31" i="13"/>
  <c r="H33" i="13"/>
  <c r="M11" i="8"/>
  <c r="L11" i="8"/>
  <c r="L12" i="8"/>
  <c r="H75" i="10"/>
  <c r="H74" i="10"/>
  <c r="H93" i="12"/>
  <c r="H94" i="12" s="1"/>
  <c r="H93" i="1"/>
  <c r="H94" i="1" s="1"/>
  <c r="H32" i="1"/>
  <c r="H33" i="1" s="1"/>
  <c r="N74" i="10"/>
  <c r="N75" i="10" s="1"/>
  <c r="N73" i="9"/>
  <c r="N74" i="9"/>
  <c r="N75" i="9" s="1"/>
  <c r="H51" i="9"/>
  <c r="H52" i="9" s="1"/>
  <c r="H32" i="9"/>
  <c r="H33" i="9" s="1"/>
  <c r="T93" i="9"/>
  <c r="N93" i="9"/>
  <c r="H94" i="9"/>
  <c r="H95" i="9" s="1"/>
  <c r="T93" i="13"/>
  <c r="T94" i="13" s="1"/>
  <c r="N93" i="13"/>
  <c r="N94" i="13" s="1"/>
  <c r="H93" i="13"/>
  <c r="H94" i="13" s="1"/>
  <c r="T92" i="13"/>
  <c r="N92" i="13"/>
  <c r="T74" i="13"/>
  <c r="T75" i="13" s="1"/>
  <c r="N74" i="13"/>
  <c r="N75" i="13" s="1"/>
  <c r="H74" i="13"/>
  <c r="H75" i="13" s="1"/>
  <c r="T73" i="13"/>
  <c r="N73" i="13"/>
  <c r="T51" i="13"/>
  <c r="T52" i="13" s="1"/>
  <c r="N51" i="13"/>
  <c r="N52" i="13" s="1"/>
  <c r="H51" i="13"/>
  <c r="H52" i="13" s="1"/>
  <c r="T50" i="13"/>
  <c r="N50" i="13"/>
  <c r="T32" i="13"/>
  <c r="T33" i="13" s="1"/>
  <c r="N32" i="13"/>
  <c r="N33" i="13" s="1"/>
  <c r="H32" i="13"/>
  <c r="T31" i="13"/>
  <c r="N31" i="13"/>
  <c r="T93" i="12"/>
  <c r="T94" i="12" s="1"/>
  <c r="N93" i="12"/>
  <c r="N94" i="12" s="1"/>
  <c r="T92" i="12"/>
  <c r="N92" i="12"/>
  <c r="T74" i="12"/>
  <c r="T75" i="12" s="1"/>
  <c r="N74" i="12"/>
  <c r="N75" i="12" s="1"/>
  <c r="H74" i="12"/>
  <c r="H75" i="12" s="1"/>
  <c r="T73" i="12"/>
  <c r="N73" i="12"/>
  <c r="T51" i="12"/>
  <c r="T52" i="12" s="1"/>
  <c r="N51" i="12"/>
  <c r="N52" i="12" s="1"/>
  <c r="H51" i="12"/>
  <c r="H52" i="12" s="1"/>
  <c r="T50" i="12"/>
  <c r="N50" i="12"/>
  <c r="T32" i="12"/>
  <c r="T33" i="12" s="1"/>
  <c r="N32" i="12"/>
  <c r="N33" i="12" s="1"/>
  <c r="H32" i="12"/>
  <c r="H33" i="12" s="1"/>
  <c r="T31" i="12"/>
  <c r="N31" i="12"/>
  <c r="T93" i="11"/>
  <c r="T94" i="11" s="1"/>
  <c r="N93" i="11"/>
  <c r="N94" i="11" s="1"/>
  <c r="H93" i="11"/>
  <c r="H94" i="11" s="1"/>
  <c r="T92" i="11"/>
  <c r="N92" i="11"/>
  <c r="T74" i="11"/>
  <c r="T75" i="11" s="1"/>
  <c r="N74" i="11"/>
  <c r="N75" i="11" s="1"/>
  <c r="H74" i="11"/>
  <c r="H75" i="11" s="1"/>
  <c r="T73" i="11"/>
  <c r="N73" i="11"/>
  <c r="T51" i="11"/>
  <c r="T52" i="11" s="1"/>
  <c r="N51" i="11"/>
  <c r="N52" i="11" s="1"/>
  <c r="H51" i="11"/>
  <c r="H52" i="11" s="1"/>
  <c r="T50" i="11"/>
  <c r="N50" i="11"/>
  <c r="T32" i="11"/>
  <c r="T33" i="11" s="1"/>
  <c r="N32" i="11"/>
  <c r="N33" i="11" s="1"/>
  <c r="H32" i="11"/>
  <c r="H33" i="11" s="1"/>
  <c r="T31" i="11"/>
  <c r="N31" i="11"/>
  <c r="T93" i="10"/>
  <c r="T94" i="10" s="1"/>
  <c r="N93" i="10"/>
  <c r="N94" i="10" s="1"/>
  <c r="H93" i="10"/>
  <c r="H94" i="10" s="1"/>
  <c r="T92" i="10"/>
  <c r="N92" i="10"/>
  <c r="T74" i="10"/>
  <c r="T75" i="10" s="1"/>
  <c r="T73" i="10"/>
  <c r="N73" i="10"/>
  <c r="T51" i="10"/>
  <c r="T52" i="10" s="1"/>
  <c r="N51" i="10"/>
  <c r="N52" i="10" s="1"/>
  <c r="H51" i="10"/>
  <c r="H52" i="10" s="1"/>
  <c r="T50" i="10"/>
  <c r="N50" i="10"/>
  <c r="T32" i="10"/>
  <c r="T33" i="10" s="1"/>
  <c r="N32" i="10"/>
  <c r="N33" i="10" s="1"/>
  <c r="H32" i="10"/>
  <c r="H33" i="10" s="1"/>
  <c r="T31" i="10"/>
  <c r="N31" i="10"/>
  <c r="T94" i="9"/>
  <c r="T95" i="9" s="1"/>
  <c r="N94" i="9"/>
  <c r="N95" i="9" s="1"/>
  <c r="T74" i="9"/>
  <c r="T75" i="9" s="1"/>
  <c r="H74" i="9"/>
  <c r="H75" i="9" s="1"/>
  <c r="T73" i="9"/>
  <c r="T51" i="9"/>
  <c r="T52" i="9" s="1"/>
  <c r="N51" i="9"/>
  <c r="N52" i="9" s="1"/>
  <c r="T50" i="9"/>
  <c r="N50" i="9"/>
  <c r="T32" i="9"/>
  <c r="T33" i="9" s="1"/>
  <c r="N32" i="9"/>
  <c r="N33" i="9" s="1"/>
  <c r="T31" i="9"/>
  <c r="N31" i="9"/>
  <c r="H74" i="1"/>
  <c r="H75" i="1" s="1"/>
  <c r="T93" i="1"/>
  <c r="T94" i="1" s="1"/>
  <c r="T92" i="1"/>
  <c r="N93" i="1"/>
  <c r="N94" i="1" s="1"/>
  <c r="N92" i="1"/>
  <c r="T74" i="1"/>
  <c r="T75" i="1" s="1"/>
  <c r="N74" i="1"/>
  <c r="N75" i="1" s="1"/>
  <c r="T73" i="1"/>
  <c r="N73" i="1"/>
  <c r="T51" i="1"/>
  <c r="T52" i="1" s="1"/>
  <c r="N51" i="1"/>
  <c r="N52" i="1" s="1"/>
  <c r="H51" i="1"/>
  <c r="H52" i="1" s="1"/>
  <c r="T50" i="1"/>
  <c r="N50" i="1"/>
  <c r="T32" i="1"/>
  <c r="T33" i="1" s="1"/>
  <c r="N32" i="1"/>
  <c r="N33" i="1" s="1"/>
  <c r="T31" i="1"/>
  <c r="N31" i="1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I12" i="8"/>
  <c r="J12" i="8"/>
  <c r="K12" i="8"/>
  <c r="I13" i="8"/>
  <c r="J13" i="8"/>
  <c r="K13" i="8"/>
  <c r="L13" i="8"/>
  <c r="I14" i="8"/>
  <c r="J14" i="8"/>
  <c r="K14" i="8"/>
  <c r="L14" i="8"/>
  <c r="I15" i="8"/>
  <c r="J15" i="8"/>
  <c r="K15" i="8"/>
  <c r="L15" i="8"/>
  <c r="I16" i="8"/>
  <c r="J16" i="8"/>
  <c r="K16" i="8"/>
  <c r="L16" i="8"/>
  <c r="I17" i="8"/>
  <c r="K17" i="8" s="1"/>
  <c r="J17" i="8"/>
  <c r="L17" i="8"/>
  <c r="I18" i="8"/>
  <c r="J18" i="8"/>
  <c r="K18" i="8"/>
  <c r="L18" i="8"/>
  <c r="I19" i="8"/>
  <c r="J19" i="8"/>
  <c r="K19" i="8" s="1"/>
  <c r="L19" i="8"/>
  <c r="I20" i="8"/>
  <c r="J20" i="8"/>
  <c r="K20" i="8" s="1"/>
  <c r="L20" i="8"/>
  <c r="I21" i="8"/>
  <c r="J21" i="8"/>
  <c r="L21" i="8"/>
  <c r="I22" i="8"/>
  <c r="J22" i="8"/>
  <c r="K22" i="8"/>
  <c r="L22" i="8"/>
  <c r="I23" i="8"/>
  <c r="J23" i="8"/>
  <c r="L23" i="8"/>
  <c r="I24" i="8"/>
  <c r="J24" i="8"/>
  <c r="K24" i="8" s="1"/>
  <c r="L24" i="8"/>
  <c r="I25" i="8"/>
  <c r="K25" i="8" s="1"/>
  <c r="J25" i="8"/>
  <c r="L25" i="8"/>
  <c r="I26" i="8"/>
  <c r="J26" i="8"/>
  <c r="K26" i="8" s="1"/>
  <c r="L26" i="8"/>
  <c r="I27" i="8"/>
  <c r="K27" i="8" s="1"/>
  <c r="J27" i="8"/>
  <c r="L27" i="8"/>
  <c r="I28" i="8"/>
  <c r="J28" i="8"/>
  <c r="K28" i="8"/>
  <c r="L28" i="8"/>
  <c r="I29" i="8"/>
  <c r="K29" i="8" s="1"/>
  <c r="J29" i="8"/>
  <c r="L29" i="8"/>
  <c r="I30" i="8"/>
  <c r="J30" i="8"/>
  <c r="K30" i="8" s="1"/>
  <c r="L30" i="8"/>
  <c r="I31" i="8"/>
  <c r="K31" i="8" s="1"/>
  <c r="J31" i="8"/>
  <c r="L31" i="8"/>
  <c r="I32" i="8"/>
  <c r="J32" i="8"/>
  <c r="K32" i="8" s="1"/>
  <c r="L32" i="8"/>
  <c r="I33" i="8"/>
  <c r="K33" i="8" s="1"/>
  <c r="J33" i="8"/>
  <c r="L33" i="8"/>
  <c r="I34" i="8"/>
  <c r="J34" i="8"/>
  <c r="K34" i="8" s="1"/>
  <c r="L34" i="8"/>
  <c r="I35" i="8"/>
  <c r="K35" i="8" s="1"/>
  <c r="J35" i="8"/>
  <c r="L35" i="8"/>
  <c r="I36" i="8"/>
  <c r="J36" i="8"/>
  <c r="K36" i="8" s="1"/>
  <c r="L36" i="8"/>
  <c r="I37" i="8"/>
  <c r="J37" i="8"/>
  <c r="L37" i="8"/>
  <c r="I38" i="8"/>
  <c r="J38" i="8"/>
  <c r="K38" i="8" s="1"/>
  <c r="L38" i="8"/>
  <c r="I39" i="8"/>
  <c r="K39" i="8" s="1"/>
  <c r="J39" i="8"/>
  <c r="L39" i="8"/>
  <c r="I40" i="8"/>
  <c r="J40" i="8"/>
  <c r="L40" i="8"/>
  <c r="I41" i="8"/>
  <c r="K41" i="8" s="1"/>
  <c r="J41" i="8"/>
  <c r="L41" i="8"/>
  <c r="I42" i="8"/>
  <c r="J42" i="8"/>
  <c r="L42" i="8"/>
  <c r="I43" i="8"/>
  <c r="K43" i="8" s="1"/>
  <c r="J43" i="8"/>
  <c r="L43" i="8"/>
  <c r="I44" i="8"/>
  <c r="K44" i="8" s="1"/>
  <c r="J44" i="8"/>
  <c r="L44" i="8"/>
  <c r="I45" i="8"/>
  <c r="K45" i="8" s="1"/>
  <c r="J45" i="8"/>
  <c r="L45" i="8"/>
  <c r="I46" i="8"/>
  <c r="K46" i="8" s="1"/>
  <c r="J46" i="8"/>
  <c r="L46" i="8"/>
  <c r="I47" i="8"/>
  <c r="K47" i="8" s="1"/>
  <c r="J47" i="8"/>
  <c r="L47" i="8"/>
  <c r="I48" i="8"/>
  <c r="K48" i="8" s="1"/>
  <c r="J48" i="8"/>
  <c r="L48" i="8"/>
  <c r="I49" i="8"/>
  <c r="K49" i="8" s="1"/>
  <c r="J49" i="8"/>
  <c r="L49" i="8"/>
  <c r="I50" i="8"/>
  <c r="K50" i="8" s="1"/>
  <c r="J50" i="8"/>
  <c r="L50" i="8"/>
  <c r="I51" i="8"/>
  <c r="J51" i="8"/>
  <c r="L51" i="8"/>
  <c r="I52" i="8"/>
  <c r="J52" i="8"/>
  <c r="L52" i="8"/>
  <c r="I53" i="8"/>
  <c r="J53" i="8"/>
  <c r="L53" i="8"/>
  <c r="I54" i="8"/>
  <c r="J54" i="8"/>
  <c r="L54" i="8"/>
  <c r="I55" i="8"/>
  <c r="J55" i="8"/>
  <c r="L55" i="8"/>
  <c r="I56" i="8"/>
  <c r="J56" i="8"/>
  <c r="L56" i="8"/>
  <c r="I57" i="8"/>
  <c r="K57" i="8" s="1"/>
  <c r="J57" i="8"/>
  <c r="L57" i="8"/>
  <c r="I58" i="8"/>
  <c r="K58" i="8" s="1"/>
  <c r="J58" i="8"/>
  <c r="L58" i="8"/>
  <c r="I11" i="8"/>
  <c r="K56" i="8" l="1"/>
  <c r="K53" i="8"/>
  <c r="K55" i="8"/>
  <c r="K54" i="8"/>
  <c r="K51" i="8"/>
  <c r="K52" i="8"/>
  <c r="K37" i="8"/>
  <c r="K42" i="8"/>
  <c r="K40" i="8"/>
  <c r="K21" i="8"/>
  <c r="K23" i="8"/>
  <c r="J11" i="8" l="1"/>
  <c r="K11" i="8" s="1"/>
</calcChain>
</file>

<file path=xl/sharedStrings.xml><?xml version="1.0" encoding="utf-8"?>
<sst xmlns="http://schemas.openxmlformats.org/spreadsheetml/2006/main" count="1927" uniqueCount="65">
  <si>
    <t>0P</t>
  </si>
  <si>
    <t>Time interval</t>
    <phoneticPr fontId="2" type="noConversion"/>
  </si>
  <si>
    <t>Temp</t>
    <phoneticPr fontId="2" type="noConversion"/>
  </si>
  <si>
    <t>Block1</t>
    <phoneticPr fontId="2" type="noConversion"/>
  </si>
  <si>
    <t>Block2</t>
    <phoneticPr fontId="2" type="noConversion"/>
  </si>
  <si>
    <t>Block3</t>
  </si>
  <si>
    <t>Block4</t>
  </si>
  <si>
    <t>Block5</t>
  </si>
  <si>
    <t>Block6</t>
  </si>
  <si>
    <t>Treatment</t>
    <phoneticPr fontId="2" type="noConversion"/>
  </si>
  <si>
    <t>Collar height (cm)</t>
    <phoneticPr fontId="2" type="noConversion"/>
  </si>
  <si>
    <t>Chamber height (cm)</t>
    <phoneticPr fontId="2" type="noConversion"/>
  </si>
  <si>
    <t>Chamber inner diameter (cm)</t>
    <phoneticPr fontId="2" type="noConversion"/>
  </si>
  <si>
    <t>Sample In Length (cm)</t>
    <phoneticPr fontId="2" type="noConversion"/>
  </si>
  <si>
    <t>Sample Out Length (cm)</t>
    <phoneticPr fontId="2" type="noConversion"/>
  </si>
  <si>
    <t>Sample In &amp; out Volum (cm3)</t>
    <phoneticPr fontId="2" type="noConversion"/>
  </si>
  <si>
    <t>Chamber Volum (cm3)</t>
    <phoneticPr fontId="2" type="noConversion"/>
  </si>
  <si>
    <t>Total volum (cm3)</t>
    <phoneticPr fontId="2" type="noConversion"/>
  </si>
  <si>
    <t>Chamber area (cm2)</t>
    <phoneticPr fontId="2" type="noConversion"/>
  </si>
  <si>
    <t>CO2</t>
    <phoneticPr fontId="2" type="noConversion"/>
  </si>
  <si>
    <t>Gas density</t>
    <phoneticPr fontId="2" type="noConversion"/>
  </si>
  <si>
    <t>g/l</t>
    <phoneticPr fontId="2" type="noConversion"/>
  </si>
  <si>
    <t>N2O</t>
    <phoneticPr fontId="2" type="noConversion"/>
  </si>
  <si>
    <t>CH4</t>
    <phoneticPr fontId="2" type="noConversion"/>
  </si>
  <si>
    <r>
      <t>Temp (</t>
    </r>
    <r>
      <rPr>
        <b/>
        <vertAlign val="superscript"/>
        <sz val="11"/>
        <color theme="1"/>
        <rFont val="Calibri"/>
        <family val="3"/>
        <charset val="129"/>
        <scheme val="minor"/>
      </rPr>
      <t>o</t>
    </r>
    <r>
      <rPr>
        <b/>
        <sz val="11"/>
        <color theme="1"/>
        <rFont val="Calibri"/>
        <family val="3"/>
        <charset val="129"/>
        <scheme val="minor"/>
      </rPr>
      <t>C)</t>
    </r>
    <phoneticPr fontId="2" type="noConversion"/>
  </si>
  <si>
    <t>Slope</t>
    <phoneticPr fontId="2" type="noConversion"/>
  </si>
  <si>
    <t>Concentration</t>
    <phoneticPr fontId="2" type="noConversion"/>
  </si>
  <si>
    <t>Chmber height (cm)</t>
    <phoneticPr fontId="2" type="noConversion"/>
  </si>
  <si>
    <t>Height</t>
    <phoneticPr fontId="2" type="noConversion"/>
  </si>
  <si>
    <r>
      <t>R</t>
    </r>
    <r>
      <rPr>
        <b/>
        <vertAlign val="superscript"/>
        <sz val="11"/>
        <color theme="1"/>
        <rFont val="Calibri"/>
        <family val="3"/>
        <charset val="129"/>
        <scheme val="minor"/>
      </rPr>
      <t>2</t>
    </r>
    <phoneticPr fontId="2" type="noConversion"/>
  </si>
  <si>
    <r>
      <t>(ug/m</t>
    </r>
    <r>
      <rPr>
        <b/>
        <vertAlign val="superscript"/>
        <sz val="11"/>
        <color theme="1"/>
        <rFont val="Calibri"/>
        <family val="3"/>
        <charset val="129"/>
        <scheme val="minor"/>
      </rPr>
      <t>-2</t>
    </r>
    <r>
      <rPr>
        <b/>
        <sz val="11"/>
        <color theme="1"/>
        <rFont val="Calibri"/>
        <family val="3"/>
        <charset val="129"/>
        <scheme val="minor"/>
      </rPr>
      <t>/hr</t>
    </r>
    <r>
      <rPr>
        <b/>
        <vertAlign val="superscript"/>
        <sz val="11"/>
        <color theme="1"/>
        <rFont val="Calibri"/>
        <family val="3"/>
        <charset val="129"/>
        <scheme val="minor"/>
      </rPr>
      <t>-1</t>
    </r>
    <r>
      <rPr>
        <b/>
        <sz val="11"/>
        <color theme="1"/>
        <rFont val="Calibri"/>
        <family val="3"/>
        <charset val="129"/>
        <scheme val="minor"/>
      </rPr>
      <t>)</t>
    </r>
    <phoneticPr fontId="2" type="noConversion"/>
  </si>
  <si>
    <r>
      <t>(ng/m</t>
    </r>
    <r>
      <rPr>
        <b/>
        <vertAlign val="superscript"/>
        <sz val="11"/>
        <color theme="1"/>
        <rFont val="Calibri"/>
        <family val="3"/>
        <charset val="129"/>
        <scheme val="minor"/>
      </rPr>
      <t>-2</t>
    </r>
    <r>
      <rPr>
        <b/>
        <sz val="11"/>
        <color theme="1"/>
        <rFont val="Calibri"/>
        <family val="3"/>
        <charset val="129"/>
        <scheme val="minor"/>
      </rPr>
      <t>/hr</t>
    </r>
    <r>
      <rPr>
        <b/>
        <vertAlign val="superscript"/>
        <sz val="11"/>
        <color theme="1"/>
        <rFont val="Calibri"/>
        <family val="3"/>
        <charset val="129"/>
        <scheme val="minor"/>
      </rPr>
      <t>-1</t>
    </r>
    <r>
      <rPr>
        <b/>
        <sz val="11"/>
        <color theme="1"/>
        <rFont val="Calibri"/>
        <family val="3"/>
        <charset val="129"/>
        <scheme val="minor"/>
      </rPr>
      <t>)</t>
    </r>
    <phoneticPr fontId="2" type="noConversion"/>
  </si>
  <si>
    <t>Date</t>
    <phoneticPr fontId="2" type="noConversion"/>
  </si>
  <si>
    <t>Time</t>
    <phoneticPr fontId="2" type="noConversion"/>
  </si>
  <si>
    <t>Water vapor H2O</t>
    <phoneticPr fontId="2" type="noConversion"/>
  </si>
  <si>
    <t>Unit</t>
    <phoneticPr fontId="2" type="noConversion"/>
  </si>
  <si>
    <t xml:space="preserve"> Residual</t>
    <phoneticPr fontId="2" type="noConversion"/>
  </si>
  <si>
    <t>Carbon dioxide CO2</t>
    <phoneticPr fontId="2" type="noConversion"/>
  </si>
  <si>
    <t>Carbon monoxide CO</t>
    <phoneticPr fontId="2" type="noConversion"/>
  </si>
  <si>
    <t>Nitrous oxide N2O</t>
    <phoneticPr fontId="2" type="noConversion"/>
  </si>
  <si>
    <t>Ammonia NH3</t>
    <phoneticPr fontId="2" type="noConversion"/>
  </si>
  <si>
    <t>Methane CH4</t>
    <phoneticPr fontId="2" type="noConversion"/>
  </si>
  <si>
    <t>vol-%</t>
  </si>
  <si>
    <t>ppm</t>
  </si>
  <si>
    <t>CO2</t>
  </si>
  <si>
    <t>Struvite</t>
  </si>
  <si>
    <t>DAP</t>
  </si>
  <si>
    <t>Synchro</t>
  </si>
  <si>
    <t>N2O</t>
  </si>
  <si>
    <t>L40W2-6 | S-C</t>
  </si>
  <si>
    <t>20'</t>
  </si>
  <si>
    <t>FILL</t>
  </si>
  <si>
    <t>ALLEY</t>
  </si>
  <si>
    <t>15'</t>
  </si>
  <si>
    <t>CG (Struvite) Broadcast - 100% Rate</t>
  </si>
  <si>
    <t>Synchro-2 (28%/62%) Banded - 50% Rate</t>
  </si>
  <si>
    <t>DAP (18-46-0) Banded - 50% Rate</t>
  </si>
  <si>
    <t>DAP (18-46-0) Banded - 100% Rate</t>
  </si>
  <si>
    <t>DAP (18-46-0) Broadcast - 100% Rate</t>
  </si>
  <si>
    <t>CG (Struvite) Banded - 100% Rate</t>
  </si>
  <si>
    <t>Synchro-2 (28%/62%) Broadcast - 100% Rate</t>
  </si>
  <si>
    <t>0P Control</t>
  </si>
  <si>
    <t>Synchro-2 (28%/62%) Banded - 100% Rate</t>
  </si>
  <si>
    <t>10'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</si>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</sst>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9" formatCode="0.0000000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b/>
      <vertAlign val="superscript"/>
      <sz val="11"/>
      <color theme="1"/>
      <name val="Calibri"/>
      <family val="3"/>
      <charset val="129"/>
      <scheme val="minor"/>
    </font>
    <font>
      <b/>
      <sz val="11"/>
      <color rgb="FFFF0000"/>
      <name val="Calibri"/>
      <family val="3"/>
      <charset val="129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A1D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57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Alignment="1"/>
    <xf numFmtId="0" fontId="6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4" borderId="0" xfId="0" applyFill="1">
      <alignment vertical="center"/>
    </xf>
    <xf numFmtId="1" fontId="0" fillId="4" borderId="0" xfId="0" applyNumberFormat="1" applyFill="1">
      <alignment vertical="center"/>
    </xf>
    <xf numFmtId="0" fontId="0" fillId="5" borderId="0" xfId="0" applyFill="1">
      <alignment vertical="center"/>
    </xf>
    <xf numFmtId="1" fontId="0" fillId="5" borderId="0" xfId="0" applyNumberFormat="1" applyFill="1">
      <alignment vertical="center"/>
    </xf>
    <xf numFmtId="0" fontId="5" fillId="4" borderId="0" xfId="0" applyFont="1" applyFill="1">
      <alignment vertical="center"/>
    </xf>
    <xf numFmtId="0" fontId="5" fillId="5" borderId="0" xfId="0" applyFont="1" applyFill="1">
      <alignment vertical="center"/>
    </xf>
    <xf numFmtId="164" fontId="0" fillId="0" borderId="0" xfId="0" applyNumberFormat="1" applyAlignment="1"/>
    <xf numFmtId="0" fontId="9" fillId="3" borderId="0" xfId="0" applyFont="1" applyFill="1">
      <alignment vertical="center"/>
    </xf>
    <xf numFmtId="0" fontId="3" fillId="0" borderId="0" xfId="0" applyFont="1">
      <alignment vertical="center"/>
    </xf>
    <xf numFmtId="21" fontId="0" fillId="0" borderId="0" xfId="0" applyNumberFormat="1" applyAlignment="1"/>
    <xf numFmtId="14" fontId="0" fillId="0" borderId="0" xfId="0" applyNumberFormat="1" applyAlignment="1"/>
    <xf numFmtId="0" fontId="6" fillId="0" borderId="0" xfId="0" applyFont="1">
      <alignment vertical="center"/>
    </xf>
    <xf numFmtId="0" fontId="1" fillId="6" borderId="0" xfId="1" applyFill="1"/>
    <xf numFmtId="0" fontId="6" fillId="6" borderId="0" xfId="1" applyFont="1" applyFill="1" applyAlignment="1">
      <alignment horizontal="center" vertical="center" textRotation="180"/>
    </xf>
    <xf numFmtId="0" fontId="1" fillId="0" borderId="0" xfId="1"/>
    <xf numFmtId="0" fontId="6" fillId="6" borderId="0" xfId="1" applyFont="1" applyFill="1"/>
    <xf numFmtId="0" fontId="6" fillId="0" borderId="0" xfId="1" applyFont="1"/>
    <xf numFmtId="0" fontId="1" fillId="6" borderId="4" xfId="1" applyFill="1" applyBorder="1"/>
    <xf numFmtId="0" fontId="1" fillId="6" borderId="2" xfId="1" applyFill="1" applyBorder="1"/>
    <xf numFmtId="0" fontId="1" fillId="6" borderId="3" xfId="1" applyFill="1" applyBorder="1"/>
    <xf numFmtId="0" fontId="1" fillId="6" borderId="6" xfId="1" applyFill="1" applyBorder="1"/>
    <xf numFmtId="0" fontId="1" fillId="6" borderId="8" xfId="1" applyFill="1" applyBorder="1"/>
    <xf numFmtId="0" fontId="6" fillId="6" borderId="0" xfId="1" applyFont="1" applyFill="1" applyAlignment="1">
      <alignment vertical="center" textRotation="180"/>
    </xf>
    <xf numFmtId="0" fontId="6" fillId="0" borderId="0" xfId="1" applyFont="1" applyAlignment="1">
      <alignment horizontal="center" vertical="center" textRotation="180"/>
    </xf>
    <xf numFmtId="0" fontId="7" fillId="16" borderId="0" xfId="0" applyFont="1" applyFill="1">
      <alignment vertical="center"/>
    </xf>
    <xf numFmtId="0" fontId="0" fillId="16" borderId="0" xfId="0" applyFill="1">
      <alignment vertical="center"/>
    </xf>
    <xf numFmtId="0" fontId="7" fillId="7" borderId="0" xfId="0" applyFont="1" applyFill="1">
      <alignment vertical="center"/>
    </xf>
    <xf numFmtId="0" fontId="0" fillId="7" borderId="0" xfId="0" applyFill="1">
      <alignment vertical="center"/>
    </xf>
    <xf numFmtId="165" fontId="0" fillId="7" borderId="0" xfId="0" applyNumberFormat="1" applyFill="1">
      <alignment vertical="center"/>
    </xf>
    <xf numFmtId="14" fontId="0" fillId="3" borderId="0" xfId="0" applyNumberFormat="1" applyFill="1" applyAlignment="1"/>
    <xf numFmtId="21" fontId="0" fillId="3" borderId="0" xfId="0" applyNumberFormat="1" applyFill="1" applyAlignment="1"/>
    <xf numFmtId="0" fontId="11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/>
    </xf>
    <xf numFmtId="0" fontId="6" fillId="6" borderId="5" xfId="1" applyFont="1" applyFill="1" applyBorder="1" applyAlignment="1">
      <alignment horizontal="center"/>
    </xf>
    <xf numFmtId="0" fontId="4" fillId="7" borderId="11" xfId="1" applyFont="1" applyFill="1" applyBorder="1" applyAlignment="1">
      <alignment horizontal="center" vertical="center" textRotation="90" wrapText="1"/>
    </xf>
    <xf numFmtId="0" fontId="4" fillId="7" borderId="12" xfId="1" applyFont="1" applyFill="1" applyBorder="1" applyAlignment="1">
      <alignment horizontal="center" vertical="center" textRotation="90" wrapText="1"/>
    </xf>
    <xf numFmtId="0" fontId="4" fillId="7" borderId="14" xfId="1" applyFont="1" applyFill="1" applyBorder="1" applyAlignment="1">
      <alignment horizontal="center" vertical="center" textRotation="90" wrapText="1"/>
    </xf>
    <xf numFmtId="0" fontId="4" fillId="7" borderId="0" xfId="1" applyFont="1" applyFill="1" applyAlignment="1">
      <alignment horizontal="center" vertical="center" textRotation="90" wrapText="1"/>
    </xf>
    <xf numFmtId="0" fontId="4" fillId="7" borderId="16" xfId="1" applyFont="1" applyFill="1" applyBorder="1" applyAlignment="1">
      <alignment horizontal="center" vertical="center" textRotation="90" wrapText="1"/>
    </xf>
    <xf numFmtId="0" fontId="4" fillId="7" borderId="17" xfId="1" applyFont="1" applyFill="1" applyBorder="1" applyAlignment="1">
      <alignment horizontal="center" vertical="center" textRotation="90" wrapText="1"/>
    </xf>
    <xf numFmtId="0" fontId="12" fillId="3" borderId="12" xfId="1" applyFont="1" applyFill="1" applyBorder="1" applyAlignment="1">
      <alignment horizontal="center" vertical="center" wrapText="1"/>
    </xf>
    <xf numFmtId="0" fontId="12" fillId="3" borderId="0" xfId="1" applyFont="1" applyFill="1" applyAlignment="1">
      <alignment horizontal="center" vertical="center" wrapText="1"/>
    </xf>
    <xf numFmtId="0" fontId="12" fillId="3" borderId="5" xfId="1" applyFont="1" applyFill="1" applyBorder="1" applyAlignment="1">
      <alignment horizontal="center" vertical="center" wrapText="1"/>
    </xf>
    <xf numFmtId="0" fontId="4" fillId="7" borderId="13" xfId="1" applyFont="1" applyFill="1" applyBorder="1" applyAlignment="1">
      <alignment horizontal="center" vertical="center" textRotation="90" wrapText="1"/>
    </xf>
    <xf numFmtId="0" fontId="4" fillId="7" borderId="15" xfId="1" applyFont="1" applyFill="1" applyBorder="1" applyAlignment="1">
      <alignment horizontal="center" vertical="center" textRotation="90" wrapText="1"/>
    </xf>
    <xf numFmtId="0" fontId="4" fillId="7" borderId="18" xfId="1" applyFont="1" applyFill="1" applyBorder="1" applyAlignment="1">
      <alignment horizontal="center" vertical="center" textRotation="90" wrapText="1"/>
    </xf>
    <xf numFmtId="0" fontId="12" fillId="3" borderId="2" xfId="1" applyFont="1" applyFill="1" applyBorder="1" applyAlignment="1">
      <alignment horizontal="center" vertical="center" wrapText="1"/>
    </xf>
    <xf numFmtId="0" fontId="10" fillId="11" borderId="7" xfId="1" applyFont="1" applyFill="1" applyBorder="1" applyAlignment="1">
      <alignment horizontal="center" vertical="center" wrapText="1"/>
    </xf>
    <xf numFmtId="0" fontId="10" fillId="11" borderId="5" xfId="1" applyFont="1" applyFill="1" applyBorder="1" applyAlignment="1">
      <alignment horizontal="center" vertical="center" wrapText="1"/>
    </xf>
    <xf numFmtId="0" fontId="10" fillId="11" borderId="8" xfId="1" applyFont="1" applyFill="1" applyBorder="1" applyAlignment="1">
      <alignment horizontal="center" vertical="center" wrapText="1"/>
    </xf>
    <xf numFmtId="0" fontId="12" fillId="12" borderId="7" xfId="1" applyFont="1" applyFill="1" applyBorder="1" applyAlignment="1">
      <alignment horizontal="center" vertical="center" wrapText="1"/>
    </xf>
    <xf numFmtId="0" fontId="12" fillId="12" borderId="5" xfId="1" applyFont="1" applyFill="1" applyBorder="1" applyAlignment="1">
      <alignment horizontal="center" vertical="center" wrapText="1"/>
    </xf>
    <xf numFmtId="0" fontId="12" fillId="12" borderId="8" xfId="1" applyFont="1" applyFill="1" applyBorder="1" applyAlignment="1">
      <alignment horizontal="center" vertical="center" wrapText="1"/>
    </xf>
    <xf numFmtId="0" fontId="12" fillId="15" borderId="7" xfId="1" applyFont="1" applyFill="1" applyBorder="1" applyAlignment="1">
      <alignment horizontal="center" vertical="center" wrapText="1"/>
    </xf>
    <xf numFmtId="0" fontId="12" fillId="15" borderId="5" xfId="1" applyFont="1" applyFill="1" applyBorder="1" applyAlignment="1">
      <alignment horizontal="center" vertical="center" wrapText="1"/>
    </xf>
    <xf numFmtId="0" fontId="12" fillId="15" borderId="8" xfId="1" applyFont="1" applyFill="1" applyBorder="1" applyAlignment="1">
      <alignment horizontal="center" vertical="center" wrapText="1"/>
    </xf>
    <xf numFmtId="0" fontId="10" fillId="17" borderId="7" xfId="1" applyFont="1" applyFill="1" applyBorder="1" applyAlignment="1">
      <alignment horizontal="center" vertical="center" wrapText="1"/>
    </xf>
    <xf numFmtId="0" fontId="10" fillId="17" borderId="5" xfId="1" applyFont="1" applyFill="1" applyBorder="1" applyAlignment="1">
      <alignment horizontal="center" vertical="center" wrapText="1"/>
    </xf>
    <xf numFmtId="0" fontId="10" fillId="17" borderId="8" xfId="1" applyFont="1" applyFill="1" applyBorder="1" applyAlignment="1">
      <alignment horizontal="center" vertical="center" wrapText="1"/>
    </xf>
    <xf numFmtId="0" fontId="12" fillId="9" borderId="7" xfId="1" applyFont="1" applyFill="1" applyBorder="1" applyAlignment="1">
      <alignment horizontal="center" vertical="center" wrapText="1"/>
    </xf>
    <xf numFmtId="0" fontId="12" fillId="9" borderId="5" xfId="1" applyFont="1" applyFill="1" applyBorder="1" applyAlignment="1">
      <alignment horizontal="center" vertical="center" wrapText="1"/>
    </xf>
    <xf numFmtId="0" fontId="12" fillId="9" borderId="8" xfId="1" applyFont="1" applyFill="1" applyBorder="1" applyAlignment="1">
      <alignment horizontal="center" vertical="center" wrapText="1"/>
    </xf>
    <xf numFmtId="0" fontId="10" fillId="10" borderId="7" xfId="1" applyFont="1" applyFill="1" applyBorder="1" applyAlignment="1">
      <alignment horizontal="center" vertical="center" wrapText="1"/>
    </xf>
    <xf numFmtId="0" fontId="10" fillId="10" borderId="5" xfId="1" applyFont="1" applyFill="1" applyBorder="1" applyAlignment="1">
      <alignment horizontal="center" vertical="center" wrapText="1"/>
    </xf>
    <xf numFmtId="0" fontId="10" fillId="10" borderId="8" xfId="1" applyFont="1" applyFill="1" applyBorder="1" applyAlignment="1">
      <alignment horizontal="center" vertical="center" wrapText="1"/>
    </xf>
    <xf numFmtId="0" fontId="12" fillId="17" borderId="7" xfId="1" applyFont="1" applyFill="1" applyBorder="1" applyAlignment="1">
      <alignment horizontal="center" vertical="center" wrapText="1"/>
    </xf>
    <xf numFmtId="0" fontId="12" fillId="17" borderId="5" xfId="1" applyFont="1" applyFill="1" applyBorder="1" applyAlignment="1">
      <alignment horizontal="center" vertical="center" wrapText="1"/>
    </xf>
    <xf numFmtId="0" fontId="12" fillId="17" borderId="8" xfId="1" applyFont="1" applyFill="1" applyBorder="1" applyAlignment="1">
      <alignment horizontal="center" vertical="center" wrapText="1"/>
    </xf>
    <xf numFmtId="0" fontId="12" fillId="9" borderId="4" xfId="1" applyFont="1" applyFill="1" applyBorder="1" applyAlignment="1">
      <alignment horizontal="center" vertical="center" wrapText="1"/>
    </xf>
    <xf numFmtId="0" fontId="12" fillId="9" borderId="2" xfId="1" applyFont="1" applyFill="1" applyBorder="1" applyAlignment="1">
      <alignment horizontal="center" vertical="center" wrapText="1"/>
    </xf>
    <xf numFmtId="0" fontId="12" fillId="9" borderId="3" xfId="1" applyFont="1" applyFill="1" applyBorder="1" applyAlignment="1">
      <alignment horizontal="center" vertical="center" wrapText="1"/>
    </xf>
    <xf numFmtId="0" fontId="12" fillId="9" borderId="10" xfId="1" applyFont="1" applyFill="1" applyBorder="1" applyAlignment="1">
      <alignment horizontal="center" vertical="center" wrapText="1"/>
    </xf>
    <xf numFmtId="0" fontId="12" fillId="9" borderId="0" xfId="1" applyFont="1" applyFill="1" applyAlignment="1">
      <alignment horizontal="center" vertical="center" wrapText="1"/>
    </xf>
    <xf numFmtId="0" fontId="12" fillId="9" borderId="6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 vertical="center" wrapText="1"/>
    </xf>
    <xf numFmtId="0" fontId="12" fillId="2" borderId="0" xfId="1" applyFont="1" applyFill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12" fillId="13" borderId="4" xfId="1" applyFont="1" applyFill="1" applyBorder="1" applyAlignment="1">
      <alignment horizontal="center" vertical="center" wrapText="1"/>
    </xf>
    <xf numFmtId="0" fontId="12" fillId="13" borderId="2" xfId="1" applyFont="1" applyFill="1" applyBorder="1" applyAlignment="1">
      <alignment horizontal="center" vertical="center" wrapText="1"/>
    </xf>
    <xf numFmtId="0" fontId="12" fillId="13" borderId="3" xfId="1" applyFont="1" applyFill="1" applyBorder="1" applyAlignment="1">
      <alignment horizontal="center" vertical="center" wrapText="1"/>
    </xf>
    <xf numFmtId="0" fontId="12" fillId="13" borderId="10" xfId="1" applyFont="1" applyFill="1" applyBorder="1" applyAlignment="1">
      <alignment horizontal="center" vertical="center" wrapText="1"/>
    </xf>
    <xf numFmtId="0" fontId="12" fillId="13" borderId="0" xfId="1" applyFont="1" applyFill="1" applyAlignment="1">
      <alignment horizontal="center" vertical="center" wrapText="1"/>
    </xf>
    <xf numFmtId="0" fontId="12" fillId="13" borderId="6" xfId="1" applyFont="1" applyFill="1" applyBorder="1" applyAlignment="1">
      <alignment horizontal="center" vertical="center" wrapText="1"/>
    </xf>
    <xf numFmtId="0" fontId="10" fillId="8" borderId="4" xfId="1" applyFont="1" applyFill="1" applyBorder="1" applyAlignment="1">
      <alignment horizontal="center" vertical="center" wrapText="1"/>
    </xf>
    <xf numFmtId="0" fontId="10" fillId="8" borderId="2" xfId="1" applyFont="1" applyFill="1" applyBorder="1" applyAlignment="1">
      <alignment horizontal="center" vertical="center" wrapText="1"/>
    </xf>
    <xf numFmtId="0" fontId="10" fillId="8" borderId="3" xfId="1" applyFont="1" applyFill="1" applyBorder="1" applyAlignment="1">
      <alignment horizontal="center" vertical="center" wrapText="1"/>
    </xf>
    <xf numFmtId="0" fontId="10" fillId="8" borderId="10" xfId="1" applyFont="1" applyFill="1" applyBorder="1" applyAlignment="1">
      <alignment horizontal="center" vertical="center" wrapText="1"/>
    </xf>
    <xf numFmtId="0" fontId="10" fillId="8" borderId="0" xfId="1" applyFont="1" applyFill="1" applyAlignment="1">
      <alignment horizontal="center" vertical="center" wrapText="1"/>
    </xf>
    <xf numFmtId="0" fontId="10" fillId="8" borderId="6" xfId="1" applyFont="1" applyFill="1" applyBorder="1" applyAlignment="1">
      <alignment horizontal="center" vertical="center" wrapText="1"/>
    </xf>
    <xf numFmtId="0" fontId="10" fillId="11" borderId="4" xfId="1" applyFont="1" applyFill="1" applyBorder="1" applyAlignment="1">
      <alignment horizontal="center" vertical="center" wrapText="1"/>
    </xf>
    <xf numFmtId="0" fontId="10" fillId="11" borderId="2" xfId="1" applyFont="1" applyFill="1" applyBorder="1" applyAlignment="1">
      <alignment horizontal="center" vertical="center" wrapText="1"/>
    </xf>
    <xf numFmtId="0" fontId="10" fillId="11" borderId="3" xfId="1" applyFont="1" applyFill="1" applyBorder="1" applyAlignment="1">
      <alignment horizontal="center" vertical="center" wrapText="1"/>
    </xf>
    <xf numFmtId="0" fontId="10" fillId="11" borderId="10" xfId="1" applyFont="1" applyFill="1" applyBorder="1" applyAlignment="1">
      <alignment horizontal="center" vertical="center" wrapText="1"/>
    </xf>
    <xf numFmtId="0" fontId="10" fillId="11" borderId="0" xfId="1" applyFont="1" applyFill="1" applyAlignment="1">
      <alignment horizontal="center" vertical="center" wrapText="1"/>
    </xf>
    <xf numFmtId="0" fontId="10" fillId="11" borderId="6" xfId="1" applyFont="1" applyFill="1" applyBorder="1" applyAlignment="1">
      <alignment horizontal="center" vertical="center" wrapText="1"/>
    </xf>
    <xf numFmtId="0" fontId="12" fillId="15" borderId="4" xfId="1" applyFont="1" applyFill="1" applyBorder="1" applyAlignment="1">
      <alignment horizontal="center" vertical="center" wrapText="1"/>
    </xf>
    <xf numFmtId="0" fontId="12" fillId="15" borderId="2" xfId="1" applyFont="1" applyFill="1" applyBorder="1" applyAlignment="1">
      <alignment horizontal="center" vertical="center" wrapText="1"/>
    </xf>
    <xf numFmtId="0" fontId="12" fillId="15" borderId="3" xfId="1" applyFont="1" applyFill="1" applyBorder="1" applyAlignment="1">
      <alignment horizontal="center" vertical="center" wrapText="1"/>
    </xf>
    <xf numFmtId="0" fontId="12" fillId="15" borderId="10" xfId="1" applyFont="1" applyFill="1" applyBorder="1" applyAlignment="1">
      <alignment horizontal="center" vertical="center" wrapText="1"/>
    </xf>
    <xf numFmtId="0" fontId="12" fillId="15" borderId="0" xfId="1" applyFont="1" applyFill="1" applyAlignment="1">
      <alignment horizontal="center" vertical="center" wrapText="1"/>
    </xf>
    <xf numFmtId="0" fontId="12" fillId="15" borderId="6" xfId="1" applyFont="1" applyFill="1" applyBorder="1" applyAlignment="1">
      <alignment horizontal="center" vertical="center" wrapText="1"/>
    </xf>
    <xf numFmtId="0" fontId="10" fillId="14" borderId="4" xfId="1" applyFont="1" applyFill="1" applyBorder="1" applyAlignment="1">
      <alignment horizontal="center" vertical="center" wrapText="1"/>
    </xf>
    <xf numFmtId="0" fontId="10" fillId="14" borderId="2" xfId="1" applyFont="1" applyFill="1" applyBorder="1" applyAlignment="1">
      <alignment horizontal="center" vertical="center" wrapText="1"/>
    </xf>
    <xf numFmtId="0" fontId="10" fillId="14" borderId="3" xfId="1" applyFont="1" applyFill="1" applyBorder="1" applyAlignment="1">
      <alignment horizontal="center" vertical="center" wrapText="1"/>
    </xf>
    <xf numFmtId="0" fontId="10" fillId="14" borderId="10" xfId="1" applyFont="1" applyFill="1" applyBorder="1" applyAlignment="1">
      <alignment horizontal="center" vertical="center" wrapText="1"/>
    </xf>
    <xf numFmtId="0" fontId="10" fillId="14" borderId="0" xfId="1" applyFont="1" applyFill="1" applyAlignment="1">
      <alignment horizontal="center" vertical="center" wrapText="1"/>
    </xf>
    <xf numFmtId="0" fontId="10" fillId="14" borderId="6" xfId="1" applyFont="1" applyFill="1" applyBorder="1" applyAlignment="1">
      <alignment horizontal="center" vertical="center" wrapText="1"/>
    </xf>
    <xf numFmtId="0" fontId="6" fillId="6" borderId="10" xfId="1" applyFont="1" applyFill="1" applyBorder="1" applyAlignment="1">
      <alignment horizontal="center" vertical="center" textRotation="180"/>
    </xf>
    <xf numFmtId="0" fontId="10" fillId="10" borderId="4" xfId="1" applyFont="1" applyFill="1" applyBorder="1" applyAlignment="1">
      <alignment horizontal="center" vertical="center" wrapText="1"/>
    </xf>
    <xf numFmtId="0" fontId="10" fillId="10" borderId="2" xfId="1" applyFont="1" applyFill="1" applyBorder="1" applyAlignment="1">
      <alignment horizontal="center" vertical="center" wrapText="1"/>
    </xf>
    <xf numFmtId="0" fontId="10" fillId="10" borderId="3" xfId="1" applyFont="1" applyFill="1" applyBorder="1" applyAlignment="1">
      <alignment horizontal="center" vertical="center" wrapText="1"/>
    </xf>
    <xf numFmtId="0" fontId="10" fillId="10" borderId="10" xfId="1" applyFont="1" applyFill="1" applyBorder="1" applyAlignment="1">
      <alignment horizontal="center" vertical="center" wrapText="1"/>
    </xf>
    <xf numFmtId="0" fontId="10" fillId="10" borderId="0" xfId="1" applyFont="1" applyFill="1" applyAlignment="1">
      <alignment horizontal="center" vertical="center" wrapText="1"/>
    </xf>
    <xf numFmtId="0" fontId="10" fillId="10" borderId="6" xfId="1" applyFont="1" applyFill="1" applyBorder="1" applyAlignment="1">
      <alignment horizontal="center" vertical="center" wrapText="1"/>
    </xf>
    <xf numFmtId="0" fontId="12" fillId="12" borderId="4" xfId="1" applyFont="1" applyFill="1" applyBorder="1" applyAlignment="1">
      <alignment horizontal="center" vertical="center" wrapText="1"/>
    </xf>
    <xf numFmtId="0" fontId="12" fillId="12" borderId="2" xfId="1" applyFont="1" applyFill="1" applyBorder="1" applyAlignment="1">
      <alignment horizontal="center" vertical="center" wrapText="1"/>
    </xf>
    <xf numFmtId="0" fontId="12" fillId="12" borderId="3" xfId="1" applyFont="1" applyFill="1" applyBorder="1" applyAlignment="1">
      <alignment horizontal="center" vertical="center" wrapText="1"/>
    </xf>
    <xf numFmtId="0" fontId="12" fillId="12" borderId="10" xfId="1" applyFont="1" applyFill="1" applyBorder="1" applyAlignment="1">
      <alignment horizontal="center" vertical="center" wrapText="1"/>
    </xf>
    <xf numFmtId="0" fontId="12" fillId="12" borderId="0" xfId="1" applyFont="1" applyFill="1" applyAlignment="1">
      <alignment horizontal="center" vertical="center" wrapText="1"/>
    </xf>
    <xf numFmtId="0" fontId="12" fillId="12" borderId="6" xfId="1" applyFont="1" applyFill="1" applyBorder="1" applyAlignment="1">
      <alignment horizontal="center" vertical="center" wrapText="1"/>
    </xf>
    <xf numFmtId="0" fontId="13" fillId="8" borderId="4" xfId="1" applyFont="1" applyFill="1" applyBorder="1" applyAlignment="1">
      <alignment horizontal="center" vertical="center" wrapText="1"/>
    </xf>
    <xf numFmtId="0" fontId="13" fillId="8" borderId="2" xfId="1" applyFont="1" applyFill="1" applyBorder="1" applyAlignment="1">
      <alignment horizontal="center" vertical="center" wrapText="1"/>
    </xf>
    <xf numFmtId="0" fontId="13" fillId="8" borderId="3" xfId="1" applyFont="1" applyFill="1" applyBorder="1" applyAlignment="1">
      <alignment horizontal="center" vertical="center" wrapText="1"/>
    </xf>
    <xf numFmtId="0" fontId="13" fillId="8" borderId="10" xfId="1" applyFont="1" applyFill="1" applyBorder="1" applyAlignment="1">
      <alignment horizontal="center" vertical="center" wrapText="1"/>
    </xf>
    <xf numFmtId="0" fontId="13" fillId="8" borderId="0" xfId="1" applyFont="1" applyFill="1" applyAlignment="1">
      <alignment horizontal="center" vertical="center" wrapText="1"/>
    </xf>
    <xf numFmtId="0" fontId="13" fillId="8" borderId="6" xfId="1" applyFont="1" applyFill="1" applyBorder="1" applyAlignment="1">
      <alignment horizontal="center" vertical="center" wrapText="1"/>
    </xf>
    <xf numFmtId="0" fontId="4" fillId="13" borderId="4" xfId="1" applyFont="1" applyFill="1" applyBorder="1" applyAlignment="1">
      <alignment horizontal="center" vertical="center" wrapText="1"/>
    </xf>
    <xf numFmtId="0" fontId="4" fillId="13" borderId="2" xfId="1" applyFont="1" applyFill="1" applyBorder="1" applyAlignment="1">
      <alignment horizontal="center" vertical="center" wrapText="1"/>
    </xf>
    <xf numFmtId="0" fontId="4" fillId="13" borderId="3" xfId="1" applyFont="1" applyFill="1" applyBorder="1" applyAlignment="1">
      <alignment horizontal="center" vertical="center" wrapText="1"/>
    </xf>
    <xf numFmtId="0" fontId="4" fillId="13" borderId="10" xfId="1" applyFont="1" applyFill="1" applyBorder="1" applyAlignment="1">
      <alignment horizontal="center" vertical="center" wrapText="1"/>
    </xf>
    <xf numFmtId="0" fontId="4" fillId="13" borderId="0" xfId="1" applyFont="1" applyFill="1" applyAlignment="1">
      <alignment horizontal="center" vertical="center" wrapText="1"/>
    </xf>
    <xf numFmtId="0" fontId="4" fillId="13" borderId="6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3" fillId="14" borderId="4" xfId="1" applyFont="1" applyFill="1" applyBorder="1" applyAlignment="1">
      <alignment horizontal="center" vertical="center" wrapText="1"/>
    </xf>
    <xf numFmtId="0" fontId="13" fillId="14" borderId="2" xfId="1" applyFont="1" applyFill="1" applyBorder="1" applyAlignment="1">
      <alignment horizontal="center" vertical="center" wrapText="1"/>
    </xf>
    <xf numFmtId="0" fontId="13" fillId="14" borderId="3" xfId="1" applyFont="1" applyFill="1" applyBorder="1" applyAlignment="1">
      <alignment horizontal="center" vertical="center" wrapText="1"/>
    </xf>
    <xf numFmtId="0" fontId="13" fillId="14" borderId="10" xfId="1" applyFont="1" applyFill="1" applyBorder="1" applyAlignment="1">
      <alignment horizontal="center" vertical="center" wrapText="1"/>
    </xf>
    <xf numFmtId="0" fontId="13" fillId="14" borderId="0" xfId="1" applyFont="1" applyFill="1" applyAlignment="1">
      <alignment horizontal="center" vertical="center" wrapText="1"/>
    </xf>
    <xf numFmtId="0" fontId="13" fillId="14" borderId="6" xfId="1" applyFont="1" applyFill="1" applyBorder="1" applyAlignment="1">
      <alignment horizontal="center" vertical="center" wrapText="1"/>
    </xf>
    <xf numFmtId="169" fontId="0" fillId="0" borderId="0" xfId="0" applyNumberFormat="1">
      <alignment vertical="center"/>
    </xf>
  </cellXfs>
  <cellStyles count="2">
    <cellStyle name="Normal" xfId="0" builtinId="0"/>
    <cellStyle name="Normal 2" xfId="1" xr:uid="{4AE84216-397A-4B45-B721-6C009B09ED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95250</xdr:colOff>
      <xdr:row>3</xdr:row>
      <xdr:rowOff>195791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id="{3BDD7C02-A3E2-41BC-BF6A-0D329B3D43E6}"/>
            </a:ext>
          </a:extLst>
        </xdr:cNvPr>
        <xdr:cNvSpPr/>
      </xdr:nvSpPr>
      <xdr:spPr>
        <a:xfrm>
          <a:off x="0" y="0"/>
          <a:ext cx="571500" cy="814916"/>
        </a:xfrm>
        <a:prstGeom prst="upArrow">
          <a:avLst/>
        </a:prstGeom>
        <a:solidFill>
          <a:srgbClr val="FF552E"/>
        </a:solidFill>
        <a:ln w="28575">
          <a:solidFill>
            <a:srgbClr val="13294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/>
            <a:t>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885825</xdr:colOff>
      <xdr:row>0</xdr:row>
      <xdr:rowOff>190499</xdr:rowOff>
    </xdr:from>
    <xdr:to>
      <xdr:col>9</xdr:col>
      <xdr:colOff>342900</xdr:colOff>
      <xdr:row>8</xdr:row>
      <xdr:rowOff>76199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E7A966-BA46-4FB7-967F-DA264748704F}"/>
            </a:ext>
          </a:extLst>
        </xdr:cNvPr>
        <xdr:cNvSpPr txBox="1"/>
      </xdr:nvSpPr>
      <xdr:spPr>
        <a:xfrm>
          <a:off x="6848475" y="190499"/>
          <a:ext cx="3228975" cy="14382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This</a:t>
          </a:r>
          <a:r>
            <a:rPr lang="en-US" sz="1100" b="1" baseline="0"/>
            <a:t> part should the calculations for the height of the chamber top (cylinder we connect to machine).</a:t>
          </a:r>
        </a:p>
        <a:p>
          <a:endParaRPr lang="en-US" sz="1100" b="1" baseline="0"/>
        </a:p>
        <a:p>
          <a:r>
            <a:rPr lang="en-US" sz="1100" b="1" baseline="0"/>
            <a:t>Temperature should be changed to what was found for that date (in degrees C).</a:t>
          </a:r>
        </a:p>
        <a:p>
          <a:endParaRPr lang="en-US" sz="1100" b="1" baseline="0"/>
        </a:p>
        <a:p>
          <a:r>
            <a:rPr lang="en-US" sz="1100" b="1" baseline="0"/>
            <a:t>Keep everything else the same in this sheet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BA96-D101-491B-A4FF-8C195D88DEB2}">
  <sheetPr>
    <pageSetUpPr fitToPage="1"/>
  </sheetPr>
  <dimension ref="A1:AT46"/>
  <sheetViews>
    <sheetView topLeftCell="A4" zoomScale="80" zoomScaleNormal="80" workbookViewId="0">
      <selection activeCell="AH11" sqref="AH11:AK11"/>
    </sheetView>
  </sheetViews>
  <sheetFormatPr defaultColWidth="3.5703125" defaultRowHeight="15"/>
  <cols>
    <col min="1" max="44" width="3.5703125" style="22"/>
    <col min="45" max="45" width="3.5703125" style="31"/>
    <col min="46" max="16384" width="3.5703125" style="22"/>
  </cols>
  <sheetData>
    <row r="1" spans="1:46">
      <c r="A1" s="20"/>
      <c r="B1" s="20"/>
      <c r="C1" s="20"/>
      <c r="D1" s="39" t="s">
        <v>49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20"/>
      <c r="AS1" s="21"/>
      <c r="AT1" s="20"/>
    </row>
    <row r="2" spans="1:46">
      <c r="A2" s="20"/>
      <c r="B2" s="20"/>
      <c r="C2" s="20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20"/>
      <c r="AS2" s="21"/>
      <c r="AT2" s="20"/>
    </row>
    <row r="3" spans="1:46" s="24" customFormat="1" ht="18.75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40" t="s">
        <v>50</v>
      </c>
      <c r="AM3" s="40"/>
      <c r="AN3" s="40"/>
      <c r="AO3" s="40"/>
      <c r="AP3" s="41" t="s">
        <v>50</v>
      </c>
      <c r="AQ3" s="41"/>
      <c r="AR3" s="23"/>
      <c r="AS3" s="21"/>
      <c r="AT3" s="23"/>
    </row>
    <row r="4" spans="1:46" ht="18.75" customHeight="1" thickBo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5"/>
      <c r="AM4" s="26"/>
      <c r="AN4" s="26"/>
      <c r="AO4" s="27"/>
      <c r="AP4" s="26"/>
      <c r="AQ4" s="27"/>
      <c r="AR4" s="20"/>
      <c r="AS4" s="21"/>
      <c r="AT4" s="20"/>
    </row>
    <row r="5" spans="1:46" ht="18.75" customHeight="1">
      <c r="A5" s="20"/>
      <c r="B5" s="20"/>
      <c r="C5" s="20"/>
      <c r="D5" s="42" t="s">
        <v>51</v>
      </c>
      <c r="E5" s="43"/>
      <c r="F5" s="48" t="s">
        <v>52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3" t="s">
        <v>51</v>
      </c>
      <c r="AQ5" s="51"/>
      <c r="AR5" s="27"/>
      <c r="AS5" s="118" t="s">
        <v>53</v>
      </c>
      <c r="AT5" s="20"/>
    </row>
    <row r="6" spans="1:46" ht="18.75" customHeight="1">
      <c r="A6" s="20"/>
      <c r="B6" s="20"/>
      <c r="C6" s="20"/>
      <c r="D6" s="44"/>
      <c r="E6" s="45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5"/>
      <c r="AQ6" s="52"/>
      <c r="AR6" s="28"/>
      <c r="AS6" s="118"/>
      <c r="AT6" s="20"/>
    </row>
    <row r="7" spans="1:46" ht="18.75" customHeight="1">
      <c r="A7" s="20"/>
      <c r="B7" s="20"/>
      <c r="C7" s="20"/>
      <c r="D7" s="44"/>
      <c r="E7" s="45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45"/>
      <c r="AQ7" s="52"/>
      <c r="AR7" s="29"/>
      <c r="AS7" s="118"/>
      <c r="AT7" s="20"/>
    </row>
    <row r="8" spans="1:46" ht="18.75" customHeight="1">
      <c r="A8" s="20"/>
      <c r="B8" s="20"/>
      <c r="C8" s="20"/>
      <c r="D8" s="44"/>
      <c r="E8" s="45"/>
      <c r="F8" s="94" t="s">
        <v>54</v>
      </c>
      <c r="G8" s="95"/>
      <c r="H8" s="95"/>
      <c r="I8" s="96"/>
      <c r="J8" s="76" t="s">
        <v>55</v>
      </c>
      <c r="K8" s="77"/>
      <c r="L8" s="77"/>
      <c r="M8" s="78"/>
      <c r="N8" s="119" t="s">
        <v>56</v>
      </c>
      <c r="O8" s="120"/>
      <c r="P8" s="120"/>
      <c r="Q8" s="121"/>
      <c r="R8" s="100" t="s">
        <v>57</v>
      </c>
      <c r="S8" s="101"/>
      <c r="T8" s="101"/>
      <c r="U8" s="102"/>
      <c r="V8" s="82" t="s">
        <v>58</v>
      </c>
      <c r="W8" s="83"/>
      <c r="X8" s="83"/>
      <c r="Y8" s="84"/>
      <c r="Z8" s="125" t="s">
        <v>59</v>
      </c>
      <c r="AA8" s="126"/>
      <c r="AB8" s="126"/>
      <c r="AC8" s="127"/>
      <c r="AD8" s="88" t="s">
        <v>60</v>
      </c>
      <c r="AE8" s="89"/>
      <c r="AF8" s="89"/>
      <c r="AG8" s="90"/>
      <c r="AH8" s="112" t="s">
        <v>61</v>
      </c>
      <c r="AI8" s="113"/>
      <c r="AJ8" s="113"/>
      <c r="AK8" s="114"/>
      <c r="AL8" s="106" t="s">
        <v>62</v>
      </c>
      <c r="AM8" s="107"/>
      <c r="AN8" s="107"/>
      <c r="AO8" s="108"/>
      <c r="AP8" s="45"/>
      <c r="AQ8" s="52"/>
      <c r="AR8" s="27"/>
      <c r="AS8" s="118" t="s">
        <v>50</v>
      </c>
      <c r="AT8" s="20"/>
    </row>
    <row r="9" spans="1:46" ht="18.75" customHeight="1">
      <c r="A9" s="20"/>
      <c r="B9" s="20"/>
      <c r="C9" s="20"/>
      <c r="D9" s="44"/>
      <c r="E9" s="45"/>
      <c r="F9" s="97"/>
      <c r="G9" s="98"/>
      <c r="H9" s="98"/>
      <c r="I9" s="99"/>
      <c r="J9" s="79"/>
      <c r="K9" s="80"/>
      <c r="L9" s="80"/>
      <c r="M9" s="81"/>
      <c r="N9" s="122"/>
      <c r="O9" s="123"/>
      <c r="P9" s="123"/>
      <c r="Q9" s="124"/>
      <c r="R9" s="103"/>
      <c r="S9" s="104"/>
      <c r="T9" s="104"/>
      <c r="U9" s="105"/>
      <c r="V9" s="85"/>
      <c r="W9" s="86"/>
      <c r="X9" s="86"/>
      <c r="Y9" s="87"/>
      <c r="Z9" s="128"/>
      <c r="AA9" s="129"/>
      <c r="AB9" s="129"/>
      <c r="AC9" s="130"/>
      <c r="AD9" s="91"/>
      <c r="AE9" s="92"/>
      <c r="AF9" s="92"/>
      <c r="AG9" s="93"/>
      <c r="AH9" s="115"/>
      <c r="AI9" s="116"/>
      <c r="AJ9" s="116"/>
      <c r="AK9" s="117"/>
      <c r="AL9" s="109"/>
      <c r="AM9" s="110"/>
      <c r="AN9" s="110"/>
      <c r="AO9" s="111"/>
      <c r="AP9" s="45"/>
      <c r="AQ9" s="52"/>
      <c r="AR9" s="28"/>
      <c r="AS9" s="118"/>
      <c r="AT9" s="20"/>
    </row>
    <row r="10" spans="1:46" ht="18.75" customHeight="1">
      <c r="A10" s="20"/>
      <c r="B10" s="20"/>
      <c r="C10" s="20"/>
      <c r="D10" s="44"/>
      <c r="E10" s="45"/>
      <c r="F10" s="97"/>
      <c r="G10" s="98"/>
      <c r="H10" s="98"/>
      <c r="I10" s="99"/>
      <c r="J10" s="79"/>
      <c r="K10" s="80"/>
      <c r="L10" s="80"/>
      <c r="M10" s="81"/>
      <c r="N10" s="122"/>
      <c r="O10" s="123"/>
      <c r="P10" s="123"/>
      <c r="Q10" s="124"/>
      <c r="R10" s="103"/>
      <c r="S10" s="104"/>
      <c r="T10" s="104"/>
      <c r="U10" s="105"/>
      <c r="V10" s="85"/>
      <c r="W10" s="86"/>
      <c r="X10" s="86"/>
      <c r="Y10" s="87"/>
      <c r="Z10" s="128"/>
      <c r="AA10" s="129"/>
      <c r="AB10" s="129"/>
      <c r="AC10" s="130"/>
      <c r="AD10" s="91"/>
      <c r="AE10" s="92"/>
      <c r="AF10" s="92"/>
      <c r="AG10" s="93"/>
      <c r="AH10" s="115"/>
      <c r="AI10" s="116"/>
      <c r="AJ10" s="116"/>
      <c r="AK10" s="117"/>
      <c r="AL10" s="109"/>
      <c r="AM10" s="110"/>
      <c r="AN10" s="110"/>
      <c r="AO10" s="111"/>
      <c r="AP10" s="45"/>
      <c r="AQ10" s="52"/>
      <c r="AR10" s="28"/>
      <c r="AS10" s="118"/>
      <c r="AT10" s="20"/>
    </row>
    <row r="11" spans="1:46" ht="18.75" customHeight="1">
      <c r="A11" s="20"/>
      <c r="B11" s="20"/>
      <c r="C11" s="20"/>
      <c r="D11" s="44"/>
      <c r="E11" s="45"/>
      <c r="F11" s="64">
        <v>601</v>
      </c>
      <c r="G11" s="65"/>
      <c r="H11" s="65"/>
      <c r="I11" s="66"/>
      <c r="J11" s="67">
        <v>602</v>
      </c>
      <c r="K11" s="68"/>
      <c r="L11" s="68"/>
      <c r="M11" s="69"/>
      <c r="N11" s="70">
        <v>603</v>
      </c>
      <c r="O11" s="71"/>
      <c r="P11" s="71"/>
      <c r="Q11" s="72"/>
      <c r="R11" s="55">
        <v>604</v>
      </c>
      <c r="S11" s="56"/>
      <c r="T11" s="56"/>
      <c r="U11" s="57"/>
      <c r="V11" s="73">
        <v>605</v>
      </c>
      <c r="W11" s="74"/>
      <c r="X11" s="74"/>
      <c r="Y11" s="75"/>
      <c r="Z11" s="58">
        <v>606</v>
      </c>
      <c r="AA11" s="59"/>
      <c r="AB11" s="59"/>
      <c r="AC11" s="60"/>
      <c r="AD11" s="73">
        <v>607</v>
      </c>
      <c r="AE11" s="74"/>
      <c r="AF11" s="74"/>
      <c r="AG11" s="75"/>
      <c r="AH11" s="64">
        <v>608</v>
      </c>
      <c r="AI11" s="65"/>
      <c r="AJ11" s="65"/>
      <c r="AK11" s="66"/>
      <c r="AL11" s="61">
        <v>609</v>
      </c>
      <c r="AM11" s="62"/>
      <c r="AN11" s="62"/>
      <c r="AO11" s="63"/>
      <c r="AP11" s="45"/>
      <c r="AQ11" s="52"/>
      <c r="AR11" s="29"/>
      <c r="AS11" s="118"/>
      <c r="AT11" s="20"/>
    </row>
    <row r="12" spans="1:46" ht="18.75" customHeight="1">
      <c r="A12" s="20"/>
      <c r="B12" s="20"/>
      <c r="C12" s="20"/>
      <c r="D12" s="44"/>
      <c r="E12" s="45"/>
      <c r="F12" s="54" t="s">
        <v>52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45"/>
      <c r="AQ12" s="52"/>
      <c r="AR12" s="27"/>
      <c r="AS12" s="118" t="s">
        <v>63</v>
      </c>
      <c r="AT12" s="20"/>
    </row>
    <row r="13" spans="1:46" ht="18.75" customHeight="1">
      <c r="A13" s="20"/>
      <c r="B13" s="20"/>
      <c r="C13" s="20"/>
      <c r="D13" s="44"/>
      <c r="E13" s="45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45"/>
      <c r="AQ13" s="52"/>
      <c r="AR13" s="29"/>
      <c r="AS13" s="118"/>
      <c r="AT13" s="20"/>
    </row>
    <row r="14" spans="1:46" ht="18.75" customHeight="1">
      <c r="A14" s="20"/>
      <c r="B14" s="20"/>
      <c r="C14" s="20"/>
      <c r="D14" s="44"/>
      <c r="E14" s="45"/>
      <c r="F14" s="100" t="s">
        <v>57</v>
      </c>
      <c r="G14" s="101"/>
      <c r="H14" s="101"/>
      <c r="I14" s="102"/>
      <c r="J14" s="125" t="s">
        <v>59</v>
      </c>
      <c r="K14" s="126"/>
      <c r="L14" s="126"/>
      <c r="M14" s="127"/>
      <c r="N14" s="106" t="s">
        <v>62</v>
      </c>
      <c r="O14" s="107"/>
      <c r="P14" s="107"/>
      <c r="Q14" s="108"/>
      <c r="R14" s="112" t="s">
        <v>61</v>
      </c>
      <c r="S14" s="113"/>
      <c r="T14" s="113"/>
      <c r="U14" s="114"/>
      <c r="V14" s="76" t="s">
        <v>55</v>
      </c>
      <c r="W14" s="77"/>
      <c r="X14" s="77"/>
      <c r="Y14" s="78"/>
      <c r="Z14" s="119" t="s">
        <v>56</v>
      </c>
      <c r="AA14" s="120"/>
      <c r="AB14" s="120"/>
      <c r="AC14" s="121"/>
      <c r="AD14" s="82" t="s">
        <v>58</v>
      </c>
      <c r="AE14" s="83"/>
      <c r="AF14" s="83"/>
      <c r="AG14" s="84"/>
      <c r="AH14" s="94" t="s">
        <v>54</v>
      </c>
      <c r="AI14" s="95"/>
      <c r="AJ14" s="95"/>
      <c r="AK14" s="96"/>
      <c r="AL14" s="88" t="s">
        <v>60</v>
      </c>
      <c r="AM14" s="89"/>
      <c r="AN14" s="89"/>
      <c r="AO14" s="90"/>
      <c r="AP14" s="45"/>
      <c r="AQ14" s="52"/>
      <c r="AR14" s="20"/>
      <c r="AS14" s="21"/>
      <c r="AT14" s="20"/>
    </row>
    <row r="15" spans="1:46" ht="18.75" customHeight="1">
      <c r="A15" s="20"/>
      <c r="B15" s="20"/>
      <c r="C15" s="20"/>
      <c r="D15" s="44"/>
      <c r="E15" s="45"/>
      <c r="F15" s="103"/>
      <c r="G15" s="104"/>
      <c r="H15" s="104"/>
      <c r="I15" s="105"/>
      <c r="J15" s="128"/>
      <c r="K15" s="129"/>
      <c r="L15" s="129"/>
      <c r="M15" s="130"/>
      <c r="N15" s="109"/>
      <c r="O15" s="110"/>
      <c r="P15" s="110"/>
      <c r="Q15" s="111"/>
      <c r="R15" s="115"/>
      <c r="S15" s="116"/>
      <c r="T15" s="116"/>
      <c r="U15" s="117"/>
      <c r="V15" s="79"/>
      <c r="W15" s="80"/>
      <c r="X15" s="80"/>
      <c r="Y15" s="81"/>
      <c r="Z15" s="122"/>
      <c r="AA15" s="123"/>
      <c r="AB15" s="123"/>
      <c r="AC15" s="124"/>
      <c r="AD15" s="85"/>
      <c r="AE15" s="86"/>
      <c r="AF15" s="86"/>
      <c r="AG15" s="87"/>
      <c r="AH15" s="97"/>
      <c r="AI15" s="98"/>
      <c r="AJ15" s="98"/>
      <c r="AK15" s="99"/>
      <c r="AL15" s="91"/>
      <c r="AM15" s="92"/>
      <c r="AN15" s="92"/>
      <c r="AO15" s="93"/>
      <c r="AP15" s="45"/>
      <c r="AQ15" s="52"/>
      <c r="AR15" s="20"/>
      <c r="AS15" s="21"/>
      <c r="AT15" s="20"/>
    </row>
    <row r="16" spans="1:46" ht="18.75" customHeight="1">
      <c r="A16" s="20"/>
      <c r="B16" s="20"/>
      <c r="C16" s="20"/>
      <c r="D16" s="44"/>
      <c r="E16" s="45"/>
      <c r="F16" s="103"/>
      <c r="G16" s="104"/>
      <c r="H16" s="104"/>
      <c r="I16" s="105"/>
      <c r="J16" s="128"/>
      <c r="K16" s="129"/>
      <c r="L16" s="129"/>
      <c r="M16" s="130"/>
      <c r="N16" s="109"/>
      <c r="O16" s="110"/>
      <c r="P16" s="110"/>
      <c r="Q16" s="111"/>
      <c r="R16" s="115"/>
      <c r="S16" s="116"/>
      <c r="T16" s="116"/>
      <c r="U16" s="117"/>
      <c r="V16" s="79"/>
      <c r="W16" s="80"/>
      <c r="X16" s="80"/>
      <c r="Y16" s="81"/>
      <c r="Z16" s="122"/>
      <c r="AA16" s="123"/>
      <c r="AB16" s="123"/>
      <c r="AC16" s="124"/>
      <c r="AD16" s="85"/>
      <c r="AE16" s="86"/>
      <c r="AF16" s="86"/>
      <c r="AG16" s="87"/>
      <c r="AH16" s="97"/>
      <c r="AI16" s="98"/>
      <c r="AJ16" s="98"/>
      <c r="AK16" s="99"/>
      <c r="AL16" s="91"/>
      <c r="AM16" s="92"/>
      <c r="AN16" s="92"/>
      <c r="AO16" s="93"/>
      <c r="AP16" s="45"/>
      <c r="AQ16" s="52"/>
      <c r="AR16" s="20"/>
      <c r="AS16" s="21"/>
      <c r="AT16" s="20"/>
    </row>
    <row r="17" spans="1:46" ht="18.75" customHeight="1">
      <c r="A17" s="20"/>
      <c r="B17" s="20"/>
      <c r="C17" s="20"/>
      <c r="D17" s="44"/>
      <c r="E17" s="45"/>
      <c r="F17" s="55">
        <v>501</v>
      </c>
      <c r="G17" s="56"/>
      <c r="H17" s="56"/>
      <c r="I17" s="57"/>
      <c r="J17" s="58">
        <v>502</v>
      </c>
      <c r="K17" s="59"/>
      <c r="L17" s="59"/>
      <c r="M17" s="60"/>
      <c r="N17" s="61">
        <v>503</v>
      </c>
      <c r="O17" s="62"/>
      <c r="P17" s="62"/>
      <c r="Q17" s="63"/>
      <c r="R17" s="64">
        <v>504</v>
      </c>
      <c r="S17" s="65"/>
      <c r="T17" s="65"/>
      <c r="U17" s="66"/>
      <c r="V17" s="67">
        <v>505</v>
      </c>
      <c r="W17" s="68"/>
      <c r="X17" s="68"/>
      <c r="Y17" s="69"/>
      <c r="Z17" s="70">
        <v>506</v>
      </c>
      <c r="AA17" s="71"/>
      <c r="AB17" s="71"/>
      <c r="AC17" s="72"/>
      <c r="AD17" s="73">
        <v>507</v>
      </c>
      <c r="AE17" s="74"/>
      <c r="AF17" s="74"/>
      <c r="AG17" s="75"/>
      <c r="AH17" s="64">
        <v>508</v>
      </c>
      <c r="AI17" s="65"/>
      <c r="AJ17" s="65"/>
      <c r="AK17" s="66"/>
      <c r="AL17" s="73">
        <v>509</v>
      </c>
      <c r="AM17" s="74"/>
      <c r="AN17" s="74"/>
      <c r="AO17" s="75"/>
      <c r="AP17" s="45"/>
      <c r="AQ17" s="52"/>
      <c r="AR17" s="20"/>
      <c r="AS17" s="21"/>
      <c r="AT17" s="20"/>
    </row>
    <row r="18" spans="1:46" ht="18.75" customHeight="1">
      <c r="A18" s="20"/>
      <c r="B18" s="20"/>
      <c r="C18" s="20"/>
      <c r="D18" s="44"/>
      <c r="E18" s="45"/>
      <c r="F18" s="54" t="s">
        <v>52</v>
      </c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45"/>
      <c r="AQ18" s="52"/>
      <c r="AR18" s="20"/>
      <c r="AS18" s="21"/>
      <c r="AT18" s="20"/>
    </row>
    <row r="19" spans="1:46" ht="18.75" customHeight="1">
      <c r="A19" s="20"/>
      <c r="B19" s="20"/>
      <c r="C19" s="20"/>
      <c r="D19" s="44"/>
      <c r="E19" s="45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45"/>
      <c r="AQ19" s="52"/>
      <c r="AR19" s="20"/>
      <c r="AS19" s="21"/>
      <c r="AT19" s="20"/>
    </row>
    <row r="20" spans="1:46" ht="18.75" customHeight="1">
      <c r="A20" s="20"/>
      <c r="B20" s="20"/>
      <c r="C20" s="20"/>
      <c r="D20" s="44"/>
      <c r="E20" s="45"/>
      <c r="F20" s="76" t="s">
        <v>55</v>
      </c>
      <c r="G20" s="77"/>
      <c r="H20" s="77"/>
      <c r="I20" s="78"/>
      <c r="J20" s="82" t="s">
        <v>58</v>
      </c>
      <c r="K20" s="83"/>
      <c r="L20" s="83"/>
      <c r="M20" s="84"/>
      <c r="N20" s="88" t="s">
        <v>60</v>
      </c>
      <c r="O20" s="89"/>
      <c r="P20" s="89"/>
      <c r="Q20" s="90"/>
      <c r="R20" s="94" t="s">
        <v>54</v>
      </c>
      <c r="S20" s="95"/>
      <c r="T20" s="95"/>
      <c r="U20" s="96"/>
      <c r="V20" s="100" t="s">
        <v>57</v>
      </c>
      <c r="W20" s="101"/>
      <c r="X20" s="101"/>
      <c r="Y20" s="102"/>
      <c r="Z20" s="106" t="s">
        <v>62</v>
      </c>
      <c r="AA20" s="107"/>
      <c r="AB20" s="107"/>
      <c r="AC20" s="108"/>
      <c r="AD20" s="112" t="s">
        <v>61</v>
      </c>
      <c r="AE20" s="113"/>
      <c r="AF20" s="113"/>
      <c r="AG20" s="114"/>
      <c r="AH20" s="125" t="s">
        <v>59</v>
      </c>
      <c r="AI20" s="126"/>
      <c r="AJ20" s="126"/>
      <c r="AK20" s="127"/>
      <c r="AL20" s="119" t="s">
        <v>56</v>
      </c>
      <c r="AM20" s="120"/>
      <c r="AN20" s="120"/>
      <c r="AO20" s="121"/>
      <c r="AP20" s="45"/>
      <c r="AQ20" s="52"/>
      <c r="AR20" s="20"/>
      <c r="AS20" s="21"/>
      <c r="AT20" s="20"/>
    </row>
    <row r="21" spans="1:46" ht="18.75" customHeight="1">
      <c r="A21" s="20"/>
      <c r="B21" s="20"/>
      <c r="C21" s="20"/>
      <c r="D21" s="44"/>
      <c r="E21" s="45"/>
      <c r="F21" s="79"/>
      <c r="G21" s="80"/>
      <c r="H21" s="80"/>
      <c r="I21" s="81"/>
      <c r="J21" s="85"/>
      <c r="K21" s="86"/>
      <c r="L21" s="86"/>
      <c r="M21" s="87"/>
      <c r="N21" s="91"/>
      <c r="O21" s="92"/>
      <c r="P21" s="92"/>
      <c r="Q21" s="93"/>
      <c r="R21" s="97"/>
      <c r="S21" s="98"/>
      <c r="T21" s="98"/>
      <c r="U21" s="99"/>
      <c r="V21" s="103"/>
      <c r="W21" s="104"/>
      <c r="X21" s="104"/>
      <c r="Y21" s="105"/>
      <c r="Z21" s="109"/>
      <c r="AA21" s="110"/>
      <c r="AB21" s="110"/>
      <c r="AC21" s="111"/>
      <c r="AD21" s="115"/>
      <c r="AE21" s="116"/>
      <c r="AF21" s="116"/>
      <c r="AG21" s="117"/>
      <c r="AH21" s="128"/>
      <c r="AI21" s="129"/>
      <c r="AJ21" s="129"/>
      <c r="AK21" s="130"/>
      <c r="AL21" s="122"/>
      <c r="AM21" s="123"/>
      <c r="AN21" s="123"/>
      <c r="AO21" s="124"/>
      <c r="AP21" s="45"/>
      <c r="AQ21" s="52"/>
      <c r="AR21" s="20"/>
      <c r="AS21" s="21"/>
      <c r="AT21" s="20"/>
    </row>
    <row r="22" spans="1:46" ht="18.75" customHeight="1">
      <c r="A22" s="20"/>
      <c r="B22" s="20"/>
      <c r="C22" s="20"/>
      <c r="D22" s="44"/>
      <c r="E22" s="45"/>
      <c r="F22" s="79"/>
      <c r="G22" s="80"/>
      <c r="H22" s="80"/>
      <c r="I22" s="81"/>
      <c r="J22" s="85"/>
      <c r="K22" s="86"/>
      <c r="L22" s="86"/>
      <c r="M22" s="87"/>
      <c r="N22" s="91"/>
      <c r="O22" s="92"/>
      <c r="P22" s="92"/>
      <c r="Q22" s="93"/>
      <c r="R22" s="97"/>
      <c r="S22" s="98"/>
      <c r="T22" s="98"/>
      <c r="U22" s="99"/>
      <c r="V22" s="103"/>
      <c r="W22" s="104"/>
      <c r="X22" s="104"/>
      <c r="Y22" s="105"/>
      <c r="Z22" s="109"/>
      <c r="AA22" s="110"/>
      <c r="AB22" s="110"/>
      <c r="AC22" s="111"/>
      <c r="AD22" s="115"/>
      <c r="AE22" s="116"/>
      <c r="AF22" s="116"/>
      <c r="AG22" s="117"/>
      <c r="AH22" s="128"/>
      <c r="AI22" s="129"/>
      <c r="AJ22" s="129"/>
      <c r="AK22" s="130"/>
      <c r="AL22" s="122"/>
      <c r="AM22" s="123"/>
      <c r="AN22" s="123"/>
      <c r="AO22" s="124"/>
      <c r="AP22" s="45"/>
      <c r="AQ22" s="52"/>
      <c r="AR22" s="20"/>
      <c r="AS22" s="21"/>
      <c r="AT22" s="20"/>
    </row>
    <row r="23" spans="1:46" ht="18.75" customHeight="1">
      <c r="A23" s="20"/>
      <c r="B23" s="20"/>
      <c r="C23" s="20"/>
      <c r="D23" s="44"/>
      <c r="E23" s="45"/>
      <c r="F23" s="67">
        <v>401</v>
      </c>
      <c r="G23" s="68"/>
      <c r="H23" s="68"/>
      <c r="I23" s="69"/>
      <c r="J23" s="73">
        <v>402</v>
      </c>
      <c r="K23" s="74"/>
      <c r="L23" s="74"/>
      <c r="M23" s="75"/>
      <c r="N23" s="73">
        <v>403</v>
      </c>
      <c r="O23" s="74"/>
      <c r="P23" s="74"/>
      <c r="Q23" s="75"/>
      <c r="R23" s="64">
        <v>404</v>
      </c>
      <c r="S23" s="65"/>
      <c r="T23" s="65"/>
      <c r="U23" s="66"/>
      <c r="V23" s="55">
        <v>405</v>
      </c>
      <c r="W23" s="56"/>
      <c r="X23" s="56"/>
      <c r="Y23" s="57"/>
      <c r="Z23" s="61">
        <v>406</v>
      </c>
      <c r="AA23" s="62"/>
      <c r="AB23" s="62"/>
      <c r="AC23" s="63"/>
      <c r="AD23" s="64">
        <v>407</v>
      </c>
      <c r="AE23" s="65"/>
      <c r="AF23" s="65"/>
      <c r="AG23" s="66"/>
      <c r="AH23" s="58">
        <v>408</v>
      </c>
      <c r="AI23" s="59"/>
      <c r="AJ23" s="59"/>
      <c r="AK23" s="60"/>
      <c r="AL23" s="70">
        <v>409</v>
      </c>
      <c r="AM23" s="71"/>
      <c r="AN23" s="71"/>
      <c r="AO23" s="72"/>
      <c r="AP23" s="45"/>
      <c r="AQ23" s="52"/>
      <c r="AR23" s="20"/>
      <c r="AS23" s="21"/>
      <c r="AT23" s="20"/>
    </row>
    <row r="24" spans="1:46" ht="18.75" customHeight="1">
      <c r="A24" s="20"/>
      <c r="B24" s="20"/>
      <c r="C24" s="20"/>
      <c r="D24" s="44"/>
      <c r="E24" s="45"/>
      <c r="F24" s="54" t="s">
        <v>52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45"/>
      <c r="AQ24" s="52"/>
      <c r="AR24" s="20"/>
      <c r="AS24" s="21"/>
      <c r="AT24" s="20"/>
    </row>
    <row r="25" spans="1:46" ht="18.75" customHeight="1">
      <c r="A25" s="20"/>
      <c r="B25" s="20"/>
      <c r="C25" s="20"/>
      <c r="D25" s="44"/>
      <c r="E25" s="45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45"/>
      <c r="AQ25" s="52"/>
      <c r="AR25" s="20"/>
      <c r="AS25" s="21"/>
      <c r="AT25" s="20"/>
    </row>
    <row r="26" spans="1:46" ht="18.75" customHeight="1">
      <c r="A26" s="20"/>
      <c r="B26" s="20"/>
      <c r="C26" s="20"/>
      <c r="D26" s="44"/>
      <c r="E26" s="45"/>
      <c r="F26" s="88" t="s">
        <v>60</v>
      </c>
      <c r="G26" s="89"/>
      <c r="H26" s="89"/>
      <c r="I26" s="90"/>
      <c r="J26" s="112" t="s">
        <v>61</v>
      </c>
      <c r="K26" s="113"/>
      <c r="L26" s="113"/>
      <c r="M26" s="114"/>
      <c r="N26" s="125" t="s">
        <v>59</v>
      </c>
      <c r="O26" s="126"/>
      <c r="P26" s="126"/>
      <c r="Q26" s="127"/>
      <c r="R26" s="119" t="s">
        <v>56</v>
      </c>
      <c r="S26" s="120"/>
      <c r="T26" s="120"/>
      <c r="U26" s="121"/>
      <c r="V26" s="106" t="s">
        <v>62</v>
      </c>
      <c r="W26" s="107"/>
      <c r="X26" s="107"/>
      <c r="Y26" s="108"/>
      <c r="Z26" s="100" t="s">
        <v>57</v>
      </c>
      <c r="AA26" s="101"/>
      <c r="AB26" s="101"/>
      <c r="AC26" s="102"/>
      <c r="AD26" s="76" t="s">
        <v>55</v>
      </c>
      <c r="AE26" s="77"/>
      <c r="AF26" s="77"/>
      <c r="AG26" s="78"/>
      <c r="AH26" s="82" t="s">
        <v>58</v>
      </c>
      <c r="AI26" s="83"/>
      <c r="AJ26" s="83"/>
      <c r="AK26" s="84"/>
      <c r="AL26" s="94" t="s">
        <v>54</v>
      </c>
      <c r="AM26" s="95"/>
      <c r="AN26" s="95"/>
      <c r="AO26" s="96"/>
      <c r="AP26" s="45"/>
      <c r="AQ26" s="52"/>
      <c r="AR26" s="20"/>
      <c r="AS26" s="21"/>
      <c r="AT26" s="20"/>
    </row>
    <row r="27" spans="1:46" ht="18.75" customHeight="1">
      <c r="A27" s="20"/>
      <c r="B27" s="20"/>
      <c r="C27" s="20"/>
      <c r="D27" s="44"/>
      <c r="E27" s="45"/>
      <c r="F27" s="91"/>
      <c r="G27" s="92"/>
      <c r="H27" s="92"/>
      <c r="I27" s="93"/>
      <c r="J27" s="115"/>
      <c r="K27" s="116"/>
      <c r="L27" s="116"/>
      <c r="M27" s="117"/>
      <c r="N27" s="128"/>
      <c r="O27" s="129"/>
      <c r="P27" s="129"/>
      <c r="Q27" s="130"/>
      <c r="R27" s="122"/>
      <c r="S27" s="123"/>
      <c r="T27" s="123"/>
      <c r="U27" s="124"/>
      <c r="V27" s="109"/>
      <c r="W27" s="110"/>
      <c r="X27" s="110"/>
      <c r="Y27" s="111"/>
      <c r="Z27" s="103"/>
      <c r="AA27" s="104"/>
      <c r="AB27" s="104"/>
      <c r="AC27" s="105"/>
      <c r="AD27" s="79"/>
      <c r="AE27" s="80"/>
      <c r="AF27" s="80"/>
      <c r="AG27" s="81"/>
      <c r="AH27" s="85"/>
      <c r="AI27" s="86"/>
      <c r="AJ27" s="86"/>
      <c r="AK27" s="87"/>
      <c r="AL27" s="97"/>
      <c r="AM27" s="98"/>
      <c r="AN27" s="98"/>
      <c r="AO27" s="99"/>
      <c r="AP27" s="45"/>
      <c r="AQ27" s="52"/>
      <c r="AR27" s="20"/>
      <c r="AS27" s="21"/>
      <c r="AT27" s="20"/>
    </row>
    <row r="28" spans="1:46" ht="18.75" customHeight="1">
      <c r="A28" s="20"/>
      <c r="B28" s="20"/>
      <c r="C28" s="20"/>
      <c r="D28" s="44"/>
      <c r="E28" s="45"/>
      <c r="F28" s="91"/>
      <c r="G28" s="92"/>
      <c r="H28" s="92"/>
      <c r="I28" s="93"/>
      <c r="J28" s="115"/>
      <c r="K28" s="116"/>
      <c r="L28" s="116"/>
      <c r="M28" s="117"/>
      <c r="N28" s="128"/>
      <c r="O28" s="129"/>
      <c r="P28" s="129"/>
      <c r="Q28" s="130"/>
      <c r="R28" s="122"/>
      <c r="S28" s="123"/>
      <c r="T28" s="123"/>
      <c r="U28" s="124"/>
      <c r="V28" s="109"/>
      <c r="W28" s="110"/>
      <c r="X28" s="110"/>
      <c r="Y28" s="111"/>
      <c r="Z28" s="103"/>
      <c r="AA28" s="104"/>
      <c r="AB28" s="104"/>
      <c r="AC28" s="105"/>
      <c r="AD28" s="79"/>
      <c r="AE28" s="80"/>
      <c r="AF28" s="80"/>
      <c r="AG28" s="81"/>
      <c r="AH28" s="85"/>
      <c r="AI28" s="86"/>
      <c r="AJ28" s="86"/>
      <c r="AK28" s="87"/>
      <c r="AL28" s="97"/>
      <c r="AM28" s="98"/>
      <c r="AN28" s="98"/>
      <c r="AO28" s="99"/>
      <c r="AP28" s="45"/>
      <c r="AQ28" s="52"/>
      <c r="AR28" s="20"/>
      <c r="AS28" s="21"/>
      <c r="AT28" s="20"/>
    </row>
    <row r="29" spans="1:46" ht="18.75" customHeight="1">
      <c r="A29" s="20"/>
      <c r="B29" s="20"/>
      <c r="C29" s="20"/>
      <c r="D29" s="44"/>
      <c r="E29" s="45"/>
      <c r="F29" s="73">
        <v>301</v>
      </c>
      <c r="G29" s="74"/>
      <c r="H29" s="74"/>
      <c r="I29" s="75"/>
      <c r="J29" s="64">
        <v>302</v>
      </c>
      <c r="K29" s="65"/>
      <c r="L29" s="65"/>
      <c r="M29" s="66"/>
      <c r="N29" s="58">
        <v>303</v>
      </c>
      <c r="O29" s="59"/>
      <c r="P29" s="59"/>
      <c r="Q29" s="60"/>
      <c r="R29" s="70">
        <v>304</v>
      </c>
      <c r="S29" s="71"/>
      <c r="T29" s="71"/>
      <c r="U29" s="72"/>
      <c r="V29" s="61">
        <v>305</v>
      </c>
      <c r="W29" s="62"/>
      <c r="X29" s="62"/>
      <c r="Y29" s="63"/>
      <c r="Z29" s="55">
        <v>306</v>
      </c>
      <c r="AA29" s="56"/>
      <c r="AB29" s="56"/>
      <c r="AC29" s="57"/>
      <c r="AD29" s="67">
        <v>307</v>
      </c>
      <c r="AE29" s="68"/>
      <c r="AF29" s="68"/>
      <c r="AG29" s="69"/>
      <c r="AH29" s="73">
        <v>308</v>
      </c>
      <c r="AI29" s="74"/>
      <c r="AJ29" s="74"/>
      <c r="AK29" s="75"/>
      <c r="AL29" s="64">
        <v>309</v>
      </c>
      <c r="AM29" s="65"/>
      <c r="AN29" s="65"/>
      <c r="AO29" s="66"/>
      <c r="AP29" s="45"/>
      <c r="AQ29" s="52"/>
      <c r="AR29" s="20"/>
      <c r="AS29" s="21"/>
      <c r="AT29" s="20"/>
    </row>
    <row r="30" spans="1:46" ht="18.75" customHeight="1">
      <c r="A30" s="20"/>
      <c r="B30" s="20"/>
      <c r="C30" s="20"/>
      <c r="D30" s="44"/>
      <c r="E30" s="45"/>
      <c r="F30" s="54" t="s">
        <v>52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45"/>
      <c r="AQ30" s="52"/>
      <c r="AR30" s="20"/>
      <c r="AS30" s="21"/>
      <c r="AT30" s="20"/>
    </row>
    <row r="31" spans="1:46" ht="18.75" customHeight="1">
      <c r="A31" s="20"/>
      <c r="B31" s="20"/>
      <c r="C31" s="20"/>
      <c r="D31" s="44"/>
      <c r="E31" s="45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45"/>
      <c r="AQ31" s="52"/>
      <c r="AR31" s="20"/>
      <c r="AS31" s="21"/>
      <c r="AT31" s="20"/>
    </row>
    <row r="32" spans="1:46" ht="18.75" customHeight="1">
      <c r="A32" s="20"/>
      <c r="B32" s="20"/>
      <c r="C32" s="20"/>
      <c r="D32" s="44"/>
      <c r="E32" s="45"/>
      <c r="F32" s="82" t="s">
        <v>58</v>
      </c>
      <c r="G32" s="83"/>
      <c r="H32" s="83"/>
      <c r="I32" s="84"/>
      <c r="J32" s="106" t="s">
        <v>62</v>
      </c>
      <c r="K32" s="107"/>
      <c r="L32" s="107"/>
      <c r="M32" s="108"/>
      <c r="N32" s="112" t="s">
        <v>61</v>
      </c>
      <c r="O32" s="113"/>
      <c r="P32" s="113"/>
      <c r="Q32" s="114"/>
      <c r="R32" s="100" t="s">
        <v>57</v>
      </c>
      <c r="S32" s="101"/>
      <c r="T32" s="101"/>
      <c r="U32" s="102"/>
      <c r="V32" s="125" t="s">
        <v>59</v>
      </c>
      <c r="W32" s="126"/>
      <c r="X32" s="126"/>
      <c r="Y32" s="127"/>
      <c r="Z32" s="94" t="s">
        <v>54</v>
      </c>
      <c r="AA32" s="95"/>
      <c r="AB32" s="95"/>
      <c r="AC32" s="96"/>
      <c r="AD32" s="119" t="s">
        <v>56</v>
      </c>
      <c r="AE32" s="120"/>
      <c r="AF32" s="120"/>
      <c r="AG32" s="121"/>
      <c r="AH32" s="88" t="s">
        <v>60</v>
      </c>
      <c r="AI32" s="89"/>
      <c r="AJ32" s="89"/>
      <c r="AK32" s="90"/>
      <c r="AL32" s="76" t="s">
        <v>55</v>
      </c>
      <c r="AM32" s="77"/>
      <c r="AN32" s="77"/>
      <c r="AO32" s="78"/>
      <c r="AP32" s="45"/>
      <c r="AQ32" s="52"/>
      <c r="AR32" s="20"/>
      <c r="AS32" s="21"/>
      <c r="AT32" s="20"/>
    </row>
    <row r="33" spans="1:46" ht="18.75" customHeight="1">
      <c r="A33" s="20"/>
      <c r="B33" s="20"/>
      <c r="C33" s="20"/>
      <c r="D33" s="44"/>
      <c r="E33" s="45"/>
      <c r="F33" s="85"/>
      <c r="G33" s="86"/>
      <c r="H33" s="86"/>
      <c r="I33" s="87"/>
      <c r="J33" s="109"/>
      <c r="K33" s="110"/>
      <c r="L33" s="110"/>
      <c r="M33" s="111"/>
      <c r="N33" s="115"/>
      <c r="O33" s="116"/>
      <c r="P33" s="116"/>
      <c r="Q33" s="117"/>
      <c r="R33" s="103"/>
      <c r="S33" s="104"/>
      <c r="T33" s="104"/>
      <c r="U33" s="105"/>
      <c r="V33" s="128"/>
      <c r="W33" s="129"/>
      <c r="X33" s="129"/>
      <c r="Y33" s="130"/>
      <c r="Z33" s="97"/>
      <c r="AA33" s="98"/>
      <c r="AB33" s="98"/>
      <c r="AC33" s="99"/>
      <c r="AD33" s="122"/>
      <c r="AE33" s="123"/>
      <c r="AF33" s="123"/>
      <c r="AG33" s="124"/>
      <c r="AH33" s="91"/>
      <c r="AI33" s="92"/>
      <c r="AJ33" s="92"/>
      <c r="AK33" s="93"/>
      <c r="AL33" s="79"/>
      <c r="AM33" s="80"/>
      <c r="AN33" s="80"/>
      <c r="AO33" s="81"/>
      <c r="AP33" s="45"/>
      <c r="AQ33" s="52"/>
      <c r="AR33" s="20"/>
      <c r="AS33" s="21"/>
      <c r="AT33" s="20"/>
    </row>
    <row r="34" spans="1:46" ht="18.75" customHeight="1">
      <c r="A34" s="20"/>
      <c r="B34" s="20"/>
      <c r="C34" s="20"/>
      <c r="D34" s="44"/>
      <c r="E34" s="45"/>
      <c r="F34" s="85"/>
      <c r="G34" s="86"/>
      <c r="H34" s="86"/>
      <c r="I34" s="87"/>
      <c r="J34" s="109"/>
      <c r="K34" s="110"/>
      <c r="L34" s="110"/>
      <c r="M34" s="111"/>
      <c r="N34" s="115"/>
      <c r="O34" s="116"/>
      <c r="P34" s="116"/>
      <c r="Q34" s="117"/>
      <c r="R34" s="103"/>
      <c r="S34" s="104"/>
      <c r="T34" s="104"/>
      <c r="U34" s="105"/>
      <c r="V34" s="128"/>
      <c r="W34" s="129"/>
      <c r="X34" s="129"/>
      <c r="Y34" s="130"/>
      <c r="Z34" s="97"/>
      <c r="AA34" s="98"/>
      <c r="AB34" s="98"/>
      <c r="AC34" s="99"/>
      <c r="AD34" s="122"/>
      <c r="AE34" s="123"/>
      <c r="AF34" s="123"/>
      <c r="AG34" s="124"/>
      <c r="AH34" s="91"/>
      <c r="AI34" s="92"/>
      <c r="AJ34" s="92"/>
      <c r="AK34" s="93"/>
      <c r="AL34" s="79"/>
      <c r="AM34" s="80"/>
      <c r="AN34" s="80"/>
      <c r="AO34" s="81"/>
      <c r="AP34" s="45"/>
      <c r="AQ34" s="52"/>
      <c r="AR34" s="20"/>
      <c r="AS34" s="21"/>
      <c r="AT34" s="20"/>
    </row>
    <row r="35" spans="1:46" ht="18.75" customHeight="1">
      <c r="A35" s="20"/>
      <c r="B35" s="20"/>
      <c r="C35" s="20"/>
      <c r="D35" s="44"/>
      <c r="E35" s="45"/>
      <c r="F35" s="73">
        <v>201</v>
      </c>
      <c r="G35" s="74"/>
      <c r="H35" s="74"/>
      <c r="I35" s="75"/>
      <c r="J35" s="61">
        <v>202</v>
      </c>
      <c r="K35" s="62"/>
      <c r="L35" s="62"/>
      <c r="M35" s="63"/>
      <c r="N35" s="64">
        <v>203</v>
      </c>
      <c r="O35" s="65"/>
      <c r="P35" s="65"/>
      <c r="Q35" s="66"/>
      <c r="R35" s="55">
        <v>204</v>
      </c>
      <c r="S35" s="56"/>
      <c r="T35" s="56"/>
      <c r="U35" s="57"/>
      <c r="V35" s="58">
        <v>205</v>
      </c>
      <c r="W35" s="59"/>
      <c r="X35" s="59"/>
      <c r="Y35" s="60"/>
      <c r="Z35" s="64">
        <v>206</v>
      </c>
      <c r="AA35" s="65"/>
      <c r="AB35" s="65"/>
      <c r="AC35" s="66"/>
      <c r="AD35" s="70">
        <v>207</v>
      </c>
      <c r="AE35" s="71"/>
      <c r="AF35" s="71"/>
      <c r="AG35" s="72"/>
      <c r="AH35" s="73">
        <v>208</v>
      </c>
      <c r="AI35" s="74"/>
      <c r="AJ35" s="74"/>
      <c r="AK35" s="75"/>
      <c r="AL35" s="67">
        <v>209</v>
      </c>
      <c r="AM35" s="68"/>
      <c r="AN35" s="68"/>
      <c r="AO35" s="69"/>
      <c r="AP35" s="45"/>
      <c r="AQ35" s="52"/>
      <c r="AR35" s="20"/>
      <c r="AS35" s="21"/>
      <c r="AT35" s="20"/>
    </row>
    <row r="36" spans="1:46" ht="18.75" customHeight="1">
      <c r="A36" s="20"/>
      <c r="B36" s="20"/>
      <c r="C36" s="20"/>
      <c r="D36" s="44"/>
      <c r="E36" s="45"/>
      <c r="F36" s="54" t="s">
        <v>52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45"/>
      <c r="AQ36" s="52"/>
      <c r="AR36" s="20"/>
      <c r="AS36" s="30"/>
      <c r="AT36" s="20"/>
    </row>
    <row r="37" spans="1:46" ht="18.75" customHeight="1">
      <c r="A37" s="20"/>
      <c r="B37" s="20"/>
      <c r="C37" s="20"/>
      <c r="D37" s="44"/>
      <c r="E37" s="45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45"/>
      <c r="AQ37" s="52"/>
      <c r="AR37" s="20"/>
      <c r="AS37" s="30"/>
      <c r="AT37" s="20"/>
    </row>
    <row r="38" spans="1:46" ht="18.75" customHeight="1">
      <c r="A38" s="20"/>
      <c r="B38" s="20"/>
      <c r="C38" s="20"/>
      <c r="D38" s="44"/>
      <c r="E38" s="45"/>
      <c r="F38" s="125" t="s">
        <v>59</v>
      </c>
      <c r="G38" s="126"/>
      <c r="H38" s="126"/>
      <c r="I38" s="127"/>
      <c r="J38" s="131" t="s">
        <v>54</v>
      </c>
      <c r="K38" s="132"/>
      <c r="L38" s="132"/>
      <c r="M38" s="133"/>
      <c r="N38" s="137" t="s">
        <v>60</v>
      </c>
      <c r="O38" s="138"/>
      <c r="P38" s="138"/>
      <c r="Q38" s="139"/>
      <c r="R38" s="106" t="s">
        <v>62</v>
      </c>
      <c r="S38" s="107"/>
      <c r="T38" s="107"/>
      <c r="U38" s="108"/>
      <c r="V38" s="76" t="s">
        <v>55</v>
      </c>
      <c r="W38" s="77"/>
      <c r="X38" s="77"/>
      <c r="Y38" s="78"/>
      <c r="Z38" s="143" t="s">
        <v>58</v>
      </c>
      <c r="AA38" s="144"/>
      <c r="AB38" s="144"/>
      <c r="AC38" s="145"/>
      <c r="AD38" s="100" t="s">
        <v>57</v>
      </c>
      <c r="AE38" s="101"/>
      <c r="AF38" s="101"/>
      <c r="AG38" s="102"/>
      <c r="AH38" s="119" t="s">
        <v>56</v>
      </c>
      <c r="AI38" s="120"/>
      <c r="AJ38" s="120"/>
      <c r="AK38" s="121"/>
      <c r="AL38" s="150" t="s">
        <v>61</v>
      </c>
      <c r="AM38" s="151"/>
      <c r="AN38" s="151"/>
      <c r="AO38" s="152"/>
      <c r="AP38" s="45"/>
      <c r="AQ38" s="52"/>
      <c r="AR38" s="20"/>
      <c r="AS38" s="30"/>
      <c r="AT38" s="20"/>
    </row>
    <row r="39" spans="1:46" ht="18.75" customHeight="1">
      <c r="A39" s="20"/>
      <c r="B39" s="20"/>
      <c r="C39" s="20"/>
      <c r="D39" s="44"/>
      <c r="E39" s="45"/>
      <c r="F39" s="128"/>
      <c r="G39" s="129"/>
      <c r="H39" s="129"/>
      <c r="I39" s="130"/>
      <c r="J39" s="134"/>
      <c r="K39" s="135"/>
      <c r="L39" s="135"/>
      <c r="M39" s="136"/>
      <c r="N39" s="140"/>
      <c r="O39" s="141"/>
      <c r="P39" s="141"/>
      <c r="Q39" s="142"/>
      <c r="R39" s="109"/>
      <c r="S39" s="110"/>
      <c r="T39" s="110"/>
      <c r="U39" s="111"/>
      <c r="V39" s="79"/>
      <c r="W39" s="80"/>
      <c r="X39" s="80"/>
      <c r="Y39" s="81"/>
      <c r="Z39" s="146"/>
      <c r="AA39" s="147"/>
      <c r="AB39" s="147"/>
      <c r="AC39" s="148"/>
      <c r="AD39" s="103"/>
      <c r="AE39" s="104"/>
      <c r="AF39" s="104"/>
      <c r="AG39" s="105"/>
      <c r="AH39" s="122"/>
      <c r="AI39" s="123"/>
      <c r="AJ39" s="123"/>
      <c r="AK39" s="124"/>
      <c r="AL39" s="153"/>
      <c r="AM39" s="154"/>
      <c r="AN39" s="154"/>
      <c r="AO39" s="155"/>
      <c r="AP39" s="45"/>
      <c r="AQ39" s="52"/>
      <c r="AR39" s="20"/>
      <c r="AS39" s="30"/>
      <c r="AT39" s="20"/>
    </row>
    <row r="40" spans="1:46" ht="18.75" customHeight="1">
      <c r="A40" s="20"/>
      <c r="B40" s="20"/>
      <c r="C40" s="20"/>
      <c r="D40" s="44"/>
      <c r="E40" s="45"/>
      <c r="F40" s="128"/>
      <c r="G40" s="129"/>
      <c r="H40" s="129"/>
      <c r="I40" s="130"/>
      <c r="J40" s="134"/>
      <c r="K40" s="135"/>
      <c r="L40" s="135"/>
      <c r="M40" s="136"/>
      <c r="N40" s="140"/>
      <c r="O40" s="141"/>
      <c r="P40" s="141"/>
      <c r="Q40" s="142"/>
      <c r="R40" s="109"/>
      <c r="S40" s="110"/>
      <c r="T40" s="110"/>
      <c r="U40" s="111"/>
      <c r="V40" s="79"/>
      <c r="W40" s="80"/>
      <c r="X40" s="80"/>
      <c r="Y40" s="81"/>
      <c r="Z40" s="146"/>
      <c r="AA40" s="147"/>
      <c r="AB40" s="147"/>
      <c r="AC40" s="148"/>
      <c r="AD40" s="103"/>
      <c r="AE40" s="104"/>
      <c r="AF40" s="104"/>
      <c r="AG40" s="105"/>
      <c r="AH40" s="122"/>
      <c r="AI40" s="123"/>
      <c r="AJ40" s="123"/>
      <c r="AK40" s="124"/>
      <c r="AL40" s="153"/>
      <c r="AM40" s="154"/>
      <c r="AN40" s="154"/>
      <c r="AO40" s="155"/>
      <c r="AP40" s="45"/>
      <c r="AQ40" s="52"/>
      <c r="AR40" s="20"/>
      <c r="AS40" s="30"/>
      <c r="AT40" s="20"/>
    </row>
    <row r="41" spans="1:46" ht="18.75" customHeight="1">
      <c r="A41" s="20"/>
      <c r="B41" s="20"/>
      <c r="C41" s="20"/>
      <c r="D41" s="44"/>
      <c r="E41" s="45"/>
      <c r="F41" s="58">
        <v>101</v>
      </c>
      <c r="G41" s="59"/>
      <c r="H41" s="59"/>
      <c r="I41" s="60"/>
      <c r="J41" s="64">
        <v>102</v>
      </c>
      <c r="K41" s="65"/>
      <c r="L41" s="65"/>
      <c r="M41" s="66"/>
      <c r="N41" s="73">
        <v>103</v>
      </c>
      <c r="O41" s="74"/>
      <c r="P41" s="74"/>
      <c r="Q41" s="75"/>
      <c r="R41" s="61">
        <v>104</v>
      </c>
      <c r="S41" s="62"/>
      <c r="T41" s="62"/>
      <c r="U41" s="63"/>
      <c r="V41" s="67">
        <v>105</v>
      </c>
      <c r="W41" s="68"/>
      <c r="X41" s="68"/>
      <c r="Y41" s="69"/>
      <c r="Z41" s="73">
        <v>106</v>
      </c>
      <c r="AA41" s="74"/>
      <c r="AB41" s="74"/>
      <c r="AC41" s="75"/>
      <c r="AD41" s="55">
        <v>107</v>
      </c>
      <c r="AE41" s="56"/>
      <c r="AF41" s="56"/>
      <c r="AG41" s="57"/>
      <c r="AH41" s="70">
        <v>108</v>
      </c>
      <c r="AI41" s="71"/>
      <c r="AJ41" s="71"/>
      <c r="AK41" s="72"/>
      <c r="AL41" s="64">
        <v>109</v>
      </c>
      <c r="AM41" s="65"/>
      <c r="AN41" s="65"/>
      <c r="AO41" s="66"/>
      <c r="AP41" s="45"/>
      <c r="AQ41" s="52"/>
      <c r="AR41" s="20"/>
      <c r="AS41" s="30"/>
      <c r="AT41" s="20"/>
    </row>
    <row r="42" spans="1:46" ht="18.75" customHeight="1">
      <c r="A42" s="20"/>
      <c r="B42" s="20"/>
      <c r="C42" s="20"/>
      <c r="D42" s="44"/>
      <c r="E42" s="45"/>
      <c r="F42" s="54" t="s">
        <v>52</v>
      </c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45"/>
      <c r="AQ42" s="52"/>
      <c r="AR42" s="20"/>
      <c r="AS42" s="30"/>
      <c r="AT42" s="20"/>
    </row>
    <row r="43" spans="1:46" ht="18.75" customHeight="1">
      <c r="A43" s="20"/>
      <c r="B43" s="20"/>
      <c r="C43" s="20"/>
      <c r="D43" s="44"/>
      <c r="E43" s="45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5"/>
      <c r="AQ43" s="52"/>
      <c r="AR43" s="20"/>
      <c r="AS43" s="30"/>
      <c r="AT43" s="20"/>
    </row>
    <row r="44" spans="1:46" ht="18.75" customHeight="1" thickBot="1">
      <c r="A44" s="20"/>
      <c r="B44" s="20"/>
      <c r="C44" s="20"/>
      <c r="D44" s="46"/>
      <c r="E44" s="47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47"/>
      <c r="AQ44" s="53"/>
      <c r="AR44" s="20"/>
      <c r="AS44" s="21"/>
      <c r="AT44" s="20"/>
    </row>
    <row r="45" spans="1:46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1"/>
      <c r="AT45" s="20"/>
    </row>
    <row r="46" spans="1: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1"/>
      <c r="AT46" s="20"/>
    </row>
  </sheetData>
  <mergeCells count="123">
    <mergeCell ref="F42:AO44"/>
    <mergeCell ref="AL38:AO40"/>
    <mergeCell ref="F41:I41"/>
    <mergeCell ref="J41:M41"/>
    <mergeCell ref="N41:Q41"/>
    <mergeCell ref="R41:U41"/>
    <mergeCell ref="V41:Y41"/>
    <mergeCell ref="Z41:AC41"/>
    <mergeCell ref="AD41:AG41"/>
    <mergeCell ref="AH41:AK41"/>
    <mergeCell ref="AL41:AO41"/>
    <mergeCell ref="F36:AO37"/>
    <mergeCell ref="F38:I40"/>
    <mergeCell ref="J38:M40"/>
    <mergeCell ref="N38:Q40"/>
    <mergeCell ref="R38:U40"/>
    <mergeCell ref="V38:Y40"/>
    <mergeCell ref="Z38:AC40"/>
    <mergeCell ref="AD38:AG40"/>
    <mergeCell ref="AH38:AK40"/>
    <mergeCell ref="F35:I35"/>
    <mergeCell ref="J35:M35"/>
    <mergeCell ref="N35:Q35"/>
    <mergeCell ref="R35:U35"/>
    <mergeCell ref="V35:Y35"/>
    <mergeCell ref="Z35:AC35"/>
    <mergeCell ref="AD35:AG35"/>
    <mergeCell ref="AH35:AK35"/>
    <mergeCell ref="AL35:AO35"/>
    <mergeCell ref="F30:AO31"/>
    <mergeCell ref="F32:I34"/>
    <mergeCell ref="J32:M34"/>
    <mergeCell ref="N32:Q34"/>
    <mergeCell ref="R32:U34"/>
    <mergeCell ref="V32:Y34"/>
    <mergeCell ref="Z32:AC34"/>
    <mergeCell ref="AD32:AG34"/>
    <mergeCell ref="AH32:AK34"/>
    <mergeCell ref="AL32:AO34"/>
    <mergeCell ref="F29:I29"/>
    <mergeCell ref="J29:M29"/>
    <mergeCell ref="N29:Q29"/>
    <mergeCell ref="R29:U29"/>
    <mergeCell ref="V29:Y29"/>
    <mergeCell ref="Z29:AC29"/>
    <mergeCell ref="AD29:AG29"/>
    <mergeCell ref="AH29:AK29"/>
    <mergeCell ref="AL29:AO29"/>
    <mergeCell ref="AH20:AK22"/>
    <mergeCell ref="AL20:AO22"/>
    <mergeCell ref="AD23:AG23"/>
    <mergeCell ref="AH23:AK23"/>
    <mergeCell ref="AL23:AO23"/>
    <mergeCell ref="F24:AO25"/>
    <mergeCell ref="F26:I28"/>
    <mergeCell ref="J26:M28"/>
    <mergeCell ref="N26:Q28"/>
    <mergeCell ref="R26:U28"/>
    <mergeCell ref="V26:Y28"/>
    <mergeCell ref="Z26:AC28"/>
    <mergeCell ref="F23:I23"/>
    <mergeCell ref="J23:M23"/>
    <mergeCell ref="N23:Q23"/>
    <mergeCell ref="R23:U23"/>
    <mergeCell ref="V23:Y23"/>
    <mergeCell ref="Z23:AC23"/>
    <mergeCell ref="AD26:AG28"/>
    <mergeCell ref="AH26:AK28"/>
    <mergeCell ref="AL26:AO28"/>
    <mergeCell ref="AS12:AS13"/>
    <mergeCell ref="F14:I16"/>
    <mergeCell ref="J14:M16"/>
    <mergeCell ref="N14:Q16"/>
    <mergeCell ref="R14:U16"/>
    <mergeCell ref="V14:Y16"/>
    <mergeCell ref="Z14:AC16"/>
    <mergeCell ref="AD14:AG16"/>
    <mergeCell ref="AH14:AK16"/>
    <mergeCell ref="AL14:AO16"/>
    <mergeCell ref="AS5:AS7"/>
    <mergeCell ref="F8:I10"/>
    <mergeCell ref="J8:M10"/>
    <mergeCell ref="N8:Q10"/>
    <mergeCell ref="R8:U10"/>
    <mergeCell ref="V8:Y10"/>
    <mergeCell ref="Z8:AC10"/>
    <mergeCell ref="AD8:AG10"/>
    <mergeCell ref="AH8:AK10"/>
    <mergeCell ref="AL8:AO10"/>
    <mergeCell ref="AS8:AS11"/>
    <mergeCell ref="F11:I11"/>
    <mergeCell ref="J11:M11"/>
    <mergeCell ref="N11:Q11"/>
    <mergeCell ref="R11:U11"/>
    <mergeCell ref="V11:Y11"/>
    <mergeCell ref="Z11:AC11"/>
    <mergeCell ref="AD11:AG11"/>
    <mergeCell ref="AH11:AK11"/>
    <mergeCell ref="AL11:AO11"/>
    <mergeCell ref="D1:AQ2"/>
    <mergeCell ref="AL3:AO3"/>
    <mergeCell ref="AP3:AQ3"/>
    <mergeCell ref="D5:E44"/>
    <mergeCell ref="F5:AO7"/>
    <mergeCell ref="AP5:AQ44"/>
    <mergeCell ref="F12:AO13"/>
    <mergeCell ref="F17:I17"/>
    <mergeCell ref="J17:M17"/>
    <mergeCell ref="N17:Q17"/>
    <mergeCell ref="R17:U17"/>
    <mergeCell ref="V17:Y17"/>
    <mergeCell ref="Z17:AC17"/>
    <mergeCell ref="AD17:AG17"/>
    <mergeCell ref="AH17:AK17"/>
    <mergeCell ref="AL17:AO17"/>
    <mergeCell ref="F18:AO19"/>
    <mergeCell ref="F20:I22"/>
    <mergeCell ref="J20:M22"/>
    <mergeCell ref="N20:Q22"/>
    <mergeCell ref="R20:U22"/>
    <mergeCell ref="V20:Y22"/>
    <mergeCell ref="Z20:AC22"/>
    <mergeCell ref="AD20:AG22"/>
  </mergeCells>
  <printOptions horizontalCentered="1"/>
  <pageMargins left="0.25" right="0.25" top="0.75" bottom="0.75" header="0.3" footer="0.3"/>
  <pageSetup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32660-9ADE-489F-91F7-AE446B085037}">
  <sheetPr>
    <tabColor rgb="FFFFFF00"/>
  </sheetPr>
  <dimension ref="B2:M58"/>
  <sheetViews>
    <sheetView workbookViewId="0">
      <selection activeCell="M12" sqref="M12"/>
    </sheetView>
  </sheetViews>
  <sheetFormatPr defaultColWidth="8.85546875" defaultRowHeight="15"/>
  <cols>
    <col min="2" max="2" width="15" bestFit="1" customWidth="1"/>
    <col min="3" max="3" width="12.28515625" customWidth="1"/>
    <col min="4" max="4" width="12.140625" customWidth="1"/>
    <col min="5" max="5" width="19.140625" customWidth="1"/>
    <col min="6" max="6" width="22" bestFit="1" customWidth="1"/>
    <col min="7" max="7" width="23.7109375" bestFit="1" customWidth="1"/>
    <col min="8" max="8" width="15.85546875" bestFit="1" customWidth="1"/>
    <col min="9" max="9" width="17" customWidth="1"/>
    <col min="10" max="10" width="15.140625" customWidth="1"/>
    <col min="11" max="11" width="14.140625" customWidth="1"/>
  </cols>
  <sheetData>
    <row r="2" spans="2:13" ht="17.25">
      <c r="C2" s="32" t="s">
        <v>24</v>
      </c>
      <c r="E2" s="7" t="s">
        <v>20</v>
      </c>
    </row>
    <row r="3" spans="2:13">
      <c r="B3" t="s">
        <v>3</v>
      </c>
      <c r="C3" s="33">
        <v>10</v>
      </c>
      <c r="E3" t="s">
        <v>19</v>
      </c>
      <c r="F3">
        <v>1.976</v>
      </c>
      <c r="G3" t="s">
        <v>21</v>
      </c>
    </row>
    <row r="4" spans="2:13">
      <c r="B4" t="s">
        <v>4</v>
      </c>
      <c r="C4" s="33">
        <v>10</v>
      </c>
      <c r="E4" t="s">
        <v>22</v>
      </c>
      <c r="F4">
        <v>1.9970000000000001</v>
      </c>
      <c r="G4" t="s">
        <v>21</v>
      </c>
    </row>
    <row r="5" spans="2:13">
      <c r="B5" t="s">
        <v>5</v>
      </c>
      <c r="C5" s="33">
        <v>10</v>
      </c>
      <c r="E5" t="s">
        <v>23</v>
      </c>
      <c r="F5">
        <v>0.65700000000000003</v>
      </c>
      <c r="G5" t="s">
        <v>21</v>
      </c>
    </row>
    <row r="6" spans="2:13">
      <c r="B6" t="s">
        <v>6</v>
      </c>
      <c r="C6" s="33">
        <v>10</v>
      </c>
    </row>
    <row r="7" spans="2:13">
      <c r="B7" t="s">
        <v>7</v>
      </c>
      <c r="C7" s="33">
        <v>10</v>
      </c>
    </row>
    <row r="8" spans="2:13">
      <c r="B8" t="s">
        <v>8</v>
      </c>
      <c r="C8" s="33">
        <v>10</v>
      </c>
    </row>
    <row r="9" spans="2:13" ht="15.75" thickBot="1"/>
    <row r="10" spans="2:13" ht="45.75" thickBot="1">
      <c r="B10" s="3" t="s">
        <v>9</v>
      </c>
      <c r="C10" s="3" t="s">
        <v>24</v>
      </c>
      <c r="D10" s="3" t="s">
        <v>10</v>
      </c>
      <c r="E10" s="3" t="s">
        <v>11</v>
      </c>
      <c r="F10" s="3" t="s">
        <v>12</v>
      </c>
      <c r="G10" s="3" t="s">
        <v>13</v>
      </c>
      <c r="H10" s="4" t="s">
        <v>14</v>
      </c>
      <c r="I10" s="3" t="s">
        <v>16</v>
      </c>
      <c r="J10" s="3" t="s">
        <v>15</v>
      </c>
      <c r="K10" s="3" t="s">
        <v>17</v>
      </c>
      <c r="L10" s="3" t="s">
        <v>18</v>
      </c>
      <c r="M10" s="3" t="s">
        <v>27</v>
      </c>
    </row>
    <row r="11" spans="2:13">
      <c r="B11" s="8">
        <v>1</v>
      </c>
      <c r="C11" s="12">
        <v>10</v>
      </c>
      <c r="D11" s="8">
        <v>8</v>
      </c>
      <c r="E11" s="9">
        <v>10</v>
      </c>
      <c r="F11" s="9">
        <v>30.3</v>
      </c>
      <c r="G11" s="9">
        <v>64</v>
      </c>
      <c r="H11" s="9">
        <v>80</v>
      </c>
      <c r="I11" s="9">
        <f>(10.15*10.15)*PI()*(E11+D11)</f>
        <v>5825.7851247801809</v>
      </c>
      <c r="J11" s="9">
        <f>(PI()*0.2159*0.2159*H11)+(PI()*0.2159*0.2159*G11)</f>
        <v>21.087138450121465</v>
      </c>
      <c r="K11" s="9">
        <f>SUM(I11:J11)</f>
        <v>5846.8722632303025</v>
      </c>
      <c r="L11" s="9">
        <f>(10.15*10.15)*PI()</f>
        <v>323.65472915445451</v>
      </c>
      <c r="M11" s="6">
        <f>K11/L11</f>
        <v>18.065153191196096</v>
      </c>
    </row>
    <row r="12" spans="2:13">
      <c r="B12" s="8">
        <v>2</v>
      </c>
      <c r="C12" s="12">
        <v>10</v>
      </c>
      <c r="D12" s="8">
        <v>5.5</v>
      </c>
      <c r="E12" s="9">
        <v>10</v>
      </c>
      <c r="F12" s="9">
        <v>30.3</v>
      </c>
      <c r="G12" s="9">
        <v>64</v>
      </c>
      <c r="H12" s="9">
        <v>80</v>
      </c>
      <c r="I12" s="9">
        <f t="shared" ref="I12:I58" si="0">(10.15*10.15)*PI()*(E12+D12)</f>
        <v>5016.6483018940453</v>
      </c>
      <c r="J12" s="9">
        <f t="shared" ref="J12:J58" si="1">(PI()*0.2159*0.2159*H12)+(PI()*0.2159*0.2159*G12)</f>
        <v>21.087138450121465</v>
      </c>
      <c r="K12" s="9">
        <f t="shared" ref="K12:K58" si="2">SUM(I12:J12)</f>
        <v>5037.7354403441668</v>
      </c>
      <c r="L12" s="9">
        <f>(10.15*10.15)*PI()</f>
        <v>323.65472915445451</v>
      </c>
      <c r="M12" s="6">
        <f t="shared" ref="M12:M58" si="3">K12/L12</f>
        <v>15.565153191196099</v>
      </c>
    </row>
    <row r="13" spans="2:13">
      <c r="B13" s="8">
        <v>3</v>
      </c>
      <c r="C13" s="12">
        <v>10</v>
      </c>
      <c r="D13" s="8">
        <v>6</v>
      </c>
      <c r="E13" s="9">
        <v>10</v>
      </c>
      <c r="F13" s="9">
        <v>30.3</v>
      </c>
      <c r="G13" s="9">
        <v>64</v>
      </c>
      <c r="H13" s="9">
        <v>80</v>
      </c>
      <c r="I13" s="9">
        <f t="shared" si="0"/>
        <v>5178.4756664712722</v>
      </c>
      <c r="J13" s="9">
        <f t="shared" si="1"/>
        <v>21.087138450121465</v>
      </c>
      <c r="K13" s="9">
        <f t="shared" si="2"/>
        <v>5199.5628049213938</v>
      </c>
      <c r="L13" s="9">
        <f t="shared" ref="L13:L58" si="4">(10.15*10.15)*PI()</f>
        <v>323.65472915445451</v>
      </c>
      <c r="M13" s="6">
        <f t="shared" si="3"/>
        <v>16.065153191196099</v>
      </c>
    </row>
    <row r="14" spans="2:13">
      <c r="B14" s="8">
        <v>4</v>
      </c>
      <c r="C14" s="12">
        <v>10</v>
      </c>
      <c r="D14" s="8">
        <v>5.5</v>
      </c>
      <c r="E14" s="9">
        <v>10</v>
      </c>
      <c r="F14" s="9">
        <v>30.3</v>
      </c>
      <c r="G14" s="9">
        <v>64</v>
      </c>
      <c r="H14" s="9">
        <v>80</v>
      </c>
      <c r="I14" s="9">
        <f t="shared" si="0"/>
        <v>5016.6483018940453</v>
      </c>
      <c r="J14" s="9">
        <f t="shared" si="1"/>
        <v>21.087138450121465</v>
      </c>
      <c r="K14" s="9">
        <f t="shared" si="2"/>
        <v>5037.7354403441668</v>
      </c>
      <c r="L14" s="9">
        <f t="shared" si="4"/>
        <v>323.65472915445451</v>
      </c>
      <c r="M14" s="6">
        <f t="shared" si="3"/>
        <v>15.565153191196099</v>
      </c>
    </row>
    <row r="15" spans="2:13">
      <c r="B15" s="8">
        <v>5</v>
      </c>
      <c r="C15" s="12">
        <v>10</v>
      </c>
      <c r="D15" s="8">
        <v>6</v>
      </c>
      <c r="E15" s="9">
        <v>10</v>
      </c>
      <c r="F15" s="9">
        <v>30.3</v>
      </c>
      <c r="G15" s="9">
        <v>64</v>
      </c>
      <c r="H15" s="9">
        <v>80</v>
      </c>
      <c r="I15" s="9">
        <f t="shared" si="0"/>
        <v>5178.4756664712722</v>
      </c>
      <c r="J15" s="9">
        <f t="shared" si="1"/>
        <v>21.087138450121465</v>
      </c>
      <c r="K15" s="9">
        <f t="shared" si="2"/>
        <v>5199.5628049213938</v>
      </c>
      <c r="L15" s="9">
        <f t="shared" si="4"/>
        <v>323.65472915445451</v>
      </c>
      <c r="M15" s="6">
        <f t="shared" si="3"/>
        <v>16.065153191196099</v>
      </c>
    </row>
    <row r="16" spans="2:13">
      <c r="B16" s="8">
        <v>6</v>
      </c>
      <c r="C16" s="12">
        <v>10</v>
      </c>
      <c r="D16" s="8">
        <v>5</v>
      </c>
      <c r="E16" s="9">
        <v>10</v>
      </c>
      <c r="F16" s="9">
        <v>30.3</v>
      </c>
      <c r="G16" s="9">
        <v>64</v>
      </c>
      <c r="H16" s="9">
        <v>80</v>
      </c>
      <c r="I16" s="9">
        <f t="shared" si="0"/>
        <v>4854.8209373168174</v>
      </c>
      <c r="J16" s="9">
        <f t="shared" si="1"/>
        <v>21.087138450121465</v>
      </c>
      <c r="K16" s="9">
        <f t="shared" si="2"/>
        <v>4875.908075766939</v>
      </c>
      <c r="L16" s="9">
        <f t="shared" si="4"/>
        <v>323.65472915445451</v>
      </c>
      <c r="M16" s="6">
        <f t="shared" si="3"/>
        <v>15.065153191196098</v>
      </c>
    </row>
    <row r="17" spans="2:13">
      <c r="B17" s="8">
        <v>7</v>
      </c>
      <c r="C17" s="12">
        <v>10</v>
      </c>
      <c r="D17" s="8">
        <v>7</v>
      </c>
      <c r="E17" s="9">
        <v>10</v>
      </c>
      <c r="F17" s="9">
        <v>30.3</v>
      </c>
      <c r="G17" s="9">
        <v>64</v>
      </c>
      <c r="H17" s="9">
        <v>80</v>
      </c>
      <c r="I17" s="9">
        <f t="shared" si="0"/>
        <v>5502.130395625727</v>
      </c>
      <c r="J17" s="9">
        <f t="shared" si="1"/>
        <v>21.087138450121465</v>
      </c>
      <c r="K17" s="9">
        <f t="shared" si="2"/>
        <v>5523.2175340758486</v>
      </c>
      <c r="L17" s="9">
        <f t="shared" si="4"/>
        <v>323.65472915445451</v>
      </c>
      <c r="M17" s="6">
        <f t="shared" si="3"/>
        <v>17.065153191196099</v>
      </c>
    </row>
    <row r="18" spans="2:13">
      <c r="B18" s="8">
        <v>8</v>
      </c>
      <c r="C18" s="12">
        <v>10</v>
      </c>
      <c r="D18" s="8">
        <v>8</v>
      </c>
      <c r="E18" s="9">
        <v>10</v>
      </c>
      <c r="F18" s="9">
        <v>30.3</v>
      </c>
      <c r="G18" s="9">
        <v>64</v>
      </c>
      <c r="H18" s="9">
        <v>80</v>
      </c>
      <c r="I18" s="9">
        <f t="shared" si="0"/>
        <v>5825.7851247801809</v>
      </c>
      <c r="J18" s="9">
        <f t="shared" si="1"/>
        <v>21.087138450121465</v>
      </c>
      <c r="K18" s="9">
        <f t="shared" si="2"/>
        <v>5846.8722632303025</v>
      </c>
      <c r="L18" s="9">
        <f t="shared" si="4"/>
        <v>323.65472915445451</v>
      </c>
      <c r="M18" s="6">
        <f t="shared" si="3"/>
        <v>18.065153191196096</v>
      </c>
    </row>
    <row r="19" spans="2:13">
      <c r="B19" s="10">
        <v>9</v>
      </c>
      <c r="C19" s="13">
        <v>10</v>
      </c>
      <c r="D19" s="10">
        <v>7.4</v>
      </c>
      <c r="E19" s="11">
        <v>10</v>
      </c>
      <c r="F19" s="11">
        <v>30.3</v>
      </c>
      <c r="G19" s="11">
        <v>64</v>
      </c>
      <c r="H19" s="11">
        <v>80</v>
      </c>
      <c r="I19" s="11">
        <f t="shared" si="0"/>
        <v>5631.592287287508</v>
      </c>
      <c r="J19" s="11">
        <f t="shared" si="1"/>
        <v>21.087138450121465</v>
      </c>
      <c r="K19" s="11">
        <f t="shared" si="2"/>
        <v>5652.6794257376296</v>
      </c>
      <c r="L19" s="11">
        <f t="shared" si="4"/>
        <v>323.65472915445451</v>
      </c>
      <c r="M19" s="6">
        <f t="shared" si="3"/>
        <v>17.465153191196098</v>
      </c>
    </row>
    <row r="20" spans="2:13">
      <c r="B20" s="10">
        <v>10</v>
      </c>
      <c r="C20" s="13">
        <v>10</v>
      </c>
      <c r="D20" s="10">
        <v>6.5</v>
      </c>
      <c r="E20" s="11">
        <v>10</v>
      </c>
      <c r="F20" s="11">
        <v>30.3</v>
      </c>
      <c r="G20" s="11">
        <v>64</v>
      </c>
      <c r="H20" s="11">
        <v>80</v>
      </c>
      <c r="I20" s="11">
        <f t="shared" si="0"/>
        <v>5340.3030310484992</v>
      </c>
      <c r="J20" s="11">
        <f t="shared" si="1"/>
        <v>21.087138450121465</v>
      </c>
      <c r="K20" s="11">
        <f t="shared" si="2"/>
        <v>5361.3901694986207</v>
      </c>
      <c r="L20" s="11">
        <f t="shared" si="4"/>
        <v>323.65472915445451</v>
      </c>
      <c r="M20" s="6">
        <f t="shared" si="3"/>
        <v>16.565153191196096</v>
      </c>
    </row>
    <row r="21" spans="2:13">
      <c r="B21" s="10">
        <v>11</v>
      </c>
      <c r="C21" s="13">
        <v>10</v>
      </c>
      <c r="D21" s="10">
        <v>6</v>
      </c>
      <c r="E21" s="11">
        <v>10</v>
      </c>
      <c r="F21" s="11">
        <v>30.3</v>
      </c>
      <c r="G21" s="11">
        <v>64</v>
      </c>
      <c r="H21" s="11">
        <v>80</v>
      </c>
      <c r="I21" s="11">
        <f t="shared" si="0"/>
        <v>5178.4756664712722</v>
      </c>
      <c r="J21" s="11">
        <f t="shared" si="1"/>
        <v>21.087138450121465</v>
      </c>
      <c r="K21" s="11">
        <f t="shared" si="2"/>
        <v>5199.5628049213938</v>
      </c>
      <c r="L21" s="11">
        <f t="shared" si="4"/>
        <v>323.65472915445451</v>
      </c>
      <c r="M21" s="6">
        <f t="shared" si="3"/>
        <v>16.065153191196099</v>
      </c>
    </row>
    <row r="22" spans="2:13">
      <c r="B22" s="10">
        <v>12</v>
      </c>
      <c r="C22" s="13">
        <v>10</v>
      </c>
      <c r="D22" s="10">
        <v>6</v>
      </c>
      <c r="E22" s="11">
        <v>10</v>
      </c>
      <c r="F22" s="11">
        <v>30.3</v>
      </c>
      <c r="G22" s="11">
        <v>64</v>
      </c>
      <c r="H22" s="11">
        <v>80</v>
      </c>
      <c r="I22" s="11">
        <f t="shared" si="0"/>
        <v>5178.4756664712722</v>
      </c>
      <c r="J22" s="11">
        <f t="shared" si="1"/>
        <v>21.087138450121465</v>
      </c>
      <c r="K22" s="11">
        <f t="shared" si="2"/>
        <v>5199.5628049213938</v>
      </c>
      <c r="L22" s="11">
        <f t="shared" si="4"/>
        <v>323.65472915445451</v>
      </c>
      <c r="M22" s="6">
        <f t="shared" si="3"/>
        <v>16.065153191196099</v>
      </c>
    </row>
    <row r="23" spans="2:13">
      <c r="B23" s="10">
        <v>13</v>
      </c>
      <c r="C23" s="13">
        <v>10</v>
      </c>
      <c r="D23" s="10">
        <v>7.5</v>
      </c>
      <c r="E23" s="11">
        <v>10</v>
      </c>
      <c r="F23" s="11">
        <v>30.3</v>
      </c>
      <c r="G23" s="11">
        <v>64</v>
      </c>
      <c r="H23" s="11">
        <v>80</v>
      </c>
      <c r="I23" s="11">
        <f t="shared" si="0"/>
        <v>5663.957760202954</v>
      </c>
      <c r="J23" s="11">
        <f t="shared" si="1"/>
        <v>21.087138450121465</v>
      </c>
      <c r="K23" s="11">
        <f t="shared" si="2"/>
        <v>5685.0448986530755</v>
      </c>
      <c r="L23" s="11">
        <f t="shared" si="4"/>
        <v>323.65472915445451</v>
      </c>
      <c r="M23" s="6">
        <f t="shared" si="3"/>
        <v>17.565153191196099</v>
      </c>
    </row>
    <row r="24" spans="2:13">
      <c r="B24" s="10">
        <v>14</v>
      </c>
      <c r="C24" s="13">
        <v>10</v>
      </c>
      <c r="D24" s="10">
        <v>7.5</v>
      </c>
      <c r="E24" s="11">
        <v>10</v>
      </c>
      <c r="F24" s="11">
        <v>30.3</v>
      </c>
      <c r="G24" s="11">
        <v>64</v>
      </c>
      <c r="H24" s="11">
        <v>80</v>
      </c>
      <c r="I24" s="11">
        <f t="shared" si="0"/>
        <v>5663.957760202954</v>
      </c>
      <c r="J24" s="11">
        <f t="shared" si="1"/>
        <v>21.087138450121465</v>
      </c>
      <c r="K24" s="11">
        <f t="shared" si="2"/>
        <v>5685.0448986530755</v>
      </c>
      <c r="L24" s="11">
        <f t="shared" si="4"/>
        <v>323.65472915445451</v>
      </c>
      <c r="M24" s="6">
        <f t="shared" si="3"/>
        <v>17.565153191196099</v>
      </c>
    </row>
    <row r="25" spans="2:13">
      <c r="B25" s="10">
        <v>15</v>
      </c>
      <c r="C25" s="13">
        <v>10</v>
      </c>
      <c r="D25" s="10">
        <v>7</v>
      </c>
      <c r="E25" s="11">
        <v>10</v>
      </c>
      <c r="F25" s="11">
        <v>30.3</v>
      </c>
      <c r="G25" s="11">
        <v>64</v>
      </c>
      <c r="H25" s="11">
        <v>80</v>
      </c>
      <c r="I25" s="11">
        <f t="shared" si="0"/>
        <v>5502.130395625727</v>
      </c>
      <c r="J25" s="11">
        <f t="shared" si="1"/>
        <v>21.087138450121465</v>
      </c>
      <c r="K25" s="11">
        <f t="shared" si="2"/>
        <v>5523.2175340758486</v>
      </c>
      <c r="L25" s="11">
        <f t="shared" si="4"/>
        <v>323.65472915445451</v>
      </c>
      <c r="M25" s="6">
        <f t="shared" si="3"/>
        <v>17.065153191196099</v>
      </c>
    </row>
    <row r="26" spans="2:13">
      <c r="B26" s="10">
        <v>16</v>
      </c>
      <c r="C26" s="13">
        <v>10</v>
      </c>
      <c r="D26" s="10">
        <v>5</v>
      </c>
      <c r="E26" s="11">
        <v>10</v>
      </c>
      <c r="F26" s="11">
        <v>30.3</v>
      </c>
      <c r="G26" s="11">
        <v>64</v>
      </c>
      <c r="H26" s="11">
        <v>80</v>
      </c>
      <c r="I26" s="11">
        <f t="shared" si="0"/>
        <v>4854.8209373168174</v>
      </c>
      <c r="J26" s="11">
        <f t="shared" si="1"/>
        <v>21.087138450121465</v>
      </c>
      <c r="K26" s="11">
        <f t="shared" si="2"/>
        <v>4875.908075766939</v>
      </c>
      <c r="L26" s="11">
        <f t="shared" si="4"/>
        <v>323.65472915445451</v>
      </c>
      <c r="M26" s="6">
        <f t="shared" si="3"/>
        <v>15.065153191196098</v>
      </c>
    </row>
    <row r="27" spans="2:13">
      <c r="B27" s="8">
        <v>17</v>
      </c>
      <c r="C27" s="12">
        <v>10</v>
      </c>
      <c r="D27" s="8">
        <v>6</v>
      </c>
      <c r="E27" s="8">
        <v>10</v>
      </c>
      <c r="F27" s="8">
        <v>30.3</v>
      </c>
      <c r="G27" s="8">
        <v>64</v>
      </c>
      <c r="H27" s="9">
        <v>80</v>
      </c>
      <c r="I27" s="9">
        <f t="shared" si="0"/>
        <v>5178.4756664712722</v>
      </c>
      <c r="J27" s="9">
        <f t="shared" si="1"/>
        <v>21.087138450121465</v>
      </c>
      <c r="K27" s="9">
        <f t="shared" si="2"/>
        <v>5199.5628049213938</v>
      </c>
      <c r="L27" s="9">
        <f t="shared" si="4"/>
        <v>323.65472915445451</v>
      </c>
      <c r="M27" s="6">
        <f t="shared" si="3"/>
        <v>16.065153191196099</v>
      </c>
    </row>
    <row r="28" spans="2:13">
      <c r="B28" s="8">
        <v>18</v>
      </c>
      <c r="C28" s="12">
        <v>10</v>
      </c>
      <c r="D28" s="8">
        <v>6.5</v>
      </c>
      <c r="E28" s="8">
        <v>10</v>
      </c>
      <c r="F28" s="8">
        <v>30.3</v>
      </c>
      <c r="G28" s="8">
        <v>64</v>
      </c>
      <c r="H28" s="9">
        <v>80</v>
      </c>
      <c r="I28" s="9">
        <f t="shared" si="0"/>
        <v>5340.3030310484992</v>
      </c>
      <c r="J28" s="9">
        <f t="shared" si="1"/>
        <v>21.087138450121465</v>
      </c>
      <c r="K28" s="9">
        <f t="shared" si="2"/>
        <v>5361.3901694986207</v>
      </c>
      <c r="L28" s="9">
        <f t="shared" si="4"/>
        <v>323.65472915445451</v>
      </c>
      <c r="M28" s="6">
        <f t="shared" si="3"/>
        <v>16.565153191196096</v>
      </c>
    </row>
    <row r="29" spans="2:13">
      <c r="B29" s="8">
        <v>19</v>
      </c>
      <c r="C29" s="12">
        <v>10</v>
      </c>
      <c r="D29" s="8">
        <v>7</v>
      </c>
      <c r="E29" s="8">
        <v>10</v>
      </c>
      <c r="F29" s="8">
        <v>30.3</v>
      </c>
      <c r="G29" s="8">
        <v>64</v>
      </c>
      <c r="H29" s="9">
        <v>80</v>
      </c>
      <c r="I29" s="9">
        <f t="shared" si="0"/>
        <v>5502.130395625727</v>
      </c>
      <c r="J29" s="9">
        <f t="shared" si="1"/>
        <v>21.087138450121465</v>
      </c>
      <c r="K29" s="9">
        <f t="shared" si="2"/>
        <v>5523.2175340758486</v>
      </c>
      <c r="L29" s="9">
        <f t="shared" si="4"/>
        <v>323.65472915445451</v>
      </c>
      <c r="M29" s="6">
        <f t="shared" si="3"/>
        <v>17.065153191196099</v>
      </c>
    </row>
    <row r="30" spans="2:13">
      <c r="B30" s="8">
        <v>20</v>
      </c>
      <c r="C30" s="12">
        <v>10</v>
      </c>
      <c r="D30" s="8">
        <v>6</v>
      </c>
      <c r="E30" s="8">
        <v>10</v>
      </c>
      <c r="F30" s="8">
        <v>30.3</v>
      </c>
      <c r="G30" s="8">
        <v>64</v>
      </c>
      <c r="H30" s="9">
        <v>80</v>
      </c>
      <c r="I30" s="9">
        <f t="shared" si="0"/>
        <v>5178.4756664712722</v>
      </c>
      <c r="J30" s="9">
        <f t="shared" si="1"/>
        <v>21.087138450121465</v>
      </c>
      <c r="K30" s="9">
        <f t="shared" si="2"/>
        <v>5199.5628049213938</v>
      </c>
      <c r="L30" s="9">
        <f t="shared" si="4"/>
        <v>323.65472915445451</v>
      </c>
      <c r="M30" s="6">
        <f t="shared" si="3"/>
        <v>16.065153191196099</v>
      </c>
    </row>
    <row r="31" spans="2:13">
      <c r="B31" s="8">
        <v>21</v>
      </c>
      <c r="C31" s="12">
        <v>10</v>
      </c>
      <c r="D31" s="8">
        <v>6.5</v>
      </c>
      <c r="E31" s="8">
        <v>10</v>
      </c>
      <c r="F31" s="8">
        <v>30.3</v>
      </c>
      <c r="G31" s="8">
        <v>64</v>
      </c>
      <c r="H31" s="9">
        <v>80</v>
      </c>
      <c r="I31" s="9">
        <f t="shared" si="0"/>
        <v>5340.3030310484992</v>
      </c>
      <c r="J31" s="9">
        <f t="shared" si="1"/>
        <v>21.087138450121465</v>
      </c>
      <c r="K31" s="9">
        <f t="shared" si="2"/>
        <v>5361.3901694986207</v>
      </c>
      <c r="L31" s="9">
        <f t="shared" si="4"/>
        <v>323.65472915445451</v>
      </c>
      <c r="M31" s="6">
        <f t="shared" si="3"/>
        <v>16.565153191196096</v>
      </c>
    </row>
    <row r="32" spans="2:13">
      <c r="B32" s="8">
        <v>22</v>
      </c>
      <c r="C32" s="12">
        <v>10</v>
      </c>
      <c r="D32" s="8">
        <v>6</v>
      </c>
      <c r="E32" s="8">
        <v>10</v>
      </c>
      <c r="F32" s="8">
        <v>30.3</v>
      </c>
      <c r="G32" s="8">
        <v>64</v>
      </c>
      <c r="H32" s="9">
        <v>80</v>
      </c>
      <c r="I32" s="9">
        <f t="shared" si="0"/>
        <v>5178.4756664712722</v>
      </c>
      <c r="J32" s="9">
        <f t="shared" si="1"/>
        <v>21.087138450121465</v>
      </c>
      <c r="K32" s="9">
        <f t="shared" si="2"/>
        <v>5199.5628049213938</v>
      </c>
      <c r="L32" s="9">
        <f t="shared" si="4"/>
        <v>323.65472915445451</v>
      </c>
      <c r="M32" s="6">
        <f t="shared" si="3"/>
        <v>16.065153191196099</v>
      </c>
    </row>
    <row r="33" spans="2:13">
      <c r="B33" s="8">
        <v>23</v>
      </c>
      <c r="C33" s="12">
        <v>10</v>
      </c>
      <c r="D33" s="8">
        <v>6</v>
      </c>
      <c r="E33" s="8">
        <v>10</v>
      </c>
      <c r="F33" s="8">
        <v>30.3</v>
      </c>
      <c r="G33" s="8">
        <v>64</v>
      </c>
      <c r="H33" s="9">
        <v>80</v>
      </c>
      <c r="I33" s="9">
        <f t="shared" si="0"/>
        <v>5178.4756664712722</v>
      </c>
      <c r="J33" s="9">
        <f t="shared" si="1"/>
        <v>21.087138450121465</v>
      </c>
      <c r="K33" s="9">
        <f t="shared" si="2"/>
        <v>5199.5628049213938</v>
      </c>
      <c r="L33" s="9">
        <f t="shared" si="4"/>
        <v>323.65472915445451</v>
      </c>
      <c r="M33" s="6">
        <f t="shared" si="3"/>
        <v>16.065153191196099</v>
      </c>
    </row>
    <row r="34" spans="2:13">
      <c r="B34" s="8">
        <v>24</v>
      </c>
      <c r="C34" s="12">
        <v>10</v>
      </c>
      <c r="D34" s="8">
        <v>6.5</v>
      </c>
      <c r="E34" s="8">
        <v>10</v>
      </c>
      <c r="F34" s="8">
        <v>30.3</v>
      </c>
      <c r="G34" s="8">
        <v>64</v>
      </c>
      <c r="H34" s="9">
        <v>80</v>
      </c>
      <c r="I34" s="9">
        <f t="shared" si="0"/>
        <v>5340.3030310484992</v>
      </c>
      <c r="J34" s="9">
        <f t="shared" si="1"/>
        <v>21.087138450121465</v>
      </c>
      <c r="K34" s="9">
        <f t="shared" si="2"/>
        <v>5361.3901694986207</v>
      </c>
      <c r="L34" s="9">
        <f t="shared" si="4"/>
        <v>323.65472915445451</v>
      </c>
      <c r="M34" s="6">
        <f t="shared" si="3"/>
        <v>16.565153191196096</v>
      </c>
    </row>
    <row r="35" spans="2:13">
      <c r="B35" s="10">
        <v>25</v>
      </c>
      <c r="C35" s="13">
        <v>10</v>
      </c>
      <c r="D35" s="10">
        <v>7</v>
      </c>
      <c r="E35" s="10">
        <v>10</v>
      </c>
      <c r="F35" s="10">
        <v>30.3</v>
      </c>
      <c r="G35" s="10">
        <v>64</v>
      </c>
      <c r="H35" s="11">
        <v>80</v>
      </c>
      <c r="I35" s="11">
        <f t="shared" si="0"/>
        <v>5502.130395625727</v>
      </c>
      <c r="J35" s="11">
        <f t="shared" si="1"/>
        <v>21.087138450121465</v>
      </c>
      <c r="K35" s="11">
        <f t="shared" si="2"/>
        <v>5523.2175340758486</v>
      </c>
      <c r="L35" s="11">
        <f t="shared" si="4"/>
        <v>323.65472915445451</v>
      </c>
      <c r="M35" s="6">
        <f t="shared" si="3"/>
        <v>17.065153191196099</v>
      </c>
    </row>
    <row r="36" spans="2:13">
      <c r="B36" s="10">
        <v>26</v>
      </c>
      <c r="C36" s="13">
        <v>10</v>
      </c>
      <c r="D36" s="10">
        <v>6</v>
      </c>
      <c r="E36" s="10">
        <v>10</v>
      </c>
      <c r="F36" s="10">
        <v>30.3</v>
      </c>
      <c r="G36" s="10">
        <v>64</v>
      </c>
      <c r="H36" s="11">
        <v>80</v>
      </c>
      <c r="I36" s="11">
        <f t="shared" si="0"/>
        <v>5178.4756664712722</v>
      </c>
      <c r="J36" s="11">
        <f t="shared" si="1"/>
        <v>21.087138450121465</v>
      </c>
      <c r="K36" s="11">
        <f t="shared" si="2"/>
        <v>5199.5628049213938</v>
      </c>
      <c r="L36" s="11">
        <f t="shared" si="4"/>
        <v>323.65472915445451</v>
      </c>
      <c r="M36" s="6">
        <f t="shared" si="3"/>
        <v>16.065153191196099</v>
      </c>
    </row>
    <row r="37" spans="2:13">
      <c r="B37" s="10">
        <v>27</v>
      </c>
      <c r="C37" s="13">
        <v>10</v>
      </c>
      <c r="D37" s="10">
        <v>6.5</v>
      </c>
      <c r="E37" s="10">
        <v>10</v>
      </c>
      <c r="F37" s="10">
        <v>30.3</v>
      </c>
      <c r="G37" s="10">
        <v>64</v>
      </c>
      <c r="H37" s="11">
        <v>80</v>
      </c>
      <c r="I37" s="11">
        <f t="shared" si="0"/>
        <v>5340.3030310484992</v>
      </c>
      <c r="J37" s="11">
        <f t="shared" si="1"/>
        <v>21.087138450121465</v>
      </c>
      <c r="K37" s="11">
        <f t="shared" si="2"/>
        <v>5361.3901694986207</v>
      </c>
      <c r="L37" s="11">
        <f t="shared" si="4"/>
        <v>323.65472915445451</v>
      </c>
      <c r="M37" s="6">
        <f t="shared" si="3"/>
        <v>16.565153191196096</v>
      </c>
    </row>
    <row r="38" spans="2:13">
      <c r="B38" s="10">
        <v>28</v>
      </c>
      <c r="C38" s="13">
        <v>10</v>
      </c>
      <c r="D38" s="10">
        <v>6.4</v>
      </c>
      <c r="E38" s="10">
        <v>10</v>
      </c>
      <c r="F38" s="10">
        <v>30.3</v>
      </c>
      <c r="G38" s="10">
        <v>64</v>
      </c>
      <c r="H38" s="11">
        <v>80</v>
      </c>
      <c r="I38" s="11">
        <f t="shared" si="0"/>
        <v>5307.9375581330532</v>
      </c>
      <c r="J38" s="11">
        <f t="shared" si="1"/>
        <v>21.087138450121465</v>
      </c>
      <c r="K38" s="11">
        <f t="shared" si="2"/>
        <v>5329.0246965831748</v>
      </c>
      <c r="L38" s="11">
        <f t="shared" si="4"/>
        <v>323.65472915445451</v>
      </c>
      <c r="M38" s="6">
        <f t="shared" si="3"/>
        <v>16.465153191196094</v>
      </c>
    </row>
    <row r="39" spans="2:13">
      <c r="B39" s="10">
        <v>29</v>
      </c>
      <c r="C39" s="13">
        <v>10</v>
      </c>
      <c r="D39" s="10">
        <v>6</v>
      </c>
      <c r="E39" s="10">
        <v>10</v>
      </c>
      <c r="F39" s="10">
        <v>30.3</v>
      </c>
      <c r="G39" s="10">
        <v>64</v>
      </c>
      <c r="H39" s="11">
        <v>80</v>
      </c>
      <c r="I39" s="11">
        <f t="shared" si="0"/>
        <v>5178.4756664712722</v>
      </c>
      <c r="J39" s="11">
        <f t="shared" si="1"/>
        <v>21.087138450121465</v>
      </c>
      <c r="K39" s="11">
        <f t="shared" si="2"/>
        <v>5199.5628049213938</v>
      </c>
      <c r="L39" s="11">
        <f t="shared" si="4"/>
        <v>323.65472915445451</v>
      </c>
      <c r="M39" s="6">
        <f t="shared" si="3"/>
        <v>16.065153191196099</v>
      </c>
    </row>
    <row r="40" spans="2:13">
      <c r="B40" s="10">
        <v>30</v>
      </c>
      <c r="C40" s="13">
        <v>10</v>
      </c>
      <c r="D40" s="10">
        <v>6</v>
      </c>
      <c r="E40" s="10">
        <v>10</v>
      </c>
      <c r="F40" s="10">
        <v>30.3</v>
      </c>
      <c r="G40" s="10">
        <v>64</v>
      </c>
      <c r="H40" s="11">
        <v>80</v>
      </c>
      <c r="I40" s="11">
        <f t="shared" si="0"/>
        <v>5178.4756664712722</v>
      </c>
      <c r="J40" s="11">
        <f t="shared" si="1"/>
        <v>21.087138450121465</v>
      </c>
      <c r="K40" s="11">
        <f t="shared" si="2"/>
        <v>5199.5628049213938</v>
      </c>
      <c r="L40" s="11">
        <f t="shared" si="4"/>
        <v>323.65472915445451</v>
      </c>
      <c r="M40" s="6">
        <f t="shared" si="3"/>
        <v>16.065153191196099</v>
      </c>
    </row>
    <row r="41" spans="2:13">
      <c r="B41" s="10">
        <v>31</v>
      </c>
      <c r="C41" s="13">
        <v>10</v>
      </c>
      <c r="D41" s="10">
        <v>7</v>
      </c>
      <c r="E41" s="10">
        <v>10</v>
      </c>
      <c r="F41" s="10">
        <v>30.3</v>
      </c>
      <c r="G41" s="10">
        <v>64</v>
      </c>
      <c r="H41" s="11">
        <v>80</v>
      </c>
      <c r="I41" s="11">
        <f t="shared" si="0"/>
        <v>5502.130395625727</v>
      </c>
      <c r="J41" s="11">
        <f t="shared" si="1"/>
        <v>21.087138450121465</v>
      </c>
      <c r="K41" s="11">
        <f t="shared" si="2"/>
        <v>5523.2175340758486</v>
      </c>
      <c r="L41" s="11">
        <f t="shared" si="4"/>
        <v>323.65472915445451</v>
      </c>
      <c r="M41" s="6">
        <f t="shared" si="3"/>
        <v>17.065153191196099</v>
      </c>
    </row>
    <row r="42" spans="2:13">
      <c r="B42" s="10">
        <v>32</v>
      </c>
      <c r="C42" s="13">
        <v>10</v>
      </c>
      <c r="D42" s="10">
        <v>6.5</v>
      </c>
      <c r="E42" s="10">
        <v>10</v>
      </c>
      <c r="F42" s="10">
        <v>30.3</v>
      </c>
      <c r="G42" s="10">
        <v>64</v>
      </c>
      <c r="H42" s="11">
        <v>80</v>
      </c>
      <c r="I42" s="11">
        <f t="shared" si="0"/>
        <v>5340.3030310484992</v>
      </c>
      <c r="J42" s="11">
        <f t="shared" si="1"/>
        <v>21.087138450121465</v>
      </c>
      <c r="K42" s="11">
        <f t="shared" si="2"/>
        <v>5361.3901694986207</v>
      </c>
      <c r="L42" s="11">
        <f t="shared" si="4"/>
        <v>323.65472915445451</v>
      </c>
      <c r="M42" s="6">
        <f t="shared" si="3"/>
        <v>16.565153191196096</v>
      </c>
    </row>
    <row r="43" spans="2:13">
      <c r="B43" s="8">
        <v>33</v>
      </c>
      <c r="C43" s="12">
        <v>10</v>
      </c>
      <c r="D43" s="8">
        <v>7</v>
      </c>
      <c r="E43" s="8">
        <v>10</v>
      </c>
      <c r="F43" s="8">
        <v>30.3</v>
      </c>
      <c r="G43" s="8">
        <v>64</v>
      </c>
      <c r="H43" s="9">
        <v>80</v>
      </c>
      <c r="I43" s="9">
        <f t="shared" si="0"/>
        <v>5502.130395625727</v>
      </c>
      <c r="J43" s="9">
        <f t="shared" si="1"/>
        <v>21.087138450121465</v>
      </c>
      <c r="K43" s="9">
        <f t="shared" si="2"/>
        <v>5523.2175340758486</v>
      </c>
      <c r="L43" s="9">
        <f t="shared" si="4"/>
        <v>323.65472915445451</v>
      </c>
      <c r="M43" s="6">
        <f t="shared" si="3"/>
        <v>17.065153191196099</v>
      </c>
    </row>
    <row r="44" spans="2:13">
      <c r="B44" s="8">
        <v>34</v>
      </c>
      <c r="C44" s="12">
        <v>10</v>
      </c>
      <c r="D44" s="8">
        <v>6.5</v>
      </c>
      <c r="E44" s="8">
        <v>10</v>
      </c>
      <c r="F44" s="8">
        <v>30.3</v>
      </c>
      <c r="G44" s="8">
        <v>64</v>
      </c>
      <c r="H44" s="9">
        <v>80</v>
      </c>
      <c r="I44" s="9">
        <f t="shared" si="0"/>
        <v>5340.3030310484992</v>
      </c>
      <c r="J44" s="9">
        <f t="shared" si="1"/>
        <v>21.087138450121465</v>
      </c>
      <c r="K44" s="9">
        <f t="shared" si="2"/>
        <v>5361.3901694986207</v>
      </c>
      <c r="L44" s="9">
        <f t="shared" si="4"/>
        <v>323.65472915445451</v>
      </c>
      <c r="M44" s="6">
        <f t="shared" si="3"/>
        <v>16.565153191196096</v>
      </c>
    </row>
    <row r="45" spans="2:13">
      <c r="B45" s="8">
        <v>35</v>
      </c>
      <c r="C45" s="12">
        <v>10</v>
      </c>
      <c r="D45" s="8">
        <v>5</v>
      </c>
      <c r="E45" s="8">
        <v>10</v>
      </c>
      <c r="F45" s="8">
        <v>30.3</v>
      </c>
      <c r="G45" s="8">
        <v>64</v>
      </c>
      <c r="H45" s="9">
        <v>80</v>
      </c>
      <c r="I45" s="9">
        <f t="shared" si="0"/>
        <v>4854.8209373168174</v>
      </c>
      <c r="J45" s="9">
        <f t="shared" si="1"/>
        <v>21.087138450121465</v>
      </c>
      <c r="K45" s="9">
        <f t="shared" si="2"/>
        <v>4875.908075766939</v>
      </c>
      <c r="L45" s="9">
        <f t="shared" si="4"/>
        <v>323.65472915445451</v>
      </c>
      <c r="M45" s="6">
        <f t="shared" si="3"/>
        <v>15.065153191196098</v>
      </c>
    </row>
    <row r="46" spans="2:13">
      <c r="B46" s="8">
        <v>36</v>
      </c>
      <c r="C46" s="12">
        <v>10</v>
      </c>
      <c r="D46" s="8">
        <v>5.5</v>
      </c>
      <c r="E46" s="8">
        <v>10</v>
      </c>
      <c r="F46" s="8">
        <v>30.3</v>
      </c>
      <c r="G46" s="8">
        <v>64</v>
      </c>
      <c r="H46" s="9">
        <v>80</v>
      </c>
      <c r="I46" s="9">
        <f t="shared" si="0"/>
        <v>5016.6483018940453</v>
      </c>
      <c r="J46" s="9">
        <f t="shared" si="1"/>
        <v>21.087138450121465</v>
      </c>
      <c r="K46" s="9">
        <f t="shared" si="2"/>
        <v>5037.7354403441668</v>
      </c>
      <c r="L46" s="9">
        <f t="shared" si="4"/>
        <v>323.65472915445451</v>
      </c>
      <c r="M46" s="6">
        <f t="shared" si="3"/>
        <v>15.565153191196099</v>
      </c>
    </row>
    <row r="47" spans="2:13">
      <c r="B47" s="8">
        <v>37</v>
      </c>
      <c r="C47" s="12">
        <v>10</v>
      </c>
      <c r="D47" s="8">
        <v>5.8</v>
      </c>
      <c r="E47" s="8">
        <v>10</v>
      </c>
      <c r="F47" s="8">
        <v>30.3</v>
      </c>
      <c r="G47" s="8">
        <v>64</v>
      </c>
      <c r="H47" s="9">
        <v>80</v>
      </c>
      <c r="I47" s="9">
        <f t="shared" si="0"/>
        <v>5113.7447206403813</v>
      </c>
      <c r="J47" s="9">
        <f t="shared" si="1"/>
        <v>21.087138450121465</v>
      </c>
      <c r="K47" s="9">
        <f t="shared" si="2"/>
        <v>5134.8318590905028</v>
      </c>
      <c r="L47" s="9">
        <f t="shared" si="4"/>
        <v>323.65472915445451</v>
      </c>
      <c r="M47" s="6">
        <f t="shared" si="3"/>
        <v>15.865153191196098</v>
      </c>
    </row>
    <row r="48" spans="2:13">
      <c r="B48" s="8">
        <v>38</v>
      </c>
      <c r="C48" s="12">
        <v>10</v>
      </c>
      <c r="D48" s="8">
        <v>6.4</v>
      </c>
      <c r="E48" s="8">
        <v>10</v>
      </c>
      <c r="F48" s="8">
        <v>30.3</v>
      </c>
      <c r="G48" s="8">
        <v>64</v>
      </c>
      <c r="H48" s="9">
        <v>80</v>
      </c>
      <c r="I48" s="9">
        <f t="shared" si="0"/>
        <v>5307.9375581330532</v>
      </c>
      <c r="J48" s="9">
        <f t="shared" si="1"/>
        <v>21.087138450121465</v>
      </c>
      <c r="K48" s="9">
        <f t="shared" si="2"/>
        <v>5329.0246965831748</v>
      </c>
      <c r="L48" s="9">
        <f t="shared" si="4"/>
        <v>323.65472915445451</v>
      </c>
      <c r="M48" s="6">
        <f t="shared" si="3"/>
        <v>16.465153191196094</v>
      </c>
    </row>
    <row r="49" spans="2:13">
      <c r="B49" s="8">
        <v>39</v>
      </c>
      <c r="C49" s="12">
        <v>10</v>
      </c>
      <c r="D49" s="8">
        <v>6.3</v>
      </c>
      <c r="E49" s="8">
        <v>10</v>
      </c>
      <c r="F49" s="8">
        <v>30.3</v>
      </c>
      <c r="G49" s="8">
        <v>64</v>
      </c>
      <c r="H49" s="9">
        <v>80</v>
      </c>
      <c r="I49" s="9">
        <f t="shared" si="0"/>
        <v>5275.5720852176091</v>
      </c>
      <c r="J49" s="9">
        <f t="shared" si="1"/>
        <v>21.087138450121465</v>
      </c>
      <c r="K49" s="9">
        <f t="shared" si="2"/>
        <v>5296.6592236677307</v>
      </c>
      <c r="L49" s="9">
        <f t="shared" si="4"/>
        <v>323.65472915445451</v>
      </c>
      <c r="M49" s="6">
        <f t="shared" si="3"/>
        <v>16.3651531911961</v>
      </c>
    </row>
    <row r="50" spans="2:13">
      <c r="B50" s="8">
        <v>40</v>
      </c>
      <c r="C50" s="12">
        <v>10</v>
      </c>
      <c r="D50" s="8">
        <v>6</v>
      </c>
      <c r="E50" s="8">
        <v>10</v>
      </c>
      <c r="F50" s="8">
        <v>30.3</v>
      </c>
      <c r="G50" s="8">
        <v>64</v>
      </c>
      <c r="H50" s="9">
        <v>80</v>
      </c>
      <c r="I50" s="9">
        <f t="shared" si="0"/>
        <v>5178.4756664712722</v>
      </c>
      <c r="J50" s="9">
        <f t="shared" si="1"/>
        <v>21.087138450121465</v>
      </c>
      <c r="K50" s="9">
        <f t="shared" si="2"/>
        <v>5199.5628049213938</v>
      </c>
      <c r="L50" s="9">
        <f t="shared" si="4"/>
        <v>323.65472915445451</v>
      </c>
      <c r="M50" s="6">
        <f t="shared" si="3"/>
        <v>16.065153191196099</v>
      </c>
    </row>
    <row r="51" spans="2:13">
      <c r="B51" s="10">
        <v>41</v>
      </c>
      <c r="C51" s="13">
        <v>10</v>
      </c>
      <c r="D51" s="10">
        <v>6</v>
      </c>
      <c r="E51" s="10">
        <v>10</v>
      </c>
      <c r="F51" s="10">
        <v>30.3</v>
      </c>
      <c r="G51" s="10">
        <v>64</v>
      </c>
      <c r="H51" s="11">
        <v>80</v>
      </c>
      <c r="I51" s="11">
        <f t="shared" si="0"/>
        <v>5178.4756664712722</v>
      </c>
      <c r="J51" s="11">
        <f t="shared" si="1"/>
        <v>21.087138450121465</v>
      </c>
      <c r="K51" s="11">
        <f t="shared" si="2"/>
        <v>5199.5628049213938</v>
      </c>
      <c r="L51" s="11">
        <f t="shared" si="4"/>
        <v>323.65472915445451</v>
      </c>
      <c r="M51" s="6">
        <f t="shared" si="3"/>
        <v>16.065153191196099</v>
      </c>
    </row>
    <row r="52" spans="2:13">
      <c r="B52" s="10">
        <v>42</v>
      </c>
      <c r="C52" s="13">
        <v>10</v>
      </c>
      <c r="D52" s="10">
        <v>6.5</v>
      </c>
      <c r="E52" s="10">
        <v>10</v>
      </c>
      <c r="F52" s="10">
        <v>30.3</v>
      </c>
      <c r="G52" s="10">
        <v>64</v>
      </c>
      <c r="H52" s="11">
        <v>80</v>
      </c>
      <c r="I52" s="11">
        <f t="shared" si="0"/>
        <v>5340.3030310484992</v>
      </c>
      <c r="J52" s="11">
        <f t="shared" si="1"/>
        <v>21.087138450121465</v>
      </c>
      <c r="K52" s="11">
        <f t="shared" si="2"/>
        <v>5361.3901694986207</v>
      </c>
      <c r="L52" s="11">
        <f t="shared" si="4"/>
        <v>323.65472915445451</v>
      </c>
      <c r="M52" s="6">
        <f t="shared" si="3"/>
        <v>16.565153191196096</v>
      </c>
    </row>
    <row r="53" spans="2:13">
      <c r="B53" s="10">
        <v>43</v>
      </c>
      <c r="C53" s="13">
        <v>10</v>
      </c>
      <c r="D53" s="10">
        <v>6</v>
      </c>
      <c r="E53" s="10">
        <v>10</v>
      </c>
      <c r="F53" s="10">
        <v>30.3</v>
      </c>
      <c r="G53" s="10">
        <v>64</v>
      </c>
      <c r="H53" s="11">
        <v>80</v>
      </c>
      <c r="I53" s="11">
        <f t="shared" si="0"/>
        <v>5178.4756664712722</v>
      </c>
      <c r="J53" s="11">
        <f t="shared" si="1"/>
        <v>21.087138450121465</v>
      </c>
      <c r="K53" s="11">
        <f t="shared" si="2"/>
        <v>5199.5628049213938</v>
      </c>
      <c r="L53" s="11">
        <f t="shared" si="4"/>
        <v>323.65472915445451</v>
      </c>
      <c r="M53" s="6">
        <f t="shared" si="3"/>
        <v>16.065153191196099</v>
      </c>
    </row>
    <row r="54" spans="2:13">
      <c r="B54" s="10">
        <v>44</v>
      </c>
      <c r="C54" s="13">
        <v>10</v>
      </c>
      <c r="D54" s="10">
        <v>6</v>
      </c>
      <c r="E54" s="10">
        <v>10</v>
      </c>
      <c r="F54" s="10">
        <v>30.3</v>
      </c>
      <c r="G54" s="10">
        <v>64</v>
      </c>
      <c r="H54" s="11">
        <v>80</v>
      </c>
      <c r="I54" s="11">
        <f t="shared" si="0"/>
        <v>5178.4756664712722</v>
      </c>
      <c r="J54" s="11">
        <f t="shared" si="1"/>
        <v>21.087138450121465</v>
      </c>
      <c r="K54" s="11">
        <f t="shared" si="2"/>
        <v>5199.5628049213938</v>
      </c>
      <c r="L54" s="11">
        <f t="shared" si="4"/>
        <v>323.65472915445451</v>
      </c>
      <c r="M54" s="6">
        <f t="shared" si="3"/>
        <v>16.065153191196099</v>
      </c>
    </row>
    <row r="55" spans="2:13">
      <c r="B55" s="10">
        <v>45</v>
      </c>
      <c r="C55" s="13">
        <v>10</v>
      </c>
      <c r="D55" s="10">
        <v>6</v>
      </c>
      <c r="E55" s="10">
        <v>10</v>
      </c>
      <c r="F55" s="10">
        <v>30.3</v>
      </c>
      <c r="G55" s="10">
        <v>64</v>
      </c>
      <c r="H55" s="11">
        <v>80</v>
      </c>
      <c r="I55" s="11">
        <f t="shared" si="0"/>
        <v>5178.4756664712722</v>
      </c>
      <c r="J55" s="11">
        <f t="shared" si="1"/>
        <v>21.087138450121465</v>
      </c>
      <c r="K55" s="11">
        <f t="shared" si="2"/>
        <v>5199.5628049213938</v>
      </c>
      <c r="L55" s="11">
        <f t="shared" si="4"/>
        <v>323.65472915445451</v>
      </c>
      <c r="M55" s="6">
        <f t="shared" si="3"/>
        <v>16.065153191196099</v>
      </c>
    </row>
    <row r="56" spans="2:13">
      <c r="B56" s="10">
        <v>46</v>
      </c>
      <c r="C56" s="13">
        <v>10</v>
      </c>
      <c r="D56" s="10">
        <v>6.5</v>
      </c>
      <c r="E56" s="10">
        <v>10</v>
      </c>
      <c r="F56" s="10">
        <v>30.3</v>
      </c>
      <c r="G56" s="10">
        <v>64</v>
      </c>
      <c r="H56" s="11">
        <v>80</v>
      </c>
      <c r="I56" s="11">
        <f t="shared" si="0"/>
        <v>5340.3030310484992</v>
      </c>
      <c r="J56" s="11">
        <f t="shared" si="1"/>
        <v>21.087138450121465</v>
      </c>
      <c r="K56" s="11">
        <f t="shared" si="2"/>
        <v>5361.3901694986207</v>
      </c>
      <c r="L56" s="11">
        <f t="shared" si="4"/>
        <v>323.65472915445451</v>
      </c>
      <c r="M56" s="6">
        <f t="shared" si="3"/>
        <v>16.565153191196096</v>
      </c>
    </row>
    <row r="57" spans="2:13">
      <c r="B57" s="10">
        <v>47</v>
      </c>
      <c r="C57" s="13">
        <v>10</v>
      </c>
      <c r="D57" s="10">
        <v>6</v>
      </c>
      <c r="E57" s="10">
        <v>10</v>
      </c>
      <c r="F57" s="10">
        <v>30.3</v>
      </c>
      <c r="G57" s="10">
        <v>64</v>
      </c>
      <c r="H57" s="11">
        <v>80</v>
      </c>
      <c r="I57" s="11">
        <f t="shared" si="0"/>
        <v>5178.4756664712722</v>
      </c>
      <c r="J57" s="11">
        <f t="shared" si="1"/>
        <v>21.087138450121465</v>
      </c>
      <c r="K57" s="11">
        <f t="shared" si="2"/>
        <v>5199.5628049213938</v>
      </c>
      <c r="L57" s="11">
        <f t="shared" si="4"/>
        <v>323.65472915445451</v>
      </c>
      <c r="M57" s="6">
        <f t="shared" si="3"/>
        <v>16.065153191196099</v>
      </c>
    </row>
    <row r="58" spans="2:13">
      <c r="B58" s="10">
        <v>48</v>
      </c>
      <c r="C58" s="13">
        <v>10</v>
      </c>
      <c r="D58" s="10">
        <v>6.5</v>
      </c>
      <c r="E58" s="10">
        <v>10</v>
      </c>
      <c r="F58" s="10">
        <v>30.3</v>
      </c>
      <c r="G58" s="10">
        <v>64</v>
      </c>
      <c r="H58" s="11">
        <v>80</v>
      </c>
      <c r="I58" s="11">
        <f t="shared" si="0"/>
        <v>5340.3030310484992</v>
      </c>
      <c r="J58" s="11">
        <f t="shared" si="1"/>
        <v>21.087138450121465</v>
      </c>
      <c r="K58" s="11">
        <f t="shared" si="2"/>
        <v>5361.3901694986207</v>
      </c>
      <c r="L58" s="11">
        <f t="shared" si="4"/>
        <v>323.65472915445451</v>
      </c>
      <c r="M58" s="6">
        <f t="shared" si="3"/>
        <v>16.565153191196096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D1BE-111D-4168-80CE-38B7F5199BB4}">
  <sheetPr>
    <tabColor theme="5" tint="0.79998168889431442"/>
  </sheetPr>
  <dimension ref="A1:V162"/>
  <sheetViews>
    <sheetView zoomScaleNormal="100" workbookViewId="0">
      <selection activeCell="E6" sqref="E6"/>
    </sheetView>
  </sheetViews>
  <sheetFormatPr defaultColWidth="8.85546875" defaultRowHeight="15"/>
  <cols>
    <col min="1" max="1" width="11.42578125" bestFit="1" customWidth="1"/>
    <col min="2" max="2" width="12.140625" bestFit="1" customWidth="1"/>
    <col min="3" max="3" width="10.7109375" bestFit="1" customWidth="1"/>
    <col min="5" max="5" width="16.28515625" bestFit="1" customWidth="1"/>
    <col min="8" max="8" width="9.7109375" bestFit="1" customWidth="1"/>
    <col min="12" max="12" width="13.85546875" bestFit="1" customWidth="1"/>
    <col min="13" max="13" width="14.85546875" bestFit="1" customWidth="1"/>
    <col min="14" max="14" width="10.7109375" bestFit="1" customWidth="1"/>
    <col min="18" max="18" width="13.85546875" bestFit="1" customWidth="1"/>
    <col min="19" max="19" width="12.7109375" bestFit="1" customWidth="1"/>
    <col min="20" max="20" width="13" bestFit="1" customWidth="1"/>
  </cols>
  <sheetData>
    <row r="1" spans="1:22">
      <c r="A1" s="7"/>
      <c r="D1" s="7" t="s">
        <v>2</v>
      </c>
      <c r="G1" s="7" t="s">
        <v>28</v>
      </c>
      <c r="J1" s="16"/>
      <c r="L1" t="s">
        <v>45</v>
      </c>
      <c r="M1" t="s">
        <v>64</v>
      </c>
      <c r="N1" t="s">
        <v>46</v>
      </c>
      <c r="O1" t="s">
        <v>47</v>
      </c>
      <c r="Q1" s="16"/>
    </row>
    <row r="2" spans="1:22">
      <c r="D2">
        <v>18</v>
      </c>
      <c r="F2">
        <v>1</v>
      </c>
      <c r="G2" s="6">
        <v>18.065153191196096</v>
      </c>
      <c r="L2">
        <v>10.527825938556354</v>
      </c>
      <c r="M2">
        <v>6.4323804750248845</v>
      </c>
      <c r="N2">
        <v>3.0776520424726885</v>
      </c>
      <c r="O2">
        <v>4.3852231076031103</v>
      </c>
    </row>
    <row r="3" spans="1:22">
      <c r="F3">
        <v>2</v>
      </c>
      <c r="G3" s="6">
        <v>15.565153191196099</v>
      </c>
      <c r="L3">
        <v>4.599301756496839</v>
      </c>
      <c r="M3">
        <v>3.7032381587910703</v>
      </c>
      <c r="N3">
        <v>6.2178232108135054</v>
      </c>
      <c r="O3">
        <v>8.8993014241007788</v>
      </c>
    </row>
    <row r="4" spans="1:22">
      <c r="F4">
        <v>3</v>
      </c>
      <c r="G4" s="6">
        <v>16.065153191196099</v>
      </c>
      <c r="L4">
        <v>2.9856502130372573</v>
      </c>
      <c r="M4">
        <v>7.5533633585691469</v>
      </c>
      <c r="N4">
        <v>6.1316904017107836</v>
      </c>
      <c r="O4">
        <v>10.339347226465463</v>
      </c>
    </row>
    <row r="5" spans="1:22">
      <c r="F5">
        <v>4</v>
      </c>
      <c r="G5" s="6">
        <v>15.565153191196099</v>
      </c>
      <c r="L5">
        <v>3.1974255257148014</v>
      </c>
      <c r="M5">
        <v>7.9824419908430801</v>
      </c>
      <c r="N5">
        <v>8.7774220334610096</v>
      </c>
      <c r="O5">
        <v>0.70909850655696949</v>
      </c>
    </row>
    <row r="6" spans="1:22">
      <c r="F6">
        <v>5</v>
      </c>
      <c r="G6" s="6">
        <v>16.065153191196099</v>
      </c>
      <c r="L6">
        <v>2.0673429684436813</v>
      </c>
      <c r="M6">
        <v>6.5037001400463197</v>
      </c>
      <c r="N6">
        <v>4.6533972527743162</v>
      </c>
      <c r="O6">
        <v>5.9712525645427661</v>
      </c>
    </row>
    <row r="7" spans="1:22">
      <c r="F7">
        <v>6</v>
      </c>
      <c r="G7" s="6">
        <v>15.065153191196098</v>
      </c>
      <c r="L7">
        <v>6.2370156850513112</v>
      </c>
      <c r="M7">
        <v>3.9988549097380734</v>
      </c>
      <c r="N7">
        <v>11.569867208145594</v>
      </c>
      <c r="O7">
        <v>3.4044705236695583</v>
      </c>
    </row>
    <row r="8" spans="1:22">
      <c r="F8">
        <v>7</v>
      </c>
      <c r="G8" s="6">
        <v>17.065153191196099</v>
      </c>
    </row>
    <row r="9" spans="1:22">
      <c r="F9">
        <v>8</v>
      </c>
      <c r="G9" s="6">
        <v>18.065153191196096</v>
      </c>
    </row>
    <row r="10" spans="1:22">
      <c r="G10" s="6"/>
    </row>
    <row r="11" spans="1:22">
      <c r="A11" s="15" t="s">
        <v>45</v>
      </c>
      <c r="B11" t="s">
        <v>1</v>
      </c>
      <c r="C11" t="s">
        <v>32</v>
      </c>
      <c r="D11" t="s">
        <v>33</v>
      </c>
      <c r="E11" t="s">
        <v>34</v>
      </c>
      <c r="F11" t="s">
        <v>35</v>
      </c>
      <c r="G11" t="s">
        <v>36</v>
      </c>
      <c r="H11" t="s">
        <v>37</v>
      </c>
      <c r="I11" t="s">
        <v>35</v>
      </c>
      <c r="J11" t="s">
        <v>36</v>
      </c>
      <c r="K11" t="s">
        <v>38</v>
      </c>
      <c r="L11" t="s">
        <v>35</v>
      </c>
      <c r="M11" t="s">
        <v>36</v>
      </c>
      <c r="N11" t="s">
        <v>39</v>
      </c>
      <c r="O11" t="s">
        <v>35</v>
      </c>
      <c r="P11" t="s">
        <v>36</v>
      </c>
      <c r="Q11" t="s">
        <v>40</v>
      </c>
      <c r="R11" t="s">
        <v>35</v>
      </c>
      <c r="S11" t="s">
        <v>36</v>
      </c>
      <c r="T11" t="s">
        <v>41</v>
      </c>
      <c r="U11" t="s">
        <v>35</v>
      </c>
      <c r="V11" t="s">
        <v>36</v>
      </c>
    </row>
    <row r="12" spans="1:22">
      <c r="A12">
        <v>1</v>
      </c>
      <c r="B12">
        <v>0</v>
      </c>
      <c r="C12" s="18">
        <v>44991</v>
      </c>
      <c r="D12" s="17">
        <v>0.52079861111111114</v>
      </c>
      <c r="H12">
        <v>412.32</v>
      </c>
      <c r="N12">
        <v>0.38219999999999998</v>
      </c>
      <c r="T12">
        <v>2.0289999999999999</v>
      </c>
    </row>
    <row r="13" spans="1:22">
      <c r="A13">
        <v>2</v>
      </c>
      <c r="B13">
        <v>20</v>
      </c>
      <c r="C13" s="18">
        <v>44991</v>
      </c>
      <c r="D13" s="17">
        <v>0.52104166666666674</v>
      </c>
      <c r="H13">
        <v>409.09</v>
      </c>
      <c r="N13">
        <v>0.38229999999999997</v>
      </c>
      <c r="T13">
        <v>2.0529999999999999</v>
      </c>
    </row>
    <row r="14" spans="1:22">
      <c r="A14">
        <v>3</v>
      </c>
      <c r="B14">
        <v>40</v>
      </c>
      <c r="C14" s="18">
        <v>44991</v>
      </c>
      <c r="D14" s="17">
        <v>0.52128472222222222</v>
      </c>
      <c r="E14">
        <v>0.65</v>
      </c>
      <c r="F14" t="s">
        <v>42</v>
      </c>
      <c r="G14">
        <v>6.9999999999999999E-4</v>
      </c>
      <c r="H14">
        <v>407.81</v>
      </c>
      <c r="I14" t="s">
        <v>43</v>
      </c>
      <c r="J14">
        <v>5.0000000000000001E-4</v>
      </c>
      <c r="K14">
        <v>0</v>
      </c>
      <c r="L14" t="s">
        <v>43</v>
      </c>
      <c r="M14">
        <v>2.9999999999999997E-4</v>
      </c>
      <c r="N14">
        <v>0.38379999999999997</v>
      </c>
      <c r="O14" t="s">
        <v>43</v>
      </c>
      <c r="P14">
        <v>1E-4</v>
      </c>
      <c r="Q14">
        <v>4.8000000000000001E-2</v>
      </c>
      <c r="R14" t="s">
        <v>43</v>
      </c>
      <c r="S14">
        <v>2.0000000000000001E-4</v>
      </c>
      <c r="T14">
        <v>2.032</v>
      </c>
      <c r="U14" t="s">
        <v>43</v>
      </c>
      <c r="V14">
        <v>2.9999999999999997E-4</v>
      </c>
    </row>
    <row r="15" spans="1:22">
      <c r="A15">
        <v>4</v>
      </c>
      <c r="B15">
        <v>60</v>
      </c>
      <c r="C15" s="18">
        <v>44991</v>
      </c>
      <c r="D15" s="17">
        <v>0.52152777777777781</v>
      </c>
      <c r="E15">
        <v>0.66</v>
      </c>
      <c r="F15" t="s">
        <v>42</v>
      </c>
      <c r="G15">
        <v>6.9999999999999999E-4</v>
      </c>
      <c r="H15">
        <v>409.04</v>
      </c>
      <c r="I15" t="s">
        <v>43</v>
      </c>
      <c r="J15">
        <v>5.0000000000000001E-4</v>
      </c>
      <c r="K15">
        <v>0</v>
      </c>
      <c r="L15" t="s">
        <v>43</v>
      </c>
      <c r="M15">
        <v>4.0000000000000002E-4</v>
      </c>
      <c r="N15">
        <v>0.37869999999999998</v>
      </c>
      <c r="O15" t="s">
        <v>43</v>
      </c>
      <c r="P15">
        <v>1E-4</v>
      </c>
      <c r="Q15">
        <v>7.8E-2</v>
      </c>
      <c r="R15" t="s">
        <v>43</v>
      </c>
      <c r="S15">
        <v>2.0000000000000001E-4</v>
      </c>
      <c r="T15">
        <v>2.0179999999999998</v>
      </c>
      <c r="U15" t="s">
        <v>43</v>
      </c>
      <c r="V15">
        <v>2.9999999999999997E-4</v>
      </c>
    </row>
    <row r="16" spans="1:22">
      <c r="A16">
        <v>5</v>
      </c>
      <c r="B16">
        <v>80</v>
      </c>
      <c r="C16" s="18">
        <v>44991</v>
      </c>
      <c r="D16" s="17">
        <v>0.52177083333333341</v>
      </c>
      <c r="E16">
        <v>0.66</v>
      </c>
      <c r="F16" t="s">
        <v>42</v>
      </c>
      <c r="G16">
        <v>6.9999999999999999E-4</v>
      </c>
      <c r="H16">
        <v>410.64</v>
      </c>
      <c r="I16" t="s">
        <v>43</v>
      </c>
      <c r="J16">
        <v>5.0000000000000001E-4</v>
      </c>
      <c r="K16">
        <v>0</v>
      </c>
      <c r="L16" t="s">
        <v>43</v>
      </c>
      <c r="M16">
        <v>4.0000000000000002E-4</v>
      </c>
      <c r="N16">
        <v>0.38369999999999999</v>
      </c>
      <c r="O16" t="s">
        <v>43</v>
      </c>
      <c r="P16">
        <v>2.0000000000000001E-4</v>
      </c>
      <c r="Q16">
        <v>0</v>
      </c>
      <c r="R16" t="s">
        <v>43</v>
      </c>
      <c r="S16">
        <v>2.0000000000000001E-4</v>
      </c>
      <c r="T16">
        <v>2.0179999999999998</v>
      </c>
      <c r="U16" t="s">
        <v>43</v>
      </c>
      <c r="V16">
        <v>2.9999999999999997E-4</v>
      </c>
    </row>
    <row r="17" spans="1:22">
      <c r="A17">
        <v>6</v>
      </c>
      <c r="B17">
        <v>100</v>
      </c>
      <c r="C17" s="18">
        <v>44991</v>
      </c>
      <c r="D17" s="17">
        <v>0.52202546296296293</v>
      </c>
      <c r="E17">
        <v>0.67</v>
      </c>
      <c r="F17" t="s">
        <v>42</v>
      </c>
      <c r="G17">
        <v>8.0000000000000004E-4</v>
      </c>
      <c r="H17">
        <v>413.13</v>
      </c>
      <c r="I17" t="s">
        <v>43</v>
      </c>
      <c r="J17">
        <v>5.0000000000000001E-4</v>
      </c>
      <c r="K17">
        <v>0</v>
      </c>
      <c r="L17" t="s">
        <v>43</v>
      </c>
      <c r="M17">
        <v>4.0000000000000002E-4</v>
      </c>
      <c r="N17">
        <v>0.38090000000000002</v>
      </c>
      <c r="O17" t="s">
        <v>43</v>
      </c>
      <c r="P17">
        <v>2.0000000000000001E-4</v>
      </c>
      <c r="Q17">
        <v>3.1E-2</v>
      </c>
      <c r="R17" t="s">
        <v>43</v>
      </c>
      <c r="S17">
        <v>2.9999999999999997E-4</v>
      </c>
      <c r="T17">
        <v>2.0139999999999998</v>
      </c>
      <c r="U17" t="s">
        <v>43</v>
      </c>
      <c r="V17">
        <v>2.9999999999999997E-4</v>
      </c>
    </row>
    <row r="18" spans="1:22">
      <c r="A18">
        <v>7</v>
      </c>
      <c r="B18">
        <v>120</v>
      </c>
      <c r="C18" s="18">
        <v>44991</v>
      </c>
      <c r="D18" s="17">
        <v>0.52226851851851852</v>
      </c>
      <c r="E18">
        <v>0.67</v>
      </c>
      <c r="F18" t="s">
        <v>42</v>
      </c>
      <c r="G18">
        <v>8.0000000000000004E-4</v>
      </c>
      <c r="H18">
        <v>414.85</v>
      </c>
      <c r="I18" t="s">
        <v>43</v>
      </c>
      <c r="J18">
        <v>4.0000000000000002E-4</v>
      </c>
      <c r="K18">
        <v>0</v>
      </c>
      <c r="L18" t="s">
        <v>43</v>
      </c>
      <c r="M18">
        <v>4.0000000000000002E-4</v>
      </c>
      <c r="N18">
        <v>0.38600000000000001</v>
      </c>
      <c r="O18" t="s">
        <v>43</v>
      </c>
      <c r="P18">
        <v>2.0000000000000001E-4</v>
      </c>
      <c r="Q18">
        <v>0</v>
      </c>
      <c r="R18" t="s">
        <v>43</v>
      </c>
      <c r="S18">
        <v>2.0000000000000001E-4</v>
      </c>
      <c r="T18">
        <v>2.0059999999999998</v>
      </c>
      <c r="U18" t="s">
        <v>43</v>
      </c>
      <c r="V18">
        <v>2.9999999999999997E-4</v>
      </c>
    </row>
    <row r="19" spans="1:22">
      <c r="A19">
        <v>8</v>
      </c>
      <c r="B19">
        <v>140</v>
      </c>
      <c r="C19" s="18">
        <v>44991</v>
      </c>
      <c r="D19" s="17">
        <v>0.52251157407407411</v>
      </c>
      <c r="E19">
        <v>0.68</v>
      </c>
      <c r="F19" t="s">
        <v>42</v>
      </c>
      <c r="G19">
        <v>8.0000000000000004E-4</v>
      </c>
      <c r="H19">
        <v>416.34</v>
      </c>
      <c r="I19" t="s">
        <v>43</v>
      </c>
      <c r="J19">
        <v>5.0000000000000001E-4</v>
      </c>
      <c r="K19">
        <v>0</v>
      </c>
      <c r="L19" t="s">
        <v>43</v>
      </c>
      <c r="M19">
        <v>2.9999999999999997E-4</v>
      </c>
      <c r="N19">
        <v>0.38319999999999999</v>
      </c>
      <c r="O19" t="s">
        <v>43</v>
      </c>
      <c r="P19">
        <v>1E-4</v>
      </c>
      <c r="Q19">
        <v>1.0999999999999999E-2</v>
      </c>
      <c r="R19" t="s">
        <v>43</v>
      </c>
      <c r="S19">
        <v>2.0000000000000001E-4</v>
      </c>
      <c r="T19">
        <v>2.0009999999999999</v>
      </c>
      <c r="U19" t="s">
        <v>43</v>
      </c>
      <c r="V19">
        <v>2.9999999999999997E-4</v>
      </c>
    </row>
    <row r="20" spans="1:22">
      <c r="A20">
        <v>9</v>
      </c>
      <c r="B20">
        <v>160</v>
      </c>
      <c r="C20" s="18">
        <v>44991</v>
      </c>
      <c r="D20" s="17">
        <v>0.5227546296296296</v>
      </c>
      <c r="E20">
        <v>0.69</v>
      </c>
      <c r="F20" t="s">
        <v>42</v>
      </c>
      <c r="G20">
        <v>6.9999999999999999E-4</v>
      </c>
      <c r="H20">
        <v>422.55</v>
      </c>
      <c r="I20" t="s">
        <v>43</v>
      </c>
      <c r="J20">
        <v>5.0000000000000001E-4</v>
      </c>
      <c r="K20">
        <v>0</v>
      </c>
      <c r="L20" t="s">
        <v>43</v>
      </c>
      <c r="M20">
        <v>4.0000000000000002E-4</v>
      </c>
      <c r="N20">
        <v>0.39410000000000001</v>
      </c>
      <c r="O20" t="s">
        <v>43</v>
      </c>
      <c r="P20">
        <v>2.0000000000000001E-4</v>
      </c>
      <c r="Q20">
        <v>0.04</v>
      </c>
      <c r="R20" t="s">
        <v>43</v>
      </c>
      <c r="S20">
        <v>2.0000000000000001E-4</v>
      </c>
      <c r="T20">
        <v>1.982</v>
      </c>
      <c r="U20" t="s">
        <v>43</v>
      </c>
      <c r="V20">
        <v>2.9999999999999997E-4</v>
      </c>
    </row>
    <row r="21" spans="1:22">
      <c r="A21">
        <v>10</v>
      </c>
      <c r="B21">
        <v>180</v>
      </c>
      <c r="C21" s="18">
        <v>44991</v>
      </c>
      <c r="D21" s="17">
        <v>0.52299768518518519</v>
      </c>
      <c r="E21">
        <v>0.69</v>
      </c>
      <c r="F21" t="s">
        <v>42</v>
      </c>
      <c r="G21">
        <v>8.0000000000000004E-4</v>
      </c>
      <c r="H21">
        <v>421.49</v>
      </c>
      <c r="I21" t="s">
        <v>43</v>
      </c>
      <c r="J21">
        <v>5.0000000000000001E-4</v>
      </c>
      <c r="K21">
        <v>0</v>
      </c>
      <c r="L21" t="s">
        <v>43</v>
      </c>
      <c r="M21">
        <v>4.0000000000000002E-4</v>
      </c>
      <c r="N21">
        <v>0.38109999999999999</v>
      </c>
      <c r="O21" t="s">
        <v>43</v>
      </c>
      <c r="P21">
        <v>2.0000000000000001E-4</v>
      </c>
      <c r="Q21">
        <v>4.8000000000000001E-2</v>
      </c>
      <c r="R21" t="s">
        <v>43</v>
      </c>
      <c r="S21">
        <v>2.9999999999999997E-4</v>
      </c>
      <c r="T21">
        <v>1.962</v>
      </c>
      <c r="U21" t="s">
        <v>43</v>
      </c>
      <c r="V21">
        <v>2.9999999999999997E-4</v>
      </c>
    </row>
    <row r="22" spans="1:22">
      <c r="A22">
        <v>11</v>
      </c>
      <c r="B22">
        <v>200</v>
      </c>
      <c r="C22" s="18">
        <v>44991</v>
      </c>
      <c r="D22" s="17">
        <v>0.52325231481481482</v>
      </c>
      <c r="E22">
        <v>0.68</v>
      </c>
      <c r="F22" t="s">
        <v>42</v>
      </c>
      <c r="G22">
        <v>8.0000000000000004E-4</v>
      </c>
      <c r="H22">
        <v>423.41</v>
      </c>
      <c r="I22" t="s">
        <v>43</v>
      </c>
      <c r="J22">
        <v>5.0000000000000001E-4</v>
      </c>
      <c r="K22">
        <v>0</v>
      </c>
      <c r="L22" t="s">
        <v>43</v>
      </c>
      <c r="M22">
        <v>4.0000000000000002E-4</v>
      </c>
      <c r="N22">
        <v>0.38069999999999998</v>
      </c>
      <c r="O22" t="s">
        <v>43</v>
      </c>
      <c r="P22">
        <v>1E-4</v>
      </c>
      <c r="Q22">
        <v>0</v>
      </c>
      <c r="R22" t="s">
        <v>43</v>
      </c>
      <c r="S22">
        <v>2.9999999999999997E-4</v>
      </c>
      <c r="T22">
        <v>1.9670000000000001</v>
      </c>
      <c r="U22" t="s">
        <v>43</v>
      </c>
      <c r="V22">
        <v>2.9999999999999997E-4</v>
      </c>
    </row>
    <row r="23" spans="1:22">
      <c r="A23">
        <v>12</v>
      </c>
      <c r="B23">
        <v>220</v>
      </c>
      <c r="C23" s="18">
        <v>44991</v>
      </c>
      <c r="D23" s="17">
        <v>0.52349537037037031</v>
      </c>
      <c r="E23">
        <v>0.69</v>
      </c>
      <c r="F23" t="s">
        <v>42</v>
      </c>
      <c r="G23">
        <v>6.9999999999999999E-4</v>
      </c>
      <c r="H23">
        <v>425.98</v>
      </c>
      <c r="I23" t="s">
        <v>43</v>
      </c>
      <c r="J23">
        <v>5.0000000000000001E-4</v>
      </c>
      <c r="K23">
        <v>0</v>
      </c>
      <c r="L23" t="s">
        <v>43</v>
      </c>
      <c r="M23">
        <v>4.0000000000000002E-4</v>
      </c>
      <c r="N23">
        <v>0.38619999999999999</v>
      </c>
      <c r="O23" t="s">
        <v>43</v>
      </c>
      <c r="P23">
        <v>2.0000000000000001E-4</v>
      </c>
      <c r="Q23">
        <v>5.5E-2</v>
      </c>
      <c r="R23" t="s">
        <v>43</v>
      </c>
      <c r="S23">
        <v>2.0000000000000001E-4</v>
      </c>
      <c r="T23">
        <v>1.9810000000000001</v>
      </c>
      <c r="U23" t="s">
        <v>43</v>
      </c>
      <c r="V23">
        <v>2.9999999999999997E-4</v>
      </c>
    </row>
    <row r="24" spans="1:22">
      <c r="A24">
        <v>13</v>
      </c>
      <c r="B24">
        <v>240</v>
      </c>
      <c r="C24" s="18">
        <v>44991</v>
      </c>
      <c r="D24" s="17">
        <v>0.5237384259259259</v>
      </c>
      <c r="H24">
        <v>428.46</v>
      </c>
      <c r="N24">
        <v>0.38269999999999998</v>
      </c>
      <c r="T24">
        <v>1.9750000000000001</v>
      </c>
    </row>
    <row r="25" spans="1:22">
      <c r="A25">
        <v>14</v>
      </c>
      <c r="B25">
        <v>260</v>
      </c>
      <c r="C25" s="18">
        <v>44991</v>
      </c>
      <c r="D25" s="17">
        <v>0.52398148148148149</v>
      </c>
      <c r="H25">
        <v>430.68</v>
      </c>
      <c r="N25">
        <v>0.37080000000000002</v>
      </c>
      <c r="T25">
        <v>1.992</v>
      </c>
    </row>
    <row r="26" spans="1:22">
      <c r="A26">
        <v>15</v>
      </c>
      <c r="B26">
        <v>280</v>
      </c>
      <c r="C26" s="37">
        <v>44991</v>
      </c>
      <c r="D26" s="38">
        <v>0.52423611111111112</v>
      </c>
      <c r="H26">
        <v>433.55</v>
      </c>
      <c r="N26">
        <v>0.38369999999999999</v>
      </c>
      <c r="T26">
        <v>1.954</v>
      </c>
    </row>
    <row r="27" spans="1:22">
      <c r="C27" s="18"/>
    </row>
    <row r="31" spans="1:22" ht="17.25">
      <c r="D31" s="1"/>
      <c r="E31" s="7" t="s">
        <v>29</v>
      </c>
      <c r="F31" s="7"/>
      <c r="H31" s="5">
        <f>RSQ(B14:B26,H14:H26)</f>
        <v>0.98582747808219684</v>
      </c>
      <c r="L31" s="7" t="s">
        <v>29</v>
      </c>
      <c r="M31" s="7"/>
      <c r="N31" s="5">
        <f>RSQ(B13:B26,N13:N26)</f>
        <v>1.9634038988308743E-2</v>
      </c>
      <c r="R31" s="7" t="s">
        <v>29</v>
      </c>
      <c r="S31" s="7"/>
      <c r="T31" s="5">
        <f>RSQ(B13:B26,T13:T26)</f>
        <v>0.78971319254137573</v>
      </c>
    </row>
    <row r="32" spans="1:22">
      <c r="E32" s="7" t="s">
        <v>25</v>
      </c>
      <c r="F32" s="7"/>
      <c r="H32" s="14">
        <f>(SLOPE(H12:H25,$B$12:$B$25))</f>
        <v>8.7897802197802272E-2</v>
      </c>
      <c r="L32" s="7" t="s">
        <v>25</v>
      </c>
      <c r="M32" s="7"/>
      <c r="N32" s="14">
        <f>(SLOPE(N13:N26,B13:B26))</f>
        <v>-8.3626373626373067E-6</v>
      </c>
      <c r="R32" s="7" t="s">
        <v>25</v>
      </c>
      <c r="S32" s="7"/>
      <c r="T32" s="14">
        <f>(SLOPE(T13:T26,B13:B26))</f>
        <v>-3.0318681318681237E-4</v>
      </c>
    </row>
    <row r="33" spans="1:22" ht="17.25">
      <c r="E33" s="7" t="s">
        <v>26</v>
      </c>
      <c r="F33" s="7" t="s">
        <v>30</v>
      </c>
      <c r="H33" s="5">
        <f>(H32)*($G$2)*(1/1000)*(1/(0.0821*($D$2+273)))*44*60*60</f>
        <v>10.527825938556354</v>
      </c>
      <c r="L33" s="7" t="s">
        <v>26</v>
      </c>
      <c r="M33" s="7" t="s">
        <v>31</v>
      </c>
      <c r="N33" s="5">
        <f>(N32)*($G$2)*(1/1000)*(1/(0.0821*($D$2+273)))*44*60*60*1000</f>
        <v>-1.001622206013643</v>
      </c>
      <c r="R33" s="7" t="s">
        <v>26</v>
      </c>
      <c r="S33" s="7" t="s">
        <v>31</v>
      </c>
      <c r="T33" s="5">
        <f>(T32)*($G$3)*(1/1000)*(1/(0.0821*($D$2+273)))*44*60*60*1000</f>
        <v>-31.288355585973051</v>
      </c>
    </row>
    <row r="34" spans="1:22">
      <c r="A34" s="15" t="s">
        <v>0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spans="1:22">
      <c r="A35">
        <v>1</v>
      </c>
      <c r="B35">
        <v>0</v>
      </c>
      <c r="C35" s="18">
        <v>44991</v>
      </c>
      <c r="D35" s="17">
        <v>0.50802083333333337</v>
      </c>
      <c r="E35">
        <v>0.66</v>
      </c>
      <c r="F35" t="s">
        <v>42</v>
      </c>
      <c r="G35">
        <v>6.9999999999999999E-4</v>
      </c>
      <c r="H35">
        <v>414.88</v>
      </c>
      <c r="I35" t="s">
        <v>43</v>
      </c>
      <c r="J35">
        <v>5.0000000000000001E-4</v>
      </c>
      <c r="K35">
        <v>0</v>
      </c>
      <c r="L35" t="s">
        <v>43</v>
      </c>
      <c r="M35">
        <v>4.0000000000000002E-4</v>
      </c>
      <c r="N35">
        <v>0.37840000000000001</v>
      </c>
      <c r="O35" t="s">
        <v>43</v>
      </c>
      <c r="P35">
        <v>2.0000000000000001E-4</v>
      </c>
      <c r="Q35">
        <v>3.3000000000000002E-2</v>
      </c>
      <c r="R35" t="s">
        <v>43</v>
      </c>
      <c r="S35">
        <v>2.0000000000000001E-4</v>
      </c>
      <c r="T35">
        <v>2.0339999999999998</v>
      </c>
      <c r="U35" t="s">
        <v>43</v>
      </c>
      <c r="V35">
        <v>2.9999999999999997E-4</v>
      </c>
    </row>
    <row r="36" spans="1:22">
      <c r="A36">
        <v>2</v>
      </c>
      <c r="B36">
        <v>20</v>
      </c>
      <c r="C36" s="18">
        <v>44991</v>
      </c>
      <c r="D36" s="17">
        <v>0.508275462962963</v>
      </c>
      <c r="E36">
        <v>0.63</v>
      </c>
      <c r="F36" t="s">
        <v>42</v>
      </c>
      <c r="G36">
        <v>8.0000000000000004E-4</v>
      </c>
      <c r="H36">
        <v>410.42</v>
      </c>
      <c r="I36" t="s">
        <v>43</v>
      </c>
      <c r="J36">
        <v>5.0000000000000001E-4</v>
      </c>
      <c r="K36">
        <v>0</v>
      </c>
      <c r="L36" t="s">
        <v>43</v>
      </c>
      <c r="M36">
        <v>4.0000000000000002E-4</v>
      </c>
      <c r="N36">
        <v>0.38090000000000002</v>
      </c>
      <c r="O36" t="s">
        <v>43</v>
      </c>
      <c r="P36">
        <v>2.0000000000000001E-4</v>
      </c>
      <c r="Q36">
        <v>4.1000000000000002E-2</v>
      </c>
      <c r="R36" t="s">
        <v>43</v>
      </c>
      <c r="S36">
        <v>2.0000000000000001E-4</v>
      </c>
      <c r="T36">
        <v>2.052</v>
      </c>
      <c r="U36" t="s">
        <v>43</v>
      </c>
      <c r="V36">
        <v>2.9999999999999997E-4</v>
      </c>
    </row>
    <row r="37" spans="1:22">
      <c r="A37">
        <v>3</v>
      </c>
      <c r="B37">
        <v>40</v>
      </c>
      <c r="C37" s="18">
        <v>44991</v>
      </c>
      <c r="D37" s="17">
        <v>0.50850694444444444</v>
      </c>
      <c r="E37">
        <v>0.64</v>
      </c>
      <c r="F37" t="s">
        <v>42</v>
      </c>
      <c r="G37">
        <v>8.0000000000000004E-4</v>
      </c>
      <c r="H37">
        <v>409.3</v>
      </c>
      <c r="I37" t="s">
        <v>43</v>
      </c>
      <c r="J37">
        <v>5.0000000000000001E-4</v>
      </c>
      <c r="K37">
        <v>0</v>
      </c>
      <c r="L37" t="s">
        <v>43</v>
      </c>
      <c r="M37">
        <v>2.9999999999999997E-4</v>
      </c>
      <c r="N37">
        <v>0.38</v>
      </c>
      <c r="O37" t="s">
        <v>43</v>
      </c>
      <c r="P37">
        <v>2.0000000000000001E-4</v>
      </c>
      <c r="Q37">
        <v>6.0000000000000001E-3</v>
      </c>
      <c r="R37" t="s">
        <v>43</v>
      </c>
      <c r="S37">
        <v>2.9999999999999997E-4</v>
      </c>
      <c r="T37">
        <v>2.0409999999999999</v>
      </c>
      <c r="U37" t="s">
        <v>43</v>
      </c>
      <c r="V37">
        <v>2.9999999999999997E-4</v>
      </c>
    </row>
    <row r="38" spans="1:22">
      <c r="A38">
        <v>4</v>
      </c>
      <c r="B38">
        <v>60</v>
      </c>
      <c r="C38" s="18">
        <v>44991</v>
      </c>
      <c r="D38" s="17">
        <v>0.50876157407407407</v>
      </c>
      <c r="E38">
        <v>0.65</v>
      </c>
      <c r="F38" t="s">
        <v>42</v>
      </c>
      <c r="G38">
        <v>5.9999999999999995E-4</v>
      </c>
      <c r="H38">
        <v>410.03</v>
      </c>
      <c r="I38" t="s">
        <v>43</v>
      </c>
      <c r="J38">
        <v>5.0000000000000001E-4</v>
      </c>
      <c r="K38">
        <v>0</v>
      </c>
      <c r="L38" t="s">
        <v>43</v>
      </c>
      <c r="M38">
        <v>4.0000000000000002E-4</v>
      </c>
      <c r="N38">
        <v>0.3785</v>
      </c>
      <c r="O38" t="s">
        <v>43</v>
      </c>
      <c r="P38">
        <v>2.0000000000000001E-4</v>
      </c>
      <c r="Q38">
        <v>4.7E-2</v>
      </c>
      <c r="R38" t="s">
        <v>43</v>
      </c>
      <c r="S38">
        <v>2.0000000000000001E-4</v>
      </c>
      <c r="T38">
        <v>2.0230000000000001</v>
      </c>
      <c r="U38" t="s">
        <v>43</v>
      </c>
      <c r="V38">
        <v>2.9999999999999997E-4</v>
      </c>
    </row>
    <row r="39" spans="1:22">
      <c r="A39">
        <v>5</v>
      </c>
      <c r="B39">
        <v>80</v>
      </c>
      <c r="C39" s="18">
        <v>44991</v>
      </c>
      <c r="D39" s="17">
        <v>0.50900462962962967</v>
      </c>
      <c r="E39">
        <v>0.67</v>
      </c>
      <c r="F39" t="s">
        <v>42</v>
      </c>
      <c r="G39">
        <v>8.0000000000000004E-4</v>
      </c>
      <c r="H39">
        <v>410.99</v>
      </c>
      <c r="I39" t="s">
        <v>43</v>
      </c>
      <c r="J39">
        <v>5.0000000000000001E-4</v>
      </c>
      <c r="K39">
        <v>0</v>
      </c>
      <c r="L39" t="s">
        <v>43</v>
      </c>
      <c r="M39">
        <v>4.0000000000000002E-4</v>
      </c>
      <c r="N39">
        <v>0.37959999999999999</v>
      </c>
      <c r="O39" t="s">
        <v>43</v>
      </c>
      <c r="P39">
        <v>2.0000000000000001E-4</v>
      </c>
      <c r="Q39">
        <v>7.8E-2</v>
      </c>
      <c r="R39" t="s">
        <v>43</v>
      </c>
      <c r="S39">
        <v>2.0000000000000001E-4</v>
      </c>
      <c r="T39">
        <v>2.02</v>
      </c>
      <c r="U39" t="s">
        <v>43</v>
      </c>
      <c r="V39">
        <v>2.9999999999999997E-4</v>
      </c>
    </row>
    <row r="40" spans="1:22">
      <c r="A40">
        <v>6</v>
      </c>
      <c r="B40">
        <v>100</v>
      </c>
      <c r="C40" s="18">
        <v>44991</v>
      </c>
      <c r="D40" s="17">
        <v>0.50924768518518515</v>
      </c>
      <c r="E40">
        <v>0.68</v>
      </c>
      <c r="F40" t="s">
        <v>42</v>
      </c>
      <c r="G40">
        <v>8.9999999999999998E-4</v>
      </c>
      <c r="H40">
        <v>413.09</v>
      </c>
      <c r="I40" t="s">
        <v>43</v>
      </c>
      <c r="J40">
        <v>5.9999999999999995E-4</v>
      </c>
      <c r="K40">
        <v>0</v>
      </c>
      <c r="L40" t="s">
        <v>43</v>
      </c>
      <c r="M40">
        <v>4.0000000000000002E-4</v>
      </c>
      <c r="N40">
        <v>0.38140000000000002</v>
      </c>
      <c r="O40" t="s">
        <v>43</v>
      </c>
      <c r="P40">
        <v>2.0000000000000001E-4</v>
      </c>
      <c r="Q40">
        <v>3.4000000000000002E-2</v>
      </c>
      <c r="R40" t="s">
        <v>43</v>
      </c>
      <c r="S40">
        <v>2.0000000000000001E-4</v>
      </c>
      <c r="T40">
        <v>2.016</v>
      </c>
      <c r="U40" t="s">
        <v>43</v>
      </c>
      <c r="V40">
        <v>2.9999999999999997E-4</v>
      </c>
    </row>
    <row r="41" spans="1:22">
      <c r="A41">
        <v>7</v>
      </c>
      <c r="B41">
        <v>120</v>
      </c>
      <c r="C41" s="18">
        <v>44991</v>
      </c>
      <c r="D41" s="17">
        <v>0.50949074074074074</v>
      </c>
      <c r="E41">
        <v>0.69</v>
      </c>
      <c r="F41" t="s">
        <v>42</v>
      </c>
      <c r="G41">
        <v>8.0000000000000004E-4</v>
      </c>
      <c r="H41">
        <v>413.05</v>
      </c>
      <c r="I41" t="s">
        <v>43</v>
      </c>
      <c r="J41">
        <v>5.0000000000000001E-4</v>
      </c>
      <c r="K41">
        <v>0</v>
      </c>
      <c r="L41" t="s">
        <v>43</v>
      </c>
      <c r="M41">
        <v>4.0000000000000002E-4</v>
      </c>
      <c r="N41">
        <v>0.38019999999999998</v>
      </c>
      <c r="O41" t="s">
        <v>43</v>
      </c>
      <c r="P41">
        <v>2.0000000000000001E-4</v>
      </c>
      <c r="Q41">
        <v>0</v>
      </c>
      <c r="R41" t="s">
        <v>43</v>
      </c>
      <c r="S41">
        <v>2.0000000000000001E-4</v>
      </c>
      <c r="T41">
        <v>2.024</v>
      </c>
      <c r="U41" t="s">
        <v>43</v>
      </c>
      <c r="V41">
        <v>2.9999999999999997E-4</v>
      </c>
    </row>
    <row r="42" spans="1:22">
      <c r="A42">
        <v>8</v>
      </c>
      <c r="B42">
        <v>140</v>
      </c>
      <c r="C42" s="18">
        <v>44991</v>
      </c>
      <c r="D42" s="17">
        <v>0.50974537037037038</v>
      </c>
      <c r="E42">
        <v>0.69</v>
      </c>
      <c r="F42" t="s">
        <v>42</v>
      </c>
      <c r="G42">
        <v>8.0000000000000004E-4</v>
      </c>
      <c r="H42">
        <v>414.55</v>
      </c>
      <c r="I42" t="s">
        <v>43</v>
      </c>
      <c r="J42">
        <v>5.0000000000000001E-4</v>
      </c>
      <c r="K42">
        <v>0</v>
      </c>
      <c r="L42" t="s">
        <v>43</v>
      </c>
      <c r="M42">
        <v>4.0000000000000002E-4</v>
      </c>
      <c r="N42">
        <v>0.38579999999999998</v>
      </c>
      <c r="O42" t="s">
        <v>43</v>
      </c>
      <c r="P42">
        <v>2.0000000000000001E-4</v>
      </c>
      <c r="Q42">
        <v>0</v>
      </c>
      <c r="R42" t="s">
        <v>43</v>
      </c>
      <c r="S42">
        <v>2.0000000000000001E-4</v>
      </c>
      <c r="T42">
        <v>2.0409999999999999</v>
      </c>
      <c r="U42" t="s">
        <v>43</v>
      </c>
      <c r="V42">
        <v>2.9999999999999997E-4</v>
      </c>
    </row>
    <row r="43" spans="1:22">
      <c r="A43">
        <v>9</v>
      </c>
      <c r="B43">
        <v>160</v>
      </c>
      <c r="C43" s="18">
        <v>44991</v>
      </c>
      <c r="D43" s="17">
        <v>0.50998842592592586</v>
      </c>
      <c r="E43">
        <v>0.7</v>
      </c>
      <c r="F43" t="s">
        <v>42</v>
      </c>
      <c r="G43">
        <v>8.0000000000000004E-4</v>
      </c>
      <c r="H43">
        <v>415.36</v>
      </c>
      <c r="I43" t="s">
        <v>43</v>
      </c>
      <c r="J43">
        <v>5.9999999999999995E-4</v>
      </c>
      <c r="K43">
        <v>0</v>
      </c>
      <c r="L43" t="s">
        <v>43</v>
      </c>
      <c r="M43">
        <v>4.0000000000000002E-4</v>
      </c>
      <c r="N43">
        <v>0.37759999999999999</v>
      </c>
      <c r="O43" t="s">
        <v>43</v>
      </c>
      <c r="P43">
        <v>2.0000000000000001E-4</v>
      </c>
      <c r="Q43">
        <v>0</v>
      </c>
      <c r="R43" t="s">
        <v>43</v>
      </c>
      <c r="S43">
        <v>2.9999999999999997E-4</v>
      </c>
      <c r="T43">
        <v>2.0529999999999999</v>
      </c>
      <c r="U43" t="s">
        <v>43</v>
      </c>
      <c r="V43">
        <v>2.9999999999999997E-4</v>
      </c>
    </row>
    <row r="44" spans="1:22">
      <c r="A44">
        <v>10</v>
      </c>
      <c r="B44">
        <v>180</v>
      </c>
      <c r="C44" s="18">
        <v>44991</v>
      </c>
      <c r="D44" s="17">
        <v>0.51023148148148145</v>
      </c>
      <c r="H44">
        <v>416.89</v>
      </c>
      <c r="N44">
        <v>0.38419999999999999</v>
      </c>
      <c r="T44">
        <v>2.024</v>
      </c>
    </row>
    <row r="45" spans="1:22">
      <c r="A45">
        <v>11</v>
      </c>
      <c r="B45">
        <v>200</v>
      </c>
      <c r="C45" s="18">
        <v>44991</v>
      </c>
      <c r="D45" s="17">
        <v>0.51047453703703705</v>
      </c>
      <c r="H45">
        <v>418.22</v>
      </c>
      <c r="N45">
        <v>0.38619999999999999</v>
      </c>
      <c r="T45">
        <v>2.016</v>
      </c>
    </row>
    <row r="46" spans="1:22">
      <c r="A46">
        <v>12</v>
      </c>
      <c r="B46">
        <v>220</v>
      </c>
      <c r="C46" s="18">
        <v>44991</v>
      </c>
      <c r="D46" s="17">
        <v>0.51072916666666668</v>
      </c>
      <c r="H46">
        <v>418.94</v>
      </c>
      <c r="N46">
        <v>0.37980000000000003</v>
      </c>
      <c r="T46">
        <v>2</v>
      </c>
    </row>
    <row r="47" spans="1:22">
      <c r="A47">
        <v>13</v>
      </c>
      <c r="B47">
        <v>240</v>
      </c>
      <c r="C47" s="37">
        <v>44991</v>
      </c>
      <c r="D47" s="38">
        <v>0.51097222222222227</v>
      </c>
      <c r="H47">
        <v>421.81</v>
      </c>
      <c r="N47">
        <v>0.37959999999999999</v>
      </c>
      <c r="T47">
        <v>2.0099999999999998</v>
      </c>
    </row>
    <row r="48" spans="1:22">
      <c r="A48">
        <v>14</v>
      </c>
      <c r="B48">
        <v>260</v>
      </c>
      <c r="C48" s="18"/>
      <c r="D48" s="17"/>
    </row>
    <row r="49" spans="1:22">
      <c r="A49">
        <v>15</v>
      </c>
      <c r="B49">
        <v>280</v>
      </c>
      <c r="C49" s="18"/>
      <c r="D49" s="17"/>
    </row>
    <row r="50" spans="1:22" ht="17.25">
      <c r="E50" s="7" t="s">
        <v>29</v>
      </c>
      <c r="F50" s="7"/>
      <c r="H50" s="5">
        <f>RSQ(B36:B49,H36:H49)</f>
        <v>0.95158615637085164</v>
      </c>
      <c r="L50" s="7" t="s">
        <v>29</v>
      </c>
      <c r="M50" s="7"/>
      <c r="N50" s="5">
        <f>RSQ(B36:B49,N36:N49)</f>
        <v>6.2195243307791463E-2</v>
      </c>
      <c r="R50" s="7" t="s">
        <v>29</v>
      </c>
      <c r="S50" s="7"/>
      <c r="T50" s="5">
        <f>RSQ(B36:B49,T36:T49)</f>
        <v>0.30868472476557124</v>
      </c>
    </row>
    <row r="51" spans="1:22">
      <c r="E51" s="7" t="s">
        <v>25</v>
      </c>
      <c r="F51" s="7"/>
      <c r="H51" s="14">
        <f>(SLOPE(H36:H49,$B$13:$B$26))</f>
        <v>5.3704545454545477E-2</v>
      </c>
      <c r="L51" s="7" t="s">
        <v>25</v>
      </c>
      <c r="M51" s="7"/>
      <c r="N51" s="14">
        <f>(SLOPE(N36:N49,B36:B49))</f>
        <v>9.6153846153845649E-6</v>
      </c>
      <c r="R51" s="7" t="s">
        <v>25</v>
      </c>
      <c r="S51" s="7"/>
      <c r="T51" s="14">
        <f>(SLOPE(T36:T49,B36:B49))</f>
        <v>-1.2797202797202854E-4</v>
      </c>
    </row>
    <row r="52" spans="1:22" ht="17.25">
      <c r="E52" s="7" t="s">
        <v>26</v>
      </c>
      <c r="F52" s="7" t="s">
        <v>30</v>
      </c>
      <c r="H52" s="5">
        <f>(H51)*($G$2)*(1/1000)*(1/(0.0821*($D$2+273)))*44*60*60</f>
        <v>6.4323804750248845</v>
      </c>
      <c r="L52" s="7" t="s">
        <v>26</v>
      </c>
      <c r="M52" s="7" t="s">
        <v>31</v>
      </c>
      <c r="N52" s="5">
        <f>(N51)*($G$2)*(1/1000)*(1/(0.0821*($D$2+273)))*44*60*60*1000</f>
        <v>1.15166810809716</v>
      </c>
      <c r="R52" s="7" t="s">
        <v>26</v>
      </c>
      <c r="S52" s="7" t="s">
        <v>31</v>
      </c>
      <c r="T52" s="5">
        <f>(T51)*($G$3)*(1/1000)*(1/(0.0821*($D$2+273)))*44*60*60*1000</f>
        <v>-13.206492308027206</v>
      </c>
    </row>
    <row r="53" spans="1:22">
      <c r="A53" s="15" t="s">
        <v>46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spans="1:22">
      <c r="A54">
        <v>1</v>
      </c>
      <c r="B54">
        <v>0</v>
      </c>
      <c r="C54" s="18">
        <v>44991</v>
      </c>
      <c r="D54" s="17">
        <v>0.51121527777777775</v>
      </c>
      <c r="H54">
        <v>421.64</v>
      </c>
      <c r="N54">
        <v>0.37909999999999999</v>
      </c>
      <c r="T54">
        <v>2.016</v>
      </c>
    </row>
    <row r="55" spans="1:22">
      <c r="A55">
        <v>2</v>
      </c>
      <c r="B55">
        <v>20</v>
      </c>
      <c r="C55" s="18">
        <v>44991</v>
      </c>
      <c r="D55" s="17">
        <v>0.51145833333333335</v>
      </c>
      <c r="H55">
        <v>421.08</v>
      </c>
      <c r="N55">
        <v>0.38519999999999999</v>
      </c>
      <c r="T55">
        <v>1.994</v>
      </c>
    </row>
    <row r="56" spans="1:22">
      <c r="A56">
        <v>3</v>
      </c>
      <c r="B56">
        <v>40</v>
      </c>
      <c r="C56" s="18">
        <v>44991</v>
      </c>
      <c r="D56" s="17">
        <v>0.51171296296296298</v>
      </c>
      <c r="E56">
        <v>0.61</v>
      </c>
      <c r="F56" t="s">
        <v>42</v>
      </c>
      <c r="G56">
        <v>6.9999999999999999E-4</v>
      </c>
      <c r="H56">
        <v>410.82</v>
      </c>
      <c r="I56" t="s">
        <v>43</v>
      </c>
      <c r="J56">
        <v>5.0000000000000001E-4</v>
      </c>
      <c r="K56">
        <v>0</v>
      </c>
      <c r="L56" t="s">
        <v>43</v>
      </c>
      <c r="M56">
        <v>4.0000000000000002E-4</v>
      </c>
      <c r="N56">
        <v>0.38329999999999997</v>
      </c>
      <c r="O56" t="s">
        <v>43</v>
      </c>
      <c r="P56">
        <v>2.0000000000000001E-4</v>
      </c>
      <c r="Q56">
        <v>2.4E-2</v>
      </c>
      <c r="R56" t="s">
        <v>43</v>
      </c>
      <c r="S56">
        <v>2.0000000000000001E-4</v>
      </c>
      <c r="T56">
        <v>2.0150000000000001</v>
      </c>
      <c r="U56" t="s">
        <v>43</v>
      </c>
      <c r="V56">
        <v>2.9999999999999997E-4</v>
      </c>
    </row>
    <row r="57" spans="1:22">
      <c r="A57">
        <v>4</v>
      </c>
      <c r="B57">
        <v>60</v>
      </c>
      <c r="C57" s="18">
        <v>44991</v>
      </c>
      <c r="D57" s="17">
        <v>0.51195601851851846</v>
      </c>
      <c r="E57">
        <v>0.62</v>
      </c>
      <c r="F57" t="s">
        <v>42</v>
      </c>
      <c r="G57">
        <v>6.9999999999999999E-4</v>
      </c>
      <c r="H57">
        <v>414.1</v>
      </c>
      <c r="I57" t="s">
        <v>43</v>
      </c>
      <c r="J57">
        <v>5.0000000000000001E-4</v>
      </c>
      <c r="K57">
        <v>0</v>
      </c>
      <c r="L57" t="s">
        <v>43</v>
      </c>
      <c r="M57">
        <v>2.9999999999999997E-4</v>
      </c>
      <c r="N57">
        <v>0.37780000000000002</v>
      </c>
      <c r="O57" t="s">
        <v>43</v>
      </c>
      <c r="P57">
        <v>2.0000000000000001E-4</v>
      </c>
      <c r="Q57">
        <v>4.1000000000000002E-2</v>
      </c>
      <c r="R57" t="s">
        <v>43</v>
      </c>
      <c r="S57">
        <v>2.0000000000000001E-4</v>
      </c>
      <c r="T57">
        <v>2.0510000000000002</v>
      </c>
      <c r="U57" t="s">
        <v>43</v>
      </c>
      <c r="V57">
        <v>2.9999999999999997E-4</v>
      </c>
    </row>
    <row r="58" spans="1:22">
      <c r="A58">
        <v>5</v>
      </c>
      <c r="B58">
        <v>80</v>
      </c>
      <c r="C58" s="18">
        <v>44991</v>
      </c>
      <c r="D58" s="17">
        <v>0.51219907407407406</v>
      </c>
      <c r="E58">
        <v>0.64</v>
      </c>
      <c r="F58" t="s">
        <v>42</v>
      </c>
      <c r="G58">
        <v>6.9999999999999999E-4</v>
      </c>
      <c r="H58">
        <v>411.06</v>
      </c>
      <c r="I58" t="s">
        <v>43</v>
      </c>
      <c r="J58">
        <v>5.9999999999999995E-4</v>
      </c>
      <c r="K58">
        <v>0</v>
      </c>
      <c r="L58" t="s">
        <v>43</v>
      </c>
      <c r="M58">
        <v>4.0000000000000002E-4</v>
      </c>
      <c r="N58">
        <v>0.37640000000000001</v>
      </c>
      <c r="O58" t="s">
        <v>43</v>
      </c>
      <c r="P58">
        <v>2.0000000000000001E-4</v>
      </c>
      <c r="Q58">
        <v>0</v>
      </c>
      <c r="R58" t="s">
        <v>43</v>
      </c>
      <c r="S58">
        <v>4.0000000000000002E-4</v>
      </c>
      <c r="T58">
        <v>2.0710000000000002</v>
      </c>
      <c r="U58" t="s">
        <v>43</v>
      </c>
      <c r="V58">
        <v>2.9999999999999997E-4</v>
      </c>
    </row>
    <row r="59" spans="1:22">
      <c r="A59">
        <v>6</v>
      </c>
      <c r="B59">
        <v>100</v>
      </c>
      <c r="C59" s="18">
        <v>44991</v>
      </c>
      <c r="D59" s="17">
        <v>0.51244212962962965</v>
      </c>
      <c r="E59">
        <v>0.65</v>
      </c>
      <c r="F59" t="s">
        <v>42</v>
      </c>
      <c r="G59">
        <v>8.0000000000000004E-4</v>
      </c>
      <c r="H59">
        <v>410.26</v>
      </c>
      <c r="I59" t="s">
        <v>43</v>
      </c>
      <c r="J59">
        <v>5.0000000000000001E-4</v>
      </c>
      <c r="K59">
        <v>0</v>
      </c>
      <c r="L59" t="s">
        <v>43</v>
      </c>
      <c r="M59">
        <v>4.0000000000000002E-4</v>
      </c>
      <c r="N59">
        <v>0.38069999999999998</v>
      </c>
      <c r="O59" t="s">
        <v>43</v>
      </c>
      <c r="P59">
        <v>2.0000000000000001E-4</v>
      </c>
      <c r="Q59">
        <v>0</v>
      </c>
      <c r="R59" t="s">
        <v>43</v>
      </c>
      <c r="S59">
        <v>2.9999999999999997E-4</v>
      </c>
      <c r="T59">
        <v>2.0369999999999999</v>
      </c>
      <c r="U59" t="s">
        <v>43</v>
      </c>
      <c r="V59">
        <v>2.9999999999999997E-4</v>
      </c>
    </row>
    <row r="60" spans="1:22">
      <c r="A60">
        <v>7</v>
      </c>
      <c r="B60">
        <v>120</v>
      </c>
      <c r="C60" s="18">
        <v>44991</v>
      </c>
      <c r="D60" s="17">
        <v>0.51268518518518513</v>
      </c>
      <c r="E60">
        <v>0.66</v>
      </c>
      <c r="F60" t="s">
        <v>42</v>
      </c>
      <c r="G60">
        <v>8.0000000000000004E-4</v>
      </c>
      <c r="H60">
        <v>411.03</v>
      </c>
      <c r="I60" t="s">
        <v>43</v>
      </c>
      <c r="J60">
        <v>5.0000000000000001E-4</v>
      </c>
      <c r="K60">
        <v>0</v>
      </c>
      <c r="L60" t="s">
        <v>43</v>
      </c>
      <c r="M60">
        <v>5.0000000000000001E-4</v>
      </c>
      <c r="N60">
        <v>0.37819999999999998</v>
      </c>
      <c r="O60" t="s">
        <v>43</v>
      </c>
      <c r="P60">
        <v>2.0000000000000001E-4</v>
      </c>
      <c r="Q60">
        <v>0</v>
      </c>
      <c r="R60" t="s">
        <v>43</v>
      </c>
      <c r="S60">
        <v>2.0000000000000001E-4</v>
      </c>
      <c r="T60">
        <v>2.0129999999999999</v>
      </c>
      <c r="U60" t="s">
        <v>43</v>
      </c>
      <c r="V60">
        <v>2.9999999999999997E-4</v>
      </c>
    </row>
    <row r="61" spans="1:22">
      <c r="A61">
        <v>8</v>
      </c>
      <c r="B61">
        <v>140</v>
      </c>
      <c r="C61" s="18">
        <v>44991</v>
      </c>
      <c r="D61" s="17">
        <v>0.51293981481481488</v>
      </c>
      <c r="E61">
        <v>0.66</v>
      </c>
      <c r="F61" t="s">
        <v>42</v>
      </c>
      <c r="G61">
        <v>6.9999999999999999E-4</v>
      </c>
      <c r="H61">
        <v>413.16</v>
      </c>
      <c r="I61" t="s">
        <v>43</v>
      </c>
      <c r="J61">
        <v>5.0000000000000001E-4</v>
      </c>
      <c r="K61">
        <v>0</v>
      </c>
      <c r="L61" t="s">
        <v>43</v>
      </c>
      <c r="M61">
        <v>4.0000000000000002E-4</v>
      </c>
      <c r="N61">
        <v>0.37540000000000001</v>
      </c>
      <c r="O61" t="s">
        <v>43</v>
      </c>
      <c r="P61">
        <v>2.0000000000000001E-4</v>
      </c>
      <c r="Q61">
        <v>0.04</v>
      </c>
      <c r="R61" t="s">
        <v>43</v>
      </c>
      <c r="S61">
        <v>2.9999999999999997E-4</v>
      </c>
      <c r="T61">
        <v>2.0129999999999999</v>
      </c>
      <c r="U61" t="s">
        <v>43</v>
      </c>
      <c r="V61">
        <v>2.9999999999999997E-4</v>
      </c>
    </row>
    <row r="62" spans="1:22">
      <c r="A62">
        <v>9</v>
      </c>
      <c r="B62">
        <v>160</v>
      </c>
      <c r="C62" s="18">
        <v>44991</v>
      </c>
      <c r="D62" s="17">
        <v>0.51318287037037036</v>
      </c>
      <c r="E62">
        <v>0.67</v>
      </c>
      <c r="F62" t="s">
        <v>42</v>
      </c>
      <c r="G62">
        <v>8.0000000000000004E-4</v>
      </c>
      <c r="H62">
        <v>414.77</v>
      </c>
      <c r="I62" t="s">
        <v>43</v>
      </c>
      <c r="J62">
        <v>4.0000000000000002E-4</v>
      </c>
      <c r="K62">
        <v>0</v>
      </c>
      <c r="L62" t="s">
        <v>43</v>
      </c>
      <c r="M62">
        <v>4.0000000000000002E-4</v>
      </c>
      <c r="N62">
        <v>0.37830000000000003</v>
      </c>
      <c r="O62" t="s">
        <v>43</v>
      </c>
      <c r="P62">
        <v>2.0000000000000001E-4</v>
      </c>
      <c r="Q62">
        <v>0</v>
      </c>
      <c r="R62" t="s">
        <v>43</v>
      </c>
      <c r="S62">
        <v>2.9999999999999997E-4</v>
      </c>
      <c r="T62">
        <v>2.0299999999999998</v>
      </c>
      <c r="U62" t="s">
        <v>43</v>
      </c>
      <c r="V62">
        <v>2.9999999999999997E-4</v>
      </c>
    </row>
    <row r="63" spans="1:22">
      <c r="A63">
        <v>10</v>
      </c>
      <c r="B63">
        <v>180</v>
      </c>
      <c r="C63" s="18">
        <v>44991</v>
      </c>
      <c r="D63" s="17">
        <v>0.51342592592592595</v>
      </c>
      <c r="E63">
        <v>0.67</v>
      </c>
      <c r="F63" t="s">
        <v>42</v>
      </c>
      <c r="G63">
        <v>8.0000000000000004E-4</v>
      </c>
      <c r="H63">
        <v>415.69</v>
      </c>
      <c r="I63" t="s">
        <v>43</v>
      </c>
      <c r="J63">
        <v>1.1000000000000001E-3</v>
      </c>
      <c r="K63">
        <v>0</v>
      </c>
      <c r="L63" t="s">
        <v>43</v>
      </c>
      <c r="M63">
        <v>4.0000000000000002E-4</v>
      </c>
      <c r="N63">
        <v>0.37290000000000001</v>
      </c>
      <c r="O63" t="s">
        <v>43</v>
      </c>
      <c r="P63">
        <v>2.0000000000000001E-4</v>
      </c>
      <c r="Q63">
        <v>0</v>
      </c>
      <c r="R63" t="s">
        <v>43</v>
      </c>
      <c r="S63">
        <v>2.9999999999999997E-4</v>
      </c>
      <c r="T63">
        <v>1.9850000000000001</v>
      </c>
      <c r="U63" t="s">
        <v>43</v>
      </c>
      <c r="V63">
        <v>2.9999999999999997E-4</v>
      </c>
    </row>
    <row r="64" spans="1:22">
      <c r="A64">
        <v>11</v>
      </c>
      <c r="B64">
        <v>200</v>
      </c>
      <c r="C64" s="18">
        <v>44991</v>
      </c>
      <c r="D64" s="17">
        <v>0.51366898148148155</v>
      </c>
      <c r="H64">
        <v>416.46</v>
      </c>
      <c r="N64">
        <v>0.37880000000000003</v>
      </c>
      <c r="T64">
        <v>1.998</v>
      </c>
    </row>
    <row r="65" spans="1:22">
      <c r="A65">
        <v>12</v>
      </c>
      <c r="B65">
        <v>220</v>
      </c>
      <c r="C65" s="18">
        <v>44991</v>
      </c>
      <c r="D65" s="17">
        <v>0.51391203703703703</v>
      </c>
      <c r="H65">
        <v>418.2</v>
      </c>
      <c r="N65">
        <v>0.37819999999999998</v>
      </c>
      <c r="T65">
        <v>1.9950000000000001</v>
      </c>
    </row>
    <row r="66" spans="1:22">
      <c r="A66">
        <v>13</v>
      </c>
      <c r="B66">
        <v>240</v>
      </c>
      <c r="C66" s="18">
        <v>44991</v>
      </c>
      <c r="D66" s="17">
        <v>0.51415509259259262</v>
      </c>
      <c r="H66">
        <v>418.8</v>
      </c>
      <c r="N66">
        <v>0.37430000000000002</v>
      </c>
      <c r="T66">
        <v>2.0169999999999999</v>
      </c>
    </row>
    <row r="67" spans="1:22">
      <c r="A67">
        <v>14</v>
      </c>
      <c r="B67">
        <v>260</v>
      </c>
      <c r="C67" s="18">
        <v>44991</v>
      </c>
      <c r="D67" s="17">
        <v>0.51440972222222225</v>
      </c>
      <c r="H67">
        <v>420.15</v>
      </c>
      <c r="N67">
        <v>0.38940000000000002</v>
      </c>
      <c r="T67">
        <v>1.9970000000000001</v>
      </c>
    </row>
    <row r="68" spans="1:22">
      <c r="A68">
        <v>15</v>
      </c>
      <c r="B68">
        <v>280</v>
      </c>
      <c r="C68" s="18">
        <v>44991</v>
      </c>
      <c r="D68" s="17">
        <v>0.51465277777777774</v>
      </c>
      <c r="H68">
        <v>420.49</v>
      </c>
      <c r="N68">
        <v>0.37740000000000001</v>
      </c>
      <c r="T68">
        <v>1.998</v>
      </c>
    </row>
    <row r="69" spans="1:22">
      <c r="A69">
        <v>16</v>
      </c>
      <c r="B69">
        <v>300</v>
      </c>
      <c r="C69" s="18">
        <v>44991</v>
      </c>
      <c r="D69" s="17">
        <v>0.51489583333333333</v>
      </c>
      <c r="H69">
        <v>421.38</v>
      </c>
      <c r="N69">
        <v>0.38169999999999998</v>
      </c>
      <c r="T69">
        <v>1.986</v>
      </c>
    </row>
    <row r="70" spans="1:22">
      <c r="A70">
        <v>17</v>
      </c>
      <c r="B70">
        <v>320</v>
      </c>
      <c r="C70" s="18">
        <v>44991</v>
      </c>
      <c r="D70" s="17">
        <v>0.51513888888888892</v>
      </c>
      <c r="H70">
        <v>422.15</v>
      </c>
      <c r="N70">
        <v>0.37990000000000002</v>
      </c>
      <c r="T70">
        <v>1.982</v>
      </c>
    </row>
    <row r="71" spans="1:22">
      <c r="C71" s="18">
        <v>44991</v>
      </c>
      <c r="D71" s="17">
        <v>0.51538194444444441</v>
      </c>
      <c r="H71">
        <v>422.64</v>
      </c>
      <c r="N71">
        <v>0.37659999999999999</v>
      </c>
      <c r="T71">
        <v>2.0070000000000001</v>
      </c>
    </row>
    <row r="72" spans="1:22">
      <c r="C72" s="37">
        <v>44991</v>
      </c>
      <c r="D72" s="38">
        <v>0.515625</v>
      </c>
      <c r="H72">
        <v>424.75</v>
      </c>
      <c r="N72">
        <v>0.38750000000000001</v>
      </c>
      <c r="T72">
        <v>1.9950000000000001</v>
      </c>
    </row>
    <row r="73" spans="1:22" ht="17.25">
      <c r="E73" s="7" t="s">
        <v>29</v>
      </c>
      <c r="F73" s="7"/>
      <c r="H73" s="5">
        <f>RSQ(B59:B68,H59:H68)</f>
        <v>0.9823741862094606</v>
      </c>
      <c r="L73" s="7" t="s">
        <v>29</v>
      </c>
      <c r="M73" s="7"/>
      <c r="N73" s="5">
        <f>RSQ(B55:B68,N55:N68)</f>
        <v>2.4909623399133336E-2</v>
      </c>
      <c r="R73" s="7" t="s">
        <v>29</v>
      </c>
      <c r="S73" s="7"/>
      <c r="T73" s="5">
        <f>RSQ(B55:B68,T55:T68)</f>
        <v>0.21887014825215872</v>
      </c>
    </row>
    <row r="74" spans="1:22">
      <c r="E74" s="7" t="s">
        <v>25</v>
      </c>
      <c r="F74" s="7"/>
      <c r="H74" s="14">
        <f>(SLOPE(H55:H68,B55:B68))</f>
        <v>2.5695604395604386E-2</v>
      </c>
      <c r="L74" s="7" t="s">
        <v>25</v>
      </c>
      <c r="M74" s="7"/>
      <c r="N74" s="14">
        <f>(SLOPE(N55:N68,B55:B68))</f>
        <v>-8.3186813186812185E-6</v>
      </c>
      <c r="R74" s="7" t="s">
        <v>25</v>
      </c>
      <c r="S74" s="7"/>
      <c r="T74" s="14">
        <f>(SLOPE(T55:T68,B55:B68))</f>
        <v>-1.369230769230771E-4</v>
      </c>
    </row>
    <row r="75" spans="1:22" ht="17.25">
      <c r="E75" s="7" t="s">
        <v>26</v>
      </c>
      <c r="F75" s="7" t="s">
        <v>30</v>
      </c>
      <c r="H75" s="5">
        <f>(H74)*($G$2)*(1/1000)*(1/(0.0821*($D$2+273)))*44*60*60</f>
        <v>3.0776520424726885</v>
      </c>
      <c r="L75" s="7" t="s">
        <v>26</v>
      </c>
      <c r="M75" s="7" t="s">
        <v>31</v>
      </c>
      <c r="N75" s="5">
        <f>(N74)*($G$2)*(1/1000)*(1/(0.0821*($D$2+273)))*44*60*60*1000</f>
        <v>-0.99635743751947925</v>
      </c>
      <c r="R75" s="7" t="s">
        <v>26</v>
      </c>
      <c r="S75" s="7" t="s">
        <v>31</v>
      </c>
      <c r="T75" s="5">
        <f>(T74)*($G$3)*(1/1000)*(1/(0.0821*($D$2+273)))*44*60*60*1000</f>
        <v>-14.130225103342724</v>
      </c>
    </row>
    <row r="76" spans="1:22">
      <c r="A76" s="15" t="s">
        <v>47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spans="1:22">
      <c r="A77">
        <v>1</v>
      </c>
      <c r="B77">
        <v>0</v>
      </c>
      <c r="C77" s="18">
        <v>44991</v>
      </c>
      <c r="D77" s="17">
        <v>0.51710648148148153</v>
      </c>
      <c r="H77">
        <v>410.22</v>
      </c>
      <c r="N77">
        <v>0.38740000000000002</v>
      </c>
      <c r="T77">
        <v>2.028</v>
      </c>
    </row>
    <row r="78" spans="1:22">
      <c r="A78">
        <v>2</v>
      </c>
      <c r="B78">
        <v>20</v>
      </c>
      <c r="C78" s="18">
        <v>44991</v>
      </c>
      <c r="D78" s="17">
        <v>0.51734953703703701</v>
      </c>
      <c r="H78">
        <v>413.73</v>
      </c>
      <c r="N78">
        <v>0.3881</v>
      </c>
      <c r="T78">
        <v>2.0110000000000001</v>
      </c>
    </row>
    <row r="79" spans="1:22">
      <c r="A79">
        <v>3</v>
      </c>
      <c r="B79">
        <v>40</v>
      </c>
      <c r="C79" s="18">
        <v>44991</v>
      </c>
      <c r="D79" s="17">
        <v>0.5175925925925926</v>
      </c>
      <c r="E79">
        <v>0.62</v>
      </c>
      <c r="F79" t="s">
        <v>42</v>
      </c>
      <c r="G79">
        <v>8.0000000000000004E-4</v>
      </c>
      <c r="H79">
        <v>413.9</v>
      </c>
      <c r="I79" t="s">
        <v>43</v>
      </c>
      <c r="J79">
        <v>5.0000000000000001E-4</v>
      </c>
      <c r="K79">
        <v>0</v>
      </c>
      <c r="L79" t="s">
        <v>43</v>
      </c>
      <c r="M79">
        <v>4.0000000000000002E-4</v>
      </c>
      <c r="N79">
        <v>0.38450000000000001</v>
      </c>
      <c r="O79" t="s">
        <v>43</v>
      </c>
      <c r="P79">
        <v>2.0000000000000001E-4</v>
      </c>
      <c r="Q79">
        <v>0</v>
      </c>
      <c r="R79" t="s">
        <v>43</v>
      </c>
      <c r="S79">
        <v>2.9999999999999997E-4</v>
      </c>
      <c r="T79">
        <v>2.0019999999999998</v>
      </c>
      <c r="U79" t="s">
        <v>43</v>
      </c>
      <c r="V79">
        <v>2.9999999999999997E-4</v>
      </c>
    </row>
    <row r="80" spans="1:22">
      <c r="A80">
        <v>4</v>
      </c>
      <c r="B80">
        <v>60</v>
      </c>
      <c r="C80" s="18">
        <v>44991</v>
      </c>
      <c r="D80" s="17">
        <v>0.5178356481481482</v>
      </c>
      <c r="E80">
        <v>0.63</v>
      </c>
      <c r="F80" t="s">
        <v>42</v>
      </c>
      <c r="G80">
        <v>6.9999999999999999E-4</v>
      </c>
      <c r="H80">
        <v>414.41</v>
      </c>
      <c r="I80" t="s">
        <v>43</v>
      </c>
      <c r="J80">
        <v>5.0000000000000001E-4</v>
      </c>
      <c r="K80">
        <v>0</v>
      </c>
      <c r="L80" t="s">
        <v>43</v>
      </c>
      <c r="M80">
        <v>4.0000000000000002E-4</v>
      </c>
      <c r="N80">
        <v>0.38500000000000001</v>
      </c>
      <c r="O80" t="s">
        <v>43</v>
      </c>
      <c r="P80">
        <v>2.0000000000000001E-4</v>
      </c>
      <c r="Q80">
        <v>0</v>
      </c>
      <c r="R80" t="s">
        <v>43</v>
      </c>
      <c r="S80">
        <v>2.0000000000000001E-4</v>
      </c>
      <c r="T80">
        <v>2.0270000000000001</v>
      </c>
      <c r="U80" t="s">
        <v>43</v>
      </c>
      <c r="V80">
        <v>2.9999999999999997E-4</v>
      </c>
    </row>
    <row r="81" spans="1:22">
      <c r="A81">
        <v>5</v>
      </c>
      <c r="B81">
        <v>80</v>
      </c>
      <c r="C81" s="18">
        <v>44991</v>
      </c>
      <c r="D81" s="17">
        <v>0.51807870370370368</v>
      </c>
      <c r="E81">
        <v>0.64</v>
      </c>
      <c r="F81" t="s">
        <v>42</v>
      </c>
      <c r="G81">
        <v>6.9999999999999999E-4</v>
      </c>
      <c r="H81">
        <v>413.32</v>
      </c>
      <c r="I81" t="s">
        <v>43</v>
      </c>
      <c r="J81">
        <v>5.9999999999999995E-4</v>
      </c>
      <c r="K81">
        <v>0</v>
      </c>
      <c r="L81" t="s">
        <v>43</v>
      </c>
      <c r="M81">
        <v>2.9999999999999997E-4</v>
      </c>
      <c r="N81">
        <v>0.38329999999999997</v>
      </c>
      <c r="O81" t="s">
        <v>43</v>
      </c>
      <c r="P81">
        <v>2.0000000000000001E-4</v>
      </c>
      <c r="Q81">
        <v>2E-3</v>
      </c>
      <c r="R81" t="s">
        <v>43</v>
      </c>
      <c r="S81">
        <v>2.0000000000000001E-4</v>
      </c>
      <c r="T81">
        <v>1.9930000000000001</v>
      </c>
      <c r="U81" t="s">
        <v>43</v>
      </c>
      <c r="V81">
        <v>2.9999999999999997E-4</v>
      </c>
    </row>
    <row r="82" spans="1:22">
      <c r="A82">
        <v>6</v>
      </c>
      <c r="B82">
        <v>100</v>
      </c>
      <c r="C82" s="18">
        <v>44991</v>
      </c>
      <c r="D82" s="17">
        <v>0.51833333333333331</v>
      </c>
      <c r="E82">
        <v>0.65</v>
      </c>
      <c r="F82" t="s">
        <v>42</v>
      </c>
      <c r="G82">
        <v>8.0000000000000004E-4</v>
      </c>
      <c r="H82">
        <v>413.75</v>
      </c>
      <c r="I82" t="s">
        <v>43</v>
      </c>
      <c r="J82">
        <v>5.9999999999999995E-4</v>
      </c>
      <c r="K82">
        <v>0</v>
      </c>
      <c r="L82" t="s">
        <v>43</v>
      </c>
      <c r="M82">
        <v>4.0000000000000002E-4</v>
      </c>
      <c r="N82">
        <v>0.38150000000000001</v>
      </c>
      <c r="O82" t="s">
        <v>43</v>
      </c>
      <c r="P82">
        <v>2.0000000000000001E-4</v>
      </c>
      <c r="Q82">
        <v>0.04</v>
      </c>
      <c r="R82" t="s">
        <v>43</v>
      </c>
      <c r="S82">
        <v>2.0000000000000001E-4</v>
      </c>
      <c r="T82">
        <v>1.9870000000000001</v>
      </c>
      <c r="U82" t="s">
        <v>43</v>
      </c>
      <c r="V82">
        <v>2.9999999999999997E-4</v>
      </c>
    </row>
    <row r="83" spans="1:22">
      <c r="A83">
        <v>7</v>
      </c>
      <c r="B83">
        <v>120</v>
      </c>
      <c r="C83" s="18">
        <v>44991</v>
      </c>
      <c r="D83" s="17">
        <v>0.51857638888888891</v>
      </c>
      <c r="E83">
        <v>0.66</v>
      </c>
      <c r="F83" t="s">
        <v>42</v>
      </c>
      <c r="G83">
        <v>8.0000000000000004E-4</v>
      </c>
      <c r="H83">
        <v>414.54</v>
      </c>
      <c r="I83" t="s">
        <v>43</v>
      </c>
      <c r="J83">
        <v>5.0000000000000001E-4</v>
      </c>
      <c r="K83">
        <v>0</v>
      </c>
      <c r="L83" t="s">
        <v>43</v>
      </c>
      <c r="M83">
        <v>4.0000000000000002E-4</v>
      </c>
      <c r="N83">
        <v>0.3906</v>
      </c>
      <c r="O83" t="s">
        <v>43</v>
      </c>
      <c r="P83">
        <v>2.0000000000000001E-4</v>
      </c>
      <c r="Q83">
        <v>0</v>
      </c>
      <c r="R83" t="s">
        <v>43</v>
      </c>
      <c r="S83">
        <v>2.0000000000000001E-4</v>
      </c>
      <c r="T83">
        <v>1.978</v>
      </c>
      <c r="U83" t="s">
        <v>43</v>
      </c>
      <c r="V83">
        <v>2.9999999999999997E-4</v>
      </c>
    </row>
    <row r="84" spans="1:22">
      <c r="A84">
        <v>8</v>
      </c>
      <c r="B84">
        <v>140</v>
      </c>
      <c r="C84" s="18">
        <v>44991</v>
      </c>
      <c r="D84" s="17">
        <v>0.51881944444444439</v>
      </c>
      <c r="E84">
        <v>0.67</v>
      </c>
      <c r="F84" t="s">
        <v>42</v>
      </c>
      <c r="G84">
        <v>8.0000000000000004E-4</v>
      </c>
      <c r="H84">
        <v>416.52</v>
      </c>
      <c r="I84" t="s">
        <v>43</v>
      </c>
      <c r="J84">
        <v>5.9999999999999995E-4</v>
      </c>
      <c r="K84">
        <v>0</v>
      </c>
      <c r="L84" t="s">
        <v>43</v>
      </c>
      <c r="M84">
        <v>4.0000000000000002E-4</v>
      </c>
      <c r="N84">
        <v>0.38679999999999998</v>
      </c>
      <c r="O84" t="s">
        <v>43</v>
      </c>
      <c r="P84">
        <v>2.0000000000000001E-4</v>
      </c>
      <c r="Q84">
        <v>1.4999999999999999E-2</v>
      </c>
      <c r="R84" t="s">
        <v>43</v>
      </c>
      <c r="S84">
        <v>2.0000000000000001E-4</v>
      </c>
      <c r="T84">
        <v>1.9790000000000001</v>
      </c>
      <c r="U84" t="s">
        <v>43</v>
      </c>
      <c r="V84">
        <v>2.9999999999999997E-4</v>
      </c>
    </row>
    <row r="85" spans="1:22">
      <c r="A85">
        <v>9</v>
      </c>
      <c r="B85">
        <v>160</v>
      </c>
      <c r="C85" s="18">
        <v>44991</v>
      </c>
      <c r="D85" s="17">
        <v>0.51906249999999998</v>
      </c>
      <c r="E85">
        <v>0.67</v>
      </c>
      <c r="F85" t="s">
        <v>42</v>
      </c>
      <c r="G85">
        <v>6.9999999999999999E-4</v>
      </c>
      <c r="H85">
        <v>417.15</v>
      </c>
      <c r="I85" t="s">
        <v>43</v>
      </c>
      <c r="J85">
        <v>5.9999999999999995E-4</v>
      </c>
      <c r="K85">
        <v>0</v>
      </c>
      <c r="L85" t="s">
        <v>43</v>
      </c>
      <c r="M85">
        <v>4.0000000000000002E-4</v>
      </c>
      <c r="N85">
        <v>0.37640000000000001</v>
      </c>
      <c r="O85" t="s">
        <v>43</v>
      </c>
      <c r="P85">
        <v>2.0000000000000001E-4</v>
      </c>
      <c r="Q85">
        <v>0.03</v>
      </c>
      <c r="R85" t="s">
        <v>43</v>
      </c>
      <c r="S85">
        <v>2.0000000000000001E-4</v>
      </c>
      <c r="T85">
        <v>2</v>
      </c>
      <c r="U85" t="s">
        <v>43</v>
      </c>
      <c r="V85">
        <v>2.9999999999999997E-4</v>
      </c>
    </row>
    <row r="86" spans="1:22">
      <c r="A86">
        <v>10</v>
      </c>
      <c r="B86">
        <v>180</v>
      </c>
      <c r="C86" s="18">
        <v>44991</v>
      </c>
      <c r="D86" s="17">
        <v>0.51930555555555558</v>
      </c>
      <c r="E86">
        <v>0.67</v>
      </c>
      <c r="F86" t="s">
        <v>42</v>
      </c>
      <c r="G86">
        <v>6.9999999999999999E-4</v>
      </c>
      <c r="H86">
        <v>418.12</v>
      </c>
      <c r="I86" t="s">
        <v>43</v>
      </c>
      <c r="J86">
        <v>5.0000000000000001E-4</v>
      </c>
      <c r="K86">
        <v>0</v>
      </c>
      <c r="L86" t="s">
        <v>43</v>
      </c>
      <c r="M86">
        <v>4.0000000000000002E-4</v>
      </c>
      <c r="N86">
        <v>0.38540000000000002</v>
      </c>
      <c r="O86" t="s">
        <v>43</v>
      </c>
      <c r="P86">
        <v>2.0000000000000001E-4</v>
      </c>
      <c r="Q86">
        <v>1.9E-2</v>
      </c>
      <c r="R86" t="s">
        <v>43</v>
      </c>
      <c r="S86">
        <v>2.0000000000000001E-4</v>
      </c>
      <c r="T86">
        <v>1.9790000000000001</v>
      </c>
      <c r="U86" t="s">
        <v>43</v>
      </c>
      <c r="V86">
        <v>2.9999999999999997E-4</v>
      </c>
    </row>
    <row r="87" spans="1:22">
      <c r="A87">
        <v>11</v>
      </c>
      <c r="B87">
        <v>200</v>
      </c>
      <c r="C87" s="18">
        <v>44991</v>
      </c>
      <c r="D87" s="17">
        <v>0.51956018518518521</v>
      </c>
      <c r="E87">
        <v>0.68</v>
      </c>
      <c r="F87" t="s">
        <v>42</v>
      </c>
      <c r="G87">
        <v>8.0000000000000004E-4</v>
      </c>
      <c r="H87">
        <v>418.78</v>
      </c>
      <c r="I87" t="s">
        <v>43</v>
      </c>
      <c r="J87">
        <v>5.9999999999999995E-4</v>
      </c>
      <c r="K87">
        <v>0</v>
      </c>
      <c r="L87" t="s">
        <v>43</v>
      </c>
      <c r="M87">
        <v>5.0000000000000001E-4</v>
      </c>
      <c r="N87">
        <v>0.38019999999999998</v>
      </c>
      <c r="O87" t="s">
        <v>43</v>
      </c>
      <c r="P87">
        <v>2.0000000000000001E-4</v>
      </c>
      <c r="Q87">
        <v>0</v>
      </c>
      <c r="R87" t="s">
        <v>43</v>
      </c>
      <c r="S87">
        <v>2.9999999999999997E-4</v>
      </c>
      <c r="T87">
        <v>1.9790000000000001</v>
      </c>
      <c r="U87" t="s">
        <v>43</v>
      </c>
      <c r="V87">
        <v>2.9999999999999997E-4</v>
      </c>
    </row>
    <row r="88" spans="1:22">
      <c r="A88">
        <v>12</v>
      </c>
      <c r="B88">
        <v>220</v>
      </c>
      <c r="C88" s="18">
        <v>44991</v>
      </c>
      <c r="D88" s="17">
        <v>0.51981481481481484</v>
      </c>
      <c r="E88">
        <v>0.69</v>
      </c>
      <c r="F88" t="s">
        <v>42</v>
      </c>
      <c r="G88">
        <v>6.9999999999999999E-4</v>
      </c>
      <c r="H88">
        <v>420.06</v>
      </c>
      <c r="I88" t="s">
        <v>43</v>
      </c>
      <c r="J88">
        <v>5.0000000000000001E-4</v>
      </c>
      <c r="K88">
        <v>0</v>
      </c>
      <c r="L88" t="s">
        <v>43</v>
      </c>
      <c r="M88">
        <v>4.0000000000000002E-4</v>
      </c>
      <c r="N88">
        <v>0.38090000000000002</v>
      </c>
      <c r="O88" t="s">
        <v>43</v>
      </c>
      <c r="P88">
        <v>2.0000000000000001E-4</v>
      </c>
      <c r="Q88">
        <v>0</v>
      </c>
      <c r="R88" t="s">
        <v>43</v>
      </c>
      <c r="S88">
        <v>2.9999999999999997E-4</v>
      </c>
      <c r="T88">
        <v>1.9990000000000001</v>
      </c>
      <c r="U88" t="s">
        <v>43</v>
      </c>
      <c r="V88">
        <v>2.9999999999999997E-4</v>
      </c>
    </row>
    <row r="89" spans="1:22">
      <c r="A89">
        <v>13</v>
      </c>
      <c r="B89">
        <v>240</v>
      </c>
      <c r="C89" s="18">
        <v>44991</v>
      </c>
      <c r="D89" s="17">
        <v>0.52005787037037032</v>
      </c>
      <c r="E89">
        <v>0.69</v>
      </c>
      <c r="F89" t="s">
        <v>42</v>
      </c>
      <c r="G89">
        <v>8.0000000000000004E-4</v>
      </c>
      <c r="H89">
        <v>420.31</v>
      </c>
      <c r="I89" t="s">
        <v>43</v>
      </c>
      <c r="J89">
        <v>5.9999999999999995E-4</v>
      </c>
      <c r="K89">
        <v>0</v>
      </c>
      <c r="L89" t="s">
        <v>43</v>
      </c>
      <c r="M89">
        <v>5.0000000000000001E-4</v>
      </c>
      <c r="N89">
        <v>0.38669999999999999</v>
      </c>
      <c r="O89" t="s">
        <v>43</v>
      </c>
      <c r="P89">
        <v>2.0000000000000001E-4</v>
      </c>
      <c r="Q89">
        <v>0</v>
      </c>
      <c r="R89" t="s">
        <v>43</v>
      </c>
      <c r="S89">
        <v>2.0000000000000001E-4</v>
      </c>
      <c r="T89">
        <v>1.9770000000000001</v>
      </c>
      <c r="U89" t="s">
        <v>43</v>
      </c>
      <c r="V89">
        <v>2.9999999999999997E-4</v>
      </c>
    </row>
    <row r="90" spans="1:22">
      <c r="A90">
        <v>14</v>
      </c>
      <c r="B90">
        <v>260</v>
      </c>
      <c r="C90" s="18">
        <v>44991</v>
      </c>
      <c r="D90" s="17">
        <v>0.52030092592592592</v>
      </c>
      <c r="H90">
        <v>421.23</v>
      </c>
      <c r="N90">
        <v>0.38319999999999999</v>
      </c>
      <c r="T90">
        <v>1.9510000000000001</v>
      </c>
    </row>
    <row r="91" spans="1:22">
      <c r="A91">
        <v>15</v>
      </c>
      <c r="B91">
        <v>280</v>
      </c>
      <c r="C91" s="37">
        <v>44991</v>
      </c>
      <c r="D91" s="38">
        <v>0.52054398148148151</v>
      </c>
      <c r="H91">
        <v>420.11</v>
      </c>
      <c r="N91">
        <v>0.3841</v>
      </c>
      <c r="T91">
        <v>1.966</v>
      </c>
    </row>
    <row r="92" spans="1:22" ht="17.25">
      <c r="E92" s="7" t="s">
        <v>29</v>
      </c>
      <c r="F92" s="7"/>
      <c r="H92" s="5">
        <f>RSQ(B82:B90,H82:H90)</f>
        <v>0.97816604497051374</v>
      </c>
      <c r="L92" s="7" t="s">
        <v>29</v>
      </c>
      <c r="M92" s="7"/>
      <c r="N92" s="5">
        <f>RSQ(B77:B89,N77:N89)</f>
        <v>0.12991129229474457</v>
      </c>
      <c r="R92" s="7" t="s">
        <v>29</v>
      </c>
      <c r="S92" s="7"/>
      <c r="T92" s="5">
        <f>RSQ(B77:B89,T77:T89)</f>
        <v>0.49957807806118248</v>
      </c>
    </row>
    <row r="93" spans="1:22">
      <c r="E93" s="7" t="s">
        <v>25</v>
      </c>
      <c r="F93" s="7"/>
      <c r="H93" s="14">
        <f>(SLOPE(H77:H89,B77:B89))</f>
        <v>3.6612637362637264E-2</v>
      </c>
      <c r="L93" s="7" t="s">
        <v>25</v>
      </c>
      <c r="M93" s="7"/>
      <c r="N93" s="14">
        <f>(SLOPE(N77:N89,B77:B89))</f>
        <v>-1.7774725274725314E-5</v>
      </c>
      <c r="R93" s="7" t="s">
        <v>25</v>
      </c>
      <c r="S93" s="7"/>
      <c r="T93" s="14">
        <f>(SLOPE(T77:T89,B77:B89))</f>
        <v>-1.637362637362634E-4</v>
      </c>
    </row>
    <row r="94" spans="1:22" ht="17.25">
      <c r="E94" s="7" t="s">
        <v>26</v>
      </c>
      <c r="F94" s="7" t="s">
        <v>30</v>
      </c>
      <c r="H94" s="5">
        <f>(H93)*($G$2)*(1/1000)*(1/(0.0821*($D$2+273)))*44*60*60</f>
        <v>4.3852231076031103</v>
      </c>
      <c r="L94" s="7" t="s">
        <v>26</v>
      </c>
      <c r="M94" s="7" t="s">
        <v>31</v>
      </c>
      <c r="N94" s="5">
        <f>(N93)*($G$2)*(1/1000)*(1/(0.0821*($D$2+273)))*44*60*60*1000</f>
        <v>-2.1289407598253374</v>
      </c>
      <c r="R94" s="7" t="s">
        <v>26</v>
      </c>
      <c r="S94" s="7" t="s">
        <v>31</v>
      </c>
      <c r="T94" s="5">
        <f>(T93)*($G$3)*(1/1000)*(1/(0.0821*($D$2+273)))*44*60*60*1000</f>
        <v>-16.897299682167407</v>
      </c>
    </row>
    <row r="95" spans="1:22">
      <c r="V95" s="15"/>
    </row>
    <row r="101" spans="22:22">
      <c r="V101">
        <v>2.9999999999999997E-4</v>
      </c>
    </row>
    <row r="102" spans="22:22">
      <c r="V102">
        <v>2.9999999999999997E-4</v>
      </c>
    </row>
    <row r="103" spans="22:22">
      <c r="V103">
        <v>2.9999999999999997E-4</v>
      </c>
    </row>
    <row r="104" spans="22:22">
      <c r="V104">
        <v>2.9999999999999997E-4</v>
      </c>
    </row>
    <row r="105" spans="22:22">
      <c r="V105">
        <v>2.9999999999999997E-4</v>
      </c>
    </row>
    <row r="106" spans="22:22">
      <c r="V106">
        <v>2.9999999999999997E-4</v>
      </c>
    </row>
    <row r="107" spans="22:22">
      <c r="V107">
        <v>2.9999999999999997E-4</v>
      </c>
    </row>
    <row r="108" spans="22:22">
      <c r="V108">
        <v>2.9999999999999997E-4</v>
      </c>
    </row>
    <row r="109" spans="22:22">
      <c r="V109">
        <v>2.9999999999999997E-4</v>
      </c>
    </row>
    <row r="110" spans="22:22">
      <c r="V110">
        <v>2.9999999999999997E-4</v>
      </c>
    </row>
    <row r="114" spans="22:22">
      <c r="V114" s="15"/>
    </row>
    <row r="119" spans="22:22">
      <c r="V119">
        <v>2.9999999999999997E-4</v>
      </c>
    </row>
    <row r="120" spans="22:22">
      <c r="V120">
        <v>2.9999999999999997E-4</v>
      </c>
    </row>
    <row r="121" spans="22:22">
      <c r="V121">
        <v>2.9999999999999997E-4</v>
      </c>
    </row>
    <row r="122" spans="22:22">
      <c r="V122">
        <v>2.9999999999999997E-4</v>
      </c>
    </row>
    <row r="123" spans="22:22">
      <c r="V123">
        <v>2.9999999999999997E-4</v>
      </c>
    </row>
    <row r="124" spans="22:22">
      <c r="V124">
        <v>2.9999999999999997E-4</v>
      </c>
    </row>
    <row r="125" spans="22:22">
      <c r="V125">
        <v>2.9999999999999997E-4</v>
      </c>
    </row>
    <row r="126" spans="22:22">
      <c r="V126">
        <v>2.9999999999999997E-4</v>
      </c>
    </row>
    <row r="127" spans="22:22">
      <c r="V127">
        <v>2.9999999999999997E-4</v>
      </c>
    </row>
    <row r="133" spans="22:22">
      <c r="V133" s="15"/>
    </row>
    <row r="134" spans="22:22">
      <c r="V134">
        <v>2.9999999999999997E-4</v>
      </c>
    </row>
    <row r="135" spans="22:22">
      <c r="V135">
        <v>2.9999999999999997E-4</v>
      </c>
    </row>
    <row r="136" spans="22:22">
      <c r="V136">
        <v>2.9999999999999997E-4</v>
      </c>
    </row>
    <row r="137" spans="22:22">
      <c r="V137">
        <v>2.9999999999999997E-4</v>
      </c>
    </row>
    <row r="138" spans="22:22">
      <c r="V138">
        <v>2.9999999999999997E-4</v>
      </c>
    </row>
    <row r="139" spans="22:22">
      <c r="V139">
        <v>2.9999999999999997E-4</v>
      </c>
    </row>
    <row r="140" spans="22:22">
      <c r="V140">
        <v>2.9999999999999997E-4</v>
      </c>
    </row>
    <row r="141" spans="22:22">
      <c r="V141">
        <v>4.0000000000000002E-4</v>
      </c>
    </row>
    <row r="142" spans="22:22">
      <c r="V142">
        <v>2.9999999999999997E-4</v>
      </c>
    </row>
    <row r="143" spans="22:22">
      <c r="V143">
        <v>2.9999999999999997E-4</v>
      </c>
    </row>
    <row r="144" spans="22:22">
      <c r="V144">
        <v>2.0000000000000001E-4</v>
      </c>
    </row>
    <row r="145" spans="22:22">
      <c r="V145">
        <v>2.9999999999999997E-4</v>
      </c>
    </row>
    <row r="152" spans="22:22">
      <c r="V152" s="15"/>
    </row>
    <row r="153" spans="22:22">
      <c r="V153">
        <v>2.9999999999999997E-4</v>
      </c>
    </row>
    <row r="154" spans="22:22">
      <c r="V154">
        <v>2.9999999999999997E-4</v>
      </c>
    </row>
    <row r="155" spans="22:22">
      <c r="V155">
        <v>2.9999999999999997E-4</v>
      </c>
    </row>
    <row r="156" spans="22:22">
      <c r="V156">
        <v>2.9999999999999997E-4</v>
      </c>
    </row>
    <row r="157" spans="22:22">
      <c r="V157">
        <v>2.9999999999999997E-4</v>
      </c>
    </row>
    <row r="158" spans="22:22">
      <c r="V158">
        <v>2.9999999999999997E-4</v>
      </c>
    </row>
    <row r="159" spans="22:22">
      <c r="V159">
        <v>2.9999999999999997E-4</v>
      </c>
    </row>
    <row r="160" spans="22:22">
      <c r="V160">
        <v>2.9999999999999997E-4</v>
      </c>
    </row>
    <row r="161" spans="22:22">
      <c r="V161">
        <v>2.9999999999999997E-4</v>
      </c>
    </row>
    <row r="162" spans="22:22">
      <c r="V162">
        <v>4.0000000000000002E-4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7C468-CC6C-4EA6-9DE3-44AF6E0D1037}">
  <sheetPr>
    <tabColor theme="5" tint="0.79998168889431442"/>
  </sheetPr>
  <dimension ref="A1:V162"/>
  <sheetViews>
    <sheetView topLeftCell="A19" zoomScaleNormal="100" workbookViewId="0">
      <selection activeCell="G25" sqref="G25"/>
    </sheetView>
  </sheetViews>
  <sheetFormatPr defaultColWidth="8.85546875" defaultRowHeight="15"/>
  <cols>
    <col min="1" max="1" width="11.42578125" bestFit="1" customWidth="1"/>
    <col min="2" max="2" width="12.140625" bestFit="1" customWidth="1"/>
    <col min="3" max="3" width="10.7109375" bestFit="1" customWidth="1"/>
    <col min="5" max="5" width="16.28515625" bestFit="1" customWidth="1"/>
    <col min="8" max="8" width="9.7109375" bestFit="1" customWidth="1"/>
    <col min="12" max="12" width="13.85546875" bestFit="1" customWidth="1"/>
    <col min="13" max="13" width="14.85546875" bestFit="1" customWidth="1"/>
    <col min="14" max="14" width="10.7109375" bestFit="1" customWidth="1"/>
    <col min="18" max="18" width="13.85546875" bestFit="1" customWidth="1"/>
    <col min="19" max="19" width="12.7109375" bestFit="1" customWidth="1"/>
    <col min="20" max="20" width="13" bestFit="1" customWidth="1"/>
  </cols>
  <sheetData>
    <row r="1" spans="1:22">
      <c r="A1" s="7"/>
      <c r="D1" s="7" t="s">
        <v>2</v>
      </c>
      <c r="G1" s="7" t="s">
        <v>28</v>
      </c>
      <c r="J1" s="16"/>
      <c r="Q1" s="16"/>
    </row>
    <row r="2" spans="1:22">
      <c r="D2">
        <v>18</v>
      </c>
      <c r="F2">
        <v>1</v>
      </c>
      <c r="G2" s="6">
        <v>18.065153191196096</v>
      </c>
    </row>
    <row r="3" spans="1:22">
      <c r="F3">
        <v>2</v>
      </c>
      <c r="G3" s="6">
        <v>15.565153191196099</v>
      </c>
    </row>
    <row r="4" spans="1:22">
      <c r="F4">
        <v>3</v>
      </c>
      <c r="G4" s="6">
        <v>16.065153191196099</v>
      </c>
    </row>
    <row r="5" spans="1:22">
      <c r="F5">
        <v>4</v>
      </c>
      <c r="G5" s="6">
        <v>15.565153191196099</v>
      </c>
    </row>
    <row r="6" spans="1:22">
      <c r="F6">
        <v>5</v>
      </c>
      <c r="G6" s="6">
        <v>16.065153191196099</v>
      </c>
    </row>
    <row r="7" spans="1:22">
      <c r="F7">
        <v>6</v>
      </c>
      <c r="G7" s="6">
        <v>15.065153191196098</v>
      </c>
    </row>
    <row r="8" spans="1:22">
      <c r="F8">
        <v>7</v>
      </c>
      <c r="G8" s="6">
        <v>17.065153191196099</v>
      </c>
    </row>
    <row r="9" spans="1:22">
      <c r="F9">
        <v>8</v>
      </c>
      <c r="G9" s="6">
        <v>18.065153191196096</v>
      </c>
    </row>
    <row r="10" spans="1:22">
      <c r="G10" s="6"/>
    </row>
    <row r="11" spans="1:22">
      <c r="A11" s="15" t="s">
        <v>45</v>
      </c>
      <c r="B11" t="s">
        <v>1</v>
      </c>
      <c r="C11" t="s">
        <v>32</v>
      </c>
      <c r="D11" t="s">
        <v>33</v>
      </c>
      <c r="E11" t="s">
        <v>34</v>
      </c>
      <c r="F11" t="s">
        <v>35</v>
      </c>
      <c r="G11" t="s">
        <v>36</v>
      </c>
      <c r="H11" t="s">
        <v>37</v>
      </c>
      <c r="I11" t="s">
        <v>35</v>
      </c>
      <c r="J11" t="s">
        <v>36</v>
      </c>
      <c r="K11" t="s">
        <v>38</v>
      </c>
      <c r="L11" t="s">
        <v>35</v>
      </c>
      <c r="M11" t="s">
        <v>36</v>
      </c>
      <c r="N11" t="s">
        <v>39</v>
      </c>
      <c r="O11" t="s">
        <v>35</v>
      </c>
      <c r="P11" t="s">
        <v>36</v>
      </c>
      <c r="Q11" t="s">
        <v>40</v>
      </c>
      <c r="R11" t="s">
        <v>35</v>
      </c>
      <c r="S11" t="s">
        <v>36</v>
      </c>
      <c r="T11" t="s">
        <v>41</v>
      </c>
      <c r="U11" t="s">
        <v>35</v>
      </c>
      <c r="V11" t="s">
        <v>36</v>
      </c>
    </row>
    <row r="12" spans="1:22">
      <c r="A12">
        <v>1</v>
      </c>
      <c r="B12">
        <v>0</v>
      </c>
      <c r="C12" s="18">
        <v>44991</v>
      </c>
      <c r="D12" s="17">
        <v>0.5001620370370371</v>
      </c>
      <c r="H12">
        <v>411.52</v>
      </c>
      <c r="N12">
        <v>0.37430000000000002</v>
      </c>
      <c r="T12">
        <v>2.0390000000000001</v>
      </c>
    </row>
    <row r="13" spans="1:22">
      <c r="A13">
        <v>2</v>
      </c>
      <c r="B13">
        <v>20</v>
      </c>
      <c r="C13" s="18">
        <v>44991</v>
      </c>
      <c r="D13" s="17">
        <v>0.50040509259259258</v>
      </c>
      <c r="H13">
        <v>410.22</v>
      </c>
      <c r="N13">
        <v>0.37490000000000001</v>
      </c>
      <c r="T13">
        <v>2.0369999999999999</v>
      </c>
    </row>
    <row r="14" spans="1:22">
      <c r="A14">
        <v>3</v>
      </c>
      <c r="B14">
        <v>40</v>
      </c>
      <c r="C14" s="18">
        <v>44991</v>
      </c>
      <c r="D14" s="17">
        <v>0.50064814814814818</v>
      </c>
      <c r="E14">
        <v>0.65</v>
      </c>
      <c r="F14" t="s">
        <v>42</v>
      </c>
      <c r="G14">
        <v>6.9999999999999999E-4</v>
      </c>
      <c r="H14">
        <v>408.83</v>
      </c>
      <c r="I14" t="s">
        <v>43</v>
      </c>
      <c r="J14">
        <v>5.0000000000000001E-4</v>
      </c>
      <c r="K14">
        <v>0</v>
      </c>
      <c r="L14" t="s">
        <v>43</v>
      </c>
      <c r="M14">
        <v>2.9999999999999997E-4</v>
      </c>
      <c r="N14">
        <v>0.36730000000000002</v>
      </c>
      <c r="O14" t="s">
        <v>43</v>
      </c>
      <c r="P14">
        <v>1E-4</v>
      </c>
      <c r="Q14">
        <v>4.8000000000000001E-2</v>
      </c>
      <c r="R14" t="s">
        <v>43</v>
      </c>
      <c r="S14">
        <v>2.0000000000000001E-4</v>
      </c>
      <c r="T14">
        <v>2.0569999999999999</v>
      </c>
      <c r="U14" t="s">
        <v>43</v>
      </c>
      <c r="V14">
        <v>2.9999999999999997E-4</v>
      </c>
    </row>
    <row r="15" spans="1:22">
      <c r="A15">
        <v>4</v>
      </c>
      <c r="B15">
        <v>60</v>
      </c>
      <c r="C15" s="18">
        <v>44991</v>
      </c>
      <c r="D15" s="17">
        <v>0.50089120370370377</v>
      </c>
      <c r="E15">
        <v>0.66</v>
      </c>
      <c r="F15" t="s">
        <v>42</v>
      </c>
      <c r="G15">
        <v>6.9999999999999999E-4</v>
      </c>
      <c r="H15">
        <v>409.4</v>
      </c>
      <c r="I15" t="s">
        <v>43</v>
      </c>
      <c r="J15">
        <v>5.0000000000000001E-4</v>
      </c>
      <c r="K15">
        <v>0</v>
      </c>
      <c r="L15" t="s">
        <v>43</v>
      </c>
      <c r="M15">
        <v>4.0000000000000002E-4</v>
      </c>
      <c r="N15">
        <v>0.3669</v>
      </c>
      <c r="O15" t="s">
        <v>43</v>
      </c>
      <c r="P15">
        <v>1E-4</v>
      </c>
      <c r="Q15">
        <v>7.8E-2</v>
      </c>
      <c r="R15" t="s">
        <v>43</v>
      </c>
      <c r="S15">
        <v>2.0000000000000001E-4</v>
      </c>
      <c r="T15">
        <v>2.0430000000000001</v>
      </c>
      <c r="U15" t="s">
        <v>43</v>
      </c>
      <c r="V15">
        <v>2.9999999999999997E-4</v>
      </c>
    </row>
    <row r="16" spans="1:22">
      <c r="A16">
        <v>5</v>
      </c>
      <c r="B16">
        <v>80</v>
      </c>
      <c r="C16" s="18">
        <v>44991</v>
      </c>
      <c r="D16" s="17">
        <v>0.50114583333333329</v>
      </c>
      <c r="E16">
        <v>0.66</v>
      </c>
      <c r="F16" t="s">
        <v>42</v>
      </c>
      <c r="G16">
        <v>6.9999999999999999E-4</v>
      </c>
      <c r="H16">
        <v>410.85</v>
      </c>
      <c r="I16" t="s">
        <v>43</v>
      </c>
      <c r="J16">
        <v>5.0000000000000001E-4</v>
      </c>
      <c r="K16">
        <v>0</v>
      </c>
      <c r="L16" t="s">
        <v>43</v>
      </c>
      <c r="M16">
        <v>4.0000000000000002E-4</v>
      </c>
      <c r="N16">
        <v>0.37330000000000002</v>
      </c>
      <c r="O16" t="s">
        <v>43</v>
      </c>
      <c r="P16">
        <v>2.0000000000000001E-4</v>
      </c>
      <c r="Q16">
        <v>0</v>
      </c>
      <c r="R16" t="s">
        <v>43</v>
      </c>
      <c r="S16">
        <v>2.0000000000000001E-4</v>
      </c>
      <c r="T16">
        <v>2.0499999999999998</v>
      </c>
      <c r="U16" t="s">
        <v>43</v>
      </c>
      <c r="V16">
        <v>2.9999999999999997E-4</v>
      </c>
    </row>
    <row r="17" spans="1:22">
      <c r="A17">
        <v>6</v>
      </c>
      <c r="B17">
        <v>100</v>
      </c>
      <c r="C17" s="18">
        <v>44991</v>
      </c>
      <c r="D17" s="17">
        <v>0.50140046296296303</v>
      </c>
      <c r="E17">
        <v>0.67</v>
      </c>
      <c r="F17" t="s">
        <v>42</v>
      </c>
      <c r="G17">
        <v>8.0000000000000004E-4</v>
      </c>
      <c r="H17">
        <v>411.9</v>
      </c>
      <c r="I17" t="s">
        <v>43</v>
      </c>
      <c r="J17">
        <v>5.0000000000000001E-4</v>
      </c>
      <c r="K17">
        <v>0</v>
      </c>
      <c r="L17" t="s">
        <v>43</v>
      </c>
      <c r="M17">
        <v>4.0000000000000002E-4</v>
      </c>
      <c r="N17">
        <v>0.37269999999999998</v>
      </c>
      <c r="O17" t="s">
        <v>43</v>
      </c>
      <c r="P17">
        <v>2.0000000000000001E-4</v>
      </c>
      <c r="Q17">
        <v>3.1E-2</v>
      </c>
      <c r="R17" t="s">
        <v>43</v>
      </c>
      <c r="S17">
        <v>2.9999999999999997E-4</v>
      </c>
      <c r="T17">
        <v>2.0510000000000002</v>
      </c>
      <c r="U17" t="s">
        <v>43</v>
      </c>
      <c r="V17">
        <v>2.9999999999999997E-4</v>
      </c>
    </row>
    <row r="18" spans="1:22">
      <c r="A18">
        <v>7</v>
      </c>
      <c r="B18">
        <v>120</v>
      </c>
      <c r="C18" s="18">
        <v>44991</v>
      </c>
      <c r="D18" s="17">
        <v>0.50164351851851852</v>
      </c>
      <c r="E18">
        <v>0.67</v>
      </c>
      <c r="F18" t="s">
        <v>42</v>
      </c>
      <c r="G18">
        <v>8.0000000000000004E-4</v>
      </c>
      <c r="H18">
        <v>412.78</v>
      </c>
      <c r="I18" t="s">
        <v>43</v>
      </c>
      <c r="J18">
        <v>4.0000000000000002E-4</v>
      </c>
      <c r="K18">
        <v>0</v>
      </c>
      <c r="L18" t="s">
        <v>43</v>
      </c>
      <c r="M18">
        <v>4.0000000000000002E-4</v>
      </c>
      <c r="N18">
        <v>0.371</v>
      </c>
      <c r="O18" t="s">
        <v>43</v>
      </c>
      <c r="P18">
        <v>2.0000000000000001E-4</v>
      </c>
      <c r="Q18">
        <v>0</v>
      </c>
      <c r="R18" t="s">
        <v>43</v>
      </c>
      <c r="S18">
        <v>2.0000000000000001E-4</v>
      </c>
      <c r="T18">
        <v>2.0630000000000002</v>
      </c>
      <c r="U18" t="s">
        <v>43</v>
      </c>
      <c r="V18">
        <v>2.9999999999999997E-4</v>
      </c>
    </row>
    <row r="19" spans="1:22">
      <c r="A19">
        <v>8</v>
      </c>
      <c r="B19">
        <v>140</v>
      </c>
      <c r="C19" s="18">
        <v>44991</v>
      </c>
      <c r="D19" s="17">
        <v>0.50189814814814815</v>
      </c>
      <c r="E19">
        <v>0.68</v>
      </c>
      <c r="F19" t="s">
        <v>42</v>
      </c>
      <c r="G19">
        <v>8.0000000000000004E-4</v>
      </c>
      <c r="H19">
        <v>414.74</v>
      </c>
      <c r="I19" t="s">
        <v>43</v>
      </c>
      <c r="J19">
        <v>5.0000000000000001E-4</v>
      </c>
      <c r="K19">
        <v>0</v>
      </c>
      <c r="L19" t="s">
        <v>43</v>
      </c>
      <c r="M19">
        <v>2.9999999999999997E-4</v>
      </c>
      <c r="N19">
        <v>0.38040000000000002</v>
      </c>
      <c r="O19" t="s">
        <v>43</v>
      </c>
      <c r="P19">
        <v>1E-4</v>
      </c>
      <c r="Q19">
        <v>1.0999999999999999E-2</v>
      </c>
      <c r="R19" t="s">
        <v>43</v>
      </c>
      <c r="S19">
        <v>2.0000000000000001E-4</v>
      </c>
      <c r="T19">
        <v>2.0699999999999998</v>
      </c>
      <c r="U19" t="s">
        <v>43</v>
      </c>
      <c r="V19">
        <v>2.9999999999999997E-4</v>
      </c>
    </row>
    <row r="20" spans="1:22">
      <c r="A20">
        <v>9</v>
      </c>
      <c r="B20">
        <v>160</v>
      </c>
      <c r="C20" s="18">
        <v>44991</v>
      </c>
      <c r="D20" s="17">
        <v>0.50214120370370374</v>
      </c>
      <c r="E20">
        <v>0.69</v>
      </c>
      <c r="F20" t="s">
        <v>42</v>
      </c>
      <c r="G20">
        <v>6.9999999999999999E-4</v>
      </c>
      <c r="H20">
        <v>415.28</v>
      </c>
      <c r="I20" t="s">
        <v>43</v>
      </c>
      <c r="J20">
        <v>5.0000000000000001E-4</v>
      </c>
      <c r="K20">
        <v>0</v>
      </c>
      <c r="L20" t="s">
        <v>43</v>
      </c>
      <c r="M20">
        <v>4.0000000000000002E-4</v>
      </c>
      <c r="N20">
        <v>0.3755</v>
      </c>
      <c r="O20" t="s">
        <v>43</v>
      </c>
      <c r="P20">
        <v>2.0000000000000001E-4</v>
      </c>
      <c r="Q20">
        <v>0.04</v>
      </c>
      <c r="R20" t="s">
        <v>43</v>
      </c>
      <c r="S20">
        <v>2.0000000000000001E-4</v>
      </c>
      <c r="T20">
        <v>2.0270000000000001</v>
      </c>
      <c r="U20" t="s">
        <v>43</v>
      </c>
      <c r="V20">
        <v>2.9999999999999997E-4</v>
      </c>
    </row>
    <row r="21" spans="1:22">
      <c r="A21">
        <v>10</v>
      </c>
      <c r="B21">
        <v>180</v>
      </c>
      <c r="C21" s="18">
        <v>44991</v>
      </c>
      <c r="D21" s="17">
        <v>0.50238425925925922</v>
      </c>
      <c r="E21">
        <v>0.69</v>
      </c>
      <c r="F21" t="s">
        <v>42</v>
      </c>
      <c r="G21">
        <v>8.0000000000000004E-4</v>
      </c>
      <c r="H21">
        <v>416.14</v>
      </c>
      <c r="I21" t="s">
        <v>43</v>
      </c>
      <c r="J21">
        <v>5.0000000000000001E-4</v>
      </c>
      <c r="K21">
        <v>0</v>
      </c>
      <c r="L21" t="s">
        <v>43</v>
      </c>
      <c r="M21">
        <v>4.0000000000000002E-4</v>
      </c>
      <c r="N21">
        <v>0.37130000000000002</v>
      </c>
      <c r="O21" t="s">
        <v>43</v>
      </c>
      <c r="P21">
        <v>2.0000000000000001E-4</v>
      </c>
      <c r="Q21">
        <v>4.8000000000000001E-2</v>
      </c>
      <c r="R21" t="s">
        <v>43</v>
      </c>
      <c r="S21">
        <v>2.9999999999999997E-4</v>
      </c>
      <c r="T21">
        <v>2.06</v>
      </c>
      <c r="U21" t="s">
        <v>43</v>
      </c>
      <c r="V21">
        <v>2.9999999999999997E-4</v>
      </c>
    </row>
    <row r="22" spans="1:22">
      <c r="A22">
        <v>11</v>
      </c>
      <c r="B22">
        <v>200</v>
      </c>
      <c r="C22" s="18">
        <v>44991</v>
      </c>
      <c r="D22" s="17">
        <v>0.50262731481481482</v>
      </c>
      <c r="E22">
        <v>0.68</v>
      </c>
      <c r="F22" t="s">
        <v>42</v>
      </c>
      <c r="G22">
        <v>8.0000000000000004E-4</v>
      </c>
      <c r="H22">
        <v>417.43</v>
      </c>
      <c r="I22" t="s">
        <v>43</v>
      </c>
      <c r="J22">
        <v>5.0000000000000001E-4</v>
      </c>
      <c r="K22">
        <v>0</v>
      </c>
      <c r="L22" t="s">
        <v>43</v>
      </c>
      <c r="M22">
        <v>4.0000000000000002E-4</v>
      </c>
      <c r="N22">
        <v>0.38340000000000002</v>
      </c>
      <c r="O22" t="s">
        <v>43</v>
      </c>
      <c r="P22">
        <v>1E-4</v>
      </c>
      <c r="Q22">
        <v>0</v>
      </c>
      <c r="R22" t="s">
        <v>43</v>
      </c>
      <c r="S22">
        <v>2.9999999999999997E-4</v>
      </c>
      <c r="T22">
        <v>2.0329999999999999</v>
      </c>
      <c r="U22" t="s">
        <v>43</v>
      </c>
      <c r="V22">
        <v>2.9999999999999997E-4</v>
      </c>
    </row>
    <row r="23" spans="1:22">
      <c r="A23">
        <v>12</v>
      </c>
      <c r="B23">
        <v>220</v>
      </c>
      <c r="C23" s="18">
        <v>44991</v>
      </c>
      <c r="D23" s="17">
        <v>0.50287037037037041</v>
      </c>
      <c r="E23">
        <v>0.69</v>
      </c>
      <c r="F23" t="s">
        <v>42</v>
      </c>
      <c r="G23">
        <v>6.9999999999999999E-4</v>
      </c>
      <c r="H23">
        <v>417.38</v>
      </c>
      <c r="I23" t="s">
        <v>43</v>
      </c>
      <c r="J23">
        <v>5.0000000000000001E-4</v>
      </c>
      <c r="K23">
        <v>0</v>
      </c>
      <c r="L23" t="s">
        <v>43</v>
      </c>
      <c r="M23">
        <v>4.0000000000000002E-4</v>
      </c>
      <c r="N23">
        <v>0.36799999999999999</v>
      </c>
      <c r="O23" t="s">
        <v>43</v>
      </c>
      <c r="P23">
        <v>2.0000000000000001E-4</v>
      </c>
      <c r="Q23">
        <v>5.5E-2</v>
      </c>
      <c r="R23" t="s">
        <v>43</v>
      </c>
      <c r="S23">
        <v>2.0000000000000001E-4</v>
      </c>
      <c r="T23">
        <v>2.0419999999999998</v>
      </c>
      <c r="U23" t="s">
        <v>43</v>
      </c>
      <c r="V23">
        <v>2.9999999999999997E-4</v>
      </c>
    </row>
    <row r="24" spans="1:22">
      <c r="A24">
        <v>13</v>
      </c>
      <c r="B24">
        <v>240</v>
      </c>
      <c r="C24" s="18">
        <v>44991</v>
      </c>
      <c r="D24" s="17">
        <v>0.50311342592592589</v>
      </c>
      <c r="H24">
        <v>417.88</v>
      </c>
      <c r="N24">
        <v>0.37009999999999998</v>
      </c>
      <c r="T24">
        <v>2.0419999999999998</v>
      </c>
    </row>
    <row r="25" spans="1:22">
      <c r="A25">
        <v>14</v>
      </c>
      <c r="B25">
        <v>260</v>
      </c>
      <c r="C25" s="18">
        <v>44991</v>
      </c>
      <c r="D25" s="17">
        <v>0.50335648148148149</v>
      </c>
      <c r="H25">
        <v>418.71</v>
      </c>
      <c r="N25">
        <v>0.372</v>
      </c>
      <c r="T25">
        <v>2.0449999999999999</v>
      </c>
    </row>
    <row r="26" spans="1:22">
      <c r="A26">
        <v>15</v>
      </c>
      <c r="B26">
        <v>280</v>
      </c>
      <c r="C26" s="37">
        <v>44991</v>
      </c>
      <c r="D26" s="38">
        <v>0.50361111111111112</v>
      </c>
      <c r="H26">
        <v>419.41</v>
      </c>
      <c r="N26">
        <v>0.37040000000000001</v>
      </c>
      <c r="T26">
        <v>2.0510000000000002</v>
      </c>
    </row>
    <row r="27" spans="1:22">
      <c r="C27" s="18"/>
      <c r="D27" s="17"/>
    </row>
    <row r="31" spans="1:22" ht="17.25">
      <c r="D31" s="1"/>
      <c r="E31" s="7" t="s">
        <v>29</v>
      </c>
      <c r="F31" s="7"/>
      <c r="H31" s="5">
        <f>RSQ(B13:B25,H13:H25)</f>
        <v>0.95477465655319971</v>
      </c>
      <c r="L31" s="7" t="s">
        <v>29</v>
      </c>
      <c r="M31" s="7"/>
      <c r="N31" s="5">
        <f>RSQ(B13:B26,N13:N26)</f>
        <v>4.4984824616356757E-3</v>
      </c>
      <c r="R31" s="7" t="s">
        <v>29</v>
      </c>
      <c r="S31" s="7"/>
      <c r="T31" s="5">
        <f>RSQ(B13:B26,T13:T26)</f>
        <v>1.4650005200517329E-2</v>
      </c>
    </row>
    <row r="32" spans="1:22">
      <c r="E32" s="7" t="s">
        <v>25</v>
      </c>
      <c r="F32" s="7"/>
      <c r="H32" s="14">
        <f>(SLOPE(H12:H25,$B$12:$B$25))</f>
        <v>3.8399999999999969E-2</v>
      </c>
      <c r="L32" s="7" t="s">
        <v>25</v>
      </c>
      <c r="M32" s="7"/>
      <c r="N32" s="14">
        <f>(SLOPE(N13:N26,B13:B26))</f>
        <v>3.7802197802197407E-6</v>
      </c>
      <c r="R32" s="7" t="s">
        <v>25</v>
      </c>
      <c r="S32" s="7"/>
      <c r="T32" s="14">
        <f>(SLOPE(T13:T26,B13:B26))</f>
        <v>-1.7252747252747401E-5</v>
      </c>
    </row>
    <row r="33" spans="1:22" ht="17.25">
      <c r="E33" s="7" t="s">
        <v>26</v>
      </c>
      <c r="F33" s="7" t="s">
        <v>30</v>
      </c>
      <c r="H33" s="5">
        <f>(H32)*($G$2)*(1/1000)*(1/(0.0821*($D$2+273)))*44*60*60</f>
        <v>4.599301756496839</v>
      </c>
      <c r="L33" s="7" t="s">
        <v>26</v>
      </c>
      <c r="M33" s="7" t="s">
        <v>31</v>
      </c>
      <c r="N33" s="5">
        <f>(N32)*($G$2)*(1/1000)*(1/(0.0821*($D$2+273)))*44*60*60*1000</f>
        <v>0.4527700904976239</v>
      </c>
      <c r="R33" s="7" t="s">
        <v>26</v>
      </c>
      <c r="S33" s="7" t="s">
        <v>31</v>
      </c>
      <c r="T33" s="5">
        <f>(T32)*($G$3)*(1/1000)*(1/(0.0821*($D$2+273)))*44*60*60*1000</f>
        <v>-1.7804537248995378</v>
      </c>
    </row>
    <row r="34" spans="1:22">
      <c r="A34" s="15" t="s">
        <v>0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spans="1:22">
      <c r="A35">
        <v>1</v>
      </c>
      <c r="B35">
        <v>0</v>
      </c>
      <c r="C35" s="18">
        <v>44991</v>
      </c>
      <c r="D35" s="17">
        <v>0.49648148148148147</v>
      </c>
      <c r="E35">
        <v>0.66</v>
      </c>
      <c r="F35" t="s">
        <v>42</v>
      </c>
      <c r="G35">
        <v>6.9999999999999999E-4</v>
      </c>
      <c r="H35">
        <v>408.64</v>
      </c>
      <c r="I35" t="s">
        <v>43</v>
      </c>
      <c r="J35">
        <v>5.0000000000000001E-4</v>
      </c>
      <c r="K35">
        <v>0</v>
      </c>
      <c r="L35" t="s">
        <v>43</v>
      </c>
      <c r="M35">
        <v>4.0000000000000002E-4</v>
      </c>
      <c r="N35">
        <v>0.36870000000000003</v>
      </c>
      <c r="O35" t="s">
        <v>43</v>
      </c>
      <c r="P35">
        <v>2.0000000000000001E-4</v>
      </c>
      <c r="Q35">
        <v>3.3000000000000002E-2</v>
      </c>
      <c r="R35" t="s">
        <v>43</v>
      </c>
      <c r="S35">
        <v>2.0000000000000001E-4</v>
      </c>
      <c r="T35">
        <v>2.0750000000000002</v>
      </c>
      <c r="U35" t="s">
        <v>43</v>
      </c>
      <c r="V35">
        <v>2.9999999999999997E-4</v>
      </c>
    </row>
    <row r="36" spans="1:22">
      <c r="A36">
        <v>2</v>
      </c>
      <c r="B36">
        <v>20</v>
      </c>
      <c r="C36" s="18">
        <v>44991</v>
      </c>
      <c r="D36" s="17">
        <v>0.49672453703703701</v>
      </c>
      <c r="E36">
        <v>0.63</v>
      </c>
      <c r="F36" t="s">
        <v>42</v>
      </c>
      <c r="G36">
        <v>8.0000000000000004E-4</v>
      </c>
      <c r="H36">
        <v>409.19</v>
      </c>
      <c r="I36" t="s">
        <v>43</v>
      </c>
      <c r="J36">
        <v>5.0000000000000001E-4</v>
      </c>
      <c r="K36">
        <v>0</v>
      </c>
      <c r="L36" t="s">
        <v>43</v>
      </c>
      <c r="M36">
        <v>4.0000000000000002E-4</v>
      </c>
      <c r="N36">
        <v>0.37330000000000002</v>
      </c>
      <c r="O36" t="s">
        <v>43</v>
      </c>
      <c r="P36">
        <v>2.0000000000000001E-4</v>
      </c>
      <c r="Q36">
        <v>4.1000000000000002E-2</v>
      </c>
      <c r="R36" t="s">
        <v>43</v>
      </c>
      <c r="S36">
        <v>2.0000000000000001E-4</v>
      </c>
      <c r="T36">
        <v>2.0419999999999998</v>
      </c>
      <c r="U36" t="s">
        <v>43</v>
      </c>
      <c r="V36">
        <v>2.9999999999999997E-4</v>
      </c>
    </row>
    <row r="37" spans="1:22">
      <c r="A37">
        <v>3</v>
      </c>
      <c r="B37">
        <v>40</v>
      </c>
      <c r="C37" s="18">
        <v>44991</v>
      </c>
      <c r="D37" s="17">
        <v>0.49696759259259254</v>
      </c>
      <c r="E37">
        <v>0.64</v>
      </c>
      <c r="F37" t="s">
        <v>42</v>
      </c>
      <c r="G37">
        <v>8.0000000000000004E-4</v>
      </c>
      <c r="H37">
        <v>409.37</v>
      </c>
      <c r="I37" t="s">
        <v>43</v>
      </c>
      <c r="J37">
        <v>5.0000000000000001E-4</v>
      </c>
      <c r="K37">
        <v>0</v>
      </c>
      <c r="L37" t="s">
        <v>43</v>
      </c>
      <c r="M37">
        <v>2.9999999999999997E-4</v>
      </c>
      <c r="N37">
        <v>0.3765</v>
      </c>
      <c r="O37" t="s">
        <v>43</v>
      </c>
      <c r="P37">
        <v>2.0000000000000001E-4</v>
      </c>
      <c r="Q37">
        <v>6.0000000000000001E-3</v>
      </c>
      <c r="R37" t="s">
        <v>43</v>
      </c>
      <c r="S37">
        <v>2.9999999999999997E-4</v>
      </c>
      <c r="T37">
        <v>2.0609999999999999</v>
      </c>
      <c r="U37" t="s">
        <v>43</v>
      </c>
      <c r="V37">
        <v>2.9999999999999997E-4</v>
      </c>
    </row>
    <row r="38" spans="1:22">
      <c r="A38">
        <v>4</v>
      </c>
      <c r="B38">
        <v>60</v>
      </c>
      <c r="C38" s="18">
        <v>44991</v>
      </c>
      <c r="D38" s="17">
        <v>0.49721064814814814</v>
      </c>
      <c r="E38">
        <v>0.65</v>
      </c>
      <c r="F38" t="s">
        <v>42</v>
      </c>
      <c r="G38">
        <v>5.9999999999999995E-4</v>
      </c>
      <c r="H38">
        <v>410.82</v>
      </c>
      <c r="I38" t="s">
        <v>43</v>
      </c>
      <c r="J38">
        <v>5.0000000000000001E-4</v>
      </c>
      <c r="K38">
        <v>0</v>
      </c>
      <c r="L38" t="s">
        <v>43</v>
      </c>
      <c r="M38">
        <v>4.0000000000000002E-4</v>
      </c>
      <c r="N38">
        <v>0.37269999999999998</v>
      </c>
      <c r="O38" t="s">
        <v>43</v>
      </c>
      <c r="P38">
        <v>2.0000000000000001E-4</v>
      </c>
      <c r="Q38">
        <v>4.7E-2</v>
      </c>
      <c r="R38" t="s">
        <v>43</v>
      </c>
      <c r="S38">
        <v>2.0000000000000001E-4</v>
      </c>
      <c r="T38">
        <v>2.0670000000000002</v>
      </c>
      <c r="U38" t="s">
        <v>43</v>
      </c>
      <c r="V38">
        <v>2.9999999999999997E-4</v>
      </c>
    </row>
    <row r="39" spans="1:22">
      <c r="A39">
        <v>5</v>
      </c>
      <c r="B39">
        <v>80</v>
      </c>
      <c r="C39" s="18">
        <v>44991</v>
      </c>
      <c r="D39" s="17">
        <v>0.49745370370370368</v>
      </c>
      <c r="E39">
        <v>0.67</v>
      </c>
      <c r="F39" t="s">
        <v>42</v>
      </c>
      <c r="G39">
        <v>8.0000000000000004E-4</v>
      </c>
      <c r="H39">
        <v>411.66</v>
      </c>
      <c r="I39" t="s">
        <v>43</v>
      </c>
      <c r="J39">
        <v>5.0000000000000001E-4</v>
      </c>
      <c r="K39">
        <v>0</v>
      </c>
      <c r="L39" t="s">
        <v>43</v>
      </c>
      <c r="M39">
        <v>4.0000000000000002E-4</v>
      </c>
      <c r="N39">
        <v>0.37090000000000001</v>
      </c>
      <c r="O39" t="s">
        <v>43</v>
      </c>
      <c r="P39">
        <v>2.0000000000000001E-4</v>
      </c>
      <c r="Q39">
        <v>7.8E-2</v>
      </c>
      <c r="R39" t="s">
        <v>43</v>
      </c>
      <c r="S39">
        <v>2.0000000000000001E-4</v>
      </c>
      <c r="T39">
        <v>2.02</v>
      </c>
      <c r="U39" t="s">
        <v>43</v>
      </c>
      <c r="V39">
        <v>2.9999999999999997E-4</v>
      </c>
    </row>
    <row r="40" spans="1:22">
      <c r="A40">
        <v>6</v>
      </c>
      <c r="B40">
        <v>100</v>
      </c>
      <c r="C40" s="18">
        <v>44991</v>
      </c>
      <c r="D40" s="17">
        <v>0.49770833333333336</v>
      </c>
      <c r="E40">
        <v>0.68</v>
      </c>
      <c r="F40" t="s">
        <v>42</v>
      </c>
      <c r="G40">
        <v>8.9999999999999998E-4</v>
      </c>
      <c r="H40">
        <v>411.43</v>
      </c>
      <c r="I40" t="s">
        <v>43</v>
      </c>
      <c r="J40">
        <v>5.9999999999999995E-4</v>
      </c>
      <c r="K40">
        <v>0</v>
      </c>
      <c r="L40" t="s">
        <v>43</v>
      </c>
      <c r="M40">
        <v>4.0000000000000002E-4</v>
      </c>
      <c r="N40">
        <v>0.374</v>
      </c>
      <c r="O40" t="s">
        <v>43</v>
      </c>
      <c r="P40">
        <v>2.0000000000000001E-4</v>
      </c>
      <c r="Q40">
        <v>3.4000000000000002E-2</v>
      </c>
      <c r="R40" t="s">
        <v>43</v>
      </c>
      <c r="S40">
        <v>2.0000000000000001E-4</v>
      </c>
      <c r="T40">
        <v>2.008</v>
      </c>
      <c r="U40" t="s">
        <v>43</v>
      </c>
      <c r="V40">
        <v>2.9999999999999997E-4</v>
      </c>
    </row>
    <row r="41" spans="1:22">
      <c r="A41">
        <v>7</v>
      </c>
      <c r="B41">
        <v>120</v>
      </c>
      <c r="C41" s="18">
        <v>44991</v>
      </c>
      <c r="D41" s="17">
        <v>0.4979513888888889</v>
      </c>
      <c r="E41">
        <v>0.69</v>
      </c>
      <c r="F41" t="s">
        <v>42</v>
      </c>
      <c r="G41">
        <v>8.0000000000000004E-4</v>
      </c>
      <c r="H41">
        <v>412.07</v>
      </c>
      <c r="I41" t="s">
        <v>43</v>
      </c>
      <c r="J41">
        <v>5.0000000000000001E-4</v>
      </c>
      <c r="K41">
        <v>0</v>
      </c>
      <c r="L41" t="s">
        <v>43</v>
      </c>
      <c r="M41">
        <v>4.0000000000000002E-4</v>
      </c>
      <c r="N41">
        <v>0.36899999999999999</v>
      </c>
      <c r="O41" t="s">
        <v>43</v>
      </c>
      <c r="P41">
        <v>2.0000000000000001E-4</v>
      </c>
      <c r="Q41">
        <v>0</v>
      </c>
      <c r="R41" t="s">
        <v>43</v>
      </c>
      <c r="S41">
        <v>2.0000000000000001E-4</v>
      </c>
      <c r="T41">
        <v>1.998</v>
      </c>
      <c r="U41" t="s">
        <v>43</v>
      </c>
      <c r="V41">
        <v>2.9999999999999997E-4</v>
      </c>
    </row>
    <row r="42" spans="1:22">
      <c r="A42">
        <v>8</v>
      </c>
      <c r="B42">
        <v>140</v>
      </c>
      <c r="C42" s="18">
        <v>44991</v>
      </c>
      <c r="D42" s="17">
        <v>0.49820601851851848</v>
      </c>
      <c r="E42">
        <v>0.69</v>
      </c>
      <c r="F42" t="s">
        <v>42</v>
      </c>
      <c r="G42">
        <v>8.0000000000000004E-4</v>
      </c>
      <c r="H42">
        <v>412.48</v>
      </c>
      <c r="I42" t="s">
        <v>43</v>
      </c>
      <c r="J42">
        <v>5.0000000000000001E-4</v>
      </c>
      <c r="K42">
        <v>0</v>
      </c>
      <c r="L42" t="s">
        <v>43</v>
      </c>
      <c r="M42">
        <v>4.0000000000000002E-4</v>
      </c>
      <c r="N42">
        <v>0.3755</v>
      </c>
      <c r="O42" t="s">
        <v>43</v>
      </c>
      <c r="P42">
        <v>2.0000000000000001E-4</v>
      </c>
      <c r="Q42">
        <v>0</v>
      </c>
      <c r="R42" t="s">
        <v>43</v>
      </c>
      <c r="S42">
        <v>2.0000000000000001E-4</v>
      </c>
      <c r="T42">
        <v>2.0089999999999999</v>
      </c>
      <c r="U42" t="s">
        <v>43</v>
      </c>
      <c r="V42">
        <v>2.9999999999999997E-4</v>
      </c>
    </row>
    <row r="43" spans="1:22">
      <c r="A43">
        <v>9</v>
      </c>
      <c r="B43">
        <v>160</v>
      </c>
      <c r="C43" s="18">
        <v>44991</v>
      </c>
      <c r="D43" s="17">
        <v>0.49844907407407407</v>
      </c>
      <c r="E43">
        <v>0.7</v>
      </c>
      <c r="F43" t="s">
        <v>42</v>
      </c>
      <c r="G43">
        <v>8.0000000000000004E-4</v>
      </c>
      <c r="H43">
        <v>413.15</v>
      </c>
      <c r="I43" t="s">
        <v>43</v>
      </c>
      <c r="J43">
        <v>5.9999999999999995E-4</v>
      </c>
      <c r="K43">
        <v>0</v>
      </c>
      <c r="L43" t="s">
        <v>43</v>
      </c>
      <c r="M43">
        <v>4.0000000000000002E-4</v>
      </c>
      <c r="N43">
        <v>0.37340000000000001</v>
      </c>
      <c r="O43" t="s">
        <v>43</v>
      </c>
      <c r="P43">
        <v>2.0000000000000001E-4</v>
      </c>
      <c r="Q43">
        <v>0</v>
      </c>
      <c r="R43" t="s">
        <v>43</v>
      </c>
      <c r="S43">
        <v>2.9999999999999997E-4</v>
      </c>
      <c r="T43">
        <v>1.9910000000000001</v>
      </c>
      <c r="U43" t="s">
        <v>43</v>
      </c>
      <c r="V43">
        <v>2.9999999999999997E-4</v>
      </c>
    </row>
    <row r="44" spans="1:22">
      <c r="A44">
        <v>10</v>
      </c>
      <c r="B44">
        <v>180</v>
      </c>
      <c r="C44" s="18">
        <v>44991</v>
      </c>
      <c r="D44" s="17">
        <v>0.49869212962962961</v>
      </c>
      <c r="H44">
        <v>414.42</v>
      </c>
      <c r="N44">
        <v>0.37540000000000001</v>
      </c>
      <c r="T44">
        <v>1.9910000000000001</v>
      </c>
    </row>
    <row r="45" spans="1:22">
      <c r="A45">
        <v>11</v>
      </c>
      <c r="B45">
        <v>200</v>
      </c>
      <c r="C45" s="18">
        <v>44991</v>
      </c>
      <c r="D45" s="17">
        <v>0.49893518518518515</v>
      </c>
      <c r="H45">
        <v>415.48</v>
      </c>
      <c r="N45">
        <v>0.37230000000000002</v>
      </c>
      <c r="T45">
        <v>2.0150000000000001</v>
      </c>
    </row>
    <row r="46" spans="1:22">
      <c r="A46">
        <v>12</v>
      </c>
      <c r="B46">
        <v>220</v>
      </c>
      <c r="C46" s="18">
        <v>44991</v>
      </c>
      <c r="D46" s="17">
        <v>0.49917824074074074</v>
      </c>
      <c r="H46">
        <v>415.62</v>
      </c>
      <c r="N46">
        <v>0.37580000000000002</v>
      </c>
      <c r="T46">
        <v>2.0169999999999999</v>
      </c>
    </row>
    <row r="47" spans="1:22">
      <c r="A47">
        <v>13</v>
      </c>
      <c r="B47">
        <v>240</v>
      </c>
      <c r="C47" s="18">
        <v>44991</v>
      </c>
      <c r="D47" s="17">
        <v>0.49942129629629628</v>
      </c>
      <c r="H47">
        <v>416.64</v>
      </c>
      <c r="N47">
        <v>0.37209999999999999</v>
      </c>
      <c r="T47">
        <v>2.008</v>
      </c>
    </row>
    <row r="48" spans="1:22">
      <c r="A48">
        <v>14</v>
      </c>
      <c r="B48">
        <v>260</v>
      </c>
      <c r="C48" s="18">
        <v>44991</v>
      </c>
      <c r="D48" s="17">
        <v>0.49966435185185182</v>
      </c>
      <c r="H48">
        <v>417.3</v>
      </c>
      <c r="N48">
        <v>0.373</v>
      </c>
      <c r="T48">
        <v>2.028</v>
      </c>
    </row>
    <row r="49" spans="1:22">
      <c r="A49">
        <v>15</v>
      </c>
      <c r="B49">
        <v>280</v>
      </c>
      <c r="C49" s="37">
        <v>44991</v>
      </c>
      <c r="D49" s="38">
        <v>0.49991898148148151</v>
      </c>
      <c r="H49">
        <v>415.81</v>
      </c>
      <c r="N49">
        <v>0.37330000000000002</v>
      </c>
      <c r="T49">
        <v>2.0409999999999999</v>
      </c>
    </row>
    <row r="50" spans="1:22" ht="17.25">
      <c r="E50" s="7" t="s">
        <v>29</v>
      </c>
      <c r="F50" s="7"/>
      <c r="H50" s="5">
        <f>RSQ(B36:B48,H36:H48)</f>
        <v>0.97822631577880848</v>
      </c>
      <c r="L50" s="7" t="s">
        <v>29</v>
      </c>
      <c r="M50" s="7"/>
      <c r="N50" s="5">
        <f>RSQ(B36:B49,N36:N49)</f>
        <v>2.0613966374484277E-5</v>
      </c>
      <c r="R50" s="7" t="s">
        <v>29</v>
      </c>
      <c r="S50" s="7"/>
      <c r="T50" s="5">
        <f>RSQ(B36:B49,T36:T49)</f>
        <v>0.12778693155070117</v>
      </c>
    </row>
    <row r="51" spans="1:22">
      <c r="E51" s="7" t="s">
        <v>25</v>
      </c>
      <c r="F51" s="7"/>
      <c r="H51" s="14">
        <f>(SLOPE(H36:H49,$B$13:$B$26))</f>
        <v>3.0918681318681317E-2</v>
      </c>
      <c r="L51" s="7" t="s">
        <v>25</v>
      </c>
      <c r="M51" s="7"/>
      <c r="N51" s="14">
        <f>(SLOPE(N36:N49,B36:B49))</f>
        <v>-1.0989010989007339E-7</v>
      </c>
      <c r="R51" s="7" t="s">
        <v>25</v>
      </c>
      <c r="S51" s="7"/>
      <c r="T51" s="14">
        <f>(SLOPE(T36:T49,B36:B49))</f>
        <v>-1.0241758241758227E-4</v>
      </c>
    </row>
    <row r="52" spans="1:22" ht="17.25">
      <c r="E52" s="7" t="s">
        <v>26</v>
      </c>
      <c r="F52" s="7" t="s">
        <v>30</v>
      </c>
      <c r="H52" s="5">
        <f>(H51)*($G$2)*(1/1000)*(1/(0.0821*($D$2+273)))*44*60*60</f>
        <v>3.7032381587910703</v>
      </c>
      <c r="L52" s="7" t="s">
        <v>26</v>
      </c>
      <c r="M52" s="7" t="s">
        <v>31</v>
      </c>
      <c r="N52" s="5">
        <f>(N51)*($G$2)*(1/1000)*(1/(0.0821*($D$2+273)))*44*60*60*1000</f>
        <v>-1.316192123539181E-2</v>
      </c>
      <c r="R52" s="7" t="s">
        <v>26</v>
      </c>
      <c r="S52" s="7" t="s">
        <v>31</v>
      </c>
      <c r="T52" s="5">
        <f>(T51)*($G$3)*(1/1000)*(1/(0.0821*($D$2+273)))*44*60*60*1000</f>
        <v>-10.569317653543644</v>
      </c>
    </row>
    <row r="53" spans="1:22">
      <c r="A53" s="15" t="s">
        <v>46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spans="1:22">
      <c r="A54">
        <v>1</v>
      </c>
      <c r="B54">
        <v>0</v>
      </c>
      <c r="C54" s="18">
        <v>44991</v>
      </c>
      <c r="D54" s="17">
        <v>0.49204861111111109</v>
      </c>
      <c r="H54">
        <v>429.73</v>
      </c>
      <c r="N54">
        <v>0.38450000000000001</v>
      </c>
      <c r="T54">
        <v>2.0289999999999999</v>
      </c>
    </row>
    <row r="55" spans="1:22">
      <c r="A55">
        <v>2</v>
      </c>
      <c r="B55">
        <v>20</v>
      </c>
      <c r="C55" s="18">
        <v>44991</v>
      </c>
      <c r="D55" s="17">
        <v>0.49230324074074078</v>
      </c>
      <c r="H55">
        <v>414.38</v>
      </c>
      <c r="N55">
        <v>0.378</v>
      </c>
      <c r="T55">
        <v>2.0659999999999998</v>
      </c>
    </row>
    <row r="56" spans="1:22">
      <c r="A56">
        <v>3</v>
      </c>
      <c r="B56">
        <v>40</v>
      </c>
      <c r="C56" s="18">
        <v>44991</v>
      </c>
      <c r="D56" s="17">
        <v>0.49254629629629632</v>
      </c>
      <c r="E56">
        <v>0.61</v>
      </c>
      <c r="F56" t="s">
        <v>42</v>
      </c>
      <c r="G56">
        <v>6.9999999999999999E-4</v>
      </c>
      <c r="H56">
        <v>410.37</v>
      </c>
      <c r="I56" t="s">
        <v>43</v>
      </c>
      <c r="J56">
        <v>5.0000000000000001E-4</v>
      </c>
      <c r="K56">
        <v>0</v>
      </c>
      <c r="L56" t="s">
        <v>43</v>
      </c>
      <c r="M56">
        <v>4.0000000000000002E-4</v>
      </c>
      <c r="N56">
        <v>0.37969999999999998</v>
      </c>
      <c r="O56" t="s">
        <v>43</v>
      </c>
      <c r="P56">
        <v>2.0000000000000001E-4</v>
      </c>
      <c r="Q56">
        <v>2.4E-2</v>
      </c>
      <c r="R56" t="s">
        <v>43</v>
      </c>
      <c r="S56">
        <v>2.0000000000000001E-4</v>
      </c>
      <c r="T56">
        <v>2.0459999999999998</v>
      </c>
      <c r="U56" t="s">
        <v>43</v>
      </c>
      <c r="V56">
        <v>2.9999999999999997E-4</v>
      </c>
    </row>
    <row r="57" spans="1:22">
      <c r="A57">
        <v>4</v>
      </c>
      <c r="B57">
        <v>60</v>
      </c>
      <c r="C57" s="18">
        <v>44991</v>
      </c>
      <c r="D57" s="17">
        <v>0.49278935185185185</v>
      </c>
      <c r="E57">
        <v>0.62</v>
      </c>
      <c r="F57" t="s">
        <v>42</v>
      </c>
      <c r="G57">
        <v>6.9999999999999999E-4</v>
      </c>
      <c r="H57">
        <v>410.35</v>
      </c>
      <c r="I57" t="s">
        <v>43</v>
      </c>
      <c r="J57">
        <v>5.0000000000000001E-4</v>
      </c>
      <c r="K57">
        <v>0</v>
      </c>
      <c r="L57" t="s">
        <v>43</v>
      </c>
      <c r="M57">
        <v>2.9999999999999997E-4</v>
      </c>
      <c r="N57">
        <v>0.37809999999999999</v>
      </c>
      <c r="O57" t="s">
        <v>43</v>
      </c>
      <c r="P57">
        <v>2.0000000000000001E-4</v>
      </c>
      <c r="Q57">
        <v>4.1000000000000002E-2</v>
      </c>
      <c r="R57" t="s">
        <v>43</v>
      </c>
      <c r="S57">
        <v>2.0000000000000001E-4</v>
      </c>
      <c r="T57">
        <v>2.0270000000000001</v>
      </c>
      <c r="U57" t="s">
        <v>43</v>
      </c>
      <c r="V57">
        <v>2.9999999999999997E-4</v>
      </c>
    </row>
    <row r="58" spans="1:22">
      <c r="A58">
        <v>5</v>
      </c>
      <c r="B58">
        <v>80</v>
      </c>
      <c r="C58" s="18">
        <v>44991</v>
      </c>
      <c r="D58" s="17">
        <v>0.49303240740740745</v>
      </c>
      <c r="E58">
        <v>0.64</v>
      </c>
      <c r="F58" t="s">
        <v>42</v>
      </c>
      <c r="G58">
        <v>6.9999999999999999E-4</v>
      </c>
      <c r="H58">
        <v>412.04</v>
      </c>
      <c r="I58" t="s">
        <v>43</v>
      </c>
      <c r="J58">
        <v>5.9999999999999995E-4</v>
      </c>
      <c r="K58">
        <v>0</v>
      </c>
      <c r="L58" t="s">
        <v>43</v>
      </c>
      <c r="M58">
        <v>4.0000000000000002E-4</v>
      </c>
      <c r="N58">
        <v>0.375</v>
      </c>
      <c r="O58" t="s">
        <v>43</v>
      </c>
      <c r="P58">
        <v>2.0000000000000001E-4</v>
      </c>
      <c r="Q58">
        <v>0</v>
      </c>
      <c r="R58" t="s">
        <v>43</v>
      </c>
      <c r="S58">
        <v>4.0000000000000002E-4</v>
      </c>
      <c r="T58">
        <v>2.0710000000000002</v>
      </c>
      <c r="U58" t="s">
        <v>43</v>
      </c>
      <c r="V58">
        <v>2.9999999999999997E-4</v>
      </c>
    </row>
    <row r="59" spans="1:22">
      <c r="A59">
        <v>6</v>
      </c>
      <c r="B59">
        <v>100</v>
      </c>
      <c r="C59" s="18">
        <v>44991</v>
      </c>
      <c r="D59" s="17">
        <v>0.49328703703703702</v>
      </c>
      <c r="E59">
        <v>0.65</v>
      </c>
      <c r="F59" t="s">
        <v>42</v>
      </c>
      <c r="G59">
        <v>8.0000000000000004E-4</v>
      </c>
      <c r="H59">
        <v>412.99</v>
      </c>
      <c r="I59" t="s">
        <v>43</v>
      </c>
      <c r="J59">
        <v>5.0000000000000001E-4</v>
      </c>
      <c r="K59">
        <v>0</v>
      </c>
      <c r="L59" t="s">
        <v>43</v>
      </c>
      <c r="M59">
        <v>4.0000000000000002E-4</v>
      </c>
      <c r="N59">
        <v>0.37840000000000001</v>
      </c>
      <c r="O59" t="s">
        <v>43</v>
      </c>
      <c r="P59">
        <v>2.0000000000000001E-4</v>
      </c>
      <c r="Q59">
        <v>0</v>
      </c>
      <c r="R59" t="s">
        <v>43</v>
      </c>
      <c r="S59">
        <v>2.9999999999999997E-4</v>
      </c>
      <c r="T59">
        <v>2.0310000000000001</v>
      </c>
      <c r="U59" t="s">
        <v>43</v>
      </c>
      <c r="V59">
        <v>2.9999999999999997E-4</v>
      </c>
    </row>
    <row r="60" spans="1:22">
      <c r="A60">
        <v>7</v>
      </c>
      <c r="B60">
        <v>120</v>
      </c>
      <c r="C60" s="18">
        <v>44991</v>
      </c>
      <c r="D60" s="17">
        <v>0.49353009259259256</v>
      </c>
      <c r="E60">
        <v>0.66</v>
      </c>
      <c r="F60" t="s">
        <v>42</v>
      </c>
      <c r="G60">
        <v>8.0000000000000004E-4</v>
      </c>
      <c r="H60">
        <v>413.88</v>
      </c>
      <c r="I60" t="s">
        <v>43</v>
      </c>
      <c r="J60">
        <v>5.0000000000000001E-4</v>
      </c>
      <c r="K60">
        <v>0</v>
      </c>
      <c r="L60" t="s">
        <v>43</v>
      </c>
      <c r="M60">
        <v>5.0000000000000001E-4</v>
      </c>
      <c r="N60">
        <v>0.37419999999999998</v>
      </c>
      <c r="O60" t="s">
        <v>43</v>
      </c>
      <c r="P60">
        <v>2.0000000000000001E-4</v>
      </c>
      <c r="Q60">
        <v>0</v>
      </c>
      <c r="R60" t="s">
        <v>43</v>
      </c>
      <c r="S60">
        <v>2.0000000000000001E-4</v>
      </c>
      <c r="T60">
        <v>2.0339999999999998</v>
      </c>
      <c r="U60" t="s">
        <v>43</v>
      </c>
      <c r="V60">
        <v>2.9999999999999997E-4</v>
      </c>
    </row>
    <row r="61" spans="1:22">
      <c r="A61">
        <v>8</v>
      </c>
      <c r="B61">
        <v>140</v>
      </c>
      <c r="C61" s="18">
        <v>44991</v>
      </c>
      <c r="D61" s="17">
        <v>0.49377314814814816</v>
      </c>
      <c r="E61">
        <v>0.66</v>
      </c>
      <c r="F61" t="s">
        <v>42</v>
      </c>
      <c r="G61">
        <v>6.9999999999999999E-4</v>
      </c>
      <c r="H61">
        <v>415.31</v>
      </c>
      <c r="I61" t="s">
        <v>43</v>
      </c>
      <c r="J61">
        <v>5.0000000000000001E-4</v>
      </c>
      <c r="K61">
        <v>0</v>
      </c>
      <c r="L61" t="s">
        <v>43</v>
      </c>
      <c r="M61">
        <v>4.0000000000000002E-4</v>
      </c>
      <c r="N61">
        <v>0.37630000000000002</v>
      </c>
      <c r="O61" t="s">
        <v>43</v>
      </c>
      <c r="P61">
        <v>2.0000000000000001E-4</v>
      </c>
      <c r="Q61">
        <v>0.04</v>
      </c>
      <c r="R61" t="s">
        <v>43</v>
      </c>
      <c r="S61">
        <v>2.9999999999999997E-4</v>
      </c>
      <c r="T61">
        <v>2.0459999999999998</v>
      </c>
      <c r="U61" t="s">
        <v>43</v>
      </c>
      <c r="V61">
        <v>2.9999999999999997E-4</v>
      </c>
    </row>
    <row r="62" spans="1:22">
      <c r="A62">
        <v>9</v>
      </c>
      <c r="B62">
        <v>160</v>
      </c>
      <c r="C62" s="18">
        <v>44991</v>
      </c>
      <c r="D62" s="17">
        <v>0.49402777777777779</v>
      </c>
      <c r="E62">
        <v>0.67</v>
      </c>
      <c r="F62" t="s">
        <v>42</v>
      </c>
      <c r="G62">
        <v>8.0000000000000004E-4</v>
      </c>
      <c r="H62">
        <v>416.51</v>
      </c>
      <c r="I62" t="s">
        <v>43</v>
      </c>
      <c r="J62">
        <v>4.0000000000000002E-4</v>
      </c>
      <c r="K62">
        <v>0</v>
      </c>
      <c r="L62" t="s">
        <v>43</v>
      </c>
      <c r="M62">
        <v>4.0000000000000002E-4</v>
      </c>
      <c r="N62">
        <v>0.37840000000000001</v>
      </c>
      <c r="O62" t="s">
        <v>43</v>
      </c>
      <c r="P62">
        <v>2.0000000000000001E-4</v>
      </c>
      <c r="Q62">
        <v>0</v>
      </c>
      <c r="R62" t="s">
        <v>43</v>
      </c>
      <c r="S62">
        <v>2.9999999999999997E-4</v>
      </c>
      <c r="T62">
        <v>2.0190000000000001</v>
      </c>
      <c r="U62" t="s">
        <v>43</v>
      </c>
      <c r="V62">
        <v>2.9999999999999997E-4</v>
      </c>
    </row>
    <row r="63" spans="1:22">
      <c r="A63">
        <v>10</v>
      </c>
      <c r="B63">
        <v>180</v>
      </c>
      <c r="C63" s="18">
        <v>44991</v>
      </c>
      <c r="D63" s="17">
        <v>0.49427083333333338</v>
      </c>
      <c r="E63">
        <v>0.67</v>
      </c>
      <c r="F63" t="s">
        <v>42</v>
      </c>
      <c r="G63">
        <v>8.0000000000000004E-4</v>
      </c>
      <c r="H63">
        <v>418.36</v>
      </c>
      <c r="I63" t="s">
        <v>43</v>
      </c>
      <c r="J63">
        <v>1.1000000000000001E-3</v>
      </c>
      <c r="K63">
        <v>0</v>
      </c>
      <c r="L63" t="s">
        <v>43</v>
      </c>
      <c r="M63">
        <v>4.0000000000000002E-4</v>
      </c>
      <c r="N63">
        <v>0.37590000000000001</v>
      </c>
      <c r="O63" t="s">
        <v>43</v>
      </c>
      <c r="P63">
        <v>2.0000000000000001E-4</v>
      </c>
      <c r="Q63">
        <v>0</v>
      </c>
      <c r="R63" t="s">
        <v>43</v>
      </c>
      <c r="S63">
        <v>2.9999999999999997E-4</v>
      </c>
      <c r="T63">
        <v>2.0390000000000001</v>
      </c>
      <c r="U63" t="s">
        <v>43</v>
      </c>
      <c r="V63">
        <v>2.9999999999999997E-4</v>
      </c>
    </row>
    <row r="64" spans="1:22">
      <c r="A64">
        <v>11</v>
      </c>
      <c r="B64">
        <v>200</v>
      </c>
      <c r="C64" s="18">
        <v>44991</v>
      </c>
      <c r="D64" s="17">
        <v>0.49451388888888892</v>
      </c>
      <c r="H64">
        <v>419.15</v>
      </c>
      <c r="N64">
        <v>0.36749999999999999</v>
      </c>
      <c r="T64">
        <v>2.0209999999999999</v>
      </c>
    </row>
    <row r="65" spans="1:22">
      <c r="A65">
        <v>12</v>
      </c>
      <c r="B65">
        <v>220</v>
      </c>
      <c r="C65" s="18">
        <v>44991</v>
      </c>
      <c r="D65" s="17">
        <v>0.49475694444444446</v>
      </c>
      <c r="H65">
        <v>420.04</v>
      </c>
      <c r="N65">
        <v>0.37459999999999999</v>
      </c>
      <c r="T65">
        <v>2.0099999999999998</v>
      </c>
    </row>
    <row r="66" spans="1:22">
      <c r="A66">
        <v>13</v>
      </c>
      <c r="B66">
        <v>240</v>
      </c>
      <c r="C66" s="18">
        <v>44991</v>
      </c>
      <c r="D66" s="17">
        <v>0.49501157407407409</v>
      </c>
      <c r="H66">
        <v>421.65</v>
      </c>
      <c r="N66">
        <v>0.37859999999999999</v>
      </c>
      <c r="T66">
        <v>2.0150000000000001</v>
      </c>
    </row>
    <row r="67" spans="1:22">
      <c r="A67">
        <v>14</v>
      </c>
      <c r="B67">
        <v>260</v>
      </c>
      <c r="C67" s="18">
        <v>44991</v>
      </c>
      <c r="D67" s="17">
        <v>0.49525462962962963</v>
      </c>
      <c r="H67">
        <v>423.61</v>
      </c>
      <c r="N67">
        <v>0.37809999999999999</v>
      </c>
      <c r="T67">
        <v>2.04</v>
      </c>
    </row>
    <row r="68" spans="1:22">
      <c r="A68">
        <v>15</v>
      </c>
      <c r="B68">
        <v>280</v>
      </c>
      <c r="C68" s="18">
        <v>44991</v>
      </c>
      <c r="D68" s="17">
        <v>0.49549768518518517</v>
      </c>
      <c r="H68">
        <v>423.89</v>
      </c>
      <c r="N68">
        <v>0.37390000000000001</v>
      </c>
      <c r="T68">
        <v>2.0219999999999998</v>
      </c>
    </row>
    <row r="69" spans="1:22">
      <c r="A69">
        <v>16</v>
      </c>
      <c r="B69">
        <v>300</v>
      </c>
      <c r="C69" s="18"/>
    </row>
    <row r="70" spans="1:22">
      <c r="A70">
        <v>17</v>
      </c>
      <c r="B70">
        <v>320</v>
      </c>
      <c r="C70" s="18"/>
    </row>
    <row r="73" spans="1:22" ht="17.25">
      <c r="E73" s="7" t="s">
        <v>29</v>
      </c>
      <c r="F73" s="7"/>
      <c r="H73" s="5">
        <f>RSQ(B57:B68,H57:H68)</f>
        <v>0.99485980138784302</v>
      </c>
      <c r="L73" s="7" t="s">
        <v>29</v>
      </c>
      <c r="M73" s="7"/>
      <c r="N73" s="5">
        <f>RSQ(B54:B65,N54:N65)</f>
        <v>0.51341698300203686</v>
      </c>
      <c r="R73" s="7" t="s">
        <v>29</v>
      </c>
      <c r="S73" s="7"/>
      <c r="T73" s="5">
        <f>RSQ(B55:B68,T55:T68)</f>
        <v>0.3928577407959285</v>
      </c>
    </row>
    <row r="74" spans="1:22">
      <c r="E74" s="7" t="s">
        <v>25</v>
      </c>
      <c r="F74" s="7"/>
      <c r="H74" s="14">
        <f>(SLOPE(H55:H68,B55:B68))</f>
        <v>5.1913186813186754E-2</v>
      </c>
      <c r="L74" s="7" t="s">
        <v>25</v>
      </c>
      <c r="M74" s="7"/>
      <c r="N74" s="14">
        <f>(SLOPE(N54:N65,B54:B65))</f>
        <v>-3.999999999999999E-5</v>
      </c>
      <c r="R74" s="7" t="s">
        <v>25</v>
      </c>
      <c r="S74" s="7"/>
      <c r="T74" s="14">
        <f>(SLOPE(T55:T68,B55:B68))</f>
        <v>-1.357142857142858E-4</v>
      </c>
    </row>
    <row r="75" spans="1:22" ht="17.25">
      <c r="E75" s="7" t="s">
        <v>26</v>
      </c>
      <c r="F75" s="7" t="s">
        <v>30</v>
      </c>
      <c r="H75" s="5">
        <f>(H74)*($G$2)*(1/1000)*(1/(0.0821*($D$2+273)))*44*60*60</f>
        <v>6.2178232108135054</v>
      </c>
      <c r="L75" s="7" t="s">
        <v>26</v>
      </c>
      <c r="M75" s="7" t="s">
        <v>31</v>
      </c>
      <c r="N75" s="5">
        <f>(N74)*($G$2)*(1/1000)*(1/(0.0821*($D$2+273)))*44*60*60*1000</f>
        <v>-4.7909393296842095</v>
      </c>
      <c r="R75" s="7" t="s">
        <v>26</v>
      </c>
      <c r="S75" s="7" t="s">
        <v>31</v>
      </c>
      <c r="T75" s="5">
        <f>(T74)*($G$3)*(1/1000)*(1/(0.0821*($D$2+273)))*44*60*60*1000</f>
        <v>-14.005479937903898</v>
      </c>
    </row>
    <row r="76" spans="1:22">
      <c r="A76" s="15" t="s">
        <v>47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spans="1:22">
      <c r="A77">
        <v>1</v>
      </c>
      <c r="B77">
        <v>0</v>
      </c>
      <c r="C77" s="18">
        <v>44991</v>
      </c>
      <c r="D77" s="17">
        <v>0.5040972222222222</v>
      </c>
      <c r="H77">
        <v>410.67</v>
      </c>
      <c r="N77">
        <v>0.3725</v>
      </c>
      <c r="T77">
        <v>2.0649999999999999</v>
      </c>
    </row>
    <row r="78" spans="1:22">
      <c r="A78">
        <v>2</v>
      </c>
      <c r="B78">
        <v>20</v>
      </c>
      <c r="C78" s="18">
        <v>44991</v>
      </c>
      <c r="D78" s="17">
        <v>0.50434027777777779</v>
      </c>
      <c r="H78">
        <v>415</v>
      </c>
      <c r="N78">
        <v>0.38469999999999999</v>
      </c>
      <c r="T78">
        <v>2.0499999999999998</v>
      </c>
    </row>
    <row r="79" spans="1:22">
      <c r="A79">
        <v>3</v>
      </c>
      <c r="B79">
        <v>40</v>
      </c>
      <c r="C79" s="18">
        <v>44991</v>
      </c>
      <c r="D79" s="17">
        <v>0.50458333333333327</v>
      </c>
      <c r="E79">
        <v>0.62</v>
      </c>
      <c r="F79" t="s">
        <v>42</v>
      </c>
      <c r="G79">
        <v>8.0000000000000004E-4</v>
      </c>
      <c r="H79">
        <v>411.26</v>
      </c>
      <c r="I79" t="s">
        <v>43</v>
      </c>
      <c r="J79">
        <v>5.0000000000000001E-4</v>
      </c>
      <c r="K79">
        <v>0</v>
      </c>
      <c r="L79" t="s">
        <v>43</v>
      </c>
      <c r="M79">
        <v>4.0000000000000002E-4</v>
      </c>
      <c r="N79">
        <v>0.3861</v>
      </c>
      <c r="O79" t="s">
        <v>43</v>
      </c>
      <c r="P79">
        <v>2.0000000000000001E-4</v>
      </c>
      <c r="Q79">
        <v>0</v>
      </c>
      <c r="R79" t="s">
        <v>43</v>
      </c>
      <c r="S79">
        <v>2.9999999999999997E-4</v>
      </c>
      <c r="T79">
        <v>2.0619999999999998</v>
      </c>
      <c r="U79" t="s">
        <v>43</v>
      </c>
      <c r="V79">
        <v>2.9999999999999997E-4</v>
      </c>
    </row>
    <row r="80" spans="1:22">
      <c r="A80">
        <v>4</v>
      </c>
      <c r="B80">
        <v>60</v>
      </c>
      <c r="C80" s="18">
        <v>44991</v>
      </c>
      <c r="D80" s="17">
        <v>0.50482638888888887</v>
      </c>
      <c r="E80">
        <v>0.63</v>
      </c>
      <c r="F80" t="s">
        <v>42</v>
      </c>
      <c r="G80">
        <v>6.9999999999999999E-4</v>
      </c>
      <c r="H80">
        <v>412.39</v>
      </c>
      <c r="I80" t="s">
        <v>43</v>
      </c>
      <c r="J80">
        <v>5.0000000000000001E-4</v>
      </c>
      <c r="K80">
        <v>0</v>
      </c>
      <c r="L80" t="s">
        <v>43</v>
      </c>
      <c r="M80">
        <v>4.0000000000000002E-4</v>
      </c>
      <c r="N80">
        <v>0.37790000000000001</v>
      </c>
      <c r="O80" t="s">
        <v>43</v>
      </c>
      <c r="P80">
        <v>2.0000000000000001E-4</v>
      </c>
      <c r="Q80">
        <v>0</v>
      </c>
      <c r="R80" t="s">
        <v>43</v>
      </c>
      <c r="S80">
        <v>2.0000000000000001E-4</v>
      </c>
      <c r="T80">
        <v>2.052</v>
      </c>
      <c r="U80" t="s">
        <v>43</v>
      </c>
      <c r="V80">
        <v>2.9999999999999997E-4</v>
      </c>
    </row>
    <row r="81" spans="1:22">
      <c r="A81">
        <v>5</v>
      </c>
      <c r="B81">
        <v>80</v>
      </c>
      <c r="C81" s="18">
        <v>44991</v>
      </c>
      <c r="D81" s="17">
        <v>0.5050810185185185</v>
      </c>
      <c r="E81">
        <v>0.64</v>
      </c>
      <c r="F81" t="s">
        <v>42</v>
      </c>
      <c r="G81">
        <v>6.9999999999999999E-4</v>
      </c>
      <c r="H81">
        <v>414.2</v>
      </c>
      <c r="I81" t="s">
        <v>43</v>
      </c>
      <c r="J81">
        <v>5.9999999999999995E-4</v>
      </c>
      <c r="K81">
        <v>0</v>
      </c>
      <c r="L81" t="s">
        <v>43</v>
      </c>
      <c r="M81">
        <v>2.9999999999999997E-4</v>
      </c>
      <c r="N81">
        <v>0.38569999999999999</v>
      </c>
      <c r="O81" t="s">
        <v>43</v>
      </c>
      <c r="P81">
        <v>2.0000000000000001E-4</v>
      </c>
      <c r="Q81">
        <v>2E-3</v>
      </c>
      <c r="R81" t="s">
        <v>43</v>
      </c>
      <c r="S81">
        <v>2.0000000000000001E-4</v>
      </c>
      <c r="T81">
        <v>2.0550000000000002</v>
      </c>
      <c r="U81" t="s">
        <v>43</v>
      </c>
      <c r="V81">
        <v>2.9999999999999997E-4</v>
      </c>
    </row>
    <row r="82" spans="1:22">
      <c r="A82">
        <v>6</v>
      </c>
      <c r="B82">
        <v>100</v>
      </c>
      <c r="C82" s="18">
        <v>44991</v>
      </c>
      <c r="D82" s="17">
        <v>0.50532407407407409</v>
      </c>
      <c r="E82">
        <v>0.65</v>
      </c>
      <c r="F82" t="s">
        <v>42</v>
      </c>
      <c r="G82">
        <v>8.0000000000000004E-4</v>
      </c>
      <c r="H82">
        <v>414.59</v>
      </c>
      <c r="I82" t="s">
        <v>43</v>
      </c>
      <c r="J82">
        <v>5.9999999999999995E-4</v>
      </c>
      <c r="K82">
        <v>0</v>
      </c>
      <c r="L82" t="s">
        <v>43</v>
      </c>
      <c r="M82">
        <v>4.0000000000000002E-4</v>
      </c>
      <c r="N82">
        <v>0.36070000000000002</v>
      </c>
      <c r="O82" t="s">
        <v>43</v>
      </c>
      <c r="P82">
        <v>2.0000000000000001E-4</v>
      </c>
      <c r="Q82">
        <v>0.04</v>
      </c>
      <c r="R82" t="s">
        <v>43</v>
      </c>
      <c r="S82">
        <v>2.0000000000000001E-4</v>
      </c>
      <c r="T82">
        <v>2.0529999999999999</v>
      </c>
      <c r="U82" t="s">
        <v>43</v>
      </c>
      <c r="V82">
        <v>2.9999999999999997E-4</v>
      </c>
    </row>
    <row r="83" spans="1:22">
      <c r="A83">
        <v>7</v>
      </c>
      <c r="B83">
        <v>120</v>
      </c>
      <c r="C83" s="18">
        <v>44991</v>
      </c>
      <c r="D83" s="17">
        <v>0.50556712962962969</v>
      </c>
      <c r="E83">
        <v>0.66</v>
      </c>
      <c r="F83" t="s">
        <v>42</v>
      </c>
      <c r="G83">
        <v>8.0000000000000004E-4</v>
      </c>
      <c r="H83">
        <v>417.29</v>
      </c>
      <c r="I83" t="s">
        <v>43</v>
      </c>
      <c r="J83">
        <v>5.0000000000000001E-4</v>
      </c>
      <c r="K83">
        <v>0</v>
      </c>
      <c r="L83" t="s">
        <v>43</v>
      </c>
      <c r="M83">
        <v>4.0000000000000002E-4</v>
      </c>
      <c r="N83">
        <v>0.37390000000000001</v>
      </c>
      <c r="O83" t="s">
        <v>43</v>
      </c>
      <c r="P83">
        <v>2.0000000000000001E-4</v>
      </c>
      <c r="Q83">
        <v>0</v>
      </c>
      <c r="R83" t="s">
        <v>43</v>
      </c>
      <c r="S83">
        <v>2.0000000000000001E-4</v>
      </c>
      <c r="T83">
        <v>2.0369999999999999</v>
      </c>
      <c r="U83" t="s">
        <v>43</v>
      </c>
      <c r="V83">
        <v>2.9999999999999997E-4</v>
      </c>
    </row>
    <row r="84" spans="1:22">
      <c r="A84">
        <v>8</v>
      </c>
      <c r="B84">
        <v>140</v>
      </c>
      <c r="C84" s="18">
        <v>44991</v>
      </c>
      <c r="D84" s="17">
        <v>0.50581018518518517</v>
      </c>
      <c r="E84">
        <v>0.67</v>
      </c>
      <c r="F84" t="s">
        <v>42</v>
      </c>
      <c r="G84">
        <v>8.0000000000000004E-4</v>
      </c>
      <c r="H84">
        <v>418.8</v>
      </c>
      <c r="I84" t="s">
        <v>43</v>
      </c>
      <c r="J84">
        <v>5.9999999999999995E-4</v>
      </c>
      <c r="K84">
        <v>0</v>
      </c>
      <c r="L84" t="s">
        <v>43</v>
      </c>
      <c r="M84">
        <v>4.0000000000000002E-4</v>
      </c>
      <c r="N84">
        <v>0.3775</v>
      </c>
      <c r="O84" t="s">
        <v>43</v>
      </c>
      <c r="P84">
        <v>2.0000000000000001E-4</v>
      </c>
      <c r="Q84">
        <v>1.4999999999999999E-2</v>
      </c>
      <c r="R84" t="s">
        <v>43</v>
      </c>
      <c r="S84">
        <v>2.0000000000000001E-4</v>
      </c>
      <c r="T84">
        <v>2.0409999999999999</v>
      </c>
      <c r="U84" t="s">
        <v>43</v>
      </c>
      <c r="V84">
        <v>2.9999999999999997E-4</v>
      </c>
    </row>
    <row r="85" spans="1:22">
      <c r="A85">
        <v>9</v>
      </c>
      <c r="B85">
        <v>160</v>
      </c>
      <c r="C85" s="18">
        <v>44991</v>
      </c>
      <c r="D85" s="17">
        <v>0.5060648148148148</v>
      </c>
      <c r="E85">
        <v>0.67</v>
      </c>
      <c r="F85" t="s">
        <v>42</v>
      </c>
      <c r="G85">
        <v>6.9999999999999999E-4</v>
      </c>
      <c r="H85">
        <v>421.19</v>
      </c>
      <c r="I85" t="s">
        <v>43</v>
      </c>
      <c r="J85">
        <v>5.9999999999999995E-4</v>
      </c>
      <c r="K85">
        <v>0</v>
      </c>
      <c r="L85" t="s">
        <v>43</v>
      </c>
      <c r="M85">
        <v>4.0000000000000002E-4</v>
      </c>
      <c r="N85">
        <v>0.37580000000000002</v>
      </c>
      <c r="O85" t="s">
        <v>43</v>
      </c>
      <c r="P85">
        <v>2.0000000000000001E-4</v>
      </c>
      <c r="Q85">
        <v>0.03</v>
      </c>
      <c r="R85" t="s">
        <v>43</v>
      </c>
      <c r="S85">
        <v>2.0000000000000001E-4</v>
      </c>
      <c r="T85">
        <v>2.0419999999999998</v>
      </c>
      <c r="U85" t="s">
        <v>43</v>
      </c>
      <c r="V85">
        <v>2.9999999999999997E-4</v>
      </c>
    </row>
    <row r="86" spans="1:22">
      <c r="A86">
        <v>10</v>
      </c>
      <c r="B86">
        <v>180</v>
      </c>
      <c r="C86" s="18">
        <v>44991</v>
      </c>
      <c r="D86" s="17">
        <v>0.50630787037037039</v>
      </c>
      <c r="E86">
        <v>0.67</v>
      </c>
      <c r="F86" t="s">
        <v>42</v>
      </c>
      <c r="G86">
        <v>6.9999999999999999E-4</v>
      </c>
      <c r="H86">
        <v>423.16</v>
      </c>
      <c r="I86" t="s">
        <v>43</v>
      </c>
      <c r="J86">
        <v>5.0000000000000001E-4</v>
      </c>
      <c r="K86">
        <v>0</v>
      </c>
      <c r="L86" t="s">
        <v>43</v>
      </c>
      <c r="M86">
        <v>4.0000000000000002E-4</v>
      </c>
      <c r="N86">
        <v>0.38600000000000001</v>
      </c>
      <c r="O86" t="s">
        <v>43</v>
      </c>
      <c r="P86">
        <v>2.0000000000000001E-4</v>
      </c>
      <c r="Q86">
        <v>1.9E-2</v>
      </c>
      <c r="R86" t="s">
        <v>43</v>
      </c>
      <c r="S86">
        <v>2.0000000000000001E-4</v>
      </c>
      <c r="T86">
        <v>2.0289999999999999</v>
      </c>
      <c r="U86" t="s">
        <v>43</v>
      </c>
      <c r="V86">
        <v>2.9999999999999997E-4</v>
      </c>
    </row>
    <row r="87" spans="1:22">
      <c r="A87">
        <v>11</v>
      </c>
      <c r="B87">
        <v>200</v>
      </c>
      <c r="C87" s="18">
        <v>44991</v>
      </c>
      <c r="D87" s="17">
        <v>0.50655092592592588</v>
      </c>
      <c r="E87">
        <v>0.68</v>
      </c>
      <c r="F87" t="s">
        <v>42</v>
      </c>
      <c r="G87">
        <v>8.0000000000000004E-4</v>
      </c>
      <c r="H87">
        <v>423.28</v>
      </c>
      <c r="I87" t="s">
        <v>43</v>
      </c>
      <c r="J87">
        <v>5.9999999999999995E-4</v>
      </c>
      <c r="K87">
        <v>0</v>
      </c>
      <c r="L87" t="s">
        <v>43</v>
      </c>
      <c r="M87">
        <v>5.0000000000000001E-4</v>
      </c>
      <c r="N87">
        <v>0.36509999999999998</v>
      </c>
      <c r="O87" t="s">
        <v>43</v>
      </c>
      <c r="P87">
        <v>2.0000000000000001E-4</v>
      </c>
      <c r="Q87">
        <v>0</v>
      </c>
      <c r="R87" t="s">
        <v>43</v>
      </c>
      <c r="S87">
        <v>2.9999999999999997E-4</v>
      </c>
      <c r="T87">
        <v>2.0289999999999999</v>
      </c>
      <c r="U87" t="s">
        <v>43</v>
      </c>
      <c r="V87">
        <v>2.9999999999999997E-4</v>
      </c>
    </row>
    <row r="88" spans="1:22">
      <c r="A88">
        <v>12</v>
      </c>
      <c r="B88">
        <v>220</v>
      </c>
      <c r="C88" s="18">
        <v>44991</v>
      </c>
      <c r="D88" s="17">
        <v>0.50679398148148147</v>
      </c>
      <c r="E88">
        <v>0.69</v>
      </c>
      <c r="F88" t="s">
        <v>42</v>
      </c>
      <c r="G88">
        <v>6.9999999999999999E-4</v>
      </c>
      <c r="H88">
        <v>426.54</v>
      </c>
      <c r="I88" t="s">
        <v>43</v>
      </c>
      <c r="J88">
        <v>5.0000000000000001E-4</v>
      </c>
      <c r="K88">
        <v>0</v>
      </c>
      <c r="L88" t="s">
        <v>43</v>
      </c>
      <c r="M88">
        <v>4.0000000000000002E-4</v>
      </c>
      <c r="N88">
        <v>0.3795</v>
      </c>
      <c r="O88" t="s">
        <v>43</v>
      </c>
      <c r="P88">
        <v>2.0000000000000001E-4</v>
      </c>
      <c r="Q88">
        <v>0</v>
      </c>
      <c r="R88" t="s">
        <v>43</v>
      </c>
      <c r="S88">
        <v>2.9999999999999997E-4</v>
      </c>
      <c r="T88">
        <v>2.0369999999999999</v>
      </c>
      <c r="U88" t="s">
        <v>43</v>
      </c>
      <c r="V88">
        <v>2.9999999999999997E-4</v>
      </c>
    </row>
    <row r="89" spans="1:22">
      <c r="A89">
        <v>13</v>
      </c>
      <c r="B89">
        <v>240</v>
      </c>
      <c r="C89" s="18">
        <v>44991</v>
      </c>
      <c r="D89" s="17">
        <v>0.5070486111111111</v>
      </c>
      <c r="E89">
        <v>0.69</v>
      </c>
      <c r="F89" t="s">
        <v>42</v>
      </c>
      <c r="G89">
        <v>8.0000000000000004E-4</v>
      </c>
      <c r="H89">
        <v>428.24</v>
      </c>
      <c r="I89" t="s">
        <v>43</v>
      </c>
      <c r="J89">
        <v>5.9999999999999995E-4</v>
      </c>
      <c r="K89">
        <v>0</v>
      </c>
      <c r="L89" t="s">
        <v>43</v>
      </c>
      <c r="M89">
        <v>5.0000000000000001E-4</v>
      </c>
      <c r="N89">
        <v>0.38200000000000001</v>
      </c>
      <c r="O89" t="s">
        <v>43</v>
      </c>
      <c r="P89">
        <v>2.0000000000000001E-4</v>
      </c>
      <c r="Q89">
        <v>0</v>
      </c>
      <c r="R89" t="s">
        <v>43</v>
      </c>
      <c r="S89">
        <v>2.0000000000000001E-4</v>
      </c>
      <c r="T89">
        <v>2.0470000000000002</v>
      </c>
      <c r="U89" t="s">
        <v>43</v>
      </c>
      <c r="V89">
        <v>2.9999999999999997E-4</v>
      </c>
    </row>
    <row r="90" spans="1:22">
      <c r="A90">
        <v>14</v>
      </c>
      <c r="B90">
        <v>260</v>
      </c>
      <c r="C90" s="18">
        <v>44991</v>
      </c>
      <c r="D90" s="17">
        <v>0.5072916666666667</v>
      </c>
      <c r="H90">
        <v>429.95</v>
      </c>
      <c r="N90">
        <v>0.38679999999999998</v>
      </c>
      <c r="T90">
        <v>2.048</v>
      </c>
    </row>
    <row r="91" spans="1:22">
      <c r="A91">
        <v>15</v>
      </c>
      <c r="B91">
        <v>280</v>
      </c>
      <c r="C91" s="18">
        <v>44991</v>
      </c>
      <c r="D91" s="17">
        <v>0.50753472222222229</v>
      </c>
      <c r="H91">
        <v>431.99</v>
      </c>
      <c r="N91">
        <v>0.37280000000000002</v>
      </c>
      <c r="T91">
        <v>2.0739999999999998</v>
      </c>
    </row>
    <row r="92" spans="1:22">
      <c r="B92">
        <v>300</v>
      </c>
      <c r="C92" s="37">
        <v>44991</v>
      </c>
      <c r="D92" s="38">
        <v>0.50777777777777777</v>
      </c>
      <c r="H92">
        <v>430.04</v>
      </c>
      <c r="N92">
        <v>0.38700000000000001</v>
      </c>
      <c r="T92">
        <v>2.0710000000000002</v>
      </c>
    </row>
    <row r="93" spans="1:22" ht="17.25">
      <c r="E93" s="7" t="s">
        <v>29</v>
      </c>
      <c r="F93" s="7"/>
      <c r="H93" s="5">
        <f>RSQ(B79:B90,H79:H90)</f>
        <v>0.99072005245766881</v>
      </c>
      <c r="L93" s="7" t="s">
        <v>29</v>
      </c>
      <c r="M93" s="7"/>
      <c r="N93" s="5">
        <f>RSQ(B77:B89,N77:N89)</f>
        <v>7.2028950062775522E-3</v>
      </c>
      <c r="R93" s="7" t="s">
        <v>29</v>
      </c>
      <c r="S93" s="7"/>
      <c r="T93" s="5">
        <f>RSQ(B77:B89,T77:T89)</f>
        <v>0.58994606016793172</v>
      </c>
    </row>
    <row r="94" spans="1:22">
      <c r="E94" s="7" t="s">
        <v>25</v>
      </c>
      <c r="F94" s="7"/>
      <c r="H94" s="14">
        <f>(SLOPE(H77:H90,B77:B90))</f>
        <v>7.4301098901098914E-2</v>
      </c>
      <c r="L94" s="7" t="s">
        <v>25</v>
      </c>
      <c r="M94" s="7"/>
      <c r="N94" s="14">
        <f>(SLOPE(N77:N89,B77:B89))</f>
        <v>-8.7087912087911794E-6</v>
      </c>
      <c r="R94" s="7" t="s">
        <v>25</v>
      </c>
      <c r="S94" s="7"/>
      <c r="T94" s="14">
        <f>(SLOPE(T77:T89,B77:B89))</f>
        <v>-1.1318681318681293E-4</v>
      </c>
    </row>
    <row r="95" spans="1:22" ht="17.25">
      <c r="E95" s="7" t="s">
        <v>26</v>
      </c>
      <c r="F95" s="7" t="s">
        <v>30</v>
      </c>
      <c r="H95" s="5">
        <f>(H94)*($G$2)*(1/1000)*(1/(0.0821*($D$2+273)))*44*60*60</f>
        <v>8.8993014241007788</v>
      </c>
      <c r="L95" s="7" t="s">
        <v>26</v>
      </c>
      <c r="M95" s="7" t="s">
        <v>31</v>
      </c>
      <c r="N95" s="5">
        <f>(N94)*($G$2)*(1/1000)*(1/(0.0821*($D$2+273)))*44*60*60*1000</f>
        <v>-1.0430822579051442</v>
      </c>
      <c r="R95" s="7" t="s">
        <v>26</v>
      </c>
      <c r="S95" s="7" t="s">
        <v>31</v>
      </c>
      <c r="T95" s="5">
        <f>(T94)*($G$3)*(1/1000)*(1/(0.0821*($D$2+273)))*44*60*60*1000</f>
        <v>-11.680683672907668</v>
      </c>
      <c r="V95" s="15"/>
    </row>
    <row r="101" spans="22:22">
      <c r="V101">
        <v>2.9999999999999997E-4</v>
      </c>
    </row>
    <row r="102" spans="22:22">
      <c r="V102">
        <v>2.9999999999999997E-4</v>
      </c>
    </row>
    <row r="103" spans="22:22">
      <c r="V103">
        <v>2.9999999999999997E-4</v>
      </c>
    </row>
    <row r="104" spans="22:22">
      <c r="V104">
        <v>2.9999999999999997E-4</v>
      </c>
    </row>
    <row r="105" spans="22:22">
      <c r="V105">
        <v>2.9999999999999997E-4</v>
      </c>
    </row>
    <row r="106" spans="22:22">
      <c r="V106">
        <v>2.9999999999999997E-4</v>
      </c>
    </row>
    <row r="107" spans="22:22">
      <c r="V107">
        <v>2.9999999999999997E-4</v>
      </c>
    </row>
    <row r="108" spans="22:22">
      <c r="V108">
        <v>2.9999999999999997E-4</v>
      </c>
    </row>
    <row r="109" spans="22:22">
      <c r="V109">
        <v>2.9999999999999997E-4</v>
      </c>
    </row>
    <row r="110" spans="22:22">
      <c r="V110">
        <v>2.9999999999999997E-4</v>
      </c>
    </row>
    <row r="114" spans="22:22">
      <c r="V114" s="15"/>
    </row>
    <row r="119" spans="22:22">
      <c r="V119">
        <v>2.9999999999999997E-4</v>
      </c>
    </row>
    <row r="120" spans="22:22">
      <c r="V120">
        <v>2.9999999999999997E-4</v>
      </c>
    </row>
    <row r="121" spans="22:22">
      <c r="V121">
        <v>2.9999999999999997E-4</v>
      </c>
    </row>
    <row r="122" spans="22:22">
      <c r="V122">
        <v>2.9999999999999997E-4</v>
      </c>
    </row>
    <row r="123" spans="22:22">
      <c r="V123">
        <v>2.9999999999999997E-4</v>
      </c>
    </row>
    <row r="124" spans="22:22">
      <c r="V124">
        <v>2.9999999999999997E-4</v>
      </c>
    </row>
    <row r="125" spans="22:22">
      <c r="V125">
        <v>2.9999999999999997E-4</v>
      </c>
    </row>
    <row r="126" spans="22:22">
      <c r="V126">
        <v>2.9999999999999997E-4</v>
      </c>
    </row>
    <row r="127" spans="22:22">
      <c r="V127">
        <v>2.9999999999999997E-4</v>
      </c>
    </row>
    <row r="133" spans="22:22">
      <c r="V133" s="15"/>
    </row>
    <row r="134" spans="22:22">
      <c r="V134">
        <v>2.9999999999999997E-4</v>
      </c>
    </row>
    <row r="135" spans="22:22">
      <c r="V135">
        <v>2.9999999999999997E-4</v>
      </c>
    </row>
    <row r="136" spans="22:22">
      <c r="V136">
        <v>2.9999999999999997E-4</v>
      </c>
    </row>
    <row r="137" spans="22:22">
      <c r="V137">
        <v>2.9999999999999997E-4</v>
      </c>
    </row>
    <row r="138" spans="22:22">
      <c r="V138">
        <v>2.9999999999999997E-4</v>
      </c>
    </row>
    <row r="139" spans="22:22">
      <c r="V139">
        <v>2.9999999999999997E-4</v>
      </c>
    </row>
    <row r="140" spans="22:22">
      <c r="V140">
        <v>2.9999999999999997E-4</v>
      </c>
    </row>
    <row r="141" spans="22:22">
      <c r="V141">
        <v>4.0000000000000002E-4</v>
      </c>
    </row>
    <row r="142" spans="22:22">
      <c r="V142">
        <v>2.9999999999999997E-4</v>
      </c>
    </row>
    <row r="143" spans="22:22">
      <c r="V143">
        <v>2.9999999999999997E-4</v>
      </c>
    </row>
    <row r="144" spans="22:22">
      <c r="V144">
        <v>2.0000000000000001E-4</v>
      </c>
    </row>
    <row r="145" spans="22:22">
      <c r="V145">
        <v>2.9999999999999997E-4</v>
      </c>
    </row>
    <row r="152" spans="22:22">
      <c r="V152" s="15"/>
    </row>
    <row r="153" spans="22:22">
      <c r="V153">
        <v>2.9999999999999997E-4</v>
      </c>
    </row>
    <row r="154" spans="22:22">
      <c r="V154">
        <v>2.9999999999999997E-4</v>
      </c>
    </row>
    <row r="155" spans="22:22">
      <c r="V155">
        <v>2.9999999999999997E-4</v>
      </c>
    </row>
    <row r="156" spans="22:22">
      <c r="V156">
        <v>2.9999999999999997E-4</v>
      </c>
    </row>
    <row r="157" spans="22:22">
      <c r="V157">
        <v>2.9999999999999997E-4</v>
      </c>
    </row>
    <row r="158" spans="22:22">
      <c r="V158">
        <v>2.9999999999999997E-4</v>
      </c>
    </row>
    <row r="159" spans="22:22">
      <c r="V159">
        <v>2.9999999999999997E-4</v>
      </c>
    </row>
    <row r="160" spans="22:22">
      <c r="V160">
        <v>2.9999999999999997E-4</v>
      </c>
    </row>
    <row r="161" spans="22:22">
      <c r="V161">
        <v>2.9999999999999997E-4</v>
      </c>
    </row>
    <row r="162" spans="22:22">
      <c r="V162">
        <v>4.0000000000000002E-4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2189-1612-4AE5-BF40-A20EB7C5B133}">
  <sheetPr>
    <tabColor theme="5" tint="0.79998168889431442"/>
  </sheetPr>
  <dimension ref="A1:V162"/>
  <sheetViews>
    <sheetView zoomScaleNormal="100" workbookViewId="0">
      <selection activeCell="T11" sqref="C11:T11"/>
    </sheetView>
  </sheetViews>
  <sheetFormatPr defaultColWidth="8.85546875" defaultRowHeight="15"/>
  <cols>
    <col min="1" max="1" width="11.42578125" bestFit="1" customWidth="1"/>
    <col min="2" max="2" width="12.140625" bestFit="1" customWidth="1"/>
    <col min="3" max="3" width="10.7109375" bestFit="1" customWidth="1"/>
    <col min="5" max="5" width="16.28515625" bestFit="1" customWidth="1"/>
    <col min="8" max="8" width="9.7109375" bestFit="1" customWidth="1"/>
    <col min="12" max="12" width="13.85546875" bestFit="1" customWidth="1"/>
    <col min="13" max="13" width="14.85546875" bestFit="1" customWidth="1"/>
    <col min="14" max="14" width="10.7109375" customWidth="1"/>
    <col min="18" max="18" width="13.85546875" bestFit="1" customWidth="1"/>
    <col min="19" max="19" width="12.7109375" bestFit="1" customWidth="1"/>
    <col min="20" max="20" width="13" bestFit="1" customWidth="1"/>
  </cols>
  <sheetData>
    <row r="1" spans="1:22">
      <c r="A1" s="7"/>
      <c r="D1" s="7" t="s">
        <v>2</v>
      </c>
      <c r="G1" s="7" t="s">
        <v>28</v>
      </c>
      <c r="J1" s="16"/>
      <c r="Q1" s="16"/>
    </row>
    <row r="2" spans="1:22">
      <c r="D2">
        <v>18</v>
      </c>
      <c r="F2">
        <v>1</v>
      </c>
      <c r="G2" s="6">
        <v>18.065153191196096</v>
      </c>
    </row>
    <row r="3" spans="1:22">
      <c r="F3">
        <v>2</v>
      </c>
      <c r="G3" s="6">
        <v>15.565153191196099</v>
      </c>
    </row>
    <row r="4" spans="1:22">
      <c r="F4">
        <v>3</v>
      </c>
      <c r="G4" s="6">
        <v>16.065153191196099</v>
      </c>
    </row>
    <row r="5" spans="1:22">
      <c r="F5">
        <v>4</v>
      </c>
      <c r="G5" s="6">
        <v>15.565153191196099</v>
      </c>
    </row>
    <row r="6" spans="1:22">
      <c r="F6">
        <v>5</v>
      </c>
      <c r="G6" s="6">
        <v>16.065153191196099</v>
      </c>
    </row>
    <row r="7" spans="1:22">
      <c r="F7">
        <v>6</v>
      </c>
      <c r="G7" s="6">
        <v>15.065153191196098</v>
      </c>
    </row>
    <row r="8" spans="1:22">
      <c r="F8">
        <v>7</v>
      </c>
      <c r="G8" s="6">
        <v>17.065153191196099</v>
      </c>
    </row>
    <row r="9" spans="1:22">
      <c r="F9">
        <v>8</v>
      </c>
      <c r="G9" s="6">
        <v>18.065153191196096</v>
      </c>
    </row>
    <row r="10" spans="1:22">
      <c r="G10" s="6"/>
    </row>
    <row r="11" spans="1:22">
      <c r="A11" s="15" t="s">
        <v>45</v>
      </c>
      <c r="B11" t="s">
        <v>1</v>
      </c>
      <c r="C11" t="s">
        <v>32</v>
      </c>
      <c r="D11" t="s">
        <v>33</v>
      </c>
      <c r="E11" t="s">
        <v>34</v>
      </c>
      <c r="F11" t="s">
        <v>35</v>
      </c>
      <c r="G11" t="s">
        <v>36</v>
      </c>
      <c r="H11" t="s">
        <v>37</v>
      </c>
      <c r="I11" t="s">
        <v>35</v>
      </c>
      <c r="J11" t="s">
        <v>36</v>
      </c>
      <c r="K11" t="s">
        <v>38</v>
      </c>
      <c r="L11" t="s">
        <v>35</v>
      </c>
      <c r="M11" t="s">
        <v>36</v>
      </c>
      <c r="N11" t="s">
        <v>39</v>
      </c>
      <c r="O11" t="s">
        <v>35</v>
      </c>
      <c r="P11" t="s">
        <v>36</v>
      </c>
      <c r="Q11" t="s">
        <v>40</v>
      </c>
      <c r="R11" t="s">
        <v>35</v>
      </c>
      <c r="S11" t="s">
        <v>36</v>
      </c>
      <c r="T11" t="s">
        <v>41</v>
      </c>
      <c r="U11" t="s">
        <v>35</v>
      </c>
      <c r="V11" t="s">
        <v>36</v>
      </c>
    </row>
    <row r="12" spans="1:22">
      <c r="A12">
        <v>1</v>
      </c>
      <c r="B12">
        <v>0</v>
      </c>
      <c r="C12" s="18">
        <v>44991</v>
      </c>
      <c r="D12" s="17">
        <v>0.47511574074074076</v>
      </c>
      <c r="H12">
        <v>424.47</v>
      </c>
      <c r="N12">
        <v>0.3821</v>
      </c>
      <c r="T12">
        <v>2.0339999999999998</v>
      </c>
    </row>
    <row r="13" spans="1:22">
      <c r="A13">
        <v>2</v>
      </c>
      <c r="B13">
        <v>20</v>
      </c>
      <c r="C13" s="18">
        <v>44991</v>
      </c>
      <c r="D13" s="17">
        <v>0.47535879629629635</v>
      </c>
      <c r="H13">
        <v>414.2</v>
      </c>
      <c r="N13">
        <v>0.38200000000000001</v>
      </c>
      <c r="T13">
        <v>2.0619999999999998</v>
      </c>
    </row>
    <row r="14" spans="1:22">
      <c r="A14">
        <v>3</v>
      </c>
      <c r="B14">
        <v>40</v>
      </c>
      <c r="C14" s="18">
        <v>44991</v>
      </c>
      <c r="D14" s="17">
        <v>0.47560185185185189</v>
      </c>
      <c r="E14">
        <v>0.65</v>
      </c>
      <c r="F14" t="s">
        <v>42</v>
      </c>
      <c r="G14">
        <v>6.9999999999999999E-4</v>
      </c>
      <c r="H14">
        <v>412.18</v>
      </c>
      <c r="I14" t="s">
        <v>43</v>
      </c>
      <c r="J14">
        <v>5.0000000000000001E-4</v>
      </c>
      <c r="K14">
        <v>0</v>
      </c>
      <c r="L14" t="s">
        <v>43</v>
      </c>
      <c r="M14">
        <v>2.9999999999999997E-4</v>
      </c>
      <c r="N14">
        <v>0.37740000000000001</v>
      </c>
      <c r="O14" t="s">
        <v>43</v>
      </c>
      <c r="P14">
        <v>1E-4</v>
      </c>
      <c r="Q14">
        <v>4.8000000000000001E-2</v>
      </c>
      <c r="R14" t="s">
        <v>43</v>
      </c>
      <c r="S14">
        <v>2.0000000000000001E-4</v>
      </c>
      <c r="T14">
        <v>2.0430000000000001</v>
      </c>
      <c r="U14" t="s">
        <v>43</v>
      </c>
      <c r="V14">
        <v>2.9999999999999997E-4</v>
      </c>
    </row>
    <row r="15" spans="1:22">
      <c r="A15">
        <v>4</v>
      </c>
      <c r="B15">
        <v>60</v>
      </c>
      <c r="C15" s="18">
        <v>44991</v>
      </c>
      <c r="D15" s="17">
        <v>0.47584490740740737</v>
      </c>
      <c r="E15">
        <v>0.66</v>
      </c>
      <c r="F15" t="s">
        <v>42</v>
      </c>
      <c r="G15">
        <v>6.9999999999999999E-4</v>
      </c>
      <c r="H15">
        <v>410.05</v>
      </c>
      <c r="I15" t="s">
        <v>43</v>
      </c>
      <c r="J15">
        <v>5.0000000000000001E-4</v>
      </c>
      <c r="K15">
        <v>0</v>
      </c>
      <c r="L15" t="s">
        <v>43</v>
      </c>
      <c r="M15">
        <v>4.0000000000000002E-4</v>
      </c>
      <c r="N15">
        <v>0.3795</v>
      </c>
      <c r="O15" t="s">
        <v>43</v>
      </c>
      <c r="P15">
        <v>1E-4</v>
      </c>
      <c r="Q15">
        <v>7.8E-2</v>
      </c>
      <c r="R15" t="s">
        <v>43</v>
      </c>
      <c r="S15">
        <v>2.0000000000000001E-4</v>
      </c>
      <c r="T15">
        <v>2.044</v>
      </c>
      <c r="U15" t="s">
        <v>43</v>
      </c>
      <c r="V15">
        <v>2.9999999999999997E-4</v>
      </c>
    </row>
    <row r="16" spans="1:22">
      <c r="A16">
        <v>5</v>
      </c>
      <c r="B16">
        <v>80</v>
      </c>
      <c r="C16" s="18">
        <v>44991</v>
      </c>
      <c r="D16" s="17">
        <v>0.47608796296296302</v>
      </c>
      <c r="E16">
        <v>0.66</v>
      </c>
      <c r="F16" t="s">
        <v>42</v>
      </c>
      <c r="G16">
        <v>6.9999999999999999E-4</v>
      </c>
      <c r="H16">
        <v>410.98</v>
      </c>
      <c r="I16" t="s">
        <v>43</v>
      </c>
      <c r="J16">
        <v>5.0000000000000001E-4</v>
      </c>
      <c r="K16">
        <v>0</v>
      </c>
      <c r="L16" t="s">
        <v>43</v>
      </c>
      <c r="M16">
        <v>4.0000000000000002E-4</v>
      </c>
      <c r="N16">
        <v>0.38</v>
      </c>
      <c r="O16" t="s">
        <v>43</v>
      </c>
      <c r="P16">
        <v>2.0000000000000001E-4</v>
      </c>
      <c r="Q16">
        <v>0</v>
      </c>
      <c r="R16" t="s">
        <v>43</v>
      </c>
      <c r="S16">
        <v>2.0000000000000001E-4</v>
      </c>
      <c r="T16">
        <v>2.056</v>
      </c>
      <c r="U16" t="s">
        <v>43</v>
      </c>
      <c r="V16">
        <v>2.9999999999999997E-4</v>
      </c>
    </row>
    <row r="17" spans="1:22">
      <c r="A17">
        <v>6</v>
      </c>
      <c r="B17">
        <v>100</v>
      </c>
      <c r="C17" s="18">
        <v>44991</v>
      </c>
      <c r="D17" s="17">
        <v>0.47635416666666663</v>
      </c>
      <c r="E17">
        <v>0.67</v>
      </c>
      <c r="F17" t="s">
        <v>42</v>
      </c>
      <c r="G17">
        <v>8.0000000000000004E-4</v>
      </c>
      <c r="H17">
        <v>412.07</v>
      </c>
      <c r="I17" t="s">
        <v>43</v>
      </c>
      <c r="J17">
        <v>5.0000000000000001E-4</v>
      </c>
      <c r="K17">
        <v>0</v>
      </c>
      <c r="L17" t="s">
        <v>43</v>
      </c>
      <c r="M17">
        <v>4.0000000000000002E-4</v>
      </c>
      <c r="N17">
        <v>0.38129999999999997</v>
      </c>
      <c r="O17" t="s">
        <v>43</v>
      </c>
      <c r="P17">
        <v>2.0000000000000001E-4</v>
      </c>
      <c r="Q17">
        <v>3.1E-2</v>
      </c>
      <c r="R17" t="s">
        <v>43</v>
      </c>
      <c r="S17">
        <v>2.9999999999999997E-4</v>
      </c>
      <c r="T17">
        <v>2.028</v>
      </c>
      <c r="U17" t="s">
        <v>43</v>
      </c>
      <c r="V17">
        <v>2.9999999999999997E-4</v>
      </c>
    </row>
    <row r="18" spans="1:22">
      <c r="A18">
        <v>7</v>
      </c>
      <c r="B18">
        <v>120</v>
      </c>
      <c r="C18" s="18">
        <v>44991</v>
      </c>
      <c r="D18" s="17">
        <v>0.47658564814814813</v>
      </c>
      <c r="E18">
        <v>0.67</v>
      </c>
      <c r="F18" t="s">
        <v>42</v>
      </c>
      <c r="G18">
        <v>8.0000000000000004E-4</v>
      </c>
      <c r="H18">
        <v>411.96</v>
      </c>
      <c r="I18" t="s">
        <v>43</v>
      </c>
      <c r="J18">
        <v>4.0000000000000002E-4</v>
      </c>
      <c r="K18">
        <v>0</v>
      </c>
      <c r="L18" t="s">
        <v>43</v>
      </c>
      <c r="M18">
        <v>4.0000000000000002E-4</v>
      </c>
      <c r="N18">
        <v>0.37840000000000001</v>
      </c>
      <c r="O18" t="s">
        <v>43</v>
      </c>
      <c r="P18">
        <v>2.0000000000000001E-4</v>
      </c>
      <c r="Q18">
        <v>0</v>
      </c>
      <c r="R18" t="s">
        <v>43</v>
      </c>
      <c r="S18">
        <v>2.0000000000000001E-4</v>
      </c>
      <c r="T18">
        <v>2.024</v>
      </c>
      <c r="U18" t="s">
        <v>43</v>
      </c>
      <c r="V18">
        <v>2.9999999999999997E-4</v>
      </c>
    </row>
    <row r="19" spans="1:22">
      <c r="A19">
        <v>8</v>
      </c>
      <c r="B19">
        <v>140</v>
      </c>
      <c r="C19" s="18">
        <v>44991</v>
      </c>
      <c r="D19" s="17">
        <v>0.47682870370370373</v>
      </c>
      <c r="E19">
        <v>0.68</v>
      </c>
      <c r="F19" t="s">
        <v>42</v>
      </c>
      <c r="G19">
        <v>8.0000000000000004E-4</v>
      </c>
      <c r="H19">
        <v>412.68</v>
      </c>
      <c r="I19" t="s">
        <v>43</v>
      </c>
      <c r="J19">
        <v>5.0000000000000001E-4</v>
      </c>
      <c r="K19">
        <v>0</v>
      </c>
      <c r="L19" t="s">
        <v>43</v>
      </c>
      <c r="M19">
        <v>2.9999999999999997E-4</v>
      </c>
      <c r="N19">
        <v>0.37669999999999998</v>
      </c>
      <c r="O19" t="s">
        <v>43</v>
      </c>
      <c r="P19">
        <v>1E-4</v>
      </c>
      <c r="Q19">
        <v>1.0999999999999999E-2</v>
      </c>
      <c r="R19" t="s">
        <v>43</v>
      </c>
      <c r="S19">
        <v>2.0000000000000001E-4</v>
      </c>
      <c r="T19">
        <v>2.008</v>
      </c>
      <c r="U19" t="s">
        <v>43</v>
      </c>
      <c r="V19">
        <v>2.9999999999999997E-4</v>
      </c>
    </row>
    <row r="20" spans="1:22">
      <c r="A20">
        <v>9</v>
      </c>
      <c r="B20">
        <v>160</v>
      </c>
      <c r="C20" s="18">
        <v>44991</v>
      </c>
      <c r="D20" s="17">
        <v>0.47707175925925926</v>
      </c>
      <c r="E20">
        <v>0.69</v>
      </c>
      <c r="F20" t="s">
        <v>42</v>
      </c>
      <c r="G20">
        <v>6.9999999999999999E-4</v>
      </c>
      <c r="H20">
        <v>414.43</v>
      </c>
      <c r="I20" t="s">
        <v>43</v>
      </c>
      <c r="J20">
        <v>5.0000000000000001E-4</v>
      </c>
      <c r="K20">
        <v>0</v>
      </c>
      <c r="L20" t="s">
        <v>43</v>
      </c>
      <c r="M20">
        <v>4.0000000000000002E-4</v>
      </c>
      <c r="N20">
        <v>0.37669999999999998</v>
      </c>
      <c r="O20" t="s">
        <v>43</v>
      </c>
      <c r="P20">
        <v>2.0000000000000001E-4</v>
      </c>
      <c r="Q20">
        <v>0.04</v>
      </c>
      <c r="R20" t="s">
        <v>43</v>
      </c>
      <c r="S20">
        <v>2.0000000000000001E-4</v>
      </c>
      <c r="T20">
        <v>2.02</v>
      </c>
      <c r="U20" t="s">
        <v>43</v>
      </c>
      <c r="V20">
        <v>2.9999999999999997E-4</v>
      </c>
    </row>
    <row r="21" spans="1:22">
      <c r="A21">
        <v>10</v>
      </c>
      <c r="B21">
        <v>180</v>
      </c>
      <c r="C21" s="18">
        <v>44991</v>
      </c>
      <c r="D21" s="17">
        <v>0.47732638888888884</v>
      </c>
      <c r="E21">
        <v>0.69</v>
      </c>
      <c r="F21" t="s">
        <v>42</v>
      </c>
      <c r="G21">
        <v>8.0000000000000004E-4</v>
      </c>
      <c r="H21">
        <v>415.9</v>
      </c>
      <c r="I21" t="s">
        <v>43</v>
      </c>
      <c r="J21">
        <v>5.0000000000000001E-4</v>
      </c>
      <c r="K21">
        <v>0</v>
      </c>
      <c r="L21" t="s">
        <v>43</v>
      </c>
      <c r="M21">
        <v>4.0000000000000002E-4</v>
      </c>
      <c r="N21">
        <v>0.378</v>
      </c>
      <c r="O21" t="s">
        <v>43</v>
      </c>
      <c r="P21">
        <v>2.0000000000000001E-4</v>
      </c>
      <c r="Q21">
        <v>4.8000000000000001E-2</v>
      </c>
      <c r="R21" t="s">
        <v>43</v>
      </c>
      <c r="S21">
        <v>2.9999999999999997E-4</v>
      </c>
      <c r="T21">
        <v>2.004</v>
      </c>
      <c r="U21" t="s">
        <v>43</v>
      </c>
      <c r="V21">
        <v>2.9999999999999997E-4</v>
      </c>
    </row>
    <row r="22" spans="1:22">
      <c r="A22">
        <v>11</v>
      </c>
      <c r="B22">
        <v>200</v>
      </c>
      <c r="C22" s="18">
        <v>44991</v>
      </c>
      <c r="D22" s="17">
        <v>0.47756944444444444</v>
      </c>
      <c r="E22">
        <v>0.68</v>
      </c>
      <c r="F22" t="s">
        <v>42</v>
      </c>
      <c r="G22">
        <v>8.0000000000000004E-4</v>
      </c>
      <c r="H22">
        <v>417.57</v>
      </c>
      <c r="I22" t="s">
        <v>43</v>
      </c>
      <c r="J22">
        <v>5.0000000000000001E-4</v>
      </c>
      <c r="K22">
        <v>0</v>
      </c>
      <c r="L22" t="s">
        <v>43</v>
      </c>
      <c r="M22">
        <v>4.0000000000000002E-4</v>
      </c>
      <c r="N22">
        <v>0.38090000000000002</v>
      </c>
      <c r="O22" t="s">
        <v>43</v>
      </c>
      <c r="P22">
        <v>1E-4</v>
      </c>
      <c r="Q22">
        <v>0</v>
      </c>
      <c r="R22" t="s">
        <v>43</v>
      </c>
      <c r="S22">
        <v>2.9999999999999997E-4</v>
      </c>
      <c r="T22">
        <v>2.012</v>
      </c>
      <c r="U22" t="s">
        <v>43</v>
      </c>
      <c r="V22">
        <v>2.9999999999999997E-4</v>
      </c>
    </row>
    <row r="23" spans="1:22">
      <c r="A23">
        <v>12</v>
      </c>
      <c r="B23">
        <v>220</v>
      </c>
      <c r="C23" s="18">
        <v>44991</v>
      </c>
      <c r="D23" s="17">
        <v>0.47781249999999997</v>
      </c>
      <c r="E23">
        <v>0.69</v>
      </c>
      <c r="F23" t="s">
        <v>42</v>
      </c>
      <c r="G23">
        <v>6.9999999999999999E-4</v>
      </c>
      <c r="H23">
        <v>419.45</v>
      </c>
      <c r="I23" t="s">
        <v>43</v>
      </c>
      <c r="J23">
        <v>5.0000000000000001E-4</v>
      </c>
      <c r="K23">
        <v>0</v>
      </c>
      <c r="L23" t="s">
        <v>43</v>
      </c>
      <c r="M23">
        <v>4.0000000000000002E-4</v>
      </c>
      <c r="N23">
        <v>0.37690000000000001</v>
      </c>
      <c r="O23" t="s">
        <v>43</v>
      </c>
      <c r="P23">
        <v>2.0000000000000001E-4</v>
      </c>
      <c r="Q23">
        <v>5.5E-2</v>
      </c>
      <c r="R23" t="s">
        <v>43</v>
      </c>
      <c r="S23">
        <v>2.0000000000000001E-4</v>
      </c>
      <c r="T23">
        <v>2.0230000000000001</v>
      </c>
      <c r="U23" t="s">
        <v>43</v>
      </c>
      <c r="V23">
        <v>2.9999999999999997E-4</v>
      </c>
    </row>
    <row r="24" spans="1:22">
      <c r="A24">
        <v>13</v>
      </c>
      <c r="B24">
        <v>240</v>
      </c>
      <c r="C24" s="18">
        <v>44991</v>
      </c>
      <c r="D24" s="17">
        <v>0.47805555555555551</v>
      </c>
      <c r="H24">
        <v>421.84</v>
      </c>
      <c r="N24">
        <v>0.37469999999999998</v>
      </c>
      <c r="T24">
        <v>1.9790000000000001</v>
      </c>
    </row>
    <row r="25" spans="1:22">
      <c r="A25">
        <v>14</v>
      </c>
      <c r="B25">
        <v>260</v>
      </c>
      <c r="C25" s="18">
        <v>44991</v>
      </c>
      <c r="D25" s="17">
        <v>0.4783101851851852</v>
      </c>
      <c r="H25">
        <v>423.88</v>
      </c>
      <c r="N25">
        <v>0.37819999999999998</v>
      </c>
      <c r="T25">
        <v>1.992</v>
      </c>
    </row>
    <row r="26" spans="1:22">
      <c r="A26">
        <v>15</v>
      </c>
      <c r="B26">
        <v>280</v>
      </c>
      <c r="C26" s="18">
        <v>44991</v>
      </c>
      <c r="D26" s="17">
        <v>0.47855324074074074</v>
      </c>
      <c r="H26">
        <v>426.2</v>
      </c>
      <c r="N26">
        <v>0.37109999999999999</v>
      </c>
      <c r="T26">
        <v>2.02</v>
      </c>
    </row>
    <row r="27" spans="1:22">
      <c r="C27" s="18">
        <v>44991</v>
      </c>
      <c r="D27" s="17">
        <v>0.47879629629629633</v>
      </c>
      <c r="H27">
        <v>428.13</v>
      </c>
      <c r="N27">
        <v>0.38109999999999999</v>
      </c>
      <c r="T27">
        <v>1.9870000000000001</v>
      </c>
    </row>
    <row r="28" spans="1:22">
      <c r="C28" s="18">
        <v>44991</v>
      </c>
      <c r="D28" s="17">
        <v>0.47905092592592591</v>
      </c>
      <c r="H28">
        <v>430.45</v>
      </c>
      <c r="N28">
        <v>0.37980000000000003</v>
      </c>
      <c r="T28">
        <v>2.016</v>
      </c>
    </row>
    <row r="29" spans="1:22">
      <c r="C29" s="18">
        <v>44991</v>
      </c>
      <c r="D29" s="17">
        <v>0.47929398148148145</v>
      </c>
      <c r="H29">
        <v>432.49</v>
      </c>
      <c r="N29">
        <v>0.37590000000000001</v>
      </c>
      <c r="T29">
        <v>2.0270000000000001</v>
      </c>
    </row>
    <row r="31" spans="1:22" ht="17.25">
      <c r="D31" s="1"/>
      <c r="E31" s="7" t="s">
        <v>29</v>
      </c>
      <c r="F31" s="7"/>
      <c r="H31" s="5">
        <f>RSQ(B16:B26,H16:H26)</f>
        <v>0.95449945716800144</v>
      </c>
      <c r="L31" s="7" t="s">
        <v>29</v>
      </c>
      <c r="M31" s="7"/>
      <c r="N31" s="5">
        <f>RSQ(B13:B26,N13:N26)</f>
        <v>0.42203335652370183</v>
      </c>
      <c r="R31" s="7" t="s">
        <v>29</v>
      </c>
      <c r="S31" s="7"/>
      <c r="T31" s="5">
        <f>RSQ(B13:B26,T13:T26)</f>
        <v>0.65148875506144177</v>
      </c>
    </row>
    <row r="32" spans="1:22">
      <c r="E32" s="7" t="s">
        <v>25</v>
      </c>
      <c r="F32" s="7"/>
      <c r="H32" s="14">
        <f>(SLOPE(H12:H25,$B$12:$B$25))</f>
        <v>2.4927472527472423E-2</v>
      </c>
      <c r="L32" s="7" t="s">
        <v>25</v>
      </c>
      <c r="M32" s="7"/>
      <c r="N32" s="14">
        <f>(SLOPE(N13:N26,B13:B26))</f>
        <v>-2.2087912087912152E-5</v>
      </c>
      <c r="R32" s="7" t="s">
        <v>25</v>
      </c>
      <c r="S32" s="7"/>
      <c r="T32" s="14">
        <f>(SLOPE(T13:T26,B13:B26))</f>
        <v>-2.253846153846152E-4</v>
      </c>
    </row>
    <row r="33" spans="1:22" ht="17.25">
      <c r="E33" s="7" t="s">
        <v>26</v>
      </c>
      <c r="F33" s="7" t="s">
        <v>30</v>
      </c>
      <c r="H33" s="5">
        <f>(H32)*($G$2)*(1/1000)*(1/(0.0821*($D$2+273)))*44*60*60</f>
        <v>2.9856502130372573</v>
      </c>
      <c r="L33" s="7" t="s">
        <v>26</v>
      </c>
      <c r="M33" s="7" t="s">
        <v>31</v>
      </c>
      <c r="N33" s="5">
        <f>(N32)*($G$2)*(1/1000)*(1/(0.0821*($D$2+273)))*44*60*60*1000</f>
        <v>-2.6455461683146413</v>
      </c>
      <c r="R33" s="7" t="s">
        <v>26</v>
      </c>
      <c r="S33" s="7" t="s">
        <v>31</v>
      </c>
      <c r="T33" s="5">
        <f>(T32)*($G$3)*(1/1000)*(1/(0.0821*($D$2+273)))*44*60*60*1000</f>
        <v>-23.259303119547241</v>
      </c>
    </row>
    <row r="34" spans="1:22">
      <c r="A34" s="15" t="s">
        <v>0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spans="1:22">
      <c r="A35">
        <v>1</v>
      </c>
      <c r="B35">
        <v>0</v>
      </c>
      <c r="C35" s="18">
        <v>44991</v>
      </c>
      <c r="D35" s="17">
        <v>0.48420138888888892</v>
      </c>
      <c r="E35">
        <v>0.66</v>
      </c>
      <c r="F35" t="s">
        <v>42</v>
      </c>
      <c r="G35">
        <v>6.9999999999999999E-4</v>
      </c>
      <c r="H35">
        <v>412.3</v>
      </c>
      <c r="I35" t="s">
        <v>43</v>
      </c>
      <c r="J35">
        <v>5.0000000000000001E-4</v>
      </c>
      <c r="K35">
        <v>0</v>
      </c>
      <c r="L35" t="s">
        <v>43</v>
      </c>
      <c r="M35">
        <v>4.0000000000000002E-4</v>
      </c>
      <c r="N35">
        <v>0.37430000000000002</v>
      </c>
      <c r="O35" t="s">
        <v>43</v>
      </c>
      <c r="P35">
        <v>2.0000000000000001E-4</v>
      </c>
      <c r="Q35">
        <v>3.3000000000000002E-2</v>
      </c>
      <c r="R35" t="s">
        <v>43</v>
      </c>
      <c r="S35">
        <v>2.0000000000000001E-4</v>
      </c>
      <c r="T35">
        <v>2.0390000000000001</v>
      </c>
      <c r="U35" t="s">
        <v>43</v>
      </c>
      <c r="V35">
        <v>2.9999999999999997E-4</v>
      </c>
    </row>
    <row r="36" spans="1:22">
      <c r="A36">
        <v>2</v>
      </c>
      <c r="B36">
        <v>20</v>
      </c>
      <c r="C36" s="18">
        <v>44991</v>
      </c>
      <c r="D36" s="17">
        <v>0.48444444444444446</v>
      </c>
      <c r="E36">
        <v>0.63</v>
      </c>
      <c r="F36" t="s">
        <v>42</v>
      </c>
      <c r="G36">
        <v>8.0000000000000004E-4</v>
      </c>
      <c r="H36">
        <v>409.85</v>
      </c>
      <c r="I36" t="s">
        <v>43</v>
      </c>
      <c r="J36">
        <v>5.0000000000000001E-4</v>
      </c>
      <c r="K36">
        <v>0</v>
      </c>
      <c r="L36" t="s">
        <v>43</v>
      </c>
      <c r="M36">
        <v>4.0000000000000002E-4</v>
      </c>
      <c r="N36">
        <v>0.37859999999999999</v>
      </c>
      <c r="O36" t="s">
        <v>43</v>
      </c>
      <c r="P36">
        <v>2.0000000000000001E-4</v>
      </c>
      <c r="Q36">
        <v>4.1000000000000002E-2</v>
      </c>
      <c r="R36" t="s">
        <v>43</v>
      </c>
      <c r="S36">
        <v>2.0000000000000001E-4</v>
      </c>
      <c r="T36">
        <v>2.0390000000000001</v>
      </c>
      <c r="U36" t="s">
        <v>43</v>
      </c>
      <c r="V36">
        <v>2.9999999999999997E-4</v>
      </c>
    </row>
    <row r="37" spans="1:22">
      <c r="A37">
        <v>3</v>
      </c>
      <c r="B37">
        <v>40</v>
      </c>
      <c r="C37" s="18">
        <v>44991</v>
      </c>
      <c r="D37" s="17">
        <v>0.48468749999999999</v>
      </c>
      <c r="E37">
        <v>0.64</v>
      </c>
      <c r="F37" t="s">
        <v>42</v>
      </c>
      <c r="G37">
        <v>8.0000000000000004E-4</v>
      </c>
      <c r="H37">
        <v>408.74</v>
      </c>
      <c r="I37" t="s">
        <v>43</v>
      </c>
      <c r="J37">
        <v>5.0000000000000001E-4</v>
      </c>
      <c r="K37">
        <v>0</v>
      </c>
      <c r="L37" t="s">
        <v>43</v>
      </c>
      <c r="M37">
        <v>2.9999999999999997E-4</v>
      </c>
      <c r="N37">
        <v>0.38059999999999999</v>
      </c>
      <c r="O37" t="s">
        <v>43</v>
      </c>
      <c r="P37">
        <v>2.0000000000000001E-4</v>
      </c>
      <c r="Q37">
        <v>6.0000000000000001E-3</v>
      </c>
      <c r="R37" t="s">
        <v>43</v>
      </c>
      <c r="S37">
        <v>2.9999999999999997E-4</v>
      </c>
      <c r="T37">
        <v>2.0529999999999999</v>
      </c>
      <c r="U37" t="s">
        <v>43</v>
      </c>
      <c r="V37">
        <v>2.9999999999999997E-4</v>
      </c>
    </row>
    <row r="38" spans="1:22">
      <c r="A38">
        <v>4</v>
      </c>
      <c r="B38">
        <v>60</v>
      </c>
      <c r="C38" s="18">
        <v>44991</v>
      </c>
      <c r="D38" s="17">
        <v>0.48493055555555559</v>
      </c>
      <c r="E38">
        <v>0.65</v>
      </c>
      <c r="F38" t="s">
        <v>42</v>
      </c>
      <c r="G38">
        <v>5.9999999999999995E-4</v>
      </c>
      <c r="H38">
        <v>409.17</v>
      </c>
      <c r="I38" t="s">
        <v>43</v>
      </c>
      <c r="J38">
        <v>5.0000000000000001E-4</v>
      </c>
      <c r="K38">
        <v>0</v>
      </c>
      <c r="L38" t="s">
        <v>43</v>
      </c>
      <c r="M38">
        <v>4.0000000000000002E-4</v>
      </c>
      <c r="N38">
        <v>0.37930000000000003</v>
      </c>
      <c r="O38" t="s">
        <v>43</v>
      </c>
      <c r="P38">
        <v>2.0000000000000001E-4</v>
      </c>
      <c r="Q38">
        <v>4.7E-2</v>
      </c>
      <c r="R38" t="s">
        <v>43</v>
      </c>
      <c r="S38">
        <v>2.0000000000000001E-4</v>
      </c>
      <c r="T38">
        <v>2.0590000000000002</v>
      </c>
      <c r="U38" t="s">
        <v>43</v>
      </c>
      <c r="V38">
        <v>2.9999999999999997E-4</v>
      </c>
    </row>
    <row r="39" spans="1:22">
      <c r="A39">
        <v>5</v>
      </c>
      <c r="B39">
        <v>80</v>
      </c>
      <c r="C39" s="18">
        <v>44991</v>
      </c>
      <c r="D39" s="17">
        <v>0.48517361111111112</v>
      </c>
      <c r="E39">
        <v>0.67</v>
      </c>
      <c r="F39" t="s">
        <v>42</v>
      </c>
      <c r="G39">
        <v>8.0000000000000004E-4</v>
      </c>
      <c r="H39">
        <v>410.49</v>
      </c>
      <c r="I39" t="s">
        <v>43</v>
      </c>
      <c r="J39">
        <v>5.0000000000000001E-4</v>
      </c>
      <c r="K39">
        <v>0</v>
      </c>
      <c r="L39" t="s">
        <v>43</v>
      </c>
      <c r="M39">
        <v>4.0000000000000002E-4</v>
      </c>
      <c r="N39">
        <v>0.38150000000000001</v>
      </c>
      <c r="O39" t="s">
        <v>43</v>
      </c>
      <c r="P39">
        <v>2.0000000000000001E-4</v>
      </c>
      <c r="Q39">
        <v>7.8E-2</v>
      </c>
      <c r="R39" t="s">
        <v>43</v>
      </c>
      <c r="S39">
        <v>2.0000000000000001E-4</v>
      </c>
      <c r="T39">
        <v>2.04</v>
      </c>
      <c r="U39" t="s">
        <v>43</v>
      </c>
      <c r="V39">
        <v>2.9999999999999997E-4</v>
      </c>
    </row>
    <row r="40" spans="1:22">
      <c r="A40">
        <v>6</v>
      </c>
      <c r="B40">
        <v>100</v>
      </c>
      <c r="C40" s="18">
        <v>44991</v>
      </c>
      <c r="D40" s="17">
        <v>0.4854282407407407</v>
      </c>
      <c r="E40">
        <v>0.68</v>
      </c>
      <c r="F40" t="s">
        <v>42</v>
      </c>
      <c r="G40">
        <v>8.9999999999999998E-4</v>
      </c>
      <c r="H40">
        <v>412.36</v>
      </c>
      <c r="I40" t="s">
        <v>43</v>
      </c>
      <c r="J40">
        <v>5.9999999999999995E-4</v>
      </c>
      <c r="K40">
        <v>0</v>
      </c>
      <c r="L40" t="s">
        <v>43</v>
      </c>
      <c r="M40">
        <v>4.0000000000000002E-4</v>
      </c>
      <c r="N40">
        <v>0.37609999999999999</v>
      </c>
      <c r="O40" t="s">
        <v>43</v>
      </c>
      <c r="P40">
        <v>2.0000000000000001E-4</v>
      </c>
      <c r="Q40">
        <v>3.4000000000000002E-2</v>
      </c>
      <c r="R40" t="s">
        <v>43</v>
      </c>
      <c r="S40">
        <v>2.0000000000000001E-4</v>
      </c>
      <c r="T40">
        <v>2.0339999999999998</v>
      </c>
      <c r="U40" t="s">
        <v>43</v>
      </c>
      <c r="V40">
        <v>2.9999999999999997E-4</v>
      </c>
    </row>
    <row r="41" spans="1:22">
      <c r="A41">
        <v>7</v>
      </c>
      <c r="B41">
        <v>120</v>
      </c>
      <c r="C41" s="18">
        <v>44991</v>
      </c>
      <c r="D41" s="17">
        <v>0.4856712962962963</v>
      </c>
      <c r="E41">
        <v>0.69</v>
      </c>
      <c r="F41" t="s">
        <v>42</v>
      </c>
      <c r="G41">
        <v>8.0000000000000004E-4</v>
      </c>
      <c r="H41">
        <v>413.3</v>
      </c>
      <c r="I41" t="s">
        <v>43</v>
      </c>
      <c r="J41">
        <v>5.0000000000000001E-4</v>
      </c>
      <c r="K41">
        <v>0</v>
      </c>
      <c r="L41" t="s">
        <v>43</v>
      </c>
      <c r="M41">
        <v>4.0000000000000002E-4</v>
      </c>
      <c r="N41">
        <v>0.37740000000000001</v>
      </c>
      <c r="O41" t="s">
        <v>43</v>
      </c>
      <c r="P41">
        <v>2.0000000000000001E-4</v>
      </c>
      <c r="Q41">
        <v>0</v>
      </c>
      <c r="R41" t="s">
        <v>43</v>
      </c>
      <c r="S41">
        <v>2.0000000000000001E-4</v>
      </c>
      <c r="T41">
        <v>2.0710000000000002</v>
      </c>
      <c r="U41" t="s">
        <v>43</v>
      </c>
      <c r="V41">
        <v>2.9999999999999997E-4</v>
      </c>
    </row>
    <row r="42" spans="1:22">
      <c r="A42">
        <v>8</v>
      </c>
      <c r="B42">
        <v>140</v>
      </c>
      <c r="C42" s="18">
        <v>44991</v>
      </c>
      <c r="D42" s="17">
        <v>0.48591435185185183</v>
      </c>
      <c r="E42">
        <v>0.69</v>
      </c>
      <c r="F42" t="s">
        <v>42</v>
      </c>
      <c r="G42">
        <v>8.0000000000000004E-4</v>
      </c>
      <c r="H42">
        <v>414.54</v>
      </c>
      <c r="I42" t="s">
        <v>43</v>
      </c>
      <c r="J42">
        <v>5.0000000000000001E-4</v>
      </c>
      <c r="K42">
        <v>0</v>
      </c>
      <c r="L42" t="s">
        <v>43</v>
      </c>
      <c r="M42">
        <v>4.0000000000000002E-4</v>
      </c>
      <c r="N42">
        <v>0.37709999999999999</v>
      </c>
      <c r="O42" t="s">
        <v>43</v>
      </c>
      <c r="P42">
        <v>2.0000000000000001E-4</v>
      </c>
      <c r="Q42">
        <v>0</v>
      </c>
      <c r="R42" t="s">
        <v>43</v>
      </c>
      <c r="S42">
        <v>2.0000000000000001E-4</v>
      </c>
      <c r="T42">
        <v>2.0529999999999999</v>
      </c>
      <c r="U42" t="s">
        <v>43</v>
      </c>
      <c r="V42">
        <v>2.9999999999999997E-4</v>
      </c>
    </row>
    <row r="43" spans="1:22">
      <c r="A43">
        <v>9</v>
      </c>
      <c r="B43">
        <v>160</v>
      </c>
      <c r="C43" s="18">
        <v>44991</v>
      </c>
      <c r="D43" s="17">
        <v>0.48615740740740737</v>
      </c>
      <c r="E43">
        <v>0.7</v>
      </c>
      <c r="F43" t="s">
        <v>42</v>
      </c>
      <c r="G43">
        <v>8.0000000000000004E-4</v>
      </c>
      <c r="H43">
        <v>415.49</v>
      </c>
      <c r="I43" t="s">
        <v>43</v>
      </c>
      <c r="J43">
        <v>5.9999999999999995E-4</v>
      </c>
      <c r="K43">
        <v>0</v>
      </c>
      <c r="L43" t="s">
        <v>43</v>
      </c>
      <c r="M43">
        <v>4.0000000000000002E-4</v>
      </c>
      <c r="N43">
        <v>0.38419999999999999</v>
      </c>
      <c r="O43" t="s">
        <v>43</v>
      </c>
      <c r="P43">
        <v>2.0000000000000001E-4</v>
      </c>
      <c r="Q43">
        <v>0</v>
      </c>
      <c r="R43" t="s">
        <v>43</v>
      </c>
      <c r="S43">
        <v>2.9999999999999997E-4</v>
      </c>
      <c r="T43">
        <v>2.0419999999999998</v>
      </c>
      <c r="U43" t="s">
        <v>43</v>
      </c>
      <c r="V43">
        <v>2.9999999999999997E-4</v>
      </c>
    </row>
    <row r="44" spans="1:22">
      <c r="A44">
        <v>10</v>
      </c>
      <c r="B44">
        <v>180</v>
      </c>
      <c r="C44" s="18">
        <v>44991</v>
      </c>
      <c r="D44" s="17">
        <v>0.48641203703703706</v>
      </c>
      <c r="H44">
        <v>416.74</v>
      </c>
      <c r="N44">
        <v>0.3805</v>
      </c>
      <c r="T44">
        <v>2.0459999999999998</v>
      </c>
    </row>
    <row r="45" spans="1:22">
      <c r="A45">
        <v>11</v>
      </c>
      <c r="B45">
        <v>200</v>
      </c>
      <c r="C45" s="18">
        <v>44991</v>
      </c>
      <c r="D45" s="17">
        <v>0.4866550925925926</v>
      </c>
      <c r="H45">
        <v>418.68</v>
      </c>
      <c r="N45">
        <v>0.37980000000000003</v>
      </c>
      <c r="T45">
        <v>2.0289999999999999</v>
      </c>
    </row>
    <row r="46" spans="1:22">
      <c r="A46">
        <v>12</v>
      </c>
      <c r="B46">
        <v>220</v>
      </c>
      <c r="C46" s="18">
        <v>44991</v>
      </c>
      <c r="D46" s="17">
        <v>0.48689814814814819</v>
      </c>
      <c r="H46">
        <v>420.04</v>
      </c>
      <c r="N46">
        <v>0.37709999999999999</v>
      </c>
      <c r="T46">
        <v>2.0489999999999999</v>
      </c>
    </row>
    <row r="47" spans="1:22">
      <c r="A47">
        <v>13</v>
      </c>
      <c r="B47">
        <v>240</v>
      </c>
      <c r="C47" s="18">
        <v>44991</v>
      </c>
      <c r="D47" s="17">
        <v>0.48714120370370373</v>
      </c>
      <c r="H47">
        <v>421.88</v>
      </c>
      <c r="N47">
        <v>0.38019999999999998</v>
      </c>
      <c r="T47">
        <v>2.0190000000000001</v>
      </c>
    </row>
    <row r="48" spans="1:22">
      <c r="A48">
        <v>14</v>
      </c>
      <c r="B48">
        <v>260</v>
      </c>
      <c r="C48" s="18">
        <v>44991</v>
      </c>
      <c r="D48" s="17">
        <v>0.48738425925925927</v>
      </c>
      <c r="H48">
        <v>423.2</v>
      </c>
      <c r="N48">
        <v>0.38159999999999999</v>
      </c>
      <c r="T48">
        <v>2.0259999999999998</v>
      </c>
    </row>
    <row r="49" spans="1:22">
      <c r="A49">
        <v>15</v>
      </c>
      <c r="B49">
        <v>280</v>
      </c>
      <c r="C49" s="18">
        <v>44991</v>
      </c>
      <c r="D49" s="17">
        <v>0.4876388888888889</v>
      </c>
      <c r="H49">
        <v>424.52</v>
      </c>
      <c r="N49">
        <v>0.38190000000000002</v>
      </c>
      <c r="T49">
        <v>2.0329999999999999</v>
      </c>
    </row>
    <row r="50" spans="1:22" ht="17.25">
      <c r="C50" s="18"/>
      <c r="D50" s="17"/>
      <c r="E50" s="7" t="s">
        <v>29</v>
      </c>
      <c r="F50" s="7"/>
      <c r="H50" s="5">
        <f>RSQ(B37:B49,H37:H49)</f>
        <v>0.99391556119077462</v>
      </c>
      <c r="L50" s="7" t="s">
        <v>29</v>
      </c>
      <c r="M50" s="7"/>
      <c r="N50" s="5">
        <f>RSQ(B36:B49,N36:N49)</f>
        <v>7.1887722993011396E-2</v>
      </c>
      <c r="R50" s="7" t="s">
        <v>29</v>
      </c>
      <c r="S50" s="7"/>
      <c r="T50" s="5">
        <f>RSQ(B36:B49,T36:T49)</f>
        <v>0.26449450272113911</v>
      </c>
    </row>
    <row r="51" spans="1:22">
      <c r="E51" s="7" t="s">
        <v>25</v>
      </c>
      <c r="F51" s="7"/>
      <c r="H51" s="14">
        <f>(SLOPE(H36:H49,$B$13:$B$26))</f>
        <v>6.3063736263736153E-2</v>
      </c>
      <c r="L51" s="7" t="s">
        <v>25</v>
      </c>
      <c r="M51" s="7"/>
      <c r="N51" s="14">
        <f>(SLOPE(N36:N49,B36:B49))</f>
        <v>7.2637362637362626E-6</v>
      </c>
      <c r="R51" s="7" t="s">
        <v>25</v>
      </c>
      <c r="S51" s="7"/>
      <c r="T51" s="14">
        <f>(SLOPE(T36:T49,B36:B49))</f>
        <v>-8.6043956043956718E-5</v>
      </c>
    </row>
    <row r="52" spans="1:22" ht="17.25">
      <c r="E52" s="7" t="s">
        <v>26</v>
      </c>
      <c r="F52" s="7" t="s">
        <v>30</v>
      </c>
      <c r="H52" s="5">
        <f>(H51)*($G$2)*(1/1000)*(1/(0.0821*($D$2+273)))*44*60*60</f>
        <v>7.5533633585691469</v>
      </c>
      <c r="L52" s="7" t="s">
        <v>26</v>
      </c>
      <c r="M52" s="7" t="s">
        <v>31</v>
      </c>
      <c r="N52" s="5">
        <f>(N51)*($G$2)*(1/1000)*(1/(0.0821*($D$2+273)))*44*60*60*1000</f>
        <v>0.87000299365968781</v>
      </c>
      <c r="R52" s="7" t="s">
        <v>26</v>
      </c>
      <c r="S52" s="7" t="s">
        <v>31</v>
      </c>
      <c r="T52" s="5">
        <f>(T51)*($G$3)*(1/1000)*(1/(0.0821*($D$2+273)))*44*60*60*1000</f>
        <v>-8.8795876853269871</v>
      </c>
    </row>
    <row r="53" spans="1:22">
      <c r="A53" s="15" t="s">
        <v>46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spans="1:22">
      <c r="A54">
        <v>1</v>
      </c>
      <c r="B54">
        <v>0</v>
      </c>
      <c r="C54" s="18">
        <v>44991</v>
      </c>
      <c r="D54" s="17">
        <v>0.47978009259259258</v>
      </c>
      <c r="H54">
        <v>429.2</v>
      </c>
      <c r="N54">
        <v>0.38059999999999999</v>
      </c>
      <c r="T54">
        <v>2.0219999999999998</v>
      </c>
    </row>
    <row r="55" spans="1:22">
      <c r="A55">
        <v>2</v>
      </c>
      <c r="B55">
        <v>20</v>
      </c>
      <c r="C55" s="18">
        <v>44991</v>
      </c>
      <c r="D55" s="17">
        <v>0.48002314814814812</v>
      </c>
      <c r="H55">
        <v>415.49</v>
      </c>
      <c r="N55">
        <v>0.38</v>
      </c>
      <c r="T55">
        <v>2.0920000000000001</v>
      </c>
    </row>
    <row r="56" spans="1:22">
      <c r="A56">
        <v>3</v>
      </c>
      <c r="B56">
        <v>40</v>
      </c>
      <c r="C56" s="18">
        <v>44991</v>
      </c>
      <c r="D56" s="17">
        <v>0.4802777777777778</v>
      </c>
      <c r="E56">
        <v>0.61</v>
      </c>
      <c r="F56" t="s">
        <v>42</v>
      </c>
      <c r="G56">
        <v>6.9999999999999999E-4</v>
      </c>
      <c r="H56">
        <v>411.02</v>
      </c>
      <c r="I56" t="s">
        <v>43</v>
      </c>
      <c r="J56">
        <v>5.0000000000000001E-4</v>
      </c>
      <c r="K56">
        <v>0</v>
      </c>
      <c r="L56" t="s">
        <v>43</v>
      </c>
      <c r="M56">
        <v>4.0000000000000002E-4</v>
      </c>
      <c r="N56">
        <v>0.38069999999999998</v>
      </c>
      <c r="O56" t="s">
        <v>43</v>
      </c>
      <c r="P56">
        <v>2.0000000000000001E-4</v>
      </c>
      <c r="Q56">
        <v>2.4E-2</v>
      </c>
      <c r="R56" t="s">
        <v>43</v>
      </c>
      <c r="S56">
        <v>2.0000000000000001E-4</v>
      </c>
      <c r="T56">
        <v>2.0640000000000001</v>
      </c>
      <c r="U56" t="s">
        <v>43</v>
      </c>
      <c r="V56">
        <v>2.9999999999999997E-4</v>
      </c>
    </row>
    <row r="57" spans="1:22">
      <c r="A57">
        <v>4</v>
      </c>
      <c r="B57">
        <v>60</v>
      </c>
      <c r="C57" s="18">
        <v>44991</v>
      </c>
      <c r="D57" s="17">
        <v>0.48052083333333334</v>
      </c>
      <c r="E57">
        <v>0.62</v>
      </c>
      <c r="F57" t="s">
        <v>42</v>
      </c>
      <c r="G57">
        <v>6.9999999999999999E-4</v>
      </c>
      <c r="H57">
        <v>410.08</v>
      </c>
      <c r="I57" t="s">
        <v>43</v>
      </c>
      <c r="J57">
        <v>5.0000000000000001E-4</v>
      </c>
      <c r="K57">
        <v>0</v>
      </c>
      <c r="L57" t="s">
        <v>43</v>
      </c>
      <c r="M57">
        <v>2.9999999999999997E-4</v>
      </c>
      <c r="N57">
        <v>0.37690000000000001</v>
      </c>
      <c r="O57" t="s">
        <v>43</v>
      </c>
      <c r="P57">
        <v>2.0000000000000001E-4</v>
      </c>
      <c r="Q57">
        <v>4.1000000000000002E-2</v>
      </c>
      <c r="R57" t="s">
        <v>43</v>
      </c>
      <c r="S57">
        <v>2.0000000000000001E-4</v>
      </c>
      <c r="T57">
        <v>2.077</v>
      </c>
      <c r="U57" t="s">
        <v>43</v>
      </c>
      <c r="V57">
        <v>2.9999999999999997E-4</v>
      </c>
    </row>
    <row r="58" spans="1:22">
      <c r="A58">
        <v>5</v>
      </c>
      <c r="B58">
        <v>80</v>
      </c>
      <c r="C58" s="18">
        <v>44991</v>
      </c>
      <c r="D58" s="17">
        <v>0.48076388888888894</v>
      </c>
      <c r="E58">
        <v>0.64</v>
      </c>
      <c r="F58" t="s">
        <v>42</v>
      </c>
      <c r="G58">
        <v>6.9999999999999999E-4</v>
      </c>
      <c r="H58">
        <v>410.08</v>
      </c>
      <c r="I58" t="s">
        <v>43</v>
      </c>
      <c r="J58">
        <v>5.9999999999999995E-4</v>
      </c>
      <c r="K58">
        <v>0</v>
      </c>
      <c r="L58" t="s">
        <v>43</v>
      </c>
      <c r="M58">
        <v>4.0000000000000002E-4</v>
      </c>
      <c r="N58">
        <v>0.37890000000000001</v>
      </c>
      <c r="O58" t="s">
        <v>43</v>
      </c>
      <c r="P58">
        <v>2.0000000000000001E-4</v>
      </c>
      <c r="Q58">
        <v>0</v>
      </c>
      <c r="R58" t="s">
        <v>43</v>
      </c>
      <c r="S58">
        <v>4.0000000000000002E-4</v>
      </c>
      <c r="T58">
        <v>2.0649999999999999</v>
      </c>
      <c r="U58" t="s">
        <v>43</v>
      </c>
      <c r="V58">
        <v>2.9999999999999997E-4</v>
      </c>
    </row>
    <row r="59" spans="1:22">
      <c r="A59">
        <v>6</v>
      </c>
      <c r="B59">
        <v>100</v>
      </c>
      <c r="C59" s="18">
        <v>44991</v>
      </c>
      <c r="D59" s="17">
        <v>0.48100694444444447</v>
      </c>
      <c r="E59">
        <v>0.65</v>
      </c>
      <c r="F59" t="s">
        <v>42</v>
      </c>
      <c r="G59">
        <v>8.0000000000000004E-4</v>
      </c>
      <c r="H59">
        <v>411.57</v>
      </c>
      <c r="I59" t="s">
        <v>43</v>
      </c>
      <c r="J59">
        <v>5.0000000000000001E-4</v>
      </c>
      <c r="K59">
        <v>0</v>
      </c>
      <c r="L59" t="s">
        <v>43</v>
      </c>
      <c r="M59">
        <v>4.0000000000000002E-4</v>
      </c>
      <c r="N59">
        <v>0.38300000000000001</v>
      </c>
      <c r="O59" t="s">
        <v>43</v>
      </c>
      <c r="P59">
        <v>2.0000000000000001E-4</v>
      </c>
      <c r="Q59">
        <v>0</v>
      </c>
      <c r="R59" t="s">
        <v>43</v>
      </c>
      <c r="S59">
        <v>2.9999999999999997E-4</v>
      </c>
      <c r="T59">
        <v>2.0499999999999998</v>
      </c>
      <c r="U59" t="s">
        <v>43</v>
      </c>
      <c r="V59">
        <v>2.9999999999999997E-4</v>
      </c>
    </row>
    <row r="60" spans="1:22">
      <c r="A60">
        <v>7</v>
      </c>
      <c r="B60">
        <v>120</v>
      </c>
      <c r="C60" s="18">
        <v>44991</v>
      </c>
      <c r="D60" s="17">
        <v>0.48125000000000001</v>
      </c>
      <c r="E60">
        <v>0.66</v>
      </c>
      <c r="F60" t="s">
        <v>42</v>
      </c>
      <c r="G60">
        <v>8.0000000000000004E-4</v>
      </c>
      <c r="H60">
        <v>411.92</v>
      </c>
      <c r="I60" t="s">
        <v>43</v>
      </c>
      <c r="J60">
        <v>5.0000000000000001E-4</v>
      </c>
      <c r="K60">
        <v>0</v>
      </c>
      <c r="L60" t="s">
        <v>43</v>
      </c>
      <c r="M60">
        <v>5.0000000000000001E-4</v>
      </c>
      <c r="N60">
        <v>0.37859999999999999</v>
      </c>
      <c r="O60" t="s">
        <v>43</v>
      </c>
      <c r="P60">
        <v>2.0000000000000001E-4</v>
      </c>
      <c r="Q60">
        <v>0</v>
      </c>
      <c r="R60" t="s">
        <v>43</v>
      </c>
      <c r="S60">
        <v>2.0000000000000001E-4</v>
      </c>
      <c r="T60">
        <v>2.0449999999999999</v>
      </c>
      <c r="U60" t="s">
        <v>43</v>
      </c>
      <c r="V60">
        <v>2.9999999999999997E-4</v>
      </c>
    </row>
    <row r="61" spans="1:22">
      <c r="A61">
        <v>8</v>
      </c>
      <c r="B61">
        <v>140</v>
      </c>
      <c r="C61" s="18">
        <v>44991</v>
      </c>
      <c r="D61" s="17">
        <v>0.48150462962962964</v>
      </c>
      <c r="E61">
        <v>0.66</v>
      </c>
      <c r="F61" t="s">
        <v>42</v>
      </c>
      <c r="G61">
        <v>6.9999999999999999E-4</v>
      </c>
      <c r="H61">
        <v>412.58</v>
      </c>
      <c r="I61" t="s">
        <v>43</v>
      </c>
      <c r="J61">
        <v>5.0000000000000001E-4</v>
      </c>
      <c r="K61">
        <v>0</v>
      </c>
      <c r="L61" t="s">
        <v>43</v>
      </c>
      <c r="M61">
        <v>4.0000000000000002E-4</v>
      </c>
      <c r="N61">
        <v>0.38469999999999999</v>
      </c>
      <c r="O61" t="s">
        <v>43</v>
      </c>
      <c r="P61">
        <v>2.0000000000000001E-4</v>
      </c>
      <c r="Q61">
        <v>0.04</v>
      </c>
      <c r="R61" t="s">
        <v>43</v>
      </c>
      <c r="S61">
        <v>2.9999999999999997E-4</v>
      </c>
      <c r="T61">
        <v>2.028</v>
      </c>
      <c r="U61" t="s">
        <v>43</v>
      </c>
      <c r="V61">
        <v>2.9999999999999997E-4</v>
      </c>
    </row>
    <row r="62" spans="1:22">
      <c r="A62">
        <v>9</v>
      </c>
      <c r="B62">
        <v>160</v>
      </c>
      <c r="C62" s="18">
        <v>44991</v>
      </c>
      <c r="D62" s="17">
        <v>0.48174768518518518</v>
      </c>
      <c r="E62">
        <v>0.67</v>
      </c>
      <c r="F62" t="s">
        <v>42</v>
      </c>
      <c r="G62">
        <v>8.0000000000000004E-4</v>
      </c>
      <c r="H62">
        <v>413.73</v>
      </c>
      <c r="I62" t="s">
        <v>43</v>
      </c>
      <c r="J62">
        <v>4.0000000000000002E-4</v>
      </c>
      <c r="K62">
        <v>0</v>
      </c>
      <c r="L62" t="s">
        <v>43</v>
      </c>
      <c r="M62">
        <v>4.0000000000000002E-4</v>
      </c>
      <c r="N62">
        <v>0.379</v>
      </c>
      <c r="O62" t="s">
        <v>43</v>
      </c>
      <c r="P62">
        <v>2.0000000000000001E-4</v>
      </c>
      <c r="Q62">
        <v>0</v>
      </c>
      <c r="R62" t="s">
        <v>43</v>
      </c>
      <c r="S62">
        <v>2.9999999999999997E-4</v>
      </c>
      <c r="T62">
        <v>1.998</v>
      </c>
      <c r="U62" t="s">
        <v>43</v>
      </c>
      <c r="V62">
        <v>2.9999999999999997E-4</v>
      </c>
    </row>
    <row r="63" spans="1:22">
      <c r="A63">
        <v>10</v>
      </c>
      <c r="B63">
        <v>180</v>
      </c>
      <c r="C63" s="18">
        <v>44991</v>
      </c>
      <c r="D63" s="17">
        <v>0.48199074074074072</v>
      </c>
      <c r="E63">
        <v>0.67</v>
      </c>
      <c r="F63" t="s">
        <v>42</v>
      </c>
      <c r="G63">
        <v>8.0000000000000004E-4</v>
      </c>
      <c r="H63">
        <v>414.81</v>
      </c>
      <c r="I63" t="s">
        <v>43</v>
      </c>
      <c r="J63">
        <v>1.1000000000000001E-3</v>
      </c>
      <c r="K63">
        <v>0</v>
      </c>
      <c r="L63" t="s">
        <v>43</v>
      </c>
      <c r="M63">
        <v>4.0000000000000002E-4</v>
      </c>
      <c r="N63">
        <v>0.3715</v>
      </c>
      <c r="O63" t="s">
        <v>43</v>
      </c>
      <c r="P63">
        <v>2.0000000000000001E-4</v>
      </c>
      <c r="Q63">
        <v>0</v>
      </c>
      <c r="R63" t="s">
        <v>43</v>
      </c>
      <c r="S63">
        <v>2.9999999999999997E-4</v>
      </c>
      <c r="T63">
        <v>2.0099999999999998</v>
      </c>
      <c r="U63" t="s">
        <v>43</v>
      </c>
      <c r="V63">
        <v>2.9999999999999997E-4</v>
      </c>
    </row>
    <row r="64" spans="1:22">
      <c r="A64">
        <v>11</v>
      </c>
      <c r="B64">
        <v>200</v>
      </c>
      <c r="C64" s="18">
        <v>44991</v>
      </c>
      <c r="D64" s="17">
        <v>0.48223379629629631</v>
      </c>
      <c r="H64">
        <v>417</v>
      </c>
      <c r="N64">
        <v>0.37640000000000001</v>
      </c>
      <c r="T64">
        <v>2.0190000000000001</v>
      </c>
    </row>
    <row r="65" spans="1:22">
      <c r="A65">
        <v>12</v>
      </c>
      <c r="B65">
        <v>220</v>
      </c>
      <c r="C65" s="18">
        <v>44991</v>
      </c>
      <c r="D65" s="17">
        <v>0.48247685185185185</v>
      </c>
      <c r="H65">
        <v>418.03</v>
      </c>
      <c r="N65">
        <v>0.37540000000000001</v>
      </c>
      <c r="T65">
        <v>2.0609999999999999</v>
      </c>
    </row>
    <row r="66" spans="1:22">
      <c r="A66">
        <v>13</v>
      </c>
      <c r="B66">
        <v>240</v>
      </c>
      <c r="C66" s="18">
        <v>44991</v>
      </c>
      <c r="D66" s="17">
        <v>0.48271990740740739</v>
      </c>
      <c r="H66">
        <v>418.27</v>
      </c>
      <c r="N66">
        <v>0.3775</v>
      </c>
      <c r="T66">
        <v>2.012</v>
      </c>
    </row>
    <row r="67" spans="1:22">
      <c r="A67">
        <v>14</v>
      </c>
      <c r="B67">
        <v>260</v>
      </c>
      <c r="C67" s="18">
        <v>44991</v>
      </c>
      <c r="D67" s="17">
        <v>0.48297453703703702</v>
      </c>
      <c r="H67">
        <v>419.45</v>
      </c>
      <c r="N67">
        <v>0.37690000000000001</v>
      </c>
      <c r="T67">
        <v>2.012</v>
      </c>
    </row>
    <row r="68" spans="1:22">
      <c r="A68">
        <v>15</v>
      </c>
      <c r="B68">
        <v>280</v>
      </c>
      <c r="C68" s="18">
        <v>44991</v>
      </c>
      <c r="D68" s="17">
        <v>0.48321759259259256</v>
      </c>
      <c r="H68" s="19">
        <v>420.69</v>
      </c>
      <c r="N68" s="19">
        <v>0.37640000000000001</v>
      </c>
      <c r="T68">
        <v>2.0030000000000001</v>
      </c>
    </row>
    <row r="69" spans="1:22">
      <c r="A69">
        <v>16</v>
      </c>
      <c r="B69">
        <v>300</v>
      </c>
      <c r="C69" s="18">
        <v>44991</v>
      </c>
      <c r="D69" s="17">
        <v>0.4834606481481481</v>
      </c>
      <c r="H69">
        <v>423.15</v>
      </c>
      <c r="N69">
        <v>0.37590000000000001</v>
      </c>
      <c r="T69">
        <v>2.032</v>
      </c>
    </row>
    <row r="70" spans="1:22">
      <c r="A70">
        <v>17</v>
      </c>
      <c r="B70">
        <v>320</v>
      </c>
      <c r="C70" s="18">
        <v>44991</v>
      </c>
      <c r="D70" s="17">
        <v>0.48370370370370369</v>
      </c>
      <c r="H70">
        <v>425.08</v>
      </c>
      <c r="N70">
        <v>0.37919999999999998</v>
      </c>
      <c r="T70">
        <v>2.032</v>
      </c>
    </row>
    <row r="73" spans="1:22" ht="17.25">
      <c r="E73" s="7" t="s">
        <v>29</v>
      </c>
      <c r="F73" s="7"/>
      <c r="H73" s="5">
        <f>RSQ(B57:B68,H57:H68)</f>
        <v>0.98010303814068311</v>
      </c>
      <c r="L73" s="7" t="s">
        <v>29</v>
      </c>
      <c r="M73" s="7"/>
      <c r="N73" s="5">
        <f>RSQ(B55:B68,N55:N68)</f>
        <v>0.22223443543292065</v>
      </c>
      <c r="R73" s="7" t="s">
        <v>29</v>
      </c>
      <c r="S73" s="7"/>
      <c r="T73" s="5">
        <f>RSQ(B55:B68,T55:T68)</f>
        <v>0.63518102513978236</v>
      </c>
    </row>
    <row r="74" spans="1:22">
      <c r="E74" s="7" t="s">
        <v>25</v>
      </c>
      <c r="F74" s="7"/>
      <c r="H74" s="14">
        <f>(SLOPE(H57:H68,B57:B68))</f>
        <v>5.1194055944055933E-2</v>
      </c>
      <c r="L74" s="7" t="s">
        <v>25</v>
      </c>
      <c r="M74" s="7"/>
      <c r="N74" s="14">
        <f>(SLOPE(N55:N68,B55:B68))</f>
        <v>-1.8428571428571386E-5</v>
      </c>
      <c r="R74" s="7" t="s">
        <v>25</v>
      </c>
      <c r="S74" s="7"/>
      <c r="T74" s="14">
        <f>(SLOPE(T55:T68,B55:B68))</f>
        <v>-2.8923076923076916E-4</v>
      </c>
    </row>
    <row r="75" spans="1:22" ht="17.25">
      <c r="E75" s="7" t="s">
        <v>26</v>
      </c>
      <c r="F75" s="7" t="s">
        <v>30</v>
      </c>
      <c r="H75" s="5">
        <f>(H74)*($G$2)*(1/1000)*(1/(0.0821*($D$2+273)))*44*60*60</f>
        <v>6.1316904017107836</v>
      </c>
      <c r="L75" s="7" t="s">
        <v>26</v>
      </c>
      <c r="M75" s="7" t="s">
        <v>31</v>
      </c>
      <c r="N75" s="5">
        <f>(N74)*($G$2)*(1/1000)*(1/(0.0821*($D$2+273)))*44*60*60*1000</f>
        <v>-2.2072541911759349</v>
      </c>
      <c r="R75" s="7" t="s">
        <v>26</v>
      </c>
      <c r="S75" s="7" t="s">
        <v>31</v>
      </c>
      <c r="T75" s="5">
        <f>(T74)*($G$3)*(1/1000)*(1/(0.0821*($D$2+273)))*44*60*60*1000</f>
        <v>-29.848115948634021</v>
      </c>
    </row>
    <row r="76" spans="1:22">
      <c r="A76" s="15" t="s">
        <v>47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spans="1:22">
      <c r="A77">
        <v>1</v>
      </c>
      <c r="B77">
        <v>0</v>
      </c>
      <c r="C77" s="18">
        <v>44991</v>
      </c>
      <c r="D77" s="17">
        <v>0.48812499999999998</v>
      </c>
      <c r="H77">
        <v>422.3</v>
      </c>
      <c r="N77">
        <v>0.38779999999999998</v>
      </c>
      <c r="T77">
        <v>2.0179999999999998</v>
      </c>
    </row>
    <row r="78" spans="1:22">
      <c r="A78">
        <v>2</v>
      </c>
      <c r="B78">
        <v>20</v>
      </c>
      <c r="C78" s="18">
        <v>44991</v>
      </c>
      <c r="D78" s="17">
        <v>0.48836805555555557</v>
      </c>
      <c r="H78">
        <v>415.91</v>
      </c>
      <c r="N78">
        <v>0.38290000000000002</v>
      </c>
      <c r="T78">
        <v>2.0550000000000002</v>
      </c>
    </row>
    <row r="79" spans="1:22">
      <c r="A79">
        <v>3</v>
      </c>
      <c r="B79">
        <v>40</v>
      </c>
      <c r="C79" s="18">
        <v>44991</v>
      </c>
      <c r="D79" s="17">
        <v>0.48861111111111111</v>
      </c>
      <c r="E79">
        <v>0.62</v>
      </c>
      <c r="F79" t="s">
        <v>42</v>
      </c>
      <c r="G79">
        <v>8.0000000000000004E-4</v>
      </c>
      <c r="H79">
        <v>410.62</v>
      </c>
      <c r="I79" t="s">
        <v>43</v>
      </c>
      <c r="J79">
        <v>5.0000000000000001E-4</v>
      </c>
      <c r="K79">
        <v>0</v>
      </c>
      <c r="L79" t="s">
        <v>43</v>
      </c>
      <c r="M79">
        <v>4.0000000000000002E-4</v>
      </c>
      <c r="N79">
        <v>0.37240000000000001</v>
      </c>
      <c r="O79" t="s">
        <v>43</v>
      </c>
      <c r="P79">
        <v>2.0000000000000001E-4</v>
      </c>
      <c r="Q79">
        <v>0</v>
      </c>
      <c r="R79" t="s">
        <v>43</v>
      </c>
      <c r="S79">
        <v>2.9999999999999997E-4</v>
      </c>
      <c r="T79">
        <v>2.0609999999999999</v>
      </c>
      <c r="U79" t="s">
        <v>43</v>
      </c>
      <c r="V79">
        <v>2.9999999999999997E-4</v>
      </c>
    </row>
    <row r="80" spans="1:22">
      <c r="A80">
        <v>4</v>
      </c>
      <c r="B80">
        <v>60</v>
      </c>
      <c r="C80" s="18">
        <v>44991</v>
      </c>
      <c r="D80" s="17">
        <v>0.4888657407407408</v>
      </c>
      <c r="E80">
        <v>0.63</v>
      </c>
      <c r="F80" t="s">
        <v>42</v>
      </c>
      <c r="G80">
        <v>6.9999999999999999E-4</v>
      </c>
      <c r="H80">
        <v>409.05</v>
      </c>
      <c r="I80" t="s">
        <v>43</v>
      </c>
      <c r="J80">
        <v>5.0000000000000001E-4</v>
      </c>
      <c r="K80">
        <v>0</v>
      </c>
      <c r="L80" t="s">
        <v>43</v>
      </c>
      <c r="M80">
        <v>4.0000000000000002E-4</v>
      </c>
      <c r="N80">
        <v>0.37730000000000002</v>
      </c>
      <c r="O80" t="s">
        <v>43</v>
      </c>
      <c r="P80">
        <v>2.0000000000000001E-4</v>
      </c>
      <c r="Q80">
        <v>0</v>
      </c>
      <c r="R80" t="s">
        <v>43</v>
      </c>
      <c r="S80">
        <v>2.0000000000000001E-4</v>
      </c>
      <c r="T80">
        <v>2.056</v>
      </c>
      <c r="U80" t="s">
        <v>43</v>
      </c>
      <c r="V80">
        <v>2.9999999999999997E-4</v>
      </c>
    </row>
    <row r="81" spans="1:22">
      <c r="A81">
        <v>5</v>
      </c>
      <c r="B81">
        <v>80</v>
      </c>
      <c r="C81" s="18">
        <v>44991</v>
      </c>
      <c r="D81" s="17">
        <v>0.48910879629629633</v>
      </c>
      <c r="E81">
        <v>0.64</v>
      </c>
      <c r="F81" t="s">
        <v>42</v>
      </c>
      <c r="G81">
        <v>6.9999999999999999E-4</v>
      </c>
      <c r="H81">
        <v>410.38</v>
      </c>
      <c r="I81" t="s">
        <v>43</v>
      </c>
      <c r="J81">
        <v>5.9999999999999995E-4</v>
      </c>
      <c r="K81">
        <v>0</v>
      </c>
      <c r="L81" t="s">
        <v>43</v>
      </c>
      <c r="M81">
        <v>2.9999999999999997E-4</v>
      </c>
      <c r="N81">
        <v>0.38290000000000002</v>
      </c>
      <c r="O81" t="s">
        <v>43</v>
      </c>
      <c r="P81">
        <v>2.0000000000000001E-4</v>
      </c>
      <c r="Q81">
        <v>2E-3</v>
      </c>
      <c r="R81" t="s">
        <v>43</v>
      </c>
      <c r="S81">
        <v>2.0000000000000001E-4</v>
      </c>
      <c r="T81">
        <v>2.0489999999999999</v>
      </c>
      <c r="U81" t="s">
        <v>43</v>
      </c>
      <c r="V81">
        <v>2.9999999999999997E-4</v>
      </c>
    </row>
    <row r="82" spans="1:22">
      <c r="A82">
        <v>6</v>
      </c>
      <c r="B82">
        <v>100</v>
      </c>
      <c r="C82" s="18">
        <v>44991</v>
      </c>
      <c r="D82" s="17">
        <v>0.48935185185185182</v>
      </c>
      <c r="E82">
        <v>0.65</v>
      </c>
      <c r="F82" t="s">
        <v>42</v>
      </c>
      <c r="G82">
        <v>8.0000000000000004E-4</v>
      </c>
      <c r="H82">
        <v>413.62</v>
      </c>
      <c r="I82" t="s">
        <v>43</v>
      </c>
      <c r="J82">
        <v>5.9999999999999995E-4</v>
      </c>
      <c r="K82">
        <v>0</v>
      </c>
      <c r="L82" t="s">
        <v>43</v>
      </c>
      <c r="M82">
        <v>4.0000000000000002E-4</v>
      </c>
      <c r="N82">
        <v>0.37440000000000001</v>
      </c>
      <c r="O82" t="s">
        <v>43</v>
      </c>
      <c r="P82">
        <v>2.0000000000000001E-4</v>
      </c>
      <c r="Q82">
        <v>0.04</v>
      </c>
      <c r="R82" t="s">
        <v>43</v>
      </c>
      <c r="S82">
        <v>2.0000000000000001E-4</v>
      </c>
      <c r="T82">
        <v>2.04</v>
      </c>
      <c r="U82" t="s">
        <v>43</v>
      </c>
      <c r="V82">
        <v>2.9999999999999997E-4</v>
      </c>
    </row>
    <row r="83" spans="1:22">
      <c r="A83">
        <v>7</v>
      </c>
      <c r="B83">
        <v>120</v>
      </c>
      <c r="C83" s="18">
        <v>44991</v>
      </c>
      <c r="D83" s="17">
        <v>0.48959490740740735</v>
      </c>
      <c r="E83">
        <v>0.66</v>
      </c>
      <c r="F83" t="s">
        <v>42</v>
      </c>
      <c r="G83">
        <v>8.0000000000000004E-4</v>
      </c>
      <c r="H83">
        <v>415.79</v>
      </c>
      <c r="I83" t="s">
        <v>43</v>
      </c>
      <c r="J83">
        <v>5.0000000000000001E-4</v>
      </c>
      <c r="K83">
        <v>0</v>
      </c>
      <c r="L83" t="s">
        <v>43</v>
      </c>
      <c r="M83">
        <v>4.0000000000000002E-4</v>
      </c>
      <c r="N83">
        <v>0.37790000000000001</v>
      </c>
      <c r="O83" t="s">
        <v>43</v>
      </c>
      <c r="P83">
        <v>2.0000000000000001E-4</v>
      </c>
      <c r="Q83">
        <v>0</v>
      </c>
      <c r="R83" t="s">
        <v>43</v>
      </c>
      <c r="S83">
        <v>2.0000000000000001E-4</v>
      </c>
      <c r="T83">
        <v>2.0419999999999998</v>
      </c>
      <c r="U83" t="s">
        <v>43</v>
      </c>
      <c r="V83">
        <v>2.9999999999999997E-4</v>
      </c>
    </row>
    <row r="84" spans="1:22">
      <c r="A84">
        <v>8</v>
      </c>
      <c r="B84">
        <v>140</v>
      </c>
      <c r="C84" s="18">
        <v>44991</v>
      </c>
      <c r="D84" s="17">
        <v>0.48983796296296295</v>
      </c>
      <c r="E84">
        <v>0.67</v>
      </c>
      <c r="F84" t="s">
        <v>42</v>
      </c>
      <c r="G84">
        <v>8.0000000000000004E-4</v>
      </c>
      <c r="H84">
        <v>419.62</v>
      </c>
      <c r="I84" t="s">
        <v>43</v>
      </c>
      <c r="J84">
        <v>5.9999999999999995E-4</v>
      </c>
      <c r="K84">
        <v>0</v>
      </c>
      <c r="L84" t="s">
        <v>43</v>
      </c>
      <c r="M84">
        <v>4.0000000000000002E-4</v>
      </c>
      <c r="N84">
        <v>0.378</v>
      </c>
      <c r="O84" t="s">
        <v>43</v>
      </c>
      <c r="P84">
        <v>2.0000000000000001E-4</v>
      </c>
      <c r="Q84">
        <v>1.4999999999999999E-2</v>
      </c>
      <c r="R84" t="s">
        <v>43</v>
      </c>
      <c r="S84">
        <v>2.0000000000000001E-4</v>
      </c>
      <c r="T84">
        <v>2.0169999999999999</v>
      </c>
      <c r="U84" t="s">
        <v>43</v>
      </c>
      <c r="V84">
        <v>2.9999999999999997E-4</v>
      </c>
    </row>
    <row r="85" spans="1:22">
      <c r="A85">
        <v>9</v>
      </c>
      <c r="B85">
        <v>160</v>
      </c>
      <c r="C85" s="18">
        <v>44991</v>
      </c>
      <c r="D85" s="17">
        <v>0.49009259259259258</v>
      </c>
      <c r="E85">
        <v>0.67</v>
      </c>
      <c r="F85" t="s">
        <v>42</v>
      </c>
      <c r="G85">
        <v>6.9999999999999999E-4</v>
      </c>
      <c r="H85">
        <v>422.76</v>
      </c>
      <c r="I85" t="s">
        <v>43</v>
      </c>
      <c r="J85">
        <v>5.9999999999999995E-4</v>
      </c>
      <c r="K85">
        <v>0</v>
      </c>
      <c r="L85" t="s">
        <v>43</v>
      </c>
      <c r="M85">
        <v>4.0000000000000002E-4</v>
      </c>
      <c r="N85">
        <v>0.37240000000000001</v>
      </c>
      <c r="O85" t="s">
        <v>43</v>
      </c>
      <c r="P85">
        <v>2.0000000000000001E-4</v>
      </c>
      <c r="Q85">
        <v>0.03</v>
      </c>
      <c r="R85" t="s">
        <v>43</v>
      </c>
      <c r="S85">
        <v>2.0000000000000001E-4</v>
      </c>
      <c r="T85">
        <v>2.0249999999999999</v>
      </c>
      <c r="U85" t="s">
        <v>43</v>
      </c>
      <c r="V85">
        <v>2.9999999999999997E-4</v>
      </c>
    </row>
    <row r="86" spans="1:22">
      <c r="A86">
        <v>10</v>
      </c>
      <c r="B86">
        <v>180</v>
      </c>
      <c r="C86" s="18">
        <v>44991</v>
      </c>
      <c r="D86" s="17">
        <v>0.49033564814814817</v>
      </c>
      <c r="E86">
        <v>0.67</v>
      </c>
      <c r="F86" t="s">
        <v>42</v>
      </c>
      <c r="G86">
        <v>6.9999999999999999E-4</v>
      </c>
      <c r="H86">
        <v>426.4</v>
      </c>
      <c r="I86" t="s">
        <v>43</v>
      </c>
      <c r="J86">
        <v>5.0000000000000001E-4</v>
      </c>
      <c r="K86">
        <v>0</v>
      </c>
      <c r="L86" t="s">
        <v>43</v>
      </c>
      <c r="M86">
        <v>4.0000000000000002E-4</v>
      </c>
      <c r="N86">
        <v>0.379</v>
      </c>
      <c r="O86" t="s">
        <v>43</v>
      </c>
      <c r="P86">
        <v>2.0000000000000001E-4</v>
      </c>
      <c r="Q86">
        <v>1.9E-2</v>
      </c>
      <c r="R86" t="s">
        <v>43</v>
      </c>
      <c r="S86">
        <v>2.0000000000000001E-4</v>
      </c>
      <c r="T86">
        <v>2.0139999999999998</v>
      </c>
      <c r="U86" t="s">
        <v>43</v>
      </c>
      <c r="V86">
        <v>2.9999999999999997E-4</v>
      </c>
    </row>
    <row r="87" spans="1:22">
      <c r="A87">
        <v>11</v>
      </c>
      <c r="B87">
        <v>200</v>
      </c>
      <c r="C87" s="18">
        <v>44991</v>
      </c>
      <c r="D87" s="17">
        <v>0.49057870370370371</v>
      </c>
      <c r="E87">
        <v>0.68</v>
      </c>
      <c r="F87" t="s">
        <v>42</v>
      </c>
      <c r="G87">
        <v>8.0000000000000004E-4</v>
      </c>
      <c r="H87">
        <v>429.48</v>
      </c>
      <c r="I87" t="s">
        <v>43</v>
      </c>
      <c r="J87">
        <v>5.9999999999999995E-4</v>
      </c>
      <c r="K87">
        <v>0</v>
      </c>
      <c r="L87" t="s">
        <v>43</v>
      </c>
      <c r="M87">
        <v>5.0000000000000001E-4</v>
      </c>
      <c r="N87">
        <v>0.378</v>
      </c>
      <c r="O87" t="s">
        <v>43</v>
      </c>
      <c r="P87">
        <v>2.0000000000000001E-4</v>
      </c>
      <c r="Q87">
        <v>0</v>
      </c>
      <c r="R87" t="s">
        <v>43</v>
      </c>
      <c r="S87">
        <v>2.9999999999999997E-4</v>
      </c>
      <c r="T87">
        <v>2.0230000000000001</v>
      </c>
      <c r="U87" t="s">
        <v>43</v>
      </c>
      <c r="V87">
        <v>2.9999999999999997E-4</v>
      </c>
    </row>
    <row r="88" spans="1:22">
      <c r="A88">
        <v>12</v>
      </c>
      <c r="B88">
        <v>220</v>
      </c>
      <c r="C88" s="18">
        <v>44991</v>
      </c>
      <c r="D88" s="17">
        <v>0.49082175925925925</v>
      </c>
      <c r="E88">
        <v>0.69</v>
      </c>
      <c r="F88" t="s">
        <v>42</v>
      </c>
      <c r="G88">
        <v>6.9999999999999999E-4</v>
      </c>
      <c r="H88">
        <v>432.62</v>
      </c>
      <c r="I88" t="s">
        <v>43</v>
      </c>
      <c r="J88">
        <v>5.0000000000000001E-4</v>
      </c>
      <c r="K88">
        <v>0</v>
      </c>
      <c r="L88" t="s">
        <v>43</v>
      </c>
      <c r="M88">
        <v>4.0000000000000002E-4</v>
      </c>
      <c r="N88">
        <v>0.37690000000000001</v>
      </c>
      <c r="O88" t="s">
        <v>43</v>
      </c>
      <c r="P88">
        <v>2.0000000000000001E-4</v>
      </c>
      <c r="Q88">
        <v>0</v>
      </c>
      <c r="R88" t="s">
        <v>43</v>
      </c>
      <c r="S88">
        <v>2.9999999999999997E-4</v>
      </c>
      <c r="T88">
        <v>2.0249999999999999</v>
      </c>
      <c r="U88" t="s">
        <v>43</v>
      </c>
      <c r="V88">
        <v>2.9999999999999997E-4</v>
      </c>
    </row>
    <row r="89" spans="1:22">
      <c r="A89">
        <v>13</v>
      </c>
      <c r="B89">
        <v>240</v>
      </c>
      <c r="C89" s="18">
        <v>44991</v>
      </c>
      <c r="D89" s="17">
        <v>0.49106481481481484</v>
      </c>
      <c r="E89">
        <v>0.69</v>
      </c>
      <c r="F89" t="s">
        <v>42</v>
      </c>
      <c r="G89">
        <v>8.0000000000000004E-4</v>
      </c>
      <c r="H89">
        <v>434.37</v>
      </c>
      <c r="I89" t="s">
        <v>43</v>
      </c>
      <c r="J89">
        <v>5.9999999999999995E-4</v>
      </c>
      <c r="K89">
        <v>0</v>
      </c>
      <c r="L89" t="s">
        <v>43</v>
      </c>
      <c r="M89">
        <v>5.0000000000000001E-4</v>
      </c>
      <c r="N89">
        <v>0.37130000000000002</v>
      </c>
      <c r="O89" t="s">
        <v>43</v>
      </c>
      <c r="P89">
        <v>2.0000000000000001E-4</v>
      </c>
      <c r="Q89">
        <v>0</v>
      </c>
      <c r="R89" t="s">
        <v>43</v>
      </c>
      <c r="S89">
        <v>2.0000000000000001E-4</v>
      </c>
      <c r="T89">
        <v>1.9770000000000001</v>
      </c>
      <c r="U89" t="s">
        <v>43</v>
      </c>
      <c r="V89">
        <v>2.9999999999999997E-4</v>
      </c>
    </row>
    <row r="90" spans="1:22">
      <c r="A90">
        <v>14</v>
      </c>
      <c r="C90" s="18">
        <v>44991</v>
      </c>
      <c r="D90" s="17">
        <v>0.49131944444444442</v>
      </c>
      <c r="H90">
        <v>439.37</v>
      </c>
      <c r="N90">
        <v>0.37569999999999998</v>
      </c>
      <c r="T90">
        <v>2.028</v>
      </c>
    </row>
    <row r="91" spans="1:22">
      <c r="A91">
        <v>15</v>
      </c>
      <c r="B91">
        <v>280</v>
      </c>
      <c r="C91" s="18">
        <v>44991</v>
      </c>
      <c r="D91" s="17">
        <v>0.49156249999999996</v>
      </c>
      <c r="H91">
        <v>443.55</v>
      </c>
      <c r="N91">
        <v>0.37980000000000003</v>
      </c>
      <c r="T91">
        <v>2.0169999999999999</v>
      </c>
    </row>
    <row r="92" spans="1:22" ht="17.25">
      <c r="E92" s="7" t="s">
        <v>29</v>
      </c>
      <c r="F92" s="7"/>
      <c r="H92" s="5">
        <f>RSQ(B80:B89,H80:H89)</f>
        <v>0.99422536732512412</v>
      </c>
      <c r="L92" s="7" t="s">
        <v>29</v>
      </c>
      <c r="M92" s="7"/>
      <c r="N92" s="5">
        <f>RSQ(B77:B89,N77:N89)</f>
        <v>0.29121194443551834</v>
      </c>
      <c r="R92" s="7" t="s">
        <v>29</v>
      </c>
      <c r="S92" s="7"/>
      <c r="T92" s="5">
        <f>RSQ(B77:B89,T77:T89)</f>
        <v>0.48154507405916308</v>
      </c>
    </row>
    <row r="93" spans="1:22">
      <c r="E93" s="7" t="s">
        <v>25</v>
      </c>
      <c r="F93" s="7"/>
      <c r="H93" s="14">
        <f>(SLOPE(H77:H89,B77:B89))</f>
        <v>8.6324175824175772E-2</v>
      </c>
      <c r="L93" s="7" t="s">
        <v>25</v>
      </c>
      <c r="M93" s="7"/>
      <c r="N93" s="14">
        <f>(SLOPE(N77:N89,B77:B89))</f>
        <v>-3.2664835164835134E-5</v>
      </c>
      <c r="R93" s="7" t="s">
        <v>25</v>
      </c>
      <c r="S93" s="7"/>
      <c r="T93" s="14">
        <f>(SLOPE(T77:T89,B77:B89))</f>
        <v>-2.0467032967032959E-4</v>
      </c>
    </row>
    <row r="94" spans="1:22" ht="17.25">
      <c r="E94" s="7" t="s">
        <v>26</v>
      </c>
      <c r="F94" s="7" t="s">
        <v>30</v>
      </c>
      <c r="H94" s="5">
        <f>(H93)*($G$2)*(1/1000)*(1/(0.0821*($D$2+273)))*44*60*60</f>
        <v>10.339347226465463</v>
      </c>
      <c r="L94" s="7" t="s">
        <v>26</v>
      </c>
      <c r="M94" s="7" t="s">
        <v>31</v>
      </c>
      <c r="N94" s="5">
        <f>(N93)*($G$2)*(1/1000)*(1/(0.0821*($D$2+273)))*44*60*60*1000</f>
        <v>-3.9123810872215117</v>
      </c>
      <c r="R94" s="7" t="s">
        <v>26</v>
      </c>
      <c r="S94" s="7" t="s">
        <v>31</v>
      </c>
      <c r="T94" s="5">
        <f>(T93)*($G$3)*(1/1000)*(1/(0.0821*($D$2+273)))*44*60*60*1000</f>
        <v>-21.121624602709289</v>
      </c>
    </row>
    <row r="95" spans="1:22">
      <c r="V95" s="15"/>
    </row>
    <row r="101" spans="22:22">
      <c r="V101">
        <v>2.9999999999999997E-4</v>
      </c>
    </row>
    <row r="102" spans="22:22">
      <c r="V102">
        <v>2.9999999999999997E-4</v>
      </c>
    </row>
    <row r="103" spans="22:22">
      <c r="V103">
        <v>2.9999999999999997E-4</v>
      </c>
    </row>
    <row r="104" spans="22:22">
      <c r="V104">
        <v>2.9999999999999997E-4</v>
      </c>
    </row>
    <row r="105" spans="22:22">
      <c r="V105">
        <v>2.9999999999999997E-4</v>
      </c>
    </row>
    <row r="106" spans="22:22">
      <c r="V106">
        <v>2.9999999999999997E-4</v>
      </c>
    </row>
    <row r="107" spans="22:22">
      <c r="V107">
        <v>2.9999999999999997E-4</v>
      </c>
    </row>
    <row r="108" spans="22:22">
      <c r="V108">
        <v>2.9999999999999997E-4</v>
      </c>
    </row>
    <row r="109" spans="22:22">
      <c r="V109">
        <v>2.9999999999999997E-4</v>
      </c>
    </row>
    <row r="110" spans="22:22">
      <c r="V110">
        <v>2.9999999999999997E-4</v>
      </c>
    </row>
    <row r="114" spans="22:22">
      <c r="V114" s="15"/>
    </row>
    <row r="119" spans="22:22">
      <c r="V119">
        <v>2.9999999999999997E-4</v>
      </c>
    </row>
    <row r="120" spans="22:22">
      <c r="V120">
        <v>2.9999999999999997E-4</v>
      </c>
    </row>
    <row r="121" spans="22:22">
      <c r="V121">
        <v>2.9999999999999997E-4</v>
      </c>
    </row>
    <row r="122" spans="22:22">
      <c r="V122">
        <v>2.9999999999999997E-4</v>
      </c>
    </row>
    <row r="123" spans="22:22">
      <c r="V123">
        <v>2.9999999999999997E-4</v>
      </c>
    </row>
    <row r="124" spans="22:22">
      <c r="V124">
        <v>2.9999999999999997E-4</v>
      </c>
    </row>
    <row r="125" spans="22:22">
      <c r="V125">
        <v>2.9999999999999997E-4</v>
      </c>
    </row>
    <row r="126" spans="22:22">
      <c r="V126">
        <v>2.9999999999999997E-4</v>
      </c>
    </row>
    <row r="127" spans="22:22">
      <c r="V127">
        <v>2.9999999999999997E-4</v>
      </c>
    </row>
    <row r="133" spans="22:22">
      <c r="V133" s="15"/>
    </row>
    <row r="134" spans="22:22">
      <c r="V134">
        <v>2.9999999999999997E-4</v>
      </c>
    </row>
    <row r="135" spans="22:22">
      <c r="V135">
        <v>2.9999999999999997E-4</v>
      </c>
    </row>
    <row r="136" spans="22:22">
      <c r="V136">
        <v>2.9999999999999997E-4</v>
      </c>
    </row>
    <row r="137" spans="22:22">
      <c r="V137">
        <v>2.9999999999999997E-4</v>
      </c>
    </row>
    <row r="138" spans="22:22">
      <c r="V138">
        <v>2.9999999999999997E-4</v>
      </c>
    </row>
    <row r="139" spans="22:22">
      <c r="V139">
        <v>2.9999999999999997E-4</v>
      </c>
    </row>
    <row r="140" spans="22:22">
      <c r="V140">
        <v>2.9999999999999997E-4</v>
      </c>
    </row>
    <row r="141" spans="22:22">
      <c r="V141">
        <v>4.0000000000000002E-4</v>
      </c>
    </row>
    <row r="142" spans="22:22">
      <c r="V142">
        <v>2.9999999999999997E-4</v>
      </c>
    </row>
    <row r="143" spans="22:22">
      <c r="V143">
        <v>2.9999999999999997E-4</v>
      </c>
    </row>
    <row r="144" spans="22:22">
      <c r="V144">
        <v>2.0000000000000001E-4</v>
      </c>
    </row>
    <row r="145" spans="22:22">
      <c r="V145">
        <v>2.9999999999999997E-4</v>
      </c>
    </row>
    <row r="152" spans="22:22">
      <c r="V152" s="15"/>
    </row>
    <row r="153" spans="22:22">
      <c r="V153">
        <v>2.9999999999999997E-4</v>
      </c>
    </row>
    <row r="154" spans="22:22">
      <c r="V154">
        <v>2.9999999999999997E-4</v>
      </c>
    </row>
    <row r="155" spans="22:22">
      <c r="V155">
        <v>2.9999999999999997E-4</v>
      </c>
    </row>
    <row r="156" spans="22:22">
      <c r="V156">
        <v>2.9999999999999997E-4</v>
      </c>
    </row>
    <row r="157" spans="22:22">
      <c r="V157">
        <v>2.9999999999999997E-4</v>
      </c>
    </row>
    <row r="158" spans="22:22">
      <c r="V158">
        <v>2.9999999999999997E-4</v>
      </c>
    </row>
    <row r="159" spans="22:22">
      <c r="V159">
        <v>2.9999999999999997E-4</v>
      </c>
    </row>
    <row r="160" spans="22:22">
      <c r="V160">
        <v>2.9999999999999997E-4</v>
      </c>
    </row>
    <row r="161" spans="22:22">
      <c r="V161">
        <v>2.9999999999999997E-4</v>
      </c>
    </row>
    <row r="162" spans="22:22">
      <c r="V162">
        <v>4.0000000000000002E-4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3131-F563-4A01-9D94-CA0F207894C8}">
  <sheetPr>
    <tabColor theme="5" tint="0.79998168889431442"/>
  </sheetPr>
  <dimension ref="A1:V162"/>
  <sheetViews>
    <sheetView topLeftCell="A55" zoomScaleNormal="100" workbookViewId="0">
      <selection activeCell="F26" sqref="F26"/>
    </sheetView>
  </sheetViews>
  <sheetFormatPr defaultColWidth="8.85546875" defaultRowHeight="15"/>
  <cols>
    <col min="1" max="1" width="11.42578125" bestFit="1" customWidth="1"/>
    <col min="2" max="2" width="12.140625" bestFit="1" customWidth="1"/>
    <col min="3" max="3" width="10.7109375" bestFit="1" customWidth="1"/>
    <col min="5" max="5" width="16.28515625" bestFit="1" customWidth="1"/>
    <col min="8" max="8" width="9.7109375" bestFit="1" customWidth="1"/>
    <col min="12" max="12" width="13.85546875" bestFit="1" customWidth="1"/>
    <col min="13" max="13" width="14.85546875" bestFit="1" customWidth="1"/>
    <col min="14" max="14" width="10.7109375" bestFit="1" customWidth="1"/>
    <col min="18" max="18" width="13.85546875" bestFit="1" customWidth="1"/>
    <col min="19" max="19" width="12.7109375" bestFit="1" customWidth="1"/>
    <col min="20" max="20" width="13" bestFit="1" customWidth="1"/>
  </cols>
  <sheetData>
    <row r="1" spans="1:22">
      <c r="A1" s="7"/>
      <c r="D1" s="7" t="s">
        <v>2</v>
      </c>
      <c r="G1" s="7" t="s">
        <v>28</v>
      </c>
      <c r="J1" s="16"/>
      <c r="Q1" s="16"/>
    </row>
    <row r="2" spans="1:22">
      <c r="D2">
        <v>18</v>
      </c>
      <c r="F2">
        <v>1</v>
      </c>
      <c r="G2" s="6">
        <v>18.065153191196096</v>
      </c>
    </row>
    <row r="3" spans="1:22">
      <c r="F3">
        <v>2</v>
      </c>
      <c r="G3" s="6">
        <v>15.565153191196099</v>
      </c>
    </row>
    <row r="4" spans="1:22">
      <c r="F4">
        <v>3</v>
      </c>
      <c r="G4" s="6">
        <v>16.065153191196099</v>
      </c>
    </row>
    <row r="5" spans="1:22">
      <c r="F5">
        <v>4</v>
      </c>
      <c r="G5" s="6">
        <v>15.565153191196099</v>
      </c>
    </row>
    <row r="6" spans="1:22">
      <c r="F6">
        <v>5</v>
      </c>
      <c r="G6" s="6">
        <v>16.065153191196099</v>
      </c>
    </row>
    <row r="7" spans="1:22">
      <c r="F7">
        <v>6</v>
      </c>
      <c r="G7" s="6">
        <v>15.065153191196098</v>
      </c>
    </row>
    <row r="8" spans="1:22">
      <c r="F8">
        <v>7</v>
      </c>
      <c r="G8" s="6">
        <v>17.065153191196099</v>
      </c>
    </row>
    <row r="9" spans="1:22">
      <c r="F9">
        <v>8</v>
      </c>
      <c r="G9" s="6">
        <v>18.065153191196096</v>
      </c>
    </row>
    <row r="10" spans="1:22">
      <c r="G10" s="6"/>
    </row>
    <row r="11" spans="1:22">
      <c r="A11" s="15" t="s">
        <v>45</v>
      </c>
      <c r="B11" t="s">
        <v>1</v>
      </c>
      <c r="C11" t="s">
        <v>32</v>
      </c>
      <c r="D11" t="s">
        <v>33</v>
      </c>
      <c r="E11" t="s">
        <v>34</v>
      </c>
      <c r="F11" t="s">
        <v>35</v>
      </c>
      <c r="G11" t="s">
        <v>36</v>
      </c>
      <c r="H11" t="s">
        <v>37</v>
      </c>
      <c r="I11" t="s">
        <v>35</v>
      </c>
      <c r="J11" t="s">
        <v>36</v>
      </c>
      <c r="K11" t="s">
        <v>38</v>
      </c>
      <c r="L11" t="s">
        <v>35</v>
      </c>
      <c r="M11" t="s">
        <v>36</v>
      </c>
      <c r="N11" t="s">
        <v>39</v>
      </c>
      <c r="O11" t="s">
        <v>35</v>
      </c>
      <c r="P11" t="s">
        <v>36</v>
      </c>
      <c r="Q11" t="s">
        <v>40</v>
      </c>
      <c r="R11" t="s">
        <v>35</v>
      </c>
      <c r="S11" t="s">
        <v>36</v>
      </c>
      <c r="T11" t="s">
        <v>41</v>
      </c>
      <c r="U11" t="s">
        <v>35</v>
      </c>
      <c r="V11" t="s">
        <v>36</v>
      </c>
    </row>
    <row r="12" spans="1:22">
      <c r="A12">
        <v>1</v>
      </c>
      <c r="B12">
        <v>0</v>
      </c>
      <c r="C12" s="18">
        <v>44991</v>
      </c>
      <c r="D12" s="17">
        <v>0.4670138888888889</v>
      </c>
      <c r="H12">
        <v>429.23</v>
      </c>
      <c r="N12">
        <v>0.3921</v>
      </c>
      <c r="T12">
        <v>2.0449999999999999</v>
      </c>
    </row>
    <row r="13" spans="1:22">
      <c r="A13">
        <v>2</v>
      </c>
      <c r="B13">
        <v>20</v>
      </c>
      <c r="C13" s="18">
        <v>44991</v>
      </c>
      <c r="D13" s="17">
        <v>0.46725694444444449</v>
      </c>
      <c r="H13">
        <v>412.58</v>
      </c>
      <c r="N13">
        <v>0.38519999999999999</v>
      </c>
      <c r="T13">
        <v>2.0619999999999998</v>
      </c>
    </row>
    <row r="14" spans="1:22">
      <c r="A14">
        <v>3</v>
      </c>
      <c r="B14">
        <v>40</v>
      </c>
      <c r="C14" s="18">
        <v>44991</v>
      </c>
      <c r="D14" s="17">
        <v>0.46750000000000003</v>
      </c>
      <c r="E14">
        <v>0.65</v>
      </c>
      <c r="F14" t="s">
        <v>42</v>
      </c>
      <c r="G14">
        <v>6.9999999999999999E-4</v>
      </c>
      <c r="H14">
        <v>409.13</v>
      </c>
      <c r="I14" t="s">
        <v>43</v>
      </c>
      <c r="J14">
        <v>5.0000000000000001E-4</v>
      </c>
      <c r="K14">
        <v>0</v>
      </c>
      <c r="L14" t="s">
        <v>43</v>
      </c>
      <c r="M14">
        <v>2.9999999999999997E-4</v>
      </c>
      <c r="N14">
        <v>0.37569999999999998</v>
      </c>
      <c r="O14" t="s">
        <v>43</v>
      </c>
      <c r="P14">
        <v>1E-4</v>
      </c>
      <c r="Q14">
        <v>4.8000000000000001E-2</v>
      </c>
      <c r="R14" t="s">
        <v>43</v>
      </c>
      <c r="S14">
        <v>2.0000000000000001E-4</v>
      </c>
      <c r="T14">
        <v>2.0649999999999999</v>
      </c>
      <c r="U14" t="s">
        <v>43</v>
      </c>
      <c r="V14">
        <v>2.9999999999999997E-4</v>
      </c>
    </row>
    <row r="15" spans="1:22">
      <c r="A15">
        <v>4</v>
      </c>
      <c r="B15">
        <v>60</v>
      </c>
      <c r="C15" s="18">
        <v>44991</v>
      </c>
      <c r="D15" s="17">
        <v>0.46774305555555556</v>
      </c>
      <c r="E15">
        <v>0.66</v>
      </c>
      <c r="F15" t="s">
        <v>42</v>
      </c>
      <c r="G15">
        <v>6.9999999999999999E-4</v>
      </c>
      <c r="H15">
        <v>408.9</v>
      </c>
      <c r="I15" t="s">
        <v>43</v>
      </c>
      <c r="J15">
        <v>5.0000000000000001E-4</v>
      </c>
      <c r="K15">
        <v>0</v>
      </c>
      <c r="L15" t="s">
        <v>43</v>
      </c>
      <c r="M15">
        <v>4.0000000000000002E-4</v>
      </c>
      <c r="N15">
        <v>0.37359999999999999</v>
      </c>
      <c r="O15" t="s">
        <v>43</v>
      </c>
      <c r="P15">
        <v>1E-4</v>
      </c>
      <c r="Q15">
        <v>7.8E-2</v>
      </c>
      <c r="R15" t="s">
        <v>43</v>
      </c>
      <c r="S15">
        <v>2.0000000000000001E-4</v>
      </c>
      <c r="T15">
        <v>2.0710000000000002</v>
      </c>
      <c r="U15" t="s">
        <v>43</v>
      </c>
      <c r="V15">
        <v>2.9999999999999997E-4</v>
      </c>
    </row>
    <row r="16" spans="1:22">
      <c r="A16">
        <v>5</v>
      </c>
      <c r="B16">
        <v>80</v>
      </c>
      <c r="C16" s="18">
        <v>44991</v>
      </c>
      <c r="D16" s="17">
        <v>0.46798611111111116</v>
      </c>
      <c r="E16">
        <v>0.66</v>
      </c>
      <c r="F16" t="s">
        <v>42</v>
      </c>
      <c r="G16">
        <v>6.9999999999999999E-4</v>
      </c>
      <c r="H16">
        <v>410.84</v>
      </c>
      <c r="I16" t="s">
        <v>43</v>
      </c>
      <c r="J16">
        <v>5.0000000000000001E-4</v>
      </c>
      <c r="K16">
        <v>0</v>
      </c>
      <c r="L16" t="s">
        <v>43</v>
      </c>
      <c r="M16">
        <v>4.0000000000000002E-4</v>
      </c>
      <c r="N16">
        <v>0.38529999999999998</v>
      </c>
      <c r="O16" t="s">
        <v>43</v>
      </c>
      <c r="P16">
        <v>2.0000000000000001E-4</v>
      </c>
      <c r="Q16">
        <v>0</v>
      </c>
      <c r="R16" t="s">
        <v>43</v>
      </c>
      <c r="S16">
        <v>2.0000000000000001E-4</v>
      </c>
      <c r="T16">
        <v>2.0569999999999999</v>
      </c>
      <c r="U16" t="s">
        <v>43</v>
      </c>
      <c r="V16">
        <v>2.9999999999999997E-4</v>
      </c>
    </row>
    <row r="17" spans="1:22">
      <c r="A17">
        <v>6</v>
      </c>
      <c r="B17">
        <v>100</v>
      </c>
      <c r="C17" s="18">
        <v>44991</v>
      </c>
      <c r="D17" s="17">
        <v>0.46824074074074074</v>
      </c>
      <c r="E17">
        <v>0.67</v>
      </c>
      <c r="F17" t="s">
        <v>42</v>
      </c>
      <c r="G17">
        <v>8.0000000000000004E-4</v>
      </c>
      <c r="H17">
        <v>412.04</v>
      </c>
      <c r="I17" t="s">
        <v>43</v>
      </c>
      <c r="J17">
        <v>5.0000000000000001E-4</v>
      </c>
      <c r="K17">
        <v>0</v>
      </c>
      <c r="L17" t="s">
        <v>43</v>
      </c>
      <c r="M17">
        <v>4.0000000000000002E-4</v>
      </c>
      <c r="N17">
        <v>0.379</v>
      </c>
      <c r="O17" t="s">
        <v>43</v>
      </c>
      <c r="P17">
        <v>2.0000000000000001E-4</v>
      </c>
      <c r="Q17">
        <v>3.1E-2</v>
      </c>
      <c r="R17" t="s">
        <v>43</v>
      </c>
      <c r="S17">
        <v>2.9999999999999997E-4</v>
      </c>
      <c r="T17">
        <v>2.0569999999999999</v>
      </c>
      <c r="U17" t="s">
        <v>43</v>
      </c>
      <c r="V17">
        <v>2.9999999999999997E-4</v>
      </c>
    </row>
    <row r="18" spans="1:22">
      <c r="A18">
        <v>7</v>
      </c>
      <c r="B18">
        <v>120</v>
      </c>
      <c r="C18" s="18">
        <v>44991</v>
      </c>
      <c r="D18" s="17">
        <v>0.46848379629629627</v>
      </c>
      <c r="E18">
        <v>0.67</v>
      </c>
      <c r="F18" t="s">
        <v>42</v>
      </c>
      <c r="G18">
        <v>8.0000000000000004E-4</v>
      </c>
      <c r="H18">
        <v>413.32</v>
      </c>
      <c r="I18" t="s">
        <v>43</v>
      </c>
      <c r="J18">
        <v>4.0000000000000002E-4</v>
      </c>
      <c r="K18">
        <v>0</v>
      </c>
      <c r="L18" t="s">
        <v>43</v>
      </c>
      <c r="M18">
        <v>4.0000000000000002E-4</v>
      </c>
      <c r="N18">
        <v>0.38040000000000002</v>
      </c>
      <c r="O18" t="s">
        <v>43</v>
      </c>
      <c r="P18">
        <v>2.0000000000000001E-4</v>
      </c>
      <c r="Q18">
        <v>0</v>
      </c>
      <c r="R18" t="s">
        <v>43</v>
      </c>
      <c r="S18">
        <v>2.0000000000000001E-4</v>
      </c>
      <c r="T18">
        <v>2.0270000000000001</v>
      </c>
      <c r="U18" t="s">
        <v>43</v>
      </c>
      <c r="V18">
        <v>2.9999999999999997E-4</v>
      </c>
    </row>
    <row r="19" spans="1:22">
      <c r="A19">
        <v>8</v>
      </c>
      <c r="B19">
        <v>140</v>
      </c>
      <c r="C19" s="18">
        <v>44991</v>
      </c>
      <c r="D19" s="17">
        <v>0.46872685185185187</v>
      </c>
      <c r="E19">
        <v>0.68</v>
      </c>
      <c r="F19" t="s">
        <v>42</v>
      </c>
      <c r="G19">
        <v>8.0000000000000004E-4</v>
      </c>
      <c r="H19">
        <v>414.22</v>
      </c>
      <c r="I19" t="s">
        <v>43</v>
      </c>
      <c r="J19">
        <v>5.0000000000000001E-4</v>
      </c>
      <c r="K19">
        <v>0</v>
      </c>
      <c r="L19" t="s">
        <v>43</v>
      </c>
      <c r="M19">
        <v>2.9999999999999997E-4</v>
      </c>
      <c r="N19">
        <v>0.378</v>
      </c>
      <c r="O19" t="s">
        <v>43</v>
      </c>
      <c r="P19">
        <v>1E-4</v>
      </c>
      <c r="Q19">
        <v>1.0999999999999999E-2</v>
      </c>
      <c r="R19" t="s">
        <v>43</v>
      </c>
      <c r="S19">
        <v>2.0000000000000001E-4</v>
      </c>
      <c r="T19">
        <v>2.0379999999999998</v>
      </c>
      <c r="U19" t="s">
        <v>43</v>
      </c>
      <c r="V19">
        <v>2.9999999999999997E-4</v>
      </c>
    </row>
    <row r="20" spans="1:22">
      <c r="A20">
        <v>9</v>
      </c>
      <c r="B20">
        <v>160</v>
      </c>
      <c r="C20" s="18">
        <v>44991</v>
      </c>
      <c r="D20" s="17">
        <v>0.4689699074074074</v>
      </c>
      <c r="E20">
        <v>0.69</v>
      </c>
      <c r="F20" t="s">
        <v>42</v>
      </c>
      <c r="G20">
        <v>6.9999999999999999E-4</v>
      </c>
      <c r="H20">
        <v>416.33</v>
      </c>
      <c r="I20" t="s">
        <v>43</v>
      </c>
      <c r="J20">
        <v>5.0000000000000001E-4</v>
      </c>
      <c r="K20">
        <v>0</v>
      </c>
      <c r="L20" t="s">
        <v>43</v>
      </c>
      <c r="M20">
        <v>4.0000000000000002E-4</v>
      </c>
      <c r="N20">
        <v>0.37480000000000002</v>
      </c>
      <c r="O20" t="s">
        <v>43</v>
      </c>
      <c r="P20">
        <v>2.0000000000000001E-4</v>
      </c>
      <c r="Q20">
        <v>0.04</v>
      </c>
      <c r="R20" t="s">
        <v>43</v>
      </c>
      <c r="S20">
        <v>2.0000000000000001E-4</v>
      </c>
      <c r="T20">
        <v>2.0099999999999998</v>
      </c>
      <c r="U20" t="s">
        <v>43</v>
      </c>
      <c r="V20">
        <v>2.9999999999999997E-4</v>
      </c>
    </row>
    <row r="21" spans="1:22">
      <c r="A21">
        <v>10</v>
      </c>
      <c r="B21">
        <v>180</v>
      </c>
      <c r="C21" s="18">
        <v>44991</v>
      </c>
      <c r="D21" s="17">
        <v>0.46921296296296294</v>
      </c>
      <c r="E21">
        <v>0.69</v>
      </c>
      <c r="F21" t="s">
        <v>42</v>
      </c>
      <c r="G21">
        <v>8.0000000000000004E-4</v>
      </c>
      <c r="H21">
        <v>417.31</v>
      </c>
      <c r="I21" t="s">
        <v>43</v>
      </c>
      <c r="J21">
        <v>5.0000000000000001E-4</v>
      </c>
      <c r="K21">
        <v>0</v>
      </c>
      <c r="L21" t="s">
        <v>43</v>
      </c>
      <c r="M21">
        <v>4.0000000000000002E-4</v>
      </c>
      <c r="N21">
        <v>0.37759999999999999</v>
      </c>
      <c r="O21" t="s">
        <v>43</v>
      </c>
      <c r="P21">
        <v>2.0000000000000001E-4</v>
      </c>
      <c r="Q21">
        <v>4.8000000000000001E-2</v>
      </c>
      <c r="R21" t="s">
        <v>43</v>
      </c>
      <c r="S21">
        <v>2.9999999999999997E-4</v>
      </c>
      <c r="T21">
        <v>2.024</v>
      </c>
      <c r="U21" t="s">
        <v>43</v>
      </c>
      <c r="V21">
        <v>2.9999999999999997E-4</v>
      </c>
    </row>
    <row r="22" spans="1:22">
      <c r="A22">
        <v>11</v>
      </c>
      <c r="B22">
        <v>200</v>
      </c>
      <c r="C22" s="18">
        <v>44991</v>
      </c>
      <c r="D22" s="17">
        <v>0.46946759259259263</v>
      </c>
      <c r="E22">
        <v>0.68</v>
      </c>
      <c r="F22" t="s">
        <v>42</v>
      </c>
      <c r="G22">
        <v>8.0000000000000004E-4</v>
      </c>
      <c r="H22">
        <v>418.29</v>
      </c>
      <c r="I22" t="s">
        <v>43</v>
      </c>
      <c r="J22">
        <v>5.0000000000000001E-4</v>
      </c>
      <c r="K22">
        <v>0</v>
      </c>
      <c r="L22" t="s">
        <v>43</v>
      </c>
      <c r="M22">
        <v>4.0000000000000002E-4</v>
      </c>
      <c r="N22">
        <v>0.3755</v>
      </c>
      <c r="O22" t="s">
        <v>43</v>
      </c>
      <c r="P22">
        <v>1E-4</v>
      </c>
      <c r="Q22">
        <v>0</v>
      </c>
      <c r="R22" t="s">
        <v>43</v>
      </c>
      <c r="S22">
        <v>2.9999999999999997E-4</v>
      </c>
      <c r="T22">
        <v>2.0329999999999999</v>
      </c>
      <c r="U22" t="s">
        <v>43</v>
      </c>
      <c r="V22">
        <v>2.9999999999999997E-4</v>
      </c>
    </row>
    <row r="23" spans="1:22">
      <c r="A23">
        <v>12</v>
      </c>
      <c r="B23">
        <v>220</v>
      </c>
      <c r="C23" s="18">
        <v>44991</v>
      </c>
      <c r="D23" s="17">
        <v>0.46971064814814811</v>
      </c>
      <c r="E23">
        <v>0.69</v>
      </c>
      <c r="F23" t="s">
        <v>42</v>
      </c>
      <c r="G23">
        <v>6.9999999999999999E-4</v>
      </c>
      <c r="H23">
        <v>420.18</v>
      </c>
      <c r="I23" t="s">
        <v>43</v>
      </c>
      <c r="J23">
        <v>5.0000000000000001E-4</v>
      </c>
      <c r="K23">
        <v>0</v>
      </c>
      <c r="L23" t="s">
        <v>43</v>
      </c>
      <c r="M23">
        <v>4.0000000000000002E-4</v>
      </c>
      <c r="N23">
        <v>0.37819999999999998</v>
      </c>
      <c r="O23" t="s">
        <v>43</v>
      </c>
      <c r="P23">
        <v>2.0000000000000001E-4</v>
      </c>
      <c r="Q23">
        <v>5.5E-2</v>
      </c>
      <c r="R23" t="s">
        <v>43</v>
      </c>
      <c r="S23">
        <v>2.0000000000000001E-4</v>
      </c>
      <c r="T23">
        <v>2.008</v>
      </c>
      <c r="U23" t="s">
        <v>43</v>
      </c>
      <c r="V23">
        <v>2.9999999999999997E-4</v>
      </c>
    </row>
    <row r="24" spans="1:22">
      <c r="A24">
        <v>13</v>
      </c>
      <c r="B24">
        <v>240</v>
      </c>
      <c r="C24" s="18">
        <v>44991</v>
      </c>
      <c r="D24" s="17">
        <v>0.46995370370370365</v>
      </c>
      <c r="H24">
        <v>421.92</v>
      </c>
      <c r="N24">
        <v>0.36780000000000002</v>
      </c>
      <c r="T24">
        <v>1.998</v>
      </c>
    </row>
    <row r="25" spans="1:22">
      <c r="A25">
        <v>14</v>
      </c>
      <c r="B25">
        <v>260</v>
      </c>
      <c r="C25" s="18">
        <v>44991</v>
      </c>
      <c r="D25" s="17">
        <v>0.47019675925925924</v>
      </c>
      <c r="H25">
        <v>423.76</v>
      </c>
      <c r="N25">
        <v>0.3705</v>
      </c>
      <c r="T25">
        <v>2.0059999999999998</v>
      </c>
    </row>
    <row r="26" spans="1:22">
      <c r="A26">
        <v>15</v>
      </c>
      <c r="B26">
        <v>280</v>
      </c>
      <c r="C26" s="18">
        <v>44991</v>
      </c>
      <c r="D26" s="17">
        <v>0.47043981481481478</v>
      </c>
      <c r="H26">
        <v>424.81</v>
      </c>
      <c r="N26">
        <v>0.37140000000000001</v>
      </c>
      <c r="T26">
        <v>2.0179999999999998</v>
      </c>
    </row>
    <row r="27" spans="1:22">
      <c r="C27" s="18">
        <v>44991</v>
      </c>
      <c r="D27" s="17">
        <v>0.47069444444444447</v>
      </c>
      <c r="H27">
        <v>427</v>
      </c>
      <c r="N27">
        <v>0.37269999999999998</v>
      </c>
      <c r="T27">
        <v>2.0110000000000001</v>
      </c>
    </row>
    <row r="31" spans="1:22" ht="17.25">
      <c r="D31" s="1"/>
      <c r="E31" s="7" t="s">
        <v>29</v>
      </c>
      <c r="F31" s="7"/>
      <c r="H31" s="5">
        <f>RSQ(B15:B25,H15:H25)</f>
        <v>0.99404503324468874</v>
      </c>
      <c r="L31" s="7" t="s">
        <v>29</v>
      </c>
      <c r="M31" s="7"/>
      <c r="N31" s="5">
        <f>RSQ(B13:B26,N13:N26)</f>
        <v>0.44822457905689839</v>
      </c>
      <c r="R31" s="7" t="s">
        <v>29</v>
      </c>
      <c r="S31" s="7"/>
      <c r="T31" s="5">
        <f>RSQ(B13:B26,T13:T26)</f>
        <v>0.78405024679718327</v>
      </c>
    </row>
    <row r="32" spans="1:22">
      <c r="E32" s="7" t="s">
        <v>25</v>
      </c>
      <c r="F32" s="7"/>
      <c r="H32" s="14">
        <f>(SLOPE(H12:H25,$B$12:$B$25))</f>
        <v>2.6695604395604446E-2</v>
      </c>
      <c r="L32" s="7" t="s">
        <v>25</v>
      </c>
      <c r="M32" s="7"/>
      <c r="N32" s="14">
        <f>(SLOPE(N13:N26,B13:B26))</f>
        <v>-4.0395604395604313E-5</v>
      </c>
      <c r="R32" s="7" t="s">
        <v>25</v>
      </c>
      <c r="S32" s="7"/>
      <c r="T32" s="14">
        <f>(SLOPE(T13:T26,B13:B26))</f>
        <v>-2.6131868131868178E-4</v>
      </c>
    </row>
    <row r="33" spans="1:22" ht="17.25">
      <c r="E33" s="7" t="s">
        <v>26</v>
      </c>
      <c r="F33" s="7" t="s">
        <v>30</v>
      </c>
      <c r="H33" s="5">
        <f>(H32)*($G$2)*(1/1000)*(1/(0.0821*($D$2+273)))*44*60*60</f>
        <v>3.1974255257148014</v>
      </c>
      <c r="L33" s="7" t="s">
        <v>26</v>
      </c>
      <c r="M33" s="7" t="s">
        <v>31</v>
      </c>
      <c r="N33" s="5">
        <f>(N32)*($G$2)*(1/1000)*(1/(0.0821*($D$2+273)))*44*60*60*1000</f>
        <v>-4.8383222461316278</v>
      </c>
      <c r="R33" s="7" t="s">
        <v>26</v>
      </c>
      <c r="S33" s="7" t="s">
        <v>31</v>
      </c>
      <c r="T33" s="5">
        <f>(T32)*($G$3)*(1/1000)*(1/(0.0821*($D$2+273)))*44*60*60*1000</f>
        <v>-26.967636673955877</v>
      </c>
    </row>
    <row r="34" spans="1:22">
      <c r="A34" s="15" t="s">
        <v>0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spans="1:22">
      <c r="A35">
        <v>1</v>
      </c>
      <c r="B35">
        <v>0</v>
      </c>
      <c r="C35" s="18">
        <v>44991</v>
      </c>
      <c r="D35" s="17">
        <v>0.47118055555555555</v>
      </c>
      <c r="E35">
        <v>0.66</v>
      </c>
      <c r="F35" t="s">
        <v>42</v>
      </c>
      <c r="G35">
        <v>6.9999999999999999E-4</v>
      </c>
      <c r="H35">
        <v>413.92</v>
      </c>
      <c r="I35" t="s">
        <v>43</v>
      </c>
      <c r="J35">
        <v>5.0000000000000001E-4</v>
      </c>
      <c r="K35">
        <v>0</v>
      </c>
      <c r="L35" t="s">
        <v>43</v>
      </c>
      <c r="M35">
        <v>4.0000000000000002E-4</v>
      </c>
      <c r="N35">
        <v>0.3826</v>
      </c>
      <c r="O35" t="s">
        <v>43</v>
      </c>
      <c r="P35">
        <v>2.0000000000000001E-4</v>
      </c>
      <c r="Q35">
        <v>3.3000000000000002E-2</v>
      </c>
      <c r="R35" t="s">
        <v>43</v>
      </c>
      <c r="S35">
        <v>2.0000000000000001E-4</v>
      </c>
      <c r="T35">
        <v>2.0939999999999999</v>
      </c>
      <c r="U35" t="s">
        <v>43</v>
      </c>
      <c r="V35">
        <v>2.9999999999999997E-4</v>
      </c>
    </row>
    <row r="36" spans="1:22">
      <c r="A36">
        <v>2</v>
      </c>
      <c r="B36">
        <v>20</v>
      </c>
      <c r="C36" s="18">
        <v>44991</v>
      </c>
      <c r="D36" s="17">
        <v>0.47142361111111114</v>
      </c>
      <c r="E36">
        <v>0.63</v>
      </c>
      <c r="F36" t="s">
        <v>42</v>
      </c>
      <c r="G36">
        <v>8.0000000000000004E-4</v>
      </c>
      <c r="H36">
        <v>410.09</v>
      </c>
      <c r="I36" t="s">
        <v>43</v>
      </c>
      <c r="J36">
        <v>5.0000000000000001E-4</v>
      </c>
      <c r="K36">
        <v>0</v>
      </c>
      <c r="L36" t="s">
        <v>43</v>
      </c>
      <c r="M36">
        <v>4.0000000000000002E-4</v>
      </c>
      <c r="N36">
        <v>0.37640000000000001</v>
      </c>
      <c r="O36" t="s">
        <v>43</v>
      </c>
      <c r="P36">
        <v>2.0000000000000001E-4</v>
      </c>
      <c r="Q36">
        <v>4.1000000000000002E-2</v>
      </c>
      <c r="R36" t="s">
        <v>43</v>
      </c>
      <c r="S36">
        <v>2.0000000000000001E-4</v>
      </c>
      <c r="T36">
        <v>2.0779999999999998</v>
      </c>
      <c r="U36" t="s">
        <v>43</v>
      </c>
      <c r="V36">
        <v>2.9999999999999997E-4</v>
      </c>
    </row>
    <row r="37" spans="1:22">
      <c r="A37">
        <v>3</v>
      </c>
      <c r="B37">
        <v>40</v>
      </c>
      <c r="C37" s="18">
        <v>44991</v>
      </c>
      <c r="D37" s="17">
        <v>0.47167824074074072</v>
      </c>
      <c r="E37">
        <v>0.64</v>
      </c>
      <c r="F37" t="s">
        <v>42</v>
      </c>
      <c r="G37">
        <v>8.0000000000000004E-4</v>
      </c>
      <c r="H37">
        <v>409.91</v>
      </c>
      <c r="I37" t="s">
        <v>43</v>
      </c>
      <c r="J37">
        <v>5.0000000000000001E-4</v>
      </c>
      <c r="K37">
        <v>0</v>
      </c>
      <c r="L37" t="s">
        <v>43</v>
      </c>
      <c r="M37">
        <v>2.9999999999999997E-4</v>
      </c>
      <c r="N37">
        <v>0.37919999999999998</v>
      </c>
      <c r="O37" t="s">
        <v>43</v>
      </c>
      <c r="P37">
        <v>2.0000000000000001E-4</v>
      </c>
      <c r="Q37">
        <v>6.0000000000000001E-3</v>
      </c>
      <c r="R37" t="s">
        <v>43</v>
      </c>
      <c r="S37">
        <v>2.9999999999999997E-4</v>
      </c>
      <c r="T37">
        <v>2.0710000000000002</v>
      </c>
      <c r="U37" t="s">
        <v>43</v>
      </c>
      <c r="V37">
        <v>2.9999999999999997E-4</v>
      </c>
    </row>
    <row r="38" spans="1:22">
      <c r="A38">
        <v>4</v>
      </c>
      <c r="B38">
        <v>60</v>
      </c>
      <c r="C38" s="18">
        <v>44991</v>
      </c>
      <c r="D38" s="17">
        <v>0.47192129629629626</v>
      </c>
      <c r="E38">
        <v>0.65</v>
      </c>
      <c r="F38" t="s">
        <v>42</v>
      </c>
      <c r="G38">
        <v>5.9999999999999995E-4</v>
      </c>
      <c r="H38">
        <v>410.29</v>
      </c>
      <c r="I38" t="s">
        <v>43</v>
      </c>
      <c r="J38">
        <v>5.0000000000000001E-4</v>
      </c>
      <c r="K38">
        <v>0</v>
      </c>
      <c r="L38" t="s">
        <v>43</v>
      </c>
      <c r="M38">
        <v>4.0000000000000002E-4</v>
      </c>
      <c r="N38">
        <v>0.3836</v>
      </c>
      <c r="O38" t="s">
        <v>43</v>
      </c>
      <c r="P38">
        <v>2.0000000000000001E-4</v>
      </c>
      <c r="Q38">
        <v>4.7E-2</v>
      </c>
      <c r="R38" t="s">
        <v>43</v>
      </c>
      <c r="S38">
        <v>2.0000000000000001E-4</v>
      </c>
      <c r="T38">
        <v>2.06</v>
      </c>
      <c r="U38" t="s">
        <v>43</v>
      </c>
      <c r="V38">
        <v>2.9999999999999997E-4</v>
      </c>
    </row>
    <row r="39" spans="1:22">
      <c r="A39">
        <v>5</v>
      </c>
      <c r="B39">
        <v>80</v>
      </c>
      <c r="C39" s="18">
        <v>44991</v>
      </c>
      <c r="D39" s="17">
        <v>0.47216435185185185</v>
      </c>
      <c r="E39">
        <v>0.67</v>
      </c>
      <c r="F39" t="s">
        <v>42</v>
      </c>
      <c r="G39">
        <v>8.0000000000000004E-4</v>
      </c>
      <c r="H39">
        <v>411.36</v>
      </c>
      <c r="I39" t="s">
        <v>43</v>
      </c>
      <c r="J39">
        <v>5.0000000000000001E-4</v>
      </c>
      <c r="K39">
        <v>0</v>
      </c>
      <c r="L39" t="s">
        <v>43</v>
      </c>
      <c r="M39">
        <v>4.0000000000000002E-4</v>
      </c>
      <c r="N39">
        <v>0.378</v>
      </c>
      <c r="O39" t="s">
        <v>43</v>
      </c>
      <c r="P39">
        <v>2.0000000000000001E-4</v>
      </c>
      <c r="Q39">
        <v>7.8E-2</v>
      </c>
      <c r="R39" t="s">
        <v>43</v>
      </c>
      <c r="S39">
        <v>2.0000000000000001E-4</v>
      </c>
      <c r="T39">
        <v>2.0960000000000001</v>
      </c>
      <c r="U39" t="s">
        <v>43</v>
      </c>
      <c r="V39">
        <v>2.9999999999999997E-4</v>
      </c>
    </row>
    <row r="40" spans="1:22">
      <c r="A40">
        <v>6</v>
      </c>
      <c r="B40">
        <v>100</v>
      </c>
      <c r="C40" s="18">
        <v>44991</v>
      </c>
      <c r="D40" s="17">
        <v>0.47240740740740739</v>
      </c>
      <c r="E40">
        <v>0.68</v>
      </c>
      <c r="F40" t="s">
        <v>42</v>
      </c>
      <c r="G40">
        <v>8.9999999999999998E-4</v>
      </c>
      <c r="H40">
        <v>412.17</v>
      </c>
      <c r="I40" t="s">
        <v>43</v>
      </c>
      <c r="J40">
        <v>5.9999999999999995E-4</v>
      </c>
      <c r="K40">
        <v>0</v>
      </c>
      <c r="L40" t="s">
        <v>43</v>
      </c>
      <c r="M40">
        <v>4.0000000000000002E-4</v>
      </c>
      <c r="N40">
        <v>0.37840000000000001</v>
      </c>
      <c r="O40" t="s">
        <v>43</v>
      </c>
      <c r="P40">
        <v>2.0000000000000001E-4</v>
      </c>
      <c r="Q40">
        <v>3.4000000000000002E-2</v>
      </c>
      <c r="R40" t="s">
        <v>43</v>
      </c>
      <c r="S40">
        <v>2.0000000000000001E-4</v>
      </c>
      <c r="T40">
        <v>2.0459999999999998</v>
      </c>
      <c r="U40" t="s">
        <v>43</v>
      </c>
      <c r="V40">
        <v>2.9999999999999997E-4</v>
      </c>
    </row>
    <row r="41" spans="1:22">
      <c r="A41">
        <v>7</v>
      </c>
      <c r="B41">
        <v>120</v>
      </c>
      <c r="C41" s="18">
        <v>44991</v>
      </c>
      <c r="D41" s="17">
        <v>0.47265046296296293</v>
      </c>
      <c r="E41">
        <v>0.69</v>
      </c>
      <c r="F41" t="s">
        <v>42</v>
      </c>
      <c r="G41">
        <v>8.0000000000000004E-4</v>
      </c>
      <c r="H41">
        <v>412.97</v>
      </c>
      <c r="I41" t="s">
        <v>43</v>
      </c>
      <c r="J41">
        <v>5.0000000000000001E-4</v>
      </c>
      <c r="K41">
        <v>0</v>
      </c>
      <c r="L41" t="s">
        <v>43</v>
      </c>
      <c r="M41">
        <v>4.0000000000000002E-4</v>
      </c>
      <c r="N41">
        <v>0.38419999999999999</v>
      </c>
      <c r="O41" t="s">
        <v>43</v>
      </c>
      <c r="P41">
        <v>2.0000000000000001E-4</v>
      </c>
      <c r="Q41">
        <v>0</v>
      </c>
      <c r="R41" t="s">
        <v>43</v>
      </c>
      <c r="S41">
        <v>2.0000000000000001E-4</v>
      </c>
      <c r="T41">
        <v>2.06</v>
      </c>
      <c r="U41" t="s">
        <v>43</v>
      </c>
      <c r="V41">
        <v>2.9999999999999997E-4</v>
      </c>
    </row>
    <row r="42" spans="1:22">
      <c r="A42">
        <v>8</v>
      </c>
      <c r="B42">
        <v>140</v>
      </c>
      <c r="C42" s="18">
        <v>44991</v>
      </c>
      <c r="D42" s="17">
        <v>0.47290509259259261</v>
      </c>
      <c r="E42">
        <v>0.69</v>
      </c>
      <c r="F42" t="s">
        <v>42</v>
      </c>
      <c r="G42">
        <v>8.0000000000000004E-4</v>
      </c>
      <c r="H42">
        <v>415.34</v>
      </c>
      <c r="I42" t="s">
        <v>43</v>
      </c>
      <c r="J42">
        <v>5.0000000000000001E-4</v>
      </c>
      <c r="K42">
        <v>0</v>
      </c>
      <c r="L42" t="s">
        <v>43</v>
      </c>
      <c r="M42">
        <v>4.0000000000000002E-4</v>
      </c>
      <c r="N42">
        <v>0.37730000000000002</v>
      </c>
      <c r="O42" t="s">
        <v>43</v>
      </c>
      <c r="P42">
        <v>2.0000000000000001E-4</v>
      </c>
      <c r="Q42">
        <v>0</v>
      </c>
      <c r="R42" t="s">
        <v>43</v>
      </c>
      <c r="S42">
        <v>2.0000000000000001E-4</v>
      </c>
      <c r="T42">
        <v>2.0299999999999998</v>
      </c>
      <c r="U42" t="s">
        <v>43</v>
      </c>
      <c r="V42">
        <v>2.9999999999999997E-4</v>
      </c>
    </row>
    <row r="43" spans="1:22">
      <c r="A43">
        <v>9</v>
      </c>
      <c r="B43">
        <v>160</v>
      </c>
      <c r="C43" s="18">
        <v>44991</v>
      </c>
      <c r="D43" s="17">
        <v>0.47314814814814815</v>
      </c>
      <c r="E43">
        <v>0.7</v>
      </c>
      <c r="F43" t="s">
        <v>42</v>
      </c>
      <c r="G43">
        <v>8.0000000000000004E-4</v>
      </c>
      <c r="H43">
        <v>416.72</v>
      </c>
      <c r="I43" t="s">
        <v>43</v>
      </c>
      <c r="J43">
        <v>5.9999999999999995E-4</v>
      </c>
      <c r="K43">
        <v>0</v>
      </c>
      <c r="L43" t="s">
        <v>43</v>
      </c>
      <c r="M43">
        <v>4.0000000000000002E-4</v>
      </c>
      <c r="N43">
        <v>0.37790000000000001</v>
      </c>
      <c r="O43" t="s">
        <v>43</v>
      </c>
      <c r="P43">
        <v>2.0000000000000001E-4</v>
      </c>
      <c r="Q43">
        <v>0</v>
      </c>
      <c r="R43" t="s">
        <v>43</v>
      </c>
      <c r="S43">
        <v>2.9999999999999997E-4</v>
      </c>
      <c r="T43">
        <v>2.0590000000000002</v>
      </c>
      <c r="U43" t="s">
        <v>43</v>
      </c>
      <c r="V43">
        <v>2.9999999999999997E-4</v>
      </c>
    </row>
    <row r="44" spans="1:22">
      <c r="A44">
        <v>10</v>
      </c>
      <c r="B44">
        <v>180</v>
      </c>
      <c r="C44" s="18">
        <v>44991</v>
      </c>
      <c r="D44" s="17">
        <v>0.47339120370370374</v>
      </c>
      <c r="H44">
        <v>418.7</v>
      </c>
      <c r="N44">
        <v>0.38059999999999999</v>
      </c>
      <c r="T44">
        <v>2.0249999999999999</v>
      </c>
    </row>
    <row r="45" spans="1:22">
      <c r="A45">
        <v>11</v>
      </c>
      <c r="B45">
        <v>200</v>
      </c>
      <c r="C45" s="18">
        <v>44991</v>
      </c>
      <c r="D45" s="17">
        <v>0.47363425925925928</v>
      </c>
      <c r="H45">
        <v>420.39</v>
      </c>
      <c r="N45">
        <v>0.373</v>
      </c>
      <c r="T45">
        <v>2.0209999999999999</v>
      </c>
    </row>
    <row r="46" spans="1:22">
      <c r="A46">
        <v>12</v>
      </c>
      <c r="B46">
        <v>220</v>
      </c>
      <c r="C46" s="18">
        <v>44991</v>
      </c>
      <c r="D46" s="17">
        <v>0.47387731481481482</v>
      </c>
      <c r="H46">
        <v>421.48</v>
      </c>
      <c r="N46">
        <v>0.37469999999999998</v>
      </c>
      <c r="T46">
        <v>2.0350000000000001</v>
      </c>
    </row>
    <row r="47" spans="1:22">
      <c r="A47">
        <v>13</v>
      </c>
      <c r="B47">
        <v>240</v>
      </c>
      <c r="C47" s="18">
        <v>44991</v>
      </c>
      <c r="D47" s="17">
        <v>0.47413194444444445</v>
      </c>
      <c r="H47">
        <v>422.85</v>
      </c>
      <c r="N47">
        <v>0.37559999999999999</v>
      </c>
      <c r="T47">
        <v>2.0049999999999999</v>
      </c>
    </row>
    <row r="48" spans="1:22">
      <c r="A48">
        <v>14</v>
      </c>
      <c r="B48">
        <v>260</v>
      </c>
      <c r="C48" s="18">
        <v>44991</v>
      </c>
      <c r="D48" s="17">
        <v>0.47437499999999999</v>
      </c>
      <c r="H48">
        <v>424.55</v>
      </c>
      <c r="N48">
        <v>0.37819999999999998</v>
      </c>
      <c r="T48">
        <v>2.0489999999999999</v>
      </c>
    </row>
    <row r="49" spans="1:22">
      <c r="A49">
        <v>15</v>
      </c>
      <c r="B49">
        <v>280</v>
      </c>
      <c r="C49" s="18">
        <v>44991</v>
      </c>
      <c r="D49" s="17">
        <v>0.47461805555555553</v>
      </c>
      <c r="H49">
        <v>425.62</v>
      </c>
      <c r="N49">
        <v>0.3821</v>
      </c>
      <c r="T49">
        <v>2.04</v>
      </c>
    </row>
    <row r="50" spans="1:22" ht="17.25">
      <c r="E50" s="7" t="s">
        <v>29</v>
      </c>
      <c r="F50" s="7"/>
      <c r="H50" s="5">
        <f>RSQ(B37:B48,H37:H48)</f>
        <v>0.98417353363215265</v>
      </c>
      <c r="L50" s="7" t="s">
        <v>29</v>
      </c>
      <c r="M50" s="7"/>
      <c r="N50" s="5">
        <f>RSQ(B36:B49,N36:N49)</f>
        <v>3.8688077456300603E-2</v>
      </c>
      <c r="R50" s="7" t="s">
        <v>29</v>
      </c>
      <c r="S50" s="7"/>
      <c r="T50" s="5">
        <f>RSQ(B36:B49,T36:T49)</f>
        <v>0.48623531025652528</v>
      </c>
    </row>
    <row r="51" spans="1:22">
      <c r="E51" s="7" t="s">
        <v>25</v>
      </c>
      <c r="F51" s="7"/>
      <c r="H51" s="14">
        <f>(SLOPE(H36:H49,$B$13:$B$26))</f>
        <v>6.6646153846153855E-2</v>
      </c>
      <c r="L51" s="7" t="s">
        <v>25</v>
      </c>
      <c r="M51" s="7"/>
      <c r="N51" s="14">
        <f>(SLOPE(N36:N49,B36:B49))</f>
        <v>-7.6043956043956645E-6</v>
      </c>
      <c r="R51" s="7" t="s">
        <v>25</v>
      </c>
      <c r="S51" s="7"/>
      <c r="T51" s="14">
        <f>(SLOPE(T36:T49,B36:B49))</f>
        <v>-2.0428571428571433E-4</v>
      </c>
    </row>
    <row r="52" spans="1:22" ht="17.25">
      <c r="E52" s="7" t="s">
        <v>26</v>
      </c>
      <c r="F52" s="7" t="s">
        <v>30</v>
      </c>
      <c r="H52" s="5">
        <f>(H51)*($G$2)*(1/1000)*(1/(0.0821*($D$2+273)))*44*60*60</f>
        <v>7.9824419908430801</v>
      </c>
      <c r="L52" s="7" t="s">
        <v>26</v>
      </c>
      <c r="M52" s="7" t="s">
        <v>31</v>
      </c>
      <c r="N52" s="5">
        <f>(N51)*($G$2)*(1/1000)*(1/(0.0821*($D$2+273)))*44*60*60*1000</f>
        <v>-0.91080494948942325</v>
      </c>
      <c r="R52" s="7" t="s">
        <v>26</v>
      </c>
      <c r="S52" s="7" t="s">
        <v>31</v>
      </c>
      <c r="T52" s="5">
        <f>(T51)*($G$3)*(1/1000)*(1/(0.0821*($D$2+273)))*44*60*60*1000</f>
        <v>-21.081932959160596</v>
      </c>
    </row>
    <row r="53" spans="1:22">
      <c r="A53" s="15" t="s">
        <v>46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spans="1:22">
      <c r="A54">
        <v>1</v>
      </c>
      <c r="B54">
        <v>0</v>
      </c>
      <c r="C54" s="18">
        <v>44991</v>
      </c>
      <c r="D54" s="17">
        <v>0.45814814814814814</v>
      </c>
      <c r="H54">
        <v>420.94</v>
      </c>
      <c r="N54">
        <v>0.37390000000000001</v>
      </c>
      <c r="T54">
        <v>2.044</v>
      </c>
    </row>
    <row r="55" spans="1:22">
      <c r="A55">
        <v>2</v>
      </c>
      <c r="B55">
        <v>20</v>
      </c>
      <c r="C55" s="18">
        <v>44991</v>
      </c>
      <c r="D55" s="17">
        <v>0.45840277777777777</v>
      </c>
      <c r="H55">
        <v>412.06</v>
      </c>
      <c r="N55">
        <v>0.37619999999999998</v>
      </c>
      <c r="T55">
        <v>2.0329999999999999</v>
      </c>
    </row>
    <row r="56" spans="1:22">
      <c r="A56">
        <v>3</v>
      </c>
      <c r="B56">
        <v>40</v>
      </c>
      <c r="C56" s="18">
        <v>44991</v>
      </c>
      <c r="D56" s="17">
        <v>0.45864583333333336</v>
      </c>
      <c r="E56">
        <v>0.61</v>
      </c>
      <c r="F56" t="s">
        <v>42</v>
      </c>
      <c r="G56">
        <v>6.9999999999999999E-4</v>
      </c>
      <c r="H56">
        <v>410.15</v>
      </c>
      <c r="I56" t="s">
        <v>43</v>
      </c>
      <c r="J56">
        <v>5.0000000000000001E-4</v>
      </c>
      <c r="K56">
        <v>0</v>
      </c>
      <c r="L56" t="s">
        <v>43</v>
      </c>
      <c r="M56">
        <v>4.0000000000000002E-4</v>
      </c>
      <c r="N56">
        <v>0.37369999999999998</v>
      </c>
      <c r="O56" t="s">
        <v>43</v>
      </c>
      <c r="P56">
        <v>2.0000000000000001E-4</v>
      </c>
      <c r="Q56">
        <v>2.4E-2</v>
      </c>
      <c r="R56" t="s">
        <v>43</v>
      </c>
      <c r="S56">
        <v>2.0000000000000001E-4</v>
      </c>
      <c r="T56">
        <v>2.0430000000000001</v>
      </c>
      <c r="U56" t="s">
        <v>43</v>
      </c>
      <c r="V56">
        <v>2.9999999999999997E-4</v>
      </c>
    </row>
    <row r="57" spans="1:22">
      <c r="A57">
        <v>4</v>
      </c>
      <c r="B57">
        <v>60</v>
      </c>
      <c r="C57" s="18">
        <v>44991</v>
      </c>
      <c r="D57" s="17">
        <v>0.4588888888888889</v>
      </c>
      <c r="E57">
        <v>0.62</v>
      </c>
      <c r="F57" t="s">
        <v>42</v>
      </c>
      <c r="G57">
        <v>6.9999999999999999E-4</v>
      </c>
      <c r="H57">
        <v>409.44</v>
      </c>
      <c r="I57" t="s">
        <v>43</v>
      </c>
      <c r="J57">
        <v>5.0000000000000001E-4</v>
      </c>
      <c r="K57">
        <v>0</v>
      </c>
      <c r="L57" t="s">
        <v>43</v>
      </c>
      <c r="M57">
        <v>2.9999999999999997E-4</v>
      </c>
      <c r="N57">
        <v>0.37269999999999998</v>
      </c>
      <c r="O57" t="s">
        <v>43</v>
      </c>
      <c r="P57">
        <v>2.0000000000000001E-4</v>
      </c>
      <c r="Q57">
        <v>4.1000000000000002E-2</v>
      </c>
      <c r="R57" t="s">
        <v>43</v>
      </c>
      <c r="S57">
        <v>2.0000000000000001E-4</v>
      </c>
      <c r="T57">
        <v>2.0640000000000001</v>
      </c>
      <c r="U57" t="s">
        <v>43</v>
      </c>
      <c r="V57">
        <v>2.9999999999999997E-4</v>
      </c>
    </row>
    <row r="58" spans="1:22">
      <c r="A58">
        <v>5</v>
      </c>
      <c r="B58">
        <v>80</v>
      </c>
      <c r="C58" s="18">
        <v>44991</v>
      </c>
      <c r="D58" s="17">
        <v>0.45913194444444444</v>
      </c>
      <c r="E58">
        <v>0.64</v>
      </c>
      <c r="F58" t="s">
        <v>42</v>
      </c>
      <c r="G58">
        <v>6.9999999999999999E-4</v>
      </c>
      <c r="H58">
        <v>409.46</v>
      </c>
      <c r="I58" t="s">
        <v>43</v>
      </c>
      <c r="J58">
        <v>5.9999999999999995E-4</v>
      </c>
      <c r="K58">
        <v>0</v>
      </c>
      <c r="L58" t="s">
        <v>43</v>
      </c>
      <c r="M58">
        <v>4.0000000000000002E-4</v>
      </c>
      <c r="N58">
        <v>0.37569999999999998</v>
      </c>
      <c r="O58" t="s">
        <v>43</v>
      </c>
      <c r="P58">
        <v>2.0000000000000001E-4</v>
      </c>
      <c r="Q58">
        <v>0</v>
      </c>
      <c r="R58" t="s">
        <v>43</v>
      </c>
      <c r="S58">
        <v>4.0000000000000002E-4</v>
      </c>
      <c r="T58">
        <v>2.0630000000000002</v>
      </c>
      <c r="U58" t="s">
        <v>43</v>
      </c>
      <c r="V58">
        <v>2.9999999999999997E-4</v>
      </c>
    </row>
    <row r="59" spans="1:22">
      <c r="A59">
        <v>6</v>
      </c>
      <c r="B59">
        <v>100</v>
      </c>
      <c r="C59" s="18">
        <v>44991</v>
      </c>
      <c r="D59" s="17">
        <v>0.45938657407407407</v>
      </c>
      <c r="E59">
        <v>0.65</v>
      </c>
      <c r="F59" t="s">
        <v>42</v>
      </c>
      <c r="G59">
        <v>8.0000000000000004E-4</v>
      </c>
      <c r="H59">
        <v>410.64</v>
      </c>
      <c r="I59" t="s">
        <v>43</v>
      </c>
      <c r="J59">
        <v>5.0000000000000001E-4</v>
      </c>
      <c r="K59">
        <v>0</v>
      </c>
      <c r="L59" t="s">
        <v>43</v>
      </c>
      <c r="M59">
        <v>4.0000000000000002E-4</v>
      </c>
      <c r="N59">
        <v>0.37259999999999999</v>
      </c>
      <c r="O59" t="s">
        <v>43</v>
      </c>
      <c r="P59">
        <v>2.0000000000000001E-4</v>
      </c>
      <c r="Q59">
        <v>0</v>
      </c>
      <c r="R59" t="s">
        <v>43</v>
      </c>
      <c r="S59">
        <v>2.9999999999999997E-4</v>
      </c>
      <c r="T59">
        <v>2.0680000000000001</v>
      </c>
      <c r="U59" t="s">
        <v>43</v>
      </c>
      <c r="V59">
        <v>2.9999999999999997E-4</v>
      </c>
    </row>
    <row r="60" spans="1:22">
      <c r="A60">
        <v>7</v>
      </c>
      <c r="B60">
        <v>120</v>
      </c>
      <c r="C60" s="18">
        <v>44991</v>
      </c>
      <c r="D60" s="17">
        <v>0.45962962962962961</v>
      </c>
      <c r="E60">
        <v>0.66</v>
      </c>
      <c r="F60" t="s">
        <v>42</v>
      </c>
      <c r="G60">
        <v>8.0000000000000004E-4</v>
      </c>
      <c r="H60">
        <v>412.81</v>
      </c>
      <c r="I60" t="s">
        <v>43</v>
      </c>
      <c r="J60">
        <v>5.0000000000000001E-4</v>
      </c>
      <c r="K60">
        <v>0</v>
      </c>
      <c r="L60" t="s">
        <v>43</v>
      </c>
      <c r="M60">
        <v>5.0000000000000001E-4</v>
      </c>
      <c r="N60">
        <v>0.378</v>
      </c>
      <c r="O60" t="s">
        <v>43</v>
      </c>
      <c r="P60">
        <v>2.0000000000000001E-4</v>
      </c>
      <c r="Q60">
        <v>0</v>
      </c>
      <c r="R60" t="s">
        <v>43</v>
      </c>
      <c r="S60">
        <v>2.0000000000000001E-4</v>
      </c>
      <c r="T60">
        <v>2.0779999999999998</v>
      </c>
      <c r="U60" t="s">
        <v>43</v>
      </c>
      <c r="V60">
        <v>2.9999999999999997E-4</v>
      </c>
    </row>
    <row r="61" spans="1:22">
      <c r="A61">
        <v>8</v>
      </c>
      <c r="B61">
        <v>140</v>
      </c>
      <c r="C61" s="18">
        <v>44991</v>
      </c>
      <c r="D61" s="17">
        <v>0.45987268518518515</v>
      </c>
      <c r="E61">
        <v>0.66</v>
      </c>
      <c r="F61" t="s">
        <v>42</v>
      </c>
      <c r="G61">
        <v>6.9999999999999999E-4</v>
      </c>
      <c r="H61">
        <v>414.47</v>
      </c>
      <c r="I61" t="s">
        <v>43</v>
      </c>
      <c r="J61">
        <v>5.0000000000000001E-4</v>
      </c>
      <c r="K61">
        <v>0</v>
      </c>
      <c r="L61" t="s">
        <v>43</v>
      </c>
      <c r="M61">
        <v>4.0000000000000002E-4</v>
      </c>
      <c r="N61">
        <v>0.37540000000000001</v>
      </c>
      <c r="O61" t="s">
        <v>43</v>
      </c>
      <c r="P61">
        <v>2.0000000000000001E-4</v>
      </c>
      <c r="Q61">
        <v>0.04</v>
      </c>
      <c r="R61" t="s">
        <v>43</v>
      </c>
      <c r="S61">
        <v>2.9999999999999997E-4</v>
      </c>
      <c r="T61">
        <v>2.081</v>
      </c>
      <c r="U61" t="s">
        <v>43</v>
      </c>
      <c r="V61">
        <v>2.9999999999999997E-4</v>
      </c>
    </row>
    <row r="62" spans="1:22">
      <c r="A62">
        <v>9</v>
      </c>
      <c r="B62">
        <v>160</v>
      </c>
      <c r="C62" s="18">
        <v>44991</v>
      </c>
      <c r="D62" s="17">
        <v>0.46011574074074074</v>
      </c>
      <c r="E62">
        <v>0.67</v>
      </c>
      <c r="F62" t="s">
        <v>42</v>
      </c>
      <c r="G62">
        <v>8.0000000000000004E-4</v>
      </c>
      <c r="H62">
        <v>416.43</v>
      </c>
      <c r="I62" t="s">
        <v>43</v>
      </c>
      <c r="J62">
        <v>4.0000000000000002E-4</v>
      </c>
      <c r="K62">
        <v>0</v>
      </c>
      <c r="L62" t="s">
        <v>43</v>
      </c>
      <c r="M62">
        <v>4.0000000000000002E-4</v>
      </c>
      <c r="N62">
        <v>0.37059999999999998</v>
      </c>
      <c r="O62" t="s">
        <v>43</v>
      </c>
      <c r="P62">
        <v>2.0000000000000001E-4</v>
      </c>
      <c r="Q62">
        <v>0</v>
      </c>
      <c r="R62" t="s">
        <v>43</v>
      </c>
      <c r="S62">
        <v>2.9999999999999997E-4</v>
      </c>
      <c r="T62">
        <v>2.0110000000000001</v>
      </c>
      <c r="U62" t="s">
        <v>43</v>
      </c>
      <c r="V62">
        <v>2.9999999999999997E-4</v>
      </c>
    </row>
    <row r="63" spans="1:22">
      <c r="A63">
        <v>10</v>
      </c>
      <c r="B63">
        <v>180</v>
      </c>
      <c r="C63" s="18">
        <v>44991</v>
      </c>
      <c r="D63" s="17">
        <v>0.46037037037037037</v>
      </c>
      <c r="E63">
        <v>0.67</v>
      </c>
      <c r="F63" t="s">
        <v>42</v>
      </c>
      <c r="G63">
        <v>8.0000000000000004E-4</v>
      </c>
      <c r="H63">
        <v>418.59</v>
      </c>
      <c r="I63" t="s">
        <v>43</v>
      </c>
      <c r="J63">
        <v>1.1000000000000001E-3</v>
      </c>
      <c r="K63">
        <v>0</v>
      </c>
      <c r="L63" t="s">
        <v>43</v>
      </c>
      <c r="M63">
        <v>4.0000000000000002E-4</v>
      </c>
      <c r="N63">
        <v>0.37180000000000002</v>
      </c>
      <c r="O63" t="s">
        <v>43</v>
      </c>
      <c r="P63">
        <v>2.0000000000000001E-4</v>
      </c>
      <c r="Q63">
        <v>0</v>
      </c>
      <c r="R63" t="s">
        <v>43</v>
      </c>
      <c r="S63">
        <v>2.9999999999999997E-4</v>
      </c>
      <c r="T63">
        <v>2.0569999999999999</v>
      </c>
      <c r="U63" t="s">
        <v>43</v>
      </c>
      <c r="V63">
        <v>2.9999999999999997E-4</v>
      </c>
    </row>
    <row r="64" spans="1:22">
      <c r="A64">
        <v>11</v>
      </c>
      <c r="B64">
        <v>200</v>
      </c>
      <c r="C64" s="18">
        <v>44991</v>
      </c>
      <c r="D64" s="17">
        <v>0.46061342592592597</v>
      </c>
      <c r="H64">
        <v>421.05</v>
      </c>
      <c r="N64">
        <v>0.37390000000000001</v>
      </c>
      <c r="T64">
        <v>2.0569999999999999</v>
      </c>
    </row>
    <row r="65" spans="1:22">
      <c r="A65">
        <v>12</v>
      </c>
      <c r="B65">
        <v>220</v>
      </c>
      <c r="C65" s="18">
        <v>44991</v>
      </c>
      <c r="D65" s="17">
        <v>0.46085648148148151</v>
      </c>
      <c r="H65">
        <v>422.26</v>
      </c>
      <c r="N65">
        <v>0.37709999999999999</v>
      </c>
      <c r="T65">
        <v>2.06</v>
      </c>
    </row>
    <row r="66" spans="1:22">
      <c r="A66">
        <v>13</v>
      </c>
      <c r="B66">
        <v>240</v>
      </c>
      <c r="C66" s="18">
        <v>44991</v>
      </c>
      <c r="D66" s="17">
        <v>0.46109953703703704</v>
      </c>
      <c r="H66">
        <v>424.22</v>
      </c>
      <c r="N66">
        <v>0.38019999999999998</v>
      </c>
      <c r="T66">
        <v>2.0499999999999998</v>
      </c>
    </row>
    <row r="67" spans="1:22">
      <c r="A67">
        <v>14</v>
      </c>
      <c r="B67">
        <v>260</v>
      </c>
      <c r="C67" s="18">
        <v>44991</v>
      </c>
      <c r="D67" s="17">
        <v>0.46134259259259264</v>
      </c>
      <c r="H67">
        <v>425.78</v>
      </c>
      <c r="N67">
        <v>0.37819999999999998</v>
      </c>
      <c r="T67">
        <v>2.0379999999999998</v>
      </c>
    </row>
    <row r="68" spans="1:22">
      <c r="A68">
        <v>15</v>
      </c>
      <c r="B68">
        <v>280</v>
      </c>
      <c r="C68" s="18">
        <v>44991</v>
      </c>
      <c r="D68" s="17">
        <v>0.46159722222222221</v>
      </c>
      <c r="H68">
        <v>427.52</v>
      </c>
      <c r="N68">
        <v>0.37680000000000002</v>
      </c>
      <c r="T68">
        <v>2.0209999999999999</v>
      </c>
    </row>
    <row r="69" spans="1:22">
      <c r="A69">
        <v>16</v>
      </c>
      <c r="B69">
        <v>300</v>
      </c>
      <c r="C69" s="18">
        <v>44991</v>
      </c>
      <c r="D69" s="17">
        <v>0.46184027777777775</v>
      </c>
      <c r="H69">
        <v>429.84</v>
      </c>
      <c r="N69">
        <v>0.37319999999999998</v>
      </c>
      <c r="T69">
        <v>2.0390000000000001</v>
      </c>
    </row>
    <row r="70" spans="1:22">
      <c r="A70">
        <v>17</v>
      </c>
      <c r="B70">
        <v>320</v>
      </c>
      <c r="C70" s="18">
        <v>44991</v>
      </c>
      <c r="D70" s="17">
        <v>0.46209490740740744</v>
      </c>
      <c r="H70">
        <v>430.82</v>
      </c>
      <c r="N70">
        <v>0.371</v>
      </c>
      <c r="T70">
        <v>2.032</v>
      </c>
    </row>
    <row r="71" spans="1:22">
      <c r="C71" s="18">
        <v>44991</v>
      </c>
      <c r="D71" s="17">
        <v>0.46233796296296298</v>
      </c>
      <c r="H71">
        <v>433.04</v>
      </c>
      <c r="N71">
        <v>0.38169999999999998</v>
      </c>
      <c r="T71">
        <v>2.0659999999999998</v>
      </c>
    </row>
    <row r="73" spans="1:22" ht="17.25">
      <c r="E73" s="7" t="s">
        <v>29</v>
      </c>
      <c r="F73" s="7"/>
      <c r="H73" s="5">
        <f>RSQ(B56:B68,H56:H68)</f>
        <v>0.96874577129858686</v>
      </c>
      <c r="L73" s="7" t="s">
        <v>29</v>
      </c>
      <c r="M73" s="7"/>
      <c r="N73" s="5">
        <f>RSQ(B55:B68,N55:N68)</f>
        <v>0.15381939451744908</v>
      </c>
      <c r="R73" s="7" t="s">
        <v>29</v>
      </c>
      <c r="S73" s="7"/>
      <c r="T73" s="5">
        <f>RSQ(B55:B68,T55:T68)</f>
        <v>6.0277573336138639E-2</v>
      </c>
    </row>
    <row r="74" spans="1:22">
      <c r="E74" s="7" t="s">
        <v>25</v>
      </c>
      <c r="F74" s="7"/>
      <c r="H74" s="14">
        <f>(SLOPE(H55:H68,B55:B68))</f>
        <v>7.3283516483516498E-2</v>
      </c>
      <c r="L74" s="7" t="s">
        <v>25</v>
      </c>
      <c r="M74" s="7"/>
      <c r="N74" s="14">
        <f>(SLOPE(N55:N68,B55:B68))</f>
        <v>1.2934065934066035E-5</v>
      </c>
      <c r="R74" s="7" t="s">
        <v>25</v>
      </c>
      <c r="S74" s="7"/>
      <c r="T74" s="14">
        <f>(SLOPE(T55:T68,B55:B68))</f>
        <v>-6.000000000000076E-5</v>
      </c>
    </row>
    <row r="75" spans="1:22" ht="17.25">
      <c r="E75" s="7" t="s">
        <v>26</v>
      </c>
      <c r="F75" s="7" t="s">
        <v>30</v>
      </c>
      <c r="H75" s="5">
        <f>(H74)*($G$2)*(1/1000)*(1/(0.0821*($D$2+273)))*44*60*60</f>
        <v>8.7774220334610096</v>
      </c>
      <c r="L75" s="7" t="s">
        <v>26</v>
      </c>
      <c r="M75" s="7" t="s">
        <v>31</v>
      </c>
      <c r="N75" s="5">
        <f>(N74)*($G$2)*(1/1000)*(1/(0.0821*($D$2+273)))*44*60*60*1000</f>
        <v>1.5491581294061427</v>
      </c>
      <c r="R75" s="7" t="s">
        <v>26</v>
      </c>
      <c r="S75" s="7" t="s">
        <v>31</v>
      </c>
      <c r="T75" s="5">
        <f>(T74)*($G$3)*(1/1000)*(1/(0.0821*($D$2+273)))*44*60*60*1000</f>
        <v>-6.1918963935996914</v>
      </c>
    </row>
    <row r="76" spans="1:22">
      <c r="A76" s="15" t="s">
        <v>47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spans="1:22">
      <c r="A77">
        <v>1</v>
      </c>
      <c r="B77">
        <v>0</v>
      </c>
      <c r="C77" s="18">
        <v>44991</v>
      </c>
      <c r="D77" s="17">
        <v>0.46283564814814815</v>
      </c>
      <c r="H77">
        <v>429.52</v>
      </c>
      <c r="N77">
        <v>0.37530000000000002</v>
      </c>
      <c r="T77">
        <v>2.0449999999999999</v>
      </c>
    </row>
    <row r="78" spans="1:22">
      <c r="A78">
        <v>2</v>
      </c>
      <c r="B78">
        <v>20</v>
      </c>
      <c r="C78" s="18">
        <v>44991</v>
      </c>
      <c r="D78" s="17">
        <v>0.46307870370370369</v>
      </c>
      <c r="H78">
        <v>425.66</v>
      </c>
      <c r="N78">
        <v>0.37680000000000002</v>
      </c>
      <c r="T78">
        <v>2.0579999999999998</v>
      </c>
    </row>
    <row r="79" spans="1:22">
      <c r="A79">
        <v>3</v>
      </c>
      <c r="B79">
        <v>40</v>
      </c>
      <c r="C79" s="18">
        <v>44991</v>
      </c>
      <c r="D79" s="17">
        <v>0.46332175925925928</v>
      </c>
      <c r="E79">
        <v>0.62</v>
      </c>
      <c r="F79" t="s">
        <v>42</v>
      </c>
      <c r="G79">
        <v>8.0000000000000004E-4</v>
      </c>
      <c r="H79">
        <v>413.88</v>
      </c>
      <c r="I79" t="s">
        <v>43</v>
      </c>
      <c r="J79">
        <v>5.0000000000000001E-4</v>
      </c>
      <c r="K79">
        <v>0</v>
      </c>
      <c r="L79" t="s">
        <v>43</v>
      </c>
      <c r="M79">
        <v>4.0000000000000002E-4</v>
      </c>
      <c r="N79">
        <v>0.3831</v>
      </c>
      <c r="O79" t="s">
        <v>43</v>
      </c>
      <c r="P79">
        <v>2.0000000000000001E-4</v>
      </c>
      <c r="Q79">
        <v>0</v>
      </c>
      <c r="R79" t="s">
        <v>43</v>
      </c>
      <c r="S79">
        <v>2.9999999999999997E-4</v>
      </c>
      <c r="T79">
        <v>2.069</v>
      </c>
      <c r="U79" t="s">
        <v>43</v>
      </c>
      <c r="V79">
        <v>2.9999999999999997E-4</v>
      </c>
    </row>
    <row r="80" spans="1:22">
      <c r="A80">
        <v>4</v>
      </c>
      <c r="B80">
        <v>60</v>
      </c>
      <c r="C80" s="18">
        <v>44991</v>
      </c>
      <c r="D80" s="17">
        <v>0.46357638888888886</v>
      </c>
      <c r="E80">
        <v>0.63</v>
      </c>
      <c r="F80" t="s">
        <v>42</v>
      </c>
      <c r="G80">
        <v>6.9999999999999999E-4</v>
      </c>
      <c r="H80">
        <v>410.74</v>
      </c>
      <c r="I80" t="s">
        <v>43</v>
      </c>
      <c r="J80">
        <v>5.0000000000000001E-4</v>
      </c>
      <c r="K80">
        <v>0</v>
      </c>
      <c r="L80" t="s">
        <v>43</v>
      </c>
      <c r="M80">
        <v>4.0000000000000002E-4</v>
      </c>
      <c r="N80">
        <v>0.37680000000000002</v>
      </c>
      <c r="O80" t="s">
        <v>43</v>
      </c>
      <c r="P80">
        <v>2.0000000000000001E-4</v>
      </c>
      <c r="Q80">
        <v>0</v>
      </c>
      <c r="R80" t="s">
        <v>43</v>
      </c>
      <c r="S80">
        <v>2.0000000000000001E-4</v>
      </c>
      <c r="T80">
        <v>2.0640000000000001</v>
      </c>
      <c r="U80" t="s">
        <v>43</v>
      </c>
      <c r="V80">
        <v>2.9999999999999997E-4</v>
      </c>
    </row>
    <row r="81" spans="1:22">
      <c r="A81">
        <v>5</v>
      </c>
      <c r="B81">
        <v>80</v>
      </c>
      <c r="C81" s="18">
        <v>44991</v>
      </c>
      <c r="D81" s="17">
        <v>0.4638194444444444</v>
      </c>
      <c r="E81">
        <v>0.64</v>
      </c>
      <c r="F81" t="s">
        <v>42</v>
      </c>
      <c r="G81">
        <v>6.9999999999999999E-4</v>
      </c>
      <c r="H81">
        <v>410.44</v>
      </c>
      <c r="I81" t="s">
        <v>43</v>
      </c>
      <c r="J81">
        <v>5.9999999999999995E-4</v>
      </c>
      <c r="K81">
        <v>0</v>
      </c>
      <c r="L81" t="s">
        <v>43</v>
      </c>
      <c r="M81">
        <v>2.9999999999999997E-4</v>
      </c>
      <c r="N81">
        <v>0.38129999999999997</v>
      </c>
      <c r="O81" t="s">
        <v>43</v>
      </c>
      <c r="P81">
        <v>2.0000000000000001E-4</v>
      </c>
      <c r="Q81">
        <v>2E-3</v>
      </c>
      <c r="R81" t="s">
        <v>43</v>
      </c>
      <c r="S81">
        <v>2.0000000000000001E-4</v>
      </c>
      <c r="T81">
        <v>2.0470000000000002</v>
      </c>
      <c r="U81" t="s">
        <v>43</v>
      </c>
      <c r="V81">
        <v>2.9999999999999997E-4</v>
      </c>
    </row>
    <row r="82" spans="1:22">
      <c r="A82">
        <v>6</v>
      </c>
      <c r="B82">
        <v>100</v>
      </c>
      <c r="C82" s="18">
        <v>44991</v>
      </c>
      <c r="D82" s="17">
        <v>0.46406249999999999</v>
      </c>
      <c r="E82">
        <v>0.65</v>
      </c>
      <c r="F82" t="s">
        <v>42</v>
      </c>
      <c r="G82">
        <v>8.0000000000000004E-4</v>
      </c>
      <c r="H82">
        <v>411.18</v>
      </c>
      <c r="I82" t="s">
        <v>43</v>
      </c>
      <c r="J82">
        <v>5.9999999999999995E-4</v>
      </c>
      <c r="K82">
        <v>0</v>
      </c>
      <c r="L82" t="s">
        <v>43</v>
      </c>
      <c r="M82">
        <v>4.0000000000000002E-4</v>
      </c>
      <c r="N82">
        <v>0.37759999999999999</v>
      </c>
      <c r="O82" t="s">
        <v>43</v>
      </c>
      <c r="P82">
        <v>2.0000000000000001E-4</v>
      </c>
      <c r="Q82">
        <v>0.04</v>
      </c>
      <c r="R82" t="s">
        <v>43</v>
      </c>
      <c r="S82">
        <v>2.0000000000000001E-4</v>
      </c>
      <c r="T82">
        <v>2.0339999999999998</v>
      </c>
      <c r="U82" t="s">
        <v>43</v>
      </c>
      <c r="V82">
        <v>2.9999999999999997E-4</v>
      </c>
    </row>
    <row r="83" spans="1:22">
      <c r="A83">
        <v>7</v>
      </c>
      <c r="B83">
        <v>120</v>
      </c>
      <c r="C83" s="18">
        <v>44991</v>
      </c>
      <c r="D83" s="17">
        <v>0.46430555555555553</v>
      </c>
      <c r="E83">
        <v>0.66</v>
      </c>
      <c r="F83" t="s">
        <v>42</v>
      </c>
      <c r="G83">
        <v>8.0000000000000004E-4</v>
      </c>
      <c r="H83">
        <v>412.82</v>
      </c>
      <c r="I83" t="s">
        <v>43</v>
      </c>
      <c r="J83">
        <v>5.0000000000000001E-4</v>
      </c>
      <c r="K83">
        <v>0</v>
      </c>
      <c r="L83" t="s">
        <v>43</v>
      </c>
      <c r="M83">
        <v>4.0000000000000002E-4</v>
      </c>
      <c r="N83">
        <v>0.37830000000000003</v>
      </c>
      <c r="O83" t="s">
        <v>43</v>
      </c>
      <c r="P83">
        <v>2.0000000000000001E-4</v>
      </c>
      <c r="Q83">
        <v>0</v>
      </c>
      <c r="R83" t="s">
        <v>43</v>
      </c>
      <c r="S83">
        <v>2.0000000000000001E-4</v>
      </c>
      <c r="T83">
        <v>2.032</v>
      </c>
      <c r="U83" t="s">
        <v>43</v>
      </c>
      <c r="V83">
        <v>2.9999999999999997E-4</v>
      </c>
    </row>
    <row r="84" spans="1:22">
      <c r="A84">
        <v>8</v>
      </c>
      <c r="B84">
        <v>140</v>
      </c>
      <c r="C84" s="18">
        <v>44991</v>
      </c>
      <c r="D84" s="17">
        <v>0.46454861111111106</v>
      </c>
      <c r="E84">
        <v>0.67</v>
      </c>
      <c r="F84" t="s">
        <v>42</v>
      </c>
      <c r="G84">
        <v>8.0000000000000004E-4</v>
      </c>
      <c r="H84">
        <v>414.04</v>
      </c>
      <c r="I84" t="s">
        <v>43</v>
      </c>
      <c r="J84">
        <v>5.9999999999999995E-4</v>
      </c>
      <c r="K84">
        <v>0</v>
      </c>
      <c r="L84" t="s">
        <v>43</v>
      </c>
      <c r="M84">
        <v>4.0000000000000002E-4</v>
      </c>
      <c r="N84">
        <v>0.38340000000000002</v>
      </c>
      <c r="O84" t="s">
        <v>43</v>
      </c>
      <c r="P84">
        <v>2.0000000000000001E-4</v>
      </c>
      <c r="Q84">
        <v>1.4999999999999999E-2</v>
      </c>
      <c r="R84" t="s">
        <v>43</v>
      </c>
      <c r="S84">
        <v>2.0000000000000001E-4</v>
      </c>
      <c r="T84">
        <v>2.0430000000000001</v>
      </c>
      <c r="U84" t="s">
        <v>43</v>
      </c>
      <c r="V84">
        <v>2.9999999999999997E-4</v>
      </c>
    </row>
    <row r="85" spans="1:22">
      <c r="A85">
        <v>9</v>
      </c>
      <c r="B85">
        <v>160</v>
      </c>
      <c r="C85" s="18">
        <v>44991</v>
      </c>
      <c r="D85" s="17">
        <v>0.46479166666666666</v>
      </c>
      <c r="E85">
        <v>0.67</v>
      </c>
      <c r="F85" t="s">
        <v>42</v>
      </c>
      <c r="G85">
        <v>6.9999999999999999E-4</v>
      </c>
      <c r="H85">
        <v>415.39</v>
      </c>
      <c r="I85" t="s">
        <v>43</v>
      </c>
      <c r="J85">
        <v>5.9999999999999995E-4</v>
      </c>
      <c r="K85">
        <v>0</v>
      </c>
      <c r="L85" t="s">
        <v>43</v>
      </c>
      <c r="M85">
        <v>4.0000000000000002E-4</v>
      </c>
      <c r="N85">
        <v>0.37769999999999998</v>
      </c>
      <c r="O85" t="s">
        <v>43</v>
      </c>
      <c r="P85">
        <v>2.0000000000000001E-4</v>
      </c>
      <c r="Q85">
        <v>0.03</v>
      </c>
      <c r="R85" t="s">
        <v>43</v>
      </c>
      <c r="S85">
        <v>2.0000000000000001E-4</v>
      </c>
      <c r="T85">
        <v>2.052</v>
      </c>
      <c r="U85" t="s">
        <v>43</v>
      </c>
      <c r="V85">
        <v>2.9999999999999997E-4</v>
      </c>
    </row>
    <row r="86" spans="1:22">
      <c r="A86">
        <v>10</v>
      </c>
      <c r="B86">
        <v>180</v>
      </c>
      <c r="C86" s="18">
        <v>44991</v>
      </c>
      <c r="D86" s="17">
        <v>0.46504629629629629</v>
      </c>
      <c r="E86">
        <v>0.67</v>
      </c>
      <c r="F86" t="s">
        <v>42</v>
      </c>
      <c r="G86">
        <v>6.9999999999999999E-4</v>
      </c>
      <c r="H86">
        <v>417.94</v>
      </c>
      <c r="I86" t="s">
        <v>43</v>
      </c>
      <c r="J86">
        <v>5.0000000000000001E-4</v>
      </c>
      <c r="K86">
        <v>0</v>
      </c>
      <c r="L86" t="s">
        <v>43</v>
      </c>
      <c r="M86">
        <v>4.0000000000000002E-4</v>
      </c>
      <c r="N86">
        <v>0.37990000000000002</v>
      </c>
      <c r="O86" t="s">
        <v>43</v>
      </c>
      <c r="P86">
        <v>2.0000000000000001E-4</v>
      </c>
      <c r="Q86">
        <v>1.9E-2</v>
      </c>
      <c r="R86" t="s">
        <v>43</v>
      </c>
      <c r="S86">
        <v>2.0000000000000001E-4</v>
      </c>
      <c r="T86">
        <v>2.0569999999999999</v>
      </c>
      <c r="U86" t="s">
        <v>43</v>
      </c>
      <c r="V86">
        <v>2.9999999999999997E-4</v>
      </c>
    </row>
    <row r="87" spans="1:22">
      <c r="A87">
        <v>11</v>
      </c>
      <c r="B87">
        <v>200</v>
      </c>
      <c r="C87" s="18">
        <v>44991</v>
      </c>
      <c r="D87" s="17">
        <v>0.46530092592592592</v>
      </c>
      <c r="E87">
        <v>0.68</v>
      </c>
      <c r="F87" t="s">
        <v>42</v>
      </c>
      <c r="G87">
        <v>8.0000000000000004E-4</v>
      </c>
      <c r="H87">
        <v>420.54</v>
      </c>
      <c r="I87" t="s">
        <v>43</v>
      </c>
      <c r="J87">
        <v>5.9999999999999995E-4</v>
      </c>
      <c r="K87">
        <v>0</v>
      </c>
      <c r="L87" t="s">
        <v>43</v>
      </c>
      <c r="M87">
        <v>5.0000000000000001E-4</v>
      </c>
      <c r="N87">
        <v>0.3856</v>
      </c>
      <c r="O87" t="s">
        <v>43</v>
      </c>
      <c r="P87">
        <v>2.0000000000000001E-4</v>
      </c>
      <c r="Q87">
        <v>0</v>
      </c>
      <c r="R87" t="s">
        <v>43</v>
      </c>
      <c r="S87">
        <v>2.9999999999999997E-4</v>
      </c>
      <c r="T87">
        <v>2.056</v>
      </c>
      <c r="U87" t="s">
        <v>43</v>
      </c>
      <c r="V87">
        <v>2.9999999999999997E-4</v>
      </c>
    </row>
    <row r="88" spans="1:22">
      <c r="A88">
        <v>12</v>
      </c>
      <c r="B88">
        <v>220</v>
      </c>
      <c r="C88" s="18">
        <v>44991</v>
      </c>
      <c r="D88" s="17">
        <v>0.46554398148148146</v>
      </c>
      <c r="E88">
        <v>0.69</v>
      </c>
      <c r="F88" t="s">
        <v>42</v>
      </c>
      <c r="G88">
        <v>6.9999999999999999E-4</v>
      </c>
      <c r="H88">
        <v>422.81</v>
      </c>
      <c r="I88" t="s">
        <v>43</v>
      </c>
      <c r="J88">
        <v>5.0000000000000001E-4</v>
      </c>
      <c r="K88">
        <v>0</v>
      </c>
      <c r="L88" t="s">
        <v>43</v>
      </c>
      <c r="M88">
        <v>4.0000000000000002E-4</v>
      </c>
      <c r="N88">
        <v>0.3886</v>
      </c>
      <c r="O88" t="s">
        <v>43</v>
      </c>
      <c r="P88">
        <v>2.0000000000000001E-4</v>
      </c>
      <c r="Q88">
        <v>0</v>
      </c>
      <c r="R88" t="s">
        <v>43</v>
      </c>
      <c r="S88">
        <v>2.9999999999999997E-4</v>
      </c>
      <c r="T88">
        <v>2.0390000000000001</v>
      </c>
      <c r="U88" t="s">
        <v>43</v>
      </c>
      <c r="V88">
        <v>2.9999999999999997E-4</v>
      </c>
    </row>
    <row r="89" spans="1:22">
      <c r="A89">
        <v>13</v>
      </c>
      <c r="B89">
        <v>240</v>
      </c>
      <c r="C89" s="18">
        <v>44991</v>
      </c>
      <c r="D89" s="17">
        <v>0.465787037037037</v>
      </c>
      <c r="E89">
        <v>0.69</v>
      </c>
      <c r="F89" t="s">
        <v>42</v>
      </c>
      <c r="G89">
        <v>8.0000000000000004E-4</v>
      </c>
      <c r="H89">
        <v>425.32</v>
      </c>
      <c r="I89" t="s">
        <v>43</v>
      </c>
      <c r="J89">
        <v>5.9999999999999995E-4</v>
      </c>
      <c r="K89">
        <v>0</v>
      </c>
      <c r="L89" t="s">
        <v>43</v>
      </c>
      <c r="M89">
        <v>5.0000000000000001E-4</v>
      </c>
      <c r="N89">
        <v>0.38929999999999998</v>
      </c>
      <c r="O89" t="s">
        <v>43</v>
      </c>
      <c r="P89">
        <v>2.0000000000000001E-4</v>
      </c>
      <c r="Q89">
        <v>0</v>
      </c>
      <c r="R89" t="s">
        <v>43</v>
      </c>
      <c r="S89">
        <v>2.0000000000000001E-4</v>
      </c>
      <c r="T89">
        <v>2.0390000000000001</v>
      </c>
      <c r="U89" t="s">
        <v>43</v>
      </c>
      <c r="V89">
        <v>2.9999999999999997E-4</v>
      </c>
    </row>
    <row r="90" spans="1:22">
      <c r="A90">
        <v>14</v>
      </c>
      <c r="B90">
        <v>260</v>
      </c>
      <c r="C90" s="18">
        <v>44991</v>
      </c>
      <c r="D90" s="17">
        <v>0.46603009259259259</v>
      </c>
      <c r="H90">
        <v>426.93</v>
      </c>
      <c r="N90">
        <v>0.39600000000000002</v>
      </c>
      <c r="T90">
        <v>2.0390000000000001</v>
      </c>
    </row>
    <row r="91" spans="1:22">
      <c r="A91">
        <v>15</v>
      </c>
      <c r="B91">
        <v>280</v>
      </c>
      <c r="C91" s="18">
        <v>44991</v>
      </c>
      <c r="D91" s="17">
        <v>0.46627314814814813</v>
      </c>
      <c r="H91">
        <v>429.27</v>
      </c>
      <c r="N91">
        <v>0.39479999999999998</v>
      </c>
      <c r="T91">
        <v>2.0129999999999999</v>
      </c>
    </row>
    <row r="92" spans="1:22" ht="17.25">
      <c r="C92" s="18">
        <v>44991</v>
      </c>
      <c r="D92" s="17">
        <v>0.46651620370370367</v>
      </c>
      <c r="E92" s="7" t="s">
        <v>29</v>
      </c>
      <c r="F92" s="7"/>
      <c r="H92" s="5">
        <f>RSQ(B81:B91,H81:H91)</f>
        <v>0.98475037989773728</v>
      </c>
      <c r="L92" s="7" t="s">
        <v>29</v>
      </c>
      <c r="M92" s="7"/>
      <c r="N92" s="5">
        <f>RSQ(B77:B89,N77:N89)</f>
        <v>0.55402115007151831</v>
      </c>
      <c r="R92" s="7" t="s">
        <v>29</v>
      </c>
      <c r="S92" s="7"/>
      <c r="T92" s="5">
        <f>RSQ(B77:B89,T77:T89)</f>
        <v>0.11770066717105371</v>
      </c>
    </row>
    <row r="93" spans="1:22">
      <c r="E93" s="7" t="s">
        <v>25</v>
      </c>
      <c r="F93" s="7"/>
      <c r="H93" s="14">
        <f>(SLOPE(H77:H89,B77:B89))</f>
        <v>5.9203296703296705E-3</v>
      </c>
      <c r="L93" s="7" t="s">
        <v>25</v>
      </c>
      <c r="M93" s="7"/>
      <c r="N93" s="14">
        <f>(SLOPE(N77:N89,B77:B89))</f>
        <v>4.4203296703296613E-5</v>
      </c>
      <c r="R93" s="7" t="s">
        <v>25</v>
      </c>
      <c r="S93" s="7"/>
      <c r="T93" s="14">
        <f>(SLOPE(T77:T89,B77:B89))</f>
        <v>-5.0824175824174983E-5</v>
      </c>
    </row>
    <row r="94" spans="1:22" ht="17.25">
      <c r="E94" s="7" t="s">
        <v>26</v>
      </c>
      <c r="F94" s="7" t="s">
        <v>30</v>
      </c>
      <c r="H94" s="5">
        <f>(H93)*($G$2)*(1/1000)*(1/(0.0821*($D$2+273)))*44*60*60</f>
        <v>0.70909850655696949</v>
      </c>
      <c r="L94" s="7" t="s">
        <v>26</v>
      </c>
      <c r="M94" s="7" t="s">
        <v>31</v>
      </c>
      <c r="N94" s="5">
        <f>(N93)*($G$2)*(1/1000)*(1/(0.0821*($D$2+273)))*44*60*60*1000</f>
        <v>5.2943828169381044</v>
      </c>
      <c r="R94" s="7" t="s">
        <v>26</v>
      </c>
      <c r="S94" s="7" t="s">
        <v>31</v>
      </c>
      <c r="T94" s="5">
        <f>(T93)*($G$3)*(1/1000)*(1/(0.0821*($D$2+273)))*44*60*60*1000</f>
        <v>-5.2449671832230287</v>
      </c>
    </row>
    <row r="95" spans="1:22">
      <c r="V95" s="15"/>
    </row>
    <row r="101" spans="22:22">
      <c r="V101">
        <v>2.9999999999999997E-4</v>
      </c>
    </row>
    <row r="102" spans="22:22">
      <c r="V102">
        <v>2.9999999999999997E-4</v>
      </c>
    </row>
    <row r="103" spans="22:22">
      <c r="V103">
        <v>2.9999999999999997E-4</v>
      </c>
    </row>
    <row r="104" spans="22:22">
      <c r="V104">
        <v>2.9999999999999997E-4</v>
      </c>
    </row>
    <row r="105" spans="22:22">
      <c r="V105">
        <v>2.9999999999999997E-4</v>
      </c>
    </row>
    <row r="106" spans="22:22">
      <c r="V106">
        <v>2.9999999999999997E-4</v>
      </c>
    </row>
    <row r="107" spans="22:22">
      <c r="V107">
        <v>2.9999999999999997E-4</v>
      </c>
    </row>
    <row r="108" spans="22:22">
      <c r="V108">
        <v>2.9999999999999997E-4</v>
      </c>
    </row>
    <row r="109" spans="22:22">
      <c r="V109">
        <v>2.9999999999999997E-4</v>
      </c>
    </row>
    <row r="110" spans="22:22">
      <c r="V110">
        <v>2.9999999999999997E-4</v>
      </c>
    </row>
    <row r="114" spans="22:22">
      <c r="V114" s="15"/>
    </row>
    <row r="119" spans="22:22">
      <c r="V119">
        <v>2.9999999999999997E-4</v>
      </c>
    </row>
    <row r="120" spans="22:22">
      <c r="V120">
        <v>2.9999999999999997E-4</v>
      </c>
    </row>
    <row r="121" spans="22:22">
      <c r="V121">
        <v>2.9999999999999997E-4</v>
      </c>
    </row>
    <row r="122" spans="22:22">
      <c r="V122">
        <v>2.9999999999999997E-4</v>
      </c>
    </row>
    <row r="123" spans="22:22">
      <c r="V123">
        <v>2.9999999999999997E-4</v>
      </c>
    </row>
    <row r="124" spans="22:22">
      <c r="V124">
        <v>2.9999999999999997E-4</v>
      </c>
    </row>
    <row r="125" spans="22:22">
      <c r="V125">
        <v>2.9999999999999997E-4</v>
      </c>
    </row>
    <row r="126" spans="22:22">
      <c r="V126">
        <v>2.9999999999999997E-4</v>
      </c>
    </row>
    <row r="127" spans="22:22">
      <c r="V127">
        <v>2.9999999999999997E-4</v>
      </c>
    </row>
    <row r="133" spans="22:22">
      <c r="V133" s="15"/>
    </row>
    <row r="134" spans="22:22">
      <c r="V134">
        <v>2.9999999999999997E-4</v>
      </c>
    </row>
    <row r="135" spans="22:22">
      <c r="V135">
        <v>2.9999999999999997E-4</v>
      </c>
    </row>
    <row r="136" spans="22:22">
      <c r="V136">
        <v>2.9999999999999997E-4</v>
      </c>
    </row>
    <row r="137" spans="22:22">
      <c r="V137">
        <v>2.9999999999999997E-4</v>
      </c>
    </row>
    <row r="138" spans="22:22">
      <c r="V138">
        <v>2.9999999999999997E-4</v>
      </c>
    </row>
    <row r="139" spans="22:22">
      <c r="V139">
        <v>2.9999999999999997E-4</v>
      </c>
    </row>
    <row r="140" spans="22:22">
      <c r="V140">
        <v>2.9999999999999997E-4</v>
      </c>
    </row>
    <row r="141" spans="22:22">
      <c r="V141">
        <v>4.0000000000000002E-4</v>
      </c>
    </row>
    <row r="142" spans="22:22">
      <c r="V142">
        <v>2.9999999999999997E-4</v>
      </c>
    </row>
    <row r="143" spans="22:22">
      <c r="V143">
        <v>2.9999999999999997E-4</v>
      </c>
    </row>
    <row r="144" spans="22:22">
      <c r="V144">
        <v>2.0000000000000001E-4</v>
      </c>
    </row>
    <row r="145" spans="22:22">
      <c r="V145">
        <v>2.9999999999999997E-4</v>
      </c>
    </row>
    <row r="152" spans="22:22">
      <c r="V152" s="15"/>
    </row>
    <row r="153" spans="22:22">
      <c r="V153">
        <v>2.9999999999999997E-4</v>
      </c>
    </row>
    <row r="154" spans="22:22">
      <c r="V154">
        <v>2.9999999999999997E-4</v>
      </c>
    </row>
    <row r="155" spans="22:22">
      <c r="V155">
        <v>2.9999999999999997E-4</v>
      </c>
    </row>
    <row r="156" spans="22:22">
      <c r="V156">
        <v>2.9999999999999997E-4</v>
      </c>
    </row>
    <row r="157" spans="22:22">
      <c r="V157">
        <v>2.9999999999999997E-4</v>
      </c>
    </row>
    <row r="158" spans="22:22">
      <c r="V158">
        <v>2.9999999999999997E-4</v>
      </c>
    </row>
    <row r="159" spans="22:22">
      <c r="V159">
        <v>2.9999999999999997E-4</v>
      </c>
    </row>
    <row r="160" spans="22:22">
      <c r="V160">
        <v>2.9999999999999997E-4</v>
      </c>
    </row>
    <row r="161" spans="22:22">
      <c r="V161">
        <v>2.9999999999999997E-4</v>
      </c>
    </row>
    <row r="162" spans="22:22">
      <c r="V162">
        <v>4.0000000000000002E-4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382D-6A95-4B8C-9E17-351A6AC4C355}">
  <sheetPr>
    <tabColor theme="5" tint="0.79998168889431442"/>
  </sheetPr>
  <dimension ref="A1:V162"/>
  <sheetViews>
    <sheetView topLeftCell="A19" zoomScaleNormal="100" workbookViewId="0">
      <selection activeCell="T11" sqref="C11:T11"/>
    </sheetView>
  </sheetViews>
  <sheetFormatPr defaultColWidth="8.85546875" defaultRowHeight="15"/>
  <cols>
    <col min="1" max="1" width="11.42578125" bestFit="1" customWidth="1"/>
    <col min="2" max="2" width="12.140625" bestFit="1" customWidth="1"/>
    <col min="3" max="3" width="10.7109375" bestFit="1" customWidth="1"/>
    <col min="5" max="5" width="16.28515625" bestFit="1" customWidth="1"/>
    <col min="8" max="8" width="9.7109375" bestFit="1" customWidth="1"/>
    <col min="12" max="12" width="13.85546875" bestFit="1" customWidth="1"/>
    <col min="13" max="13" width="14.85546875" bestFit="1" customWidth="1"/>
    <col min="14" max="14" width="10.7109375" bestFit="1" customWidth="1"/>
    <col min="18" max="18" width="13.85546875" bestFit="1" customWidth="1"/>
    <col min="19" max="19" width="12.7109375" bestFit="1" customWidth="1"/>
    <col min="20" max="20" width="13" bestFit="1" customWidth="1"/>
  </cols>
  <sheetData>
    <row r="1" spans="1:22">
      <c r="A1" s="7"/>
      <c r="D1" s="7" t="s">
        <v>2</v>
      </c>
      <c r="G1" s="7" t="s">
        <v>28</v>
      </c>
      <c r="J1" s="16"/>
      <c r="Q1" s="16"/>
    </row>
    <row r="2" spans="1:22">
      <c r="D2">
        <v>18</v>
      </c>
      <c r="F2">
        <v>1</v>
      </c>
      <c r="G2" s="6">
        <v>18.065153191196096</v>
      </c>
    </row>
    <row r="3" spans="1:22">
      <c r="F3">
        <v>2</v>
      </c>
      <c r="G3" s="6">
        <v>15.565153191196099</v>
      </c>
    </row>
    <row r="4" spans="1:22">
      <c r="F4">
        <v>3</v>
      </c>
      <c r="G4" s="6">
        <v>16.065153191196099</v>
      </c>
    </row>
    <row r="5" spans="1:22">
      <c r="F5">
        <v>4</v>
      </c>
      <c r="G5" s="6">
        <v>15.565153191196099</v>
      </c>
    </row>
    <row r="6" spans="1:22">
      <c r="F6">
        <v>5</v>
      </c>
      <c r="G6" s="6">
        <v>16.065153191196099</v>
      </c>
    </row>
    <row r="7" spans="1:22">
      <c r="F7">
        <v>6</v>
      </c>
      <c r="G7" s="6">
        <v>15.065153191196098</v>
      </c>
    </row>
    <row r="8" spans="1:22">
      <c r="F8">
        <v>7</v>
      </c>
      <c r="G8" s="6">
        <v>17.065153191196099</v>
      </c>
    </row>
    <row r="9" spans="1:22">
      <c r="F9">
        <v>8</v>
      </c>
      <c r="G9" s="6">
        <v>18.065153191196096</v>
      </c>
    </row>
    <row r="10" spans="1:22">
      <c r="G10" s="6"/>
    </row>
    <row r="11" spans="1:22">
      <c r="A11" s="15" t="s">
        <v>45</v>
      </c>
      <c r="B11" t="s">
        <v>1</v>
      </c>
      <c r="C11" t="s">
        <v>32</v>
      </c>
      <c r="D11" t="s">
        <v>33</v>
      </c>
      <c r="E11" t="s">
        <v>34</v>
      </c>
      <c r="F11" t="s">
        <v>35</v>
      </c>
      <c r="G11" t="s">
        <v>36</v>
      </c>
      <c r="H11" t="s">
        <v>37</v>
      </c>
      <c r="I11" t="s">
        <v>35</v>
      </c>
      <c r="J11" t="s">
        <v>36</v>
      </c>
      <c r="K11" t="s">
        <v>38</v>
      </c>
      <c r="L11" t="s">
        <v>35</v>
      </c>
      <c r="M11" t="s">
        <v>36</v>
      </c>
      <c r="N11" t="s">
        <v>39</v>
      </c>
      <c r="O11" t="s">
        <v>35</v>
      </c>
      <c r="P11" t="s">
        <v>36</v>
      </c>
      <c r="Q11" t="s">
        <v>40</v>
      </c>
      <c r="R11" t="s">
        <v>35</v>
      </c>
      <c r="S11" t="s">
        <v>36</v>
      </c>
      <c r="T11" t="s">
        <v>41</v>
      </c>
      <c r="U11" t="s">
        <v>35</v>
      </c>
      <c r="V11" t="s">
        <v>36</v>
      </c>
    </row>
    <row r="12" spans="1:22">
      <c r="A12">
        <v>1</v>
      </c>
      <c r="B12">
        <v>0</v>
      </c>
      <c r="C12" s="18">
        <v>44991</v>
      </c>
      <c r="D12" s="17">
        <v>0.44613425925925926</v>
      </c>
      <c r="H12">
        <v>413.14</v>
      </c>
      <c r="N12">
        <v>0.36530000000000001</v>
      </c>
      <c r="T12">
        <v>2.0550000000000002</v>
      </c>
    </row>
    <row r="13" spans="1:22">
      <c r="A13">
        <v>2</v>
      </c>
      <c r="B13">
        <v>20</v>
      </c>
      <c r="C13" s="18">
        <v>44991</v>
      </c>
      <c r="D13" s="17">
        <v>0.44637731481481485</v>
      </c>
      <c r="H13">
        <v>413.19</v>
      </c>
      <c r="N13">
        <v>0.36159999999999998</v>
      </c>
      <c r="T13">
        <v>2.0499999999999998</v>
      </c>
    </row>
    <row r="14" spans="1:22">
      <c r="A14">
        <v>3</v>
      </c>
      <c r="B14">
        <v>40</v>
      </c>
      <c r="C14" s="18">
        <v>44991</v>
      </c>
      <c r="D14" s="17">
        <v>0.44662037037037039</v>
      </c>
      <c r="E14">
        <v>0.65</v>
      </c>
      <c r="F14" t="s">
        <v>42</v>
      </c>
      <c r="G14">
        <v>6.9999999999999999E-4</v>
      </c>
      <c r="H14">
        <v>413.09</v>
      </c>
      <c r="I14" t="s">
        <v>43</v>
      </c>
      <c r="J14">
        <v>5.0000000000000001E-4</v>
      </c>
      <c r="K14">
        <v>0</v>
      </c>
      <c r="L14" t="s">
        <v>43</v>
      </c>
      <c r="M14">
        <v>2.9999999999999997E-4</v>
      </c>
      <c r="N14">
        <v>0.36559999999999998</v>
      </c>
      <c r="O14" t="s">
        <v>43</v>
      </c>
      <c r="P14">
        <v>1E-4</v>
      </c>
      <c r="Q14">
        <v>4.8000000000000001E-2</v>
      </c>
      <c r="R14" t="s">
        <v>43</v>
      </c>
      <c r="S14">
        <v>2.0000000000000001E-4</v>
      </c>
      <c r="T14">
        <v>2.024</v>
      </c>
      <c r="U14" t="s">
        <v>43</v>
      </c>
      <c r="V14">
        <v>2.9999999999999997E-4</v>
      </c>
    </row>
    <row r="15" spans="1:22">
      <c r="A15">
        <v>4</v>
      </c>
      <c r="B15">
        <v>60</v>
      </c>
      <c r="C15" s="18">
        <v>44991</v>
      </c>
      <c r="D15" s="17">
        <v>0.44686342592592593</v>
      </c>
      <c r="E15">
        <v>0.66</v>
      </c>
      <c r="F15" t="s">
        <v>42</v>
      </c>
      <c r="G15">
        <v>6.9999999999999999E-4</v>
      </c>
      <c r="H15">
        <v>412.82</v>
      </c>
      <c r="I15" t="s">
        <v>43</v>
      </c>
      <c r="J15">
        <v>5.0000000000000001E-4</v>
      </c>
      <c r="K15">
        <v>0</v>
      </c>
      <c r="L15" t="s">
        <v>43</v>
      </c>
      <c r="M15">
        <v>4.0000000000000002E-4</v>
      </c>
      <c r="N15">
        <v>0.35880000000000001</v>
      </c>
      <c r="O15" t="s">
        <v>43</v>
      </c>
      <c r="P15">
        <v>1E-4</v>
      </c>
      <c r="Q15">
        <v>7.8E-2</v>
      </c>
      <c r="R15" t="s">
        <v>43</v>
      </c>
      <c r="S15">
        <v>2.0000000000000001E-4</v>
      </c>
      <c r="T15">
        <v>2.036</v>
      </c>
      <c r="U15" t="s">
        <v>43</v>
      </c>
      <c r="V15">
        <v>2.9999999999999997E-4</v>
      </c>
    </row>
    <row r="16" spans="1:22">
      <c r="A16">
        <v>5</v>
      </c>
      <c r="B16">
        <v>80</v>
      </c>
      <c r="C16" s="18">
        <v>44991</v>
      </c>
      <c r="D16" s="17">
        <v>0.44710648148148152</v>
      </c>
      <c r="E16">
        <v>0.66</v>
      </c>
      <c r="F16" t="s">
        <v>42</v>
      </c>
      <c r="G16">
        <v>6.9999999999999999E-4</v>
      </c>
      <c r="H16">
        <v>413.93</v>
      </c>
      <c r="I16" t="s">
        <v>43</v>
      </c>
      <c r="J16">
        <v>5.0000000000000001E-4</v>
      </c>
      <c r="K16">
        <v>0</v>
      </c>
      <c r="L16" t="s">
        <v>43</v>
      </c>
      <c r="M16">
        <v>4.0000000000000002E-4</v>
      </c>
      <c r="N16">
        <v>0.36380000000000001</v>
      </c>
      <c r="O16" t="s">
        <v>43</v>
      </c>
      <c r="P16">
        <v>2.0000000000000001E-4</v>
      </c>
      <c r="Q16">
        <v>0</v>
      </c>
      <c r="R16" t="s">
        <v>43</v>
      </c>
      <c r="S16">
        <v>2.0000000000000001E-4</v>
      </c>
      <c r="T16">
        <v>2.0299999999999998</v>
      </c>
      <c r="U16" t="s">
        <v>43</v>
      </c>
      <c r="V16">
        <v>2.9999999999999997E-4</v>
      </c>
    </row>
    <row r="17" spans="1:22">
      <c r="A17">
        <v>6</v>
      </c>
      <c r="B17">
        <v>100</v>
      </c>
      <c r="C17" s="18">
        <v>44991</v>
      </c>
      <c r="D17" s="17">
        <v>0.4473611111111111</v>
      </c>
      <c r="E17">
        <v>0.67</v>
      </c>
      <c r="F17" t="s">
        <v>42</v>
      </c>
      <c r="G17">
        <v>8.0000000000000004E-4</v>
      </c>
      <c r="H17">
        <v>414.08</v>
      </c>
      <c r="I17" t="s">
        <v>43</v>
      </c>
      <c r="J17">
        <v>5.0000000000000001E-4</v>
      </c>
      <c r="K17">
        <v>0</v>
      </c>
      <c r="L17" t="s">
        <v>43</v>
      </c>
      <c r="M17">
        <v>4.0000000000000002E-4</v>
      </c>
      <c r="N17">
        <v>0.36309999999999998</v>
      </c>
      <c r="O17" t="s">
        <v>43</v>
      </c>
      <c r="P17">
        <v>2.0000000000000001E-4</v>
      </c>
      <c r="Q17">
        <v>3.1E-2</v>
      </c>
      <c r="R17" t="s">
        <v>43</v>
      </c>
      <c r="S17">
        <v>2.9999999999999997E-4</v>
      </c>
      <c r="T17">
        <v>2.0190000000000001</v>
      </c>
      <c r="U17" t="s">
        <v>43</v>
      </c>
      <c r="V17">
        <v>2.9999999999999997E-4</v>
      </c>
    </row>
    <row r="18" spans="1:22">
      <c r="A18">
        <v>7</v>
      </c>
      <c r="B18">
        <v>120</v>
      </c>
      <c r="C18" s="18">
        <v>44991</v>
      </c>
      <c r="D18" s="17">
        <v>0.44760416666666664</v>
      </c>
      <c r="E18">
        <v>0.67</v>
      </c>
      <c r="F18" t="s">
        <v>42</v>
      </c>
      <c r="G18">
        <v>8.0000000000000004E-4</v>
      </c>
      <c r="H18">
        <v>414.42</v>
      </c>
      <c r="I18" t="s">
        <v>43</v>
      </c>
      <c r="J18">
        <v>4.0000000000000002E-4</v>
      </c>
      <c r="K18">
        <v>0</v>
      </c>
      <c r="L18" t="s">
        <v>43</v>
      </c>
      <c r="M18">
        <v>4.0000000000000002E-4</v>
      </c>
      <c r="N18">
        <v>0.36370000000000002</v>
      </c>
      <c r="O18" t="s">
        <v>43</v>
      </c>
      <c r="P18">
        <v>2.0000000000000001E-4</v>
      </c>
      <c r="Q18">
        <v>0</v>
      </c>
      <c r="R18" t="s">
        <v>43</v>
      </c>
      <c r="S18">
        <v>2.0000000000000001E-4</v>
      </c>
      <c r="T18">
        <v>2.0150000000000001</v>
      </c>
      <c r="U18" t="s">
        <v>43</v>
      </c>
      <c r="V18">
        <v>2.9999999999999997E-4</v>
      </c>
    </row>
    <row r="19" spans="1:22">
      <c r="A19">
        <v>8</v>
      </c>
      <c r="B19">
        <v>140</v>
      </c>
      <c r="C19" s="18">
        <v>44991</v>
      </c>
      <c r="D19" s="17">
        <v>0.44784722222222223</v>
      </c>
      <c r="E19">
        <v>0.68</v>
      </c>
      <c r="F19" t="s">
        <v>42</v>
      </c>
      <c r="G19">
        <v>8.0000000000000004E-4</v>
      </c>
      <c r="H19">
        <v>414.22</v>
      </c>
      <c r="I19" t="s">
        <v>43</v>
      </c>
      <c r="J19">
        <v>5.0000000000000001E-4</v>
      </c>
      <c r="K19">
        <v>0</v>
      </c>
      <c r="L19" t="s">
        <v>43</v>
      </c>
      <c r="M19">
        <v>2.9999999999999997E-4</v>
      </c>
      <c r="N19">
        <v>0.36509999999999998</v>
      </c>
      <c r="O19" t="s">
        <v>43</v>
      </c>
      <c r="P19">
        <v>1E-4</v>
      </c>
      <c r="Q19">
        <v>1.0999999999999999E-2</v>
      </c>
      <c r="R19" t="s">
        <v>43</v>
      </c>
      <c r="S19">
        <v>2.0000000000000001E-4</v>
      </c>
      <c r="T19">
        <v>2.0129999999999999</v>
      </c>
      <c r="U19" t="s">
        <v>43</v>
      </c>
      <c r="V19">
        <v>2.9999999999999997E-4</v>
      </c>
    </row>
    <row r="20" spans="1:22">
      <c r="A20">
        <v>9</v>
      </c>
      <c r="B20">
        <v>160</v>
      </c>
      <c r="C20" s="18">
        <v>44991</v>
      </c>
      <c r="D20" s="17">
        <v>0.44809027777777777</v>
      </c>
      <c r="E20">
        <v>0.69</v>
      </c>
      <c r="F20" t="s">
        <v>42</v>
      </c>
      <c r="G20">
        <v>6.9999999999999999E-4</v>
      </c>
      <c r="H20">
        <v>414.82</v>
      </c>
      <c r="I20" t="s">
        <v>43</v>
      </c>
      <c r="J20">
        <v>5.0000000000000001E-4</v>
      </c>
      <c r="K20">
        <v>0</v>
      </c>
      <c r="L20" t="s">
        <v>43</v>
      </c>
      <c r="M20">
        <v>4.0000000000000002E-4</v>
      </c>
      <c r="N20">
        <v>0.3584</v>
      </c>
      <c r="O20" t="s">
        <v>43</v>
      </c>
      <c r="P20">
        <v>2.0000000000000001E-4</v>
      </c>
      <c r="Q20">
        <v>0.04</v>
      </c>
      <c r="R20" t="s">
        <v>43</v>
      </c>
      <c r="S20">
        <v>2.0000000000000001E-4</v>
      </c>
      <c r="T20">
        <v>2.0249999999999999</v>
      </c>
      <c r="U20" t="s">
        <v>43</v>
      </c>
      <c r="V20">
        <v>2.9999999999999997E-4</v>
      </c>
    </row>
    <row r="21" spans="1:22">
      <c r="A21">
        <v>10</v>
      </c>
      <c r="B21">
        <v>180</v>
      </c>
      <c r="C21" s="18">
        <v>44991</v>
      </c>
      <c r="D21" s="17">
        <v>0.44834490740740746</v>
      </c>
      <c r="E21">
        <v>0.69</v>
      </c>
      <c r="F21" t="s">
        <v>42</v>
      </c>
      <c r="G21">
        <v>8.0000000000000004E-4</v>
      </c>
      <c r="H21">
        <v>415.38</v>
      </c>
      <c r="I21" t="s">
        <v>43</v>
      </c>
      <c r="J21">
        <v>5.0000000000000001E-4</v>
      </c>
      <c r="K21">
        <v>0</v>
      </c>
      <c r="L21" t="s">
        <v>43</v>
      </c>
      <c r="M21">
        <v>4.0000000000000002E-4</v>
      </c>
      <c r="N21">
        <v>0.36649999999999999</v>
      </c>
      <c r="O21" t="s">
        <v>43</v>
      </c>
      <c r="P21">
        <v>2.0000000000000001E-4</v>
      </c>
      <c r="Q21">
        <v>4.8000000000000001E-2</v>
      </c>
      <c r="R21" t="s">
        <v>43</v>
      </c>
      <c r="S21">
        <v>2.9999999999999997E-4</v>
      </c>
      <c r="T21">
        <v>2.016</v>
      </c>
      <c r="U21" t="s">
        <v>43</v>
      </c>
      <c r="V21">
        <v>2.9999999999999997E-4</v>
      </c>
    </row>
    <row r="22" spans="1:22">
      <c r="A22">
        <v>11</v>
      </c>
      <c r="B22">
        <v>200</v>
      </c>
      <c r="C22" s="18">
        <v>44991</v>
      </c>
      <c r="D22" s="17">
        <v>0.44858796296296299</v>
      </c>
      <c r="E22">
        <v>0.68</v>
      </c>
      <c r="F22" t="s">
        <v>42</v>
      </c>
      <c r="G22">
        <v>8.0000000000000004E-4</v>
      </c>
      <c r="H22">
        <v>415.38</v>
      </c>
      <c r="I22" t="s">
        <v>43</v>
      </c>
      <c r="J22">
        <v>5.0000000000000001E-4</v>
      </c>
      <c r="K22">
        <v>0</v>
      </c>
      <c r="L22" t="s">
        <v>43</v>
      </c>
      <c r="M22">
        <v>4.0000000000000002E-4</v>
      </c>
      <c r="N22">
        <v>0.36649999999999999</v>
      </c>
      <c r="O22" t="s">
        <v>43</v>
      </c>
      <c r="P22">
        <v>1E-4</v>
      </c>
      <c r="Q22">
        <v>0</v>
      </c>
      <c r="R22" t="s">
        <v>43</v>
      </c>
      <c r="S22">
        <v>2.9999999999999997E-4</v>
      </c>
      <c r="T22">
        <v>2.0070000000000001</v>
      </c>
      <c r="U22" t="s">
        <v>43</v>
      </c>
      <c r="V22">
        <v>2.9999999999999997E-4</v>
      </c>
    </row>
    <row r="23" spans="1:22">
      <c r="A23">
        <v>12</v>
      </c>
      <c r="B23">
        <v>220</v>
      </c>
      <c r="C23" s="18">
        <v>44991</v>
      </c>
      <c r="D23" s="17">
        <v>0.44883101851851853</v>
      </c>
      <c r="E23">
        <v>0.69</v>
      </c>
      <c r="F23" t="s">
        <v>42</v>
      </c>
      <c r="G23">
        <v>6.9999999999999999E-4</v>
      </c>
      <c r="H23">
        <v>416.39</v>
      </c>
      <c r="I23" t="s">
        <v>43</v>
      </c>
      <c r="J23">
        <v>5.0000000000000001E-4</v>
      </c>
      <c r="K23">
        <v>0</v>
      </c>
      <c r="L23" t="s">
        <v>43</v>
      </c>
      <c r="M23">
        <v>4.0000000000000002E-4</v>
      </c>
      <c r="N23">
        <v>0.35980000000000001</v>
      </c>
      <c r="O23" t="s">
        <v>43</v>
      </c>
      <c r="P23">
        <v>2.0000000000000001E-4</v>
      </c>
      <c r="Q23">
        <v>5.5E-2</v>
      </c>
      <c r="R23" t="s">
        <v>43</v>
      </c>
      <c r="S23">
        <v>2.0000000000000001E-4</v>
      </c>
      <c r="T23">
        <v>2.0019999999999998</v>
      </c>
      <c r="U23" t="s">
        <v>43</v>
      </c>
      <c r="V23">
        <v>2.9999999999999997E-4</v>
      </c>
    </row>
    <row r="24" spans="1:22">
      <c r="A24">
        <v>13</v>
      </c>
      <c r="B24">
        <v>240</v>
      </c>
      <c r="C24" s="18">
        <v>44991</v>
      </c>
      <c r="D24" s="17">
        <v>0.44907407407407413</v>
      </c>
      <c r="H24">
        <v>417.05</v>
      </c>
      <c r="N24">
        <v>0.3624</v>
      </c>
      <c r="T24">
        <v>2.0190000000000001</v>
      </c>
    </row>
    <row r="25" spans="1:22">
      <c r="A25">
        <v>14</v>
      </c>
      <c r="B25">
        <v>260</v>
      </c>
      <c r="C25" s="18">
        <v>44991</v>
      </c>
      <c r="D25" s="17">
        <v>0.44931712962962966</v>
      </c>
      <c r="H25">
        <v>417.58</v>
      </c>
      <c r="N25">
        <v>0.36709999999999998</v>
      </c>
      <c r="T25">
        <v>2.012</v>
      </c>
    </row>
    <row r="26" spans="1:22">
      <c r="A26">
        <v>15</v>
      </c>
      <c r="B26">
        <v>280</v>
      </c>
      <c r="C26" s="18"/>
    </row>
    <row r="27" spans="1:22">
      <c r="C27" s="18"/>
    </row>
    <row r="31" spans="1:22" ht="17.25">
      <c r="D31" s="1"/>
      <c r="E31" s="7" t="s">
        <v>29</v>
      </c>
      <c r="F31" s="7"/>
      <c r="H31" s="5">
        <f>RSQ(B15:B25,H15:H25)</f>
        <v>0.9412008022391013</v>
      </c>
      <c r="L31" s="7" t="s">
        <v>29</v>
      </c>
      <c r="M31" s="7"/>
      <c r="N31" s="5">
        <f>RSQ(B13:B26,N13:N26)</f>
        <v>4.9426430440043238E-2</v>
      </c>
      <c r="R31" s="7" t="s">
        <v>29</v>
      </c>
      <c r="S31" s="7"/>
      <c r="T31" s="5">
        <f>RSQ(B13:B26,T13:T26)</f>
        <v>0.58344184150635736</v>
      </c>
    </row>
    <row r="32" spans="1:22">
      <c r="E32" s="7" t="s">
        <v>25</v>
      </c>
      <c r="F32" s="7"/>
      <c r="H32" s="14">
        <f>(SLOPE(H12:H25,$B$12:$B$25))</f>
        <v>1.7260439560439586E-2</v>
      </c>
      <c r="L32" s="7" t="s">
        <v>25</v>
      </c>
      <c r="M32" s="7"/>
      <c r="N32" s="14">
        <f>(SLOPE(N13:N26,B13:B26))</f>
        <v>8.4065934065934255E-6</v>
      </c>
      <c r="R32" s="7" t="s">
        <v>25</v>
      </c>
      <c r="S32" s="7"/>
      <c r="T32" s="14">
        <f>(SLOPE(T13:T26,B13:B26))</f>
        <v>-1.2472527472527441E-4</v>
      </c>
    </row>
    <row r="33" spans="1:22" ht="17.25">
      <c r="E33" s="7" t="s">
        <v>26</v>
      </c>
      <c r="F33" s="7" t="s">
        <v>30</v>
      </c>
      <c r="H33" s="5">
        <f>(H32)*($G$2)*(1/1000)*(1/(0.0821*($D$2+273)))*44*60*60</f>
        <v>2.0673429684436813</v>
      </c>
      <c r="L33" s="7" t="s">
        <v>26</v>
      </c>
      <c r="M33" s="7" t="s">
        <v>31</v>
      </c>
      <c r="N33" s="5">
        <f>(N32)*($G$2)*(1/1000)*(1/(0.0821*($D$2+273)))*44*60*60*1000</f>
        <v>1.0068869745078104</v>
      </c>
      <c r="R33" s="7" t="s">
        <v>26</v>
      </c>
      <c r="S33" s="7" t="s">
        <v>31</v>
      </c>
      <c r="T33" s="5">
        <f>(T32)*($G$3)*(1/1000)*(1/(0.0821*($D$2+273)))*44*60*60*1000</f>
        <v>-12.871432979369128</v>
      </c>
    </row>
    <row r="34" spans="1:22">
      <c r="A34" s="15" t="s">
        <v>0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spans="1:22">
      <c r="A35">
        <v>1</v>
      </c>
      <c r="B35">
        <v>0</v>
      </c>
      <c r="C35" s="18">
        <v>44991</v>
      </c>
      <c r="D35" s="17">
        <v>0.45398148148148149</v>
      </c>
      <c r="E35">
        <v>0.66</v>
      </c>
      <c r="F35" t="s">
        <v>42</v>
      </c>
      <c r="G35">
        <v>6.9999999999999999E-4</v>
      </c>
      <c r="H35">
        <v>419.25</v>
      </c>
      <c r="I35" t="s">
        <v>43</v>
      </c>
      <c r="J35">
        <v>5.0000000000000001E-4</v>
      </c>
      <c r="K35">
        <v>0</v>
      </c>
      <c r="L35" t="s">
        <v>43</v>
      </c>
      <c r="M35">
        <v>4.0000000000000002E-4</v>
      </c>
      <c r="N35">
        <v>0.36680000000000001</v>
      </c>
      <c r="O35" t="s">
        <v>43</v>
      </c>
      <c r="P35">
        <v>2.0000000000000001E-4</v>
      </c>
      <c r="Q35">
        <v>3.3000000000000002E-2</v>
      </c>
      <c r="R35" t="s">
        <v>43</v>
      </c>
      <c r="S35">
        <v>2.0000000000000001E-4</v>
      </c>
      <c r="T35">
        <v>2.0350000000000001</v>
      </c>
      <c r="U35" t="s">
        <v>43</v>
      </c>
      <c r="V35">
        <v>2.9999999999999997E-4</v>
      </c>
    </row>
    <row r="36" spans="1:22">
      <c r="A36">
        <v>2</v>
      </c>
      <c r="B36">
        <v>20</v>
      </c>
      <c r="C36" s="18">
        <v>44991</v>
      </c>
      <c r="D36" s="17">
        <v>0.45423611111111112</v>
      </c>
      <c r="E36">
        <v>0.63</v>
      </c>
      <c r="F36" t="s">
        <v>42</v>
      </c>
      <c r="G36">
        <v>8.0000000000000004E-4</v>
      </c>
      <c r="H36">
        <v>412.4</v>
      </c>
      <c r="I36" t="s">
        <v>43</v>
      </c>
      <c r="J36">
        <v>5.0000000000000001E-4</v>
      </c>
      <c r="K36">
        <v>0</v>
      </c>
      <c r="L36" t="s">
        <v>43</v>
      </c>
      <c r="M36">
        <v>4.0000000000000002E-4</v>
      </c>
      <c r="N36">
        <v>0.37459999999999999</v>
      </c>
      <c r="O36" t="s">
        <v>43</v>
      </c>
      <c r="P36">
        <v>2.0000000000000001E-4</v>
      </c>
      <c r="Q36">
        <v>4.1000000000000002E-2</v>
      </c>
      <c r="R36" t="s">
        <v>43</v>
      </c>
      <c r="S36">
        <v>2.0000000000000001E-4</v>
      </c>
      <c r="T36">
        <v>2.032</v>
      </c>
      <c r="U36" t="s">
        <v>43</v>
      </c>
      <c r="V36">
        <v>2.9999999999999997E-4</v>
      </c>
    </row>
    <row r="37" spans="1:22">
      <c r="A37">
        <v>3</v>
      </c>
      <c r="B37">
        <v>40</v>
      </c>
      <c r="C37" s="18">
        <v>44991</v>
      </c>
      <c r="D37" s="17">
        <v>0.45447916666666671</v>
      </c>
      <c r="E37">
        <v>0.64</v>
      </c>
      <c r="F37" t="s">
        <v>42</v>
      </c>
      <c r="G37">
        <v>8.0000000000000004E-4</v>
      </c>
      <c r="H37">
        <v>412.38</v>
      </c>
      <c r="I37" t="s">
        <v>43</v>
      </c>
      <c r="J37">
        <v>5.0000000000000001E-4</v>
      </c>
      <c r="K37">
        <v>0</v>
      </c>
      <c r="L37" t="s">
        <v>43</v>
      </c>
      <c r="M37">
        <v>2.9999999999999997E-4</v>
      </c>
      <c r="N37">
        <v>0.37730000000000002</v>
      </c>
      <c r="O37" t="s">
        <v>43</v>
      </c>
      <c r="P37">
        <v>2.0000000000000001E-4</v>
      </c>
      <c r="Q37">
        <v>6.0000000000000001E-3</v>
      </c>
      <c r="R37" t="s">
        <v>43</v>
      </c>
      <c r="S37">
        <v>2.9999999999999997E-4</v>
      </c>
      <c r="T37">
        <v>2.0550000000000002</v>
      </c>
      <c r="U37" t="s">
        <v>43</v>
      </c>
      <c r="V37">
        <v>2.9999999999999997E-4</v>
      </c>
    </row>
    <row r="38" spans="1:22">
      <c r="A38">
        <v>4</v>
      </c>
      <c r="B38">
        <v>60</v>
      </c>
      <c r="C38" s="18">
        <v>44991</v>
      </c>
      <c r="D38" s="17">
        <v>0.45472222222222225</v>
      </c>
      <c r="E38">
        <v>0.65</v>
      </c>
      <c r="F38" t="s">
        <v>42</v>
      </c>
      <c r="G38">
        <v>5.9999999999999995E-4</v>
      </c>
      <c r="H38">
        <v>412.39</v>
      </c>
      <c r="I38" t="s">
        <v>43</v>
      </c>
      <c r="J38">
        <v>5.0000000000000001E-4</v>
      </c>
      <c r="K38">
        <v>0</v>
      </c>
      <c r="L38" t="s">
        <v>43</v>
      </c>
      <c r="M38">
        <v>4.0000000000000002E-4</v>
      </c>
      <c r="N38">
        <v>0.37559999999999999</v>
      </c>
      <c r="O38" t="s">
        <v>43</v>
      </c>
      <c r="P38">
        <v>2.0000000000000001E-4</v>
      </c>
      <c r="Q38">
        <v>4.7E-2</v>
      </c>
      <c r="R38" t="s">
        <v>43</v>
      </c>
      <c r="S38">
        <v>2.0000000000000001E-4</v>
      </c>
      <c r="T38">
        <v>2.0430000000000001</v>
      </c>
      <c r="U38" t="s">
        <v>43</v>
      </c>
      <c r="V38">
        <v>2.9999999999999997E-4</v>
      </c>
    </row>
    <row r="39" spans="1:22">
      <c r="A39">
        <v>5</v>
      </c>
      <c r="B39">
        <v>80</v>
      </c>
      <c r="C39" s="18">
        <v>44991</v>
      </c>
      <c r="D39" s="17">
        <v>0.45496527777777779</v>
      </c>
      <c r="E39">
        <v>0.67</v>
      </c>
      <c r="F39" t="s">
        <v>42</v>
      </c>
      <c r="G39">
        <v>8.0000000000000004E-4</v>
      </c>
      <c r="H39">
        <v>411.95</v>
      </c>
      <c r="I39" t="s">
        <v>43</v>
      </c>
      <c r="J39">
        <v>5.0000000000000001E-4</v>
      </c>
      <c r="K39">
        <v>0</v>
      </c>
      <c r="L39" t="s">
        <v>43</v>
      </c>
      <c r="M39">
        <v>4.0000000000000002E-4</v>
      </c>
      <c r="N39">
        <v>0.37130000000000002</v>
      </c>
      <c r="O39" t="s">
        <v>43</v>
      </c>
      <c r="P39">
        <v>2.0000000000000001E-4</v>
      </c>
      <c r="Q39">
        <v>7.8E-2</v>
      </c>
      <c r="R39" t="s">
        <v>43</v>
      </c>
      <c r="S39">
        <v>2.0000000000000001E-4</v>
      </c>
      <c r="T39">
        <v>2.0369999999999999</v>
      </c>
      <c r="U39" t="s">
        <v>43</v>
      </c>
      <c r="V39">
        <v>2.9999999999999997E-4</v>
      </c>
    </row>
    <row r="40" spans="1:22">
      <c r="A40">
        <v>6</v>
      </c>
      <c r="B40">
        <v>100</v>
      </c>
      <c r="C40" s="18">
        <v>44991</v>
      </c>
      <c r="D40" s="17">
        <v>0.45520833333333338</v>
      </c>
      <c r="E40">
        <v>0.68</v>
      </c>
      <c r="F40" t="s">
        <v>42</v>
      </c>
      <c r="G40">
        <v>8.9999999999999998E-4</v>
      </c>
      <c r="H40">
        <v>414.43</v>
      </c>
      <c r="I40" t="s">
        <v>43</v>
      </c>
      <c r="J40">
        <v>5.9999999999999995E-4</v>
      </c>
      <c r="K40">
        <v>0</v>
      </c>
      <c r="L40" t="s">
        <v>43</v>
      </c>
      <c r="M40">
        <v>4.0000000000000002E-4</v>
      </c>
      <c r="N40">
        <v>0.37519999999999998</v>
      </c>
      <c r="O40" t="s">
        <v>43</v>
      </c>
      <c r="P40">
        <v>2.0000000000000001E-4</v>
      </c>
      <c r="Q40">
        <v>3.4000000000000002E-2</v>
      </c>
      <c r="R40" t="s">
        <v>43</v>
      </c>
      <c r="S40">
        <v>2.0000000000000001E-4</v>
      </c>
      <c r="T40">
        <v>2.0430000000000001</v>
      </c>
      <c r="U40" t="s">
        <v>43</v>
      </c>
      <c r="V40">
        <v>2.9999999999999997E-4</v>
      </c>
    </row>
    <row r="41" spans="1:22">
      <c r="A41">
        <v>7</v>
      </c>
      <c r="B41">
        <v>120</v>
      </c>
      <c r="C41" s="18">
        <v>44991</v>
      </c>
      <c r="D41" s="17">
        <v>0.45545138888888892</v>
      </c>
      <c r="E41">
        <v>0.69</v>
      </c>
      <c r="F41" t="s">
        <v>42</v>
      </c>
      <c r="G41">
        <v>8.0000000000000004E-4</v>
      </c>
      <c r="H41">
        <v>415.81</v>
      </c>
      <c r="I41" t="s">
        <v>43</v>
      </c>
      <c r="J41">
        <v>5.0000000000000001E-4</v>
      </c>
      <c r="K41">
        <v>0</v>
      </c>
      <c r="L41" t="s">
        <v>43</v>
      </c>
      <c r="M41">
        <v>4.0000000000000002E-4</v>
      </c>
      <c r="N41">
        <v>0.37209999999999999</v>
      </c>
      <c r="O41" t="s">
        <v>43</v>
      </c>
      <c r="P41">
        <v>2.0000000000000001E-4</v>
      </c>
      <c r="Q41">
        <v>0</v>
      </c>
      <c r="R41" t="s">
        <v>43</v>
      </c>
      <c r="S41">
        <v>2.0000000000000001E-4</v>
      </c>
      <c r="T41">
        <v>2.0550000000000002</v>
      </c>
      <c r="U41" t="s">
        <v>43</v>
      </c>
      <c r="V41">
        <v>2.9999999999999997E-4</v>
      </c>
    </row>
    <row r="42" spans="1:22">
      <c r="A42">
        <v>8</v>
      </c>
      <c r="B42">
        <v>140</v>
      </c>
      <c r="C42" s="18">
        <v>44991</v>
      </c>
      <c r="D42" s="17">
        <v>0.45569444444444446</v>
      </c>
      <c r="E42">
        <v>0.69</v>
      </c>
      <c r="F42" t="s">
        <v>42</v>
      </c>
      <c r="G42">
        <v>8.0000000000000004E-4</v>
      </c>
      <c r="H42">
        <v>416.67</v>
      </c>
      <c r="I42" t="s">
        <v>43</v>
      </c>
      <c r="J42">
        <v>5.0000000000000001E-4</v>
      </c>
      <c r="K42">
        <v>0</v>
      </c>
      <c r="L42" t="s">
        <v>43</v>
      </c>
      <c r="M42">
        <v>4.0000000000000002E-4</v>
      </c>
      <c r="N42">
        <v>0.37430000000000002</v>
      </c>
      <c r="O42" t="s">
        <v>43</v>
      </c>
      <c r="P42">
        <v>2.0000000000000001E-4</v>
      </c>
      <c r="Q42">
        <v>0</v>
      </c>
      <c r="R42" t="s">
        <v>43</v>
      </c>
      <c r="S42">
        <v>2.0000000000000001E-4</v>
      </c>
      <c r="T42">
        <v>2.036</v>
      </c>
      <c r="U42" t="s">
        <v>43</v>
      </c>
      <c r="V42">
        <v>2.9999999999999997E-4</v>
      </c>
    </row>
    <row r="43" spans="1:22">
      <c r="A43">
        <v>9</v>
      </c>
      <c r="B43">
        <v>160</v>
      </c>
      <c r="C43" s="18">
        <v>44991</v>
      </c>
      <c r="D43" s="17">
        <v>0.45594907407407409</v>
      </c>
      <c r="E43">
        <v>0.7</v>
      </c>
      <c r="F43" t="s">
        <v>42</v>
      </c>
      <c r="G43">
        <v>8.0000000000000004E-4</v>
      </c>
      <c r="H43">
        <v>417.26</v>
      </c>
      <c r="I43" t="s">
        <v>43</v>
      </c>
      <c r="J43">
        <v>5.9999999999999995E-4</v>
      </c>
      <c r="K43">
        <v>0</v>
      </c>
      <c r="L43" t="s">
        <v>43</v>
      </c>
      <c r="M43">
        <v>4.0000000000000002E-4</v>
      </c>
      <c r="N43">
        <v>0.37390000000000001</v>
      </c>
      <c r="O43" t="s">
        <v>43</v>
      </c>
      <c r="P43">
        <v>2.0000000000000001E-4</v>
      </c>
      <c r="Q43">
        <v>0</v>
      </c>
      <c r="R43" t="s">
        <v>43</v>
      </c>
      <c r="S43">
        <v>2.9999999999999997E-4</v>
      </c>
      <c r="T43">
        <v>2.0499999999999998</v>
      </c>
      <c r="U43" t="s">
        <v>43</v>
      </c>
      <c r="V43">
        <v>2.9999999999999997E-4</v>
      </c>
    </row>
    <row r="44" spans="1:22">
      <c r="A44">
        <v>10</v>
      </c>
      <c r="B44">
        <v>180</v>
      </c>
      <c r="C44" s="18">
        <v>44991</v>
      </c>
      <c r="D44" s="17">
        <v>0.45620370370370367</v>
      </c>
      <c r="H44">
        <v>418.84</v>
      </c>
      <c r="N44">
        <v>0.37430000000000002</v>
      </c>
      <c r="T44">
        <v>2.0350000000000001</v>
      </c>
    </row>
    <row r="45" spans="1:22">
      <c r="A45">
        <v>11</v>
      </c>
      <c r="B45">
        <v>200</v>
      </c>
      <c r="C45" s="18">
        <v>44991</v>
      </c>
      <c r="D45" s="17">
        <v>0.4564467592592592</v>
      </c>
      <c r="H45">
        <v>419.05</v>
      </c>
      <c r="N45">
        <v>0.3715</v>
      </c>
      <c r="T45">
        <v>2.069</v>
      </c>
    </row>
    <row r="46" spans="1:22">
      <c r="A46">
        <v>12</v>
      </c>
      <c r="B46">
        <v>220</v>
      </c>
      <c r="C46" s="18">
        <v>44991</v>
      </c>
      <c r="D46" s="17">
        <v>0.4566898148148148</v>
      </c>
      <c r="H46">
        <v>421.71</v>
      </c>
      <c r="N46">
        <v>0.37080000000000002</v>
      </c>
      <c r="T46">
        <v>2.0339999999999998</v>
      </c>
    </row>
    <row r="47" spans="1:22">
      <c r="A47">
        <v>13</v>
      </c>
      <c r="B47">
        <v>240</v>
      </c>
      <c r="C47" s="18">
        <v>44991</v>
      </c>
      <c r="D47" s="17">
        <v>0.45693287037037034</v>
      </c>
      <c r="H47">
        <v>422.67</v>
      </c>
      <c r="N47">
        <v>0.36680000000000001</v>
      </c>
      <c r="T47">
        <v>2.028</v>
      </c>
    </row>
    <row r="48" spans="1:22">
      <c r="A48">
        <v>14</v>
      </c>
      <c r="B48">
        <v>260</v>
      </c>
      <c r="C48" s="18">
        <v>44991</v>
      </c>
      <c r="D48" s="17">
        <v>0.45717592592592587</v>
      </c>
      <c r="H48">
        <v>424.56</v>
      </c>
      <c r="N48">
        <v>0.36930000000000002</v>
      </c>
      <c r="T48">
        <v>2.0310000000000001</v>
      </c>
    </row>
    <row r="49" spans="1:22">
      <c r="A49">
        <v>15</v>
      </c>
      <c r="B49">
        <v>280</v>
      </c>
      <c r="C49" s="18">
        <v>44991</v>
      </c>
      <c r="D49" s="17">
        <v>0.45741898148148147</v>
      </c>
      <c r="H49">
        <v>425.21</v>
      </c>
      <c r="N49">
        <v>0.37540000000000001</v>
      </c>
      <c r="T49">
        <v>2.0459999999999998</v>
      </c>
    </row>
    <row r="50" spans="1:22" ht="17.25">
      <c r="C50" s="18"/>
      <c r="D50" s="17"/>
      <c r="E50" s="7" t="s">
        <v>29</v>
      </c>
      <c r="F50" s="7"/>
      <c r="H50" s="5">
        <f>RSQ(B39:B49,H39:H49)</f>
        <v>0.9824700950430475</v>
      </c>
      <c r="L50" s="7" t="s">
        <v>29</v>
      </c>
      <c r="M50" s="7"/>
      <c r="N50" s="5">
        <f>RSQ(B36:B49,N36:N49)</f>
        <v>0.31027904612718132</v>
      </c>
      <c r="R50" s="7" t="s">
        <v>29</v>
      </c>
      <c r="S50" s="7"/>
      <c r="T50" s="5">
        <f>RSQ(B36:B49,T36:T49)</f>
        <v>1.5000063248707769E-2</v>
      </c>
    </row>
    <row r="51" spans="1:22">
      <c r="C51" s="37"/>
      <c r="D51" s="38"/>
      <c r="E51" s="7" t="s">
        <v>25</v>
      </c>
      <c r="F51" s="7"/>
      <c r="H51" s="14">
        <f>(SLOPE(H36:H49,$B$13:$B$26))</f>
        <v>5.4300000000000029E-2</v>
      </c>
      <c r="L51" s="7" t="s">
        <v>25</v>
      </c>
      <c r="M51" s="7"/>
      <c r="N51" s="14">
        <f>(SLOPE(N36:N49,B36:B49))</f>
        <v>-1.8967032967032898E-5</v>
      </c>
      <c r="R51" s="7" t="s">
        <v>25</v>
      </c>
      <c r="S51" s="7"/>
      <c r="T51" s="14">
        <f>(SLOPE(T36:T49,B36:B49))</f>
        <v>-1.6923076923077598E-5</v>
      </c>
    </row>
    <row r="52" spans="1:22" ht="17.25">
      <c r="E52" s="7" t="s">
        <v>26</v>
      </c>
      <c r="F52" s="7" t="s">
        <v>30</v>
      </c>
      <c r="H52" s="5">
        <f>(H51)*($G$2)*(1/1000)*(1/(0.0821*($D$2+273)))*44*60*60</f>
        <v>6.5037001400463197</v>
      </c>
      <c r="L52" s="7" t="s">
        <v>26</v>
      </c>
      <c r="M52" s="7" t="s">
        <v>31</v>
      </c>
      <c r="N52" s="5">
        <f>(N51)*($G$2)*(1/1000)*(1/(0.0821*($D$2+273)))*44*60*60*1000</f>
        <v>-2.2717476052293728</v>
      </c>
      <c r="R52" s="7" t="s">
        <v>26</v>
      </c>
      <c r="S52" s="7" t="s">
        <v>31</v>
      </c>
      <c r="T52" s="5">
        <f>(T51)*($G$3)*(1/1000)*(1/(0.0821*($D$2+273)))*44*60*60*1000</f>
        <v>-1.7464323161435504</v>
      </c>
    </row>
    <row r="53" spans="1:22">
      <c r="A53" s="15" t="s">
        <v>46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spans="1:22">
      <c r="A54">
        <v>1</v>
      </c>
      <c r="B54">
        <v>0</v>
      </c>
      <c r="C54" s="18">
        <v>44991</v>
      </c>
      <c r="D54" s="17">
        <v>0.45030092592592591</v>
      </c>
      <c r="H54">
        <v>421.71</v>
      </c>
      <c r="N54">
        <v>0.37169999999999997</v>
      </c>
      <c r="T54">
        <v>2.0339999999999998</v>
      </c>
    </row>
    <row r="55" spans="1:22">
      <c r="A55">
        <v>2</v>
      </c>
      <c r="B55">
        <v>20</v>
      </c>
      <c r="C55" s="18">
        <v>44991</v>
      </c>
      <c r="D55" s="17">
        <v>0.4505439814814815</v>
      </c>
      <c r="H55">
        <v>421.41</v>
      </c>
      <c r="N55">
        <v>0.36720000000000003</v>
      </c>
      <c r="T55">
        <v>2.0489999999999999</v>
      </c>
    </row>
    <row r="56" spans="1:22">
      <c r="A56">
        <v>3</v>
      </c>
      <c r="B56">
        <v>40</v>
      </c>
      <c r="C56" s="18">
        <v>44991</v>
      </c>
      <c r="D56" s="17">
        <v>0.45079861111111108</v>
      </c>
      <c r="E56">
        <v>0.61</v>
      </c>
      <c r="F56" t="s">
        <v>42</v>
      </c>
      <c r="G56">
        <v>6.9999999999999999E-4</v>
      </c>
      <c r="H56">
        <v>420.81</v>
      </c>
      <c r="I56" t="s">
        <v>43</v>
      </c>
      <c r="J56">
        <v>5.0000000000000001E-4</v>
      </c>
      <c r="K56">
        <v>0</v>
      </c>
      <c r="L56" t="s">
        <v>43</v>
      </c>
      <c r="M56">
        <v>4.0000000000000002E-4</v>
      </c>
      <c r="N56">
        <v>0.36919999999999997</v>
      </c>
      <c r="O56" t="s">
        <v>43</v>
      </c>
      <c r="P56">
        <v>2.0000000000000001E-4</v>
      </c>
      <c r="Q56">
        <v>2.4E-2</v>
      </c>
      <c r="R56" t="s">
        <v>43</v>
      </c>
      <c r="S56">
        <v>2.0000000000000001E-4</v>
      </c>
      <c r="T56">
        <v>2.0430000000000001</v>
      </c>
      <c r="U56" t="s">
        <v>43</v>
      </c>
      <c r="V56">
        <v>2.9999999999999997E-4</v>
      </c>
    </row>
    <row r="57" spans="1:22">
      <c r="A57">
        <v>4</v>
      </c>
      <c r="B57">
        <v>60</v>
      </c>
      <c r="C57" s="18">
        <v>44991</v>
      </c>
      <c r="D57" s="17">
        <v>0.45104166666666662</v>
      </c>
      <c r="E57">
        <v>0.62</v>
      </c>
      <c r="F57" t="s">
        <v>42</v>
      </c>
      <c r="G57">
        <v>6.9999999999999999E-4</v>
      </c>
      <c r="H57">
        <v>421.42</v>
      </c>
      <c r="I57" t="s">
        <v>43</v>
      </c>
      <c r="J57">
        <v>5.0000000000000001E-4</v>
      </c>
      <c r="K57">
        <v>0</v>
      </c>
      <c r="L57" t="s">
        <v>43</v>
      </c>
      <c r="M57">
        <v>2.9999999999999997E-4</v>
      </c>
      <c r="N57">
        <v>0.36840000000000001</v>
      </c>
      <c r="O57" t="s">
        <v>43</v>
      </c>
      <c r="P57">
        <v>2.0000000000000001E-4</v>
      </c>
      <c r="Q57">
        <v>4.1000000000000002E-2</v>
      </c>
      <c r="R57" t="s">
        <v>43</v>
      </c>
      <c r="S57">
        <v>2.0000000000000001E-4</v>
      </c>
      <c r="T57">
        <v>2.0449999999999999</v>
      </c>
      <c r="U57" t="s">
        <v>43</v>
      </c>
      <c r="V57">
        <v>2.9999999999999997E-4</v>
      </c>
    </row>
    <row r="58" spans="1:22">
      <c r="A58">
        <v>5</v>
      </c>
      <c r="B58">
        <v>80</v>
      </c>
      <c r="C58" s="18">
        <v>44991</v>
      </c>
      <c r="D58" s="17">
        <v>0.45128472222222221</v>
      </c>
      <c r="E58">
        <v>0.64</v>
      </c>
      <c r="F58" t="s">
        <v>42</v>
      </c>
      <c r="G58">
        <v>6.9999999999999999E-4</v>
      </c>
      <c r="H58">
        <v>421.99</v>
      </c>
      <c r="I58" t="s">
        <v>43</v>
      </c>
      <c r="J58">
        <v>5.9999999999999995E-4</v>
      </c>
      <c r="K58">
        <v>0</v>
      </c>
      <c r="L58" t="s">
        <v>43</v>
      </c>
      <c r="M58">
        <v>4.0000000000000002E-4</v>
      </c>
      <c r="N58">
        <v>0.37030000000000002</v>
      </c>
      <c r="O58" t="s">
        <v>43</v>
      </c>
      <c r="P58">
        <v>2.0000000000000001E-4</v>
      </c>
      <c r="Q58">
        <v>0</v>
      </c>
      <c r="R58" t="s">
        <v>43</v>
      </c>
      <c r="S58">
        <v>4.0000000000000002E-4</v>
      </c>
      <c r="T58">
        <v>2.0569999999999999</v>
      </c>
      <c r="U58" t="s">
        <v>43</v>
      </c>
      <c r="V58">
        <v>2.9999999999999997E-4</v>
      </c>
    </row>
    <row r="59" spans="1:22">
      <c r="A59">
        <v>6</v>
      </c>
      <c r="B59">
        <v>100</v>
      </c>
      <c r="C59" s="18">
        <v>44991</v>
      </c>
      <c r="D59" s="17">
        <v>0.45152777777777775</v>
      </c>
      <c r="E59">
        <v>0.65</v>
      </c>
      <c r="F59" t="s">
        <v>42</v>
      </c>
      <c r="G59">
        <v>8.0000000000000004E-4</v>
      </c>
      <c r="H59">
        <v>421.94</v>
      </c>
      <c r="I59" t="s">
        <v>43</v>
      </c>
      <c r="J59">
        <v>5.0000000000000001E-4</v>
      </c>
      <c r="K59">
        <v>0</v>
      </c>
      <c r="L59" t="s">
        <v>43</v>
      </c>
      <c r="M59">
        <v>4.0000000000000002E-4</v>
      </c>
      <c r="N59">
        <v>0.36770000000000003</v>
      </c>
      <c r="O59" t="s">
        <v>43</v>
      </c>
      <c r="P59">
        <v>2.0000000000000001E-4</v>
      </c>
      <c r="Q59">
        <v>0</v>
      </c>
      <c r="R59" t="s">
        <v>43</v>
      </c>
      <c r="S59">
        <v>2.9999999999999997E-4</v>
      </c>
      <c r="T59">
        <v>2.0459999999999998</v>
      </c>
      <c r="U59" t="s">
        <v>43</v>
      </c>
      <c r="V59">
        <v>2.9999999999999997E-4</v>
      </c>
    </row>
    <row r="60" spans="1:22">
      <c r="A60">
        <v>7</v>
      </c>
      <c r="B60">
        <v>120</v>
      </c>
      <c r="C60" s="18">
        <v>44991</v>
      </c>
      <c r="D60" s="17">
        <v>0.45177083333333329</v>
      </c>
      <c r="E60">
        <v>0.66</v>
      </c>
      <c r="F60" t="s">
        <v>42</v>
      </c>
      <c r="G60">
        <v>8.0000000000000004E-4</v>
      </c>
      <c r="H60">
        <v>422.89</v>
      </c>
      <c r="I60" t="s">
        <v>43</v>
      </c>
      <c r="J60">
        <v>5.0000000000000001E-4</v>
      </c>
      <c r="K60">
        <v>0</v>
      </c>
      <c r="L60" t="s">
        <v>43</v>
      </c>
      <c r="M60">
        <v>5.0000000000000001E-4</v>
      </c>
      <c r="N60">
        <v>0.3705</v>
      </c>
      <c r="O60" t="s">
        <v>43</v>
      </c>
      <c r="P60">
        <v>2.0000000000000001E-4</v>
      </c>
      <c r="Q60">
        <v>0</v>
      </c>
      <c r="R60" t="s">
        <v>43</v>
      </c>
      <c r="S60">
        <v>2.0000000000000001E-4</v>
      </c>
      <c r="T60">
        <v>2.0169999999999999</v>
      </c>
      <c r="U60" t="s">
        <v>43</v>
      </c>
      <c r="V60">
        <v>2.9999999999999997E-4</v>
      </c>
    </row>
    <row r="61" spans="1:22">
      <c r="A61">
        <v>8</v>
      </c>
      <c r="B61">
        <v>140</v>
      </c>
      <c r="C61" s="18">
        <v>44991</v>
      </c>
      <c r="D61" s="17">
        <v>0.45201388888888888</v>
      </c>
      <c r="E61">
        <v>0.66</v>
      </c>
      <c r="F61" t="s">
        <v>42</v>
      </c>
      <c r="G61">
        <v>6.9999999999999999E-4</v>
      </c>
      <c r="H61">
        <v>424.26</v>
      </c>
      <c r="I61" t="s">
        <v>43</v>
      </c>
      <c r="J61">
        <v>5.0000000000000001E-4</v>
      </c>
      <c r="K61">
        <v>0</v>
      </c>
      <c r="L61" t="s">
        <v>43</v>
      </c>
      <c r="M61">
        <v>4.0000000000000002E-4</v>
      </c>
      <c r="N61">
        <v>0.37</v>
      </c>
      <c r="O61" t="s">
        <v>43</v>
      </c>
      <c r="P61">
        <v>2.0000000000000001E-4</v>
      </c>
      <c r="Q61">
        <v>0.04</v>
      </c>
      <c r="R61" t="s">
        <v>43</v>
      </c>
      <c r="S61">
        <v>2.9999999999999997E-4</v>
      </c>
      <c r="T61">
        <v>2.0350000000000001</v>
      </c>
      <c r="U61" t="s">
        <v>43</v>
      </c>
      <c r="V61">
        <v>2.9999999999999997E-4</v>
      </c>
    </row>
    <row r="62" spans="1:22">
      <c r="A62">
        <v>9</v>
      </c>
      <c r="B62">
        <v>160</v>
      </c>
      <c r="C62" s="18">
        <v>44991</v>
      </c>
      <c r="D62" s="17">
        <v>0.45225694444444442</v>
      </c>
      <c r="E62">
        <v>0.67</v>
      </c>
      <c r="F62" t="s">
        <v>42</v>
      </c>
      <c r="G62">
        <v>8.0000000000000004E-4</v>
      </c>
      <c r="H62">
        <v>425.08</v>
      </c>
      <c r="I62" t="s">
        <v>43</v>
      </c>
      <c r="J62">
        <v>4.0000000000000002E-4</v>
      </c>
      <c r="K62">
        <v>0</v>
      </c>
      <c r="L62" t="s">
        <v>43</v>
      </c>
      <c r="M62">
        <v>4.0000000000000002E-4</v>
      </c>
      <c r="N62">
        <v>0.37180000000000002</v>
      </c>
      <c r="O62" t="s">
        <v>43</v>
      </c>
      <c r="P62">
        <v>2.0000000000000001E-4</v>
      </c>
      <c r="Q62">
        <v>0</v>
      </c>
      <c r="R62" t="s">
        <v>43</v>
      </c>
      <c r="S62">
        <v>2.9999999999999997E-4</v>
      </c>
      <c r="T62">
        <v>2.032</v>
      </c>
      <c r="U62" t="s">
        <v>43</v>
      </c>
      <c r="V62">
        <v>2.9999999999999997E-4</v>
      </c>
    </row>
    <row r="63" spans="1:22">
      <c r="A63">
        <v>10</v>
      </c>
      <c r="B63">
        <v>180</v>
      </c>
      <c r="C63" s="18">
        <v>44991</v>
      </c>
      <c r="D63" s="17">
        <v>0.45251157407407411</v>
      </c>
      <c r="E63">
        <v>0.67</v>
      </c>
      <c r="F63" t="s">
        <v>42</v>
      </c>
      <c r="G63">
        <v>8.0000000000000004E-4</v>
      </c>
      <c r="H63">
        <v>426.32</v>
      </c>
      <c r="I63" t="s">
        <v>43</v>
      </c>
      <c r="J63">
        <v>1.1000000000000001E-3</v>
      </c>
      <c r="K63">
        <v>0</v>
      </c>
      <c r="L63" t="s">
        <v>43</v>
      </c>
      <c r="M63">
        <v>4.0000000000000002E-4</v>
      </c>
      <c r="N63">
        <v>0.37269999999999998</v>
      </c>
      <c r="O63" t="s">
        <v>43</v>
      </c>
      <c r="P63">
        <v>2.0000000000000001E-4</v>
      </c>
      <c r="Q63">
        <v>0</v>
      </c>
      <c r="R63" t="s">
        <v>43</v>
      </c>
      <c r="S63">
        <v>2.9999999999999997E-4</v>
      </c>
      <c r="T63">
        <v>2.0139999999999998</v>
      </c>
      <c r="U63" t="s">
        <v>43</v>
      </c>
      <c r="V63">
        <v>2.9999999999999997E-4</v>
      </c>
    </row>
    <row r="64" spans="1:22">
      <c r="A64">
        <v>11</v>
      </c>
      <c r="B64">
        <v>200</v>
      </c>
      <c r="C64" s="18">
        <v>44991</v>
      </c>
      <c r="D64" s="17">
        <v>0.45275462962962965</v>
      </c>
      <c r="H64">
        <v>426.62</v>
      </c>
      <c r="N64">
        <v>0.37190000000000001</v>
      </c>
      <c r="T64">
        <v>2.0009999999999999</v>
      </c>
    </row>
    <row r="65" spans="1:22">
      <c r="A65">
        <v>12</v>
      </c>
      <c r="B65">
        <v>220</v>
      </c>
      <c r="C65" s="18">
        <v>44991</v>
      </c>
      <c r="D65" s="17">
        <v>0.45299768518518518</v>
      </c>
      <c r="H65">
        <v>427.31</v>
      </c>
      <c r="N65">
        <v>0.36799999999999999</v>
      </c>
      <c r="T65">
        <v>2.0059999999999998</v>
      </c>
    </row>
    <row r="66" spans="1:22">
      <c r="A66">
        <v>13</v>
      </c>
      <c r="B66">
        <v>240</v>
      </c>
      <c r="C66" s="18">
        <v>44991</v>
      </c>
      <c r="D66" s="17">
        <v>0.45324074074074078</v>
      </c>
      <c r="H66">
        <v>428.19</v>
      </c>
      <c r="N66">
        <v>0.36699999999999999</v>
      </c>
      <c r="T66">
        <v>2.0099999999999998</v>
      </c>
    </row>
    <row r="67" spans="1:22">
      <c r="A67">
        <v>14</v>
      </c>
      <c r="B67">
        <v>260</v>
      </c>
      <c r="C67" s="18">
        <v>44991</v>
      </c>
      <c r="D67" s="17">
        <v>0.45349537037037035</v>
      </c>
      <c r="H67">
        <v>429.91</v>
      </c>
      <c r="N67">
        <v>0.37080000000000002</v>
      </c>
      <c r="T67">
        <v>2.036</v>
      </c>
    </row>
    <row r="68" spans="1:22">
      <c r="A68">
        <v>15</v>
      </c>
      <c r="B68">
        <v>280</v>
      </c>
      <c r="C68" s="37">
        <v>44991</v>
      </c>
      <c r="D68" s="38">
        <v>0.45373842592592589</v>
      </c>
      <c r="H68">
        <v>430.7</v>
      </c>
      <c r="N68">
        <v>0.37259999999999999</v>
      </c>
      <c r="T68">
        <v>2.0099999999999998</v>
      </c>
    </row>
    <row r="69" spans="1:22">
      <c r="A69">
        <v>16</v>
      </c>
      <c r="B69">
        <v>300</v>
      </c>
      <c r="C69" s="18"/>
    </row>
    <row r="70" spans="1:22">
      <c r="A70">
        <v>17</v>
      </c>
      <c r="B70">
        <v>320</v>
      </c>
      <c r="C70" s="18"/>
    </row>
    <row r="73" spans="1:22" ht="17.25">
      <c r="E73" s="7" t="s">
        <v>29</v>
      </c>
      <c r="F73" s="7"/>
      <c r="H73" s="5">
        <f>RSQ(B57:B68,H57:H68)</f>
        <v>0.98218492824248416</v>
      </c>
      <c r="L73" s="7" t="s">
        <v>29</v>
      </c>
      <c r="M73" s="7"/>
      <c r="N73" s="5">
        <f>RSQ(B55:B68,N55:N68)</f>
        <v>0.16892063118914566</v>
      </c>
      <c r="R73" s="7" t="s">
        <v>29</v>
      </c>
      <c r="S73" s="7"/>
      <c r="T73" s="5">
        <f>RSQ(B55:B68,T55:T68)</f>
        <v>0.55403430761525674</v>
      </c>
    </row>
    <row r="74" spans="1:22">
      <c r="E74" s="7" t="s">
        <v>25</v>
      </c>
      <c r="F74" s="7"/>
      <c r="H74" s="14">
        <f>(SLOPE(H55:H68,B55:B68))</f>
        <v>3.885164835164831E-2</v>
      </c>
      <c r="L74" s="7" t="s">
        <v>25</v>
      </c>
      <c r="M74" s="7"/>
      <c r="N74" s="14">
        <f>(SLOPE(N55:N68,B55:B68))</f>
        <v>9.7252747252746788E-6</v>
      </c>
      <c r="R74" s="7" t="s">
        <v>25</v>
      </c>
      <c r="S74" s="7"/>
      <c r="T74" s="14">
        <f>(SLOPE(T55:T68,B55:B68))</f>
        <v>-1.6406593406593467E-4</v>
      </c>
    </row>
    <row r="75" spans="1:22" ht="17.25">
      <c r="E75" s="7" t="s">
        <v>26</v>
      </c>
      <c r="F75" s="7" t="s">
        <v>30</v>
      </c>
      <c r="H75" s="5">
        <f>(H74)*($G$2)*(1/1000)*(1/(0.0821*($D$2+273)))*44*60*60</f>
        <v>4.6533972527743162</v>
      </c>
      <c r="L75" s="7" t="s">
        <v>26</v>
      </c>
      <c r="M75" s="7" t="s">
        <v>31</v>
      </c>
      <c r="N75" s="5">
        <f>(N74)*($G$2)*(1/1000)*(1/(0.0821*($D$2+273)))*44*60*60*1000</f>
        <v>1.1648300293325569</v>
      </c>
      <c r="R75" s="7" t="s">
        <v>26</v>
      </c>
      <c r="S75" s="7" t="s">
        <v>31</v>
      </c>
      <c r="T75" s="5">
        <f>(T74)*($G$3)*(1/1000)*(1/(0.0821*($D$2+273)))*44*60*60*1000</f>
        <v>-16.93132109092355</v>
      </c>
    </row>
    <row r="76" spans="1:22">
      <c r="A76" s="15" t="s">
        <v>47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spans="1:22">
      <c r="A77">
        <v>1</v>
      </c>
      <c r="B77">
        <v>0</v>
      </c>
      <c r="C77" s="18">
        <v>44991</v>
      </c>
      <c r="D77" s="17">
        <v>0.44146990740740738</v>
      </c>
      <c r="H77">
        <v>422.95</v>
      </c>
      <c r="N77">
        <v>0.35899999999999999</v>
      </c>
      <c r="T77" s="2">
        <v>2.0219999999999998</v>
      </c>
    </row>
    <row r="78" spans="1:22">
      <c r="A78">
        <v>2</v>
      </c>
      <c r="B78">
        <v>20</v>
      </c>
      <c r="C78" s="18">
        <v>44991</v>
      </c>
      <c r="D78" s="17">
        <v>0.44171296296296297</v>
      </c>
      <c r="H78">
        <v>417.35</v>
      </c>
      <c r="N78">
        <v>0.3624</v>
      </c>
      <c r="T78" s="2">
        <v>2.0409999999999999</v>
      </c>
    </row>
    <row r="79" spans="1:22">
      <c r="A79">
        <v>3</v>
      </c>
      <c r="B79">
        <v>40</v>
      </c>
      <c r="C79" s="18">
        <v>44991</v>
      </c>
      <c r="D79" s="17">
        <v>0.44195601851851851</v>
      </c>
      <c r="E79">
        <v>0.62</v>
      </c>
      <c r="F79" t="s">
        <v>42</v>
      </c>
      <c r="G79">
        <v>8.0000000000000004E-4</v>
      </c>
      <c r="H79">
        <v>413.14</v>
      </c>
      <c r="I79" t="s">
        <v>43</v>
      </c>
      <c r="J79">
        <v>5.0000000000000001E-4</v>
      </c>
      <c r="K79">
        <v>0</v>
      </c>
      <c r="L79" t="s">
        <v>43</v>
      </c>
      <c r="M79">
        <v>4.0000000000000002E-4</v>
      </c>
      <c r="N79">
        <v>0.35289999999999999</v>
      </c>
      <c r="O79" t="s">
        <v>43</v>
      </c>
      <c r="P79">
        <v>2.0000000000000001E-4</v>
      </c>
      <c r="Q79">
        <v>0</v>
      </c>
      <c r="R79" t="s">
        <v>43</v>
      </c>
      <c r="S79">
        <v>2.9999999999999997E-4</v>
      </c>
      <c r="T79" s="2">
        <v>2.0529999999999999</v>
      </c>
      <c r="U79" t="s">
        <v>43</v>
      </c>
      <c r="V79">
        <v>2.9999999999999997E-4</v>
      </c>
    </row>
    <row r="80" spans="1:22">
      <c r="A80">
        <v>4</v>
      </c>
      <c r="B80">
        <v>60</v>
      </c>
      <c r="C80" s="18">
        <v>44991</v>
      </c>
      <c r="D80" s="17">
        <v>0.44219907407407405</v>
      </c>
      <c r="E80">
        <v>0.63</v>
      </c>
      <c r="F80" t="s">
        <v>42</v>
      </c>
      <c r="G80">
        <v>6.9999999999999999E-4</v>
      </c>
      <c r="H80">
        <v>413.18</v>
      </c>
      <c r="I80" t="s">
        <v>43</v>
      </c>
      <c r="J80">
        <v>5.0000000000000001E-4</v>
      </c>
      <c r="K80">
        <v>0</v>
      </c>
      <c r="L80" t="s">
        <v>43</v>
      </c>
      <c r="M80">
        <v>4.0000000000000002E-4</v>
      </c>
      <c r="N80">
        <v>0.35610000000000003</v>
      </c>
      <c r="O80" t="s">
        <v>43</v>
      </c>
      <c r="P80">
        <v>2.0000000000000001E-4</v>
      </c>
      <c r="Q80">
        <v>0</v>
      </c>
      <c r="R80" t="s">
        <v>43</v>
      </c>
      <c r="S80">
        <v>2.0000000000000001E-4</v>
      </c>
      <c r="T80" s="2">
        <v>2.028</v>
      </c>
      <c r="U80" t="s">
        <v>43</v>
      </c>
      <c r="V80">
        <v>2.9999999999999997E-4</v>
      </c>
    </row>
    <row r="81" spans="1:22">
      <c r="A81">
        <v>5</v>
      </c>
      <c r="B81">
        <v>80</v>
      </c>
      <c r="C81" s="18">
        <v>44991</v>
      </c>
      <c r="D81" s="17">
        <v>0.44245370370370374</v>
      </c>
      <c r="E81">
        <v>0.64</v>
      </c>
      <c r="F81" t="s">
        <v>42</v>
      </c>
      <c r="G81">
        <v>6.9999999999999999E-4</v>
      </c>
      <c r="H81">
        <v>414.91</v>
      </c>
      <c r="I81" t="s">
        <v>43</v>
      </c>
      <c r="J81">
        <v>5.9999999999999995E-4</v>
      </c>
      <c r="K81">
        <v>0</v>
      </c>
      <c r="L81" t="s">
        <v>43</v>
      </c>
      <c r="M81">
        <v>2.9999999999999997E-4</v>
      </c>
      <c r="N81">
        <v>0.36030000000000001</v>
      </c>
      <c r="O81" t="s">
        <v>43</v>
      </c>
      <c r="P81">
        <v>2.0000000000000001E-4</v>
      </c>
      <c r="Q81">
        <v>2E-3</v>
      </c>
      <c r="R81" t="s">
        <v>43</v>
      </c>
      <c r="S81">
        <v>2.0000000000000001E-4</v>
      </c>
      <c r="T81" s="2">
        <v>2.056</v>
      </c>
      <c r="U81" t="s">
        <v>43</v>
      </c>
      <c r="V81">
        <v>2.9999999999999997E-4</v>
      </c>
    </row>
    <row r="82" spans="1:22">
      <c r="A82">
        <v>6</v>
      </c>
      <c r="B82">
        <v>100</v>
      </c>
      <c r="C82" s="18">
        <v>44991</v>
      </c>
      <c r="D82" s="17">
        <v>0.44269675925925928</v>
      </c>
      <c r="E82">
        <v>0.65</v>
      </c>
      <c r="F82" t="s">
        <v>42</v>
      </c>
      <c r="G82">
        <v>8.0000000000000004E-4</v>
      </c>
      <c r="H82">
        <v>415.57</v>
      </c>
      <c r="I82" t="s">
        <v>43</v>
      </c>
      <c r="J82">
        <v>5.9999999999999995E-4</v>
      </c>
      <c r="K82">
        <v>0</v>
      </c>
      <c r="L82" t="s">
        <v>43</v>
      </c>
      <c r="M82">
        <v>4.0000000000000002E-4</v>
      </c>
      <c r="N82">
        <v>0.35570000000000002</v>
      </c>
      <c r="O82" t="s">
        <v>43</v>
      </c>
      <c r="P82">
        <v>2.0000000000000001E-4</v>
      </c>
      <c r="Q82">
        <v>0.04</v>
      </c>
      <c r="R82" t="s">
        <v>43</v>
      </c>
      <c r="S82">
        <v>2.0000000000000001E-4</v>
      </c>
      <c r="T82" s="2">
        <v>2.0619999999999998</v>
      </c>
      <c r="U82" t="s">
        <v>43</v>
      </c>
      <c r="V82">
        <v>2.9999999999999997E-4</v>
      </c>
    </row>
    <row r="83" spans="1:22">
      <c r="A83">
        <v>7</v>
      </c>
      <c r="B83">
        <v>120</v>
      </c>
      <c r="C83" s="18">
        <v>44991</v>
      </c>
      <c r="D83" s="17">
        <v>0.44293981481481487</v>
      </c>
      <c r="E83">
        <v>0.66</v>
      </c>
      <c r="F83" t="s">
        <v>42</v>
      </c>
      <c r="G83">
        <v>8.0000000000000004E-4</v>
      </c>
      <c r="H83">
        <v>415.49</v>
      </c>
      <c r="I83" t="s">
        <v>43</v>
      </c>
      <c r="J83">
        <v>5.0000000000000001E-4</v>
      </c>
      <c r="K83">
        <v>0</v>
      </c>
      <c r="L83" t="s">
        <v>43</v>
      </c>
      <c r="M83">
        <v>4.0000000000000002E-4</v>
      </c>
      <c r="N83">
        <v>0.35360000000000003</v>
      </c>
      <c r="O83" t="s">
        <v>43</v>
      </c>
      <c r="P83">
        <v>2.0000000000000001E-4</v>
      </c>
      <c r="Q83">
        <v>0</v>
      </c>
      <c r="R83" t="s">
        <v>43</v>
      </c>
      <c r="S83">
        <v>2.0000000000000001E-4</v>
      </c>
      <c r="T83" s="2">
        <v>2.0619999999999998</v>
      </c>
      <c r="U83" t="s">
        <v>43</v>
      </c>
      <c r="V83">
        <v>2.9999999999999997E-4</v>
      </c>
    </row>
    <row r="84" spans="1:22">
      <c r="A84">
        <v>8</v>
      </c>
      <c r="B84">
        <v>140</v>
      </c>
      <c r="C84" s="18">
        <v>44991</v>
      </c>
      <c r="D84" s="17">
        <v>0.44318287037037035</v>
      </c>
      <c r="E84">
        <v>0.67</v>
      </c>
      <c r="F84" t="s">
        <v>42</v>
      </c>
      <c r="G84">
        <v>8.0000000000000004E-4</v>
      </c>
      <c r="H84">
        <v>417.17</v>
      </c>
      <c r="I84" t="s">
        <v>43</v>
      </c>
      <c r="J84">
        <v>5.9999999999999995E-4</v>
      </c>
      <c r="K84">
        <v>0</v>
      </c>
      <c r="L84" t="s">
        <v>43</v>
      </c>
      <c r="M84">
        <v>4.0000000000000002E-4</v>
      </c>
      <c r="N84">
        <v>0.3579</v>
      </c>
      <c r="O84" t="s">
        <v>43</v>
      </c>
      <c r="P84">
        <v>2.0000000000000001E-4</v>
      </c>
      <c r="Q84">
        <v>1.4999999999999999E-2</v>
      </c>
      <c r="R84" t="s">
        <v>43</v>
      </c>
      <c r="S84">
        <v>2.0000000000000001E-4</v>
      </c>
      <c r="T84" s="2">
        <v>2.0459999999999998</v>
      </c>
      <c r="U84" t="s">
        <v>43</v>
      </c>
      <c r="V84">
        <v>2.9999999999999997E-4</v>
      </c>
    </row>
    <row r="85" spans="1:22">
      <c r="A85">
        <v>9</v>
      </c>
      <c r="B85">
        <v>160</v>
      </c>
      <c r="C85" s="18">
        <v>44991</v>
      </c>
      <c r="D85" s="17">
        <v>0.44342592592592589</v>
      </c>
      <c r="E85">
        <v>0.67</v>
      </c>
      <c r="F85" t="s">
        <v>42</v>
      </c>
      <c r="G85">
        <v>6.9999999999999999E-4</v>
      </c>
      <c r="H85">
        <v>417.89</v>
      </c>
      <c r="I85" t="s">
        <v>43</v>
      </c>
      <c r="J85">
        <v>5.9999999999999995E-4</v>
      </c>
      <c r="K85">
        <v>0</v>
      </c>
      <c r="L85" t="s">
        <v>43</v>
      </c>
      <c r="M85">
        <v>4.0000000000000002E-4</v>
      </c>
      <c r="N85">
        <v>0.35499999999999998</v>
      </c>
      <c r="O85" t="s">
        <v>43</v>
      </c>
      <c r="P85">
        <v>2.0000000000000001E-4</v>
      </c>
      <c r="Q85">
        <v>0.03</v>
      </c>
      <c r="R85" t="s">
        <v>43</v>
      </c>
      <c r="S85">
        <v>2.0000000000000001E-4</v>
      </c>
      <c r="T85" s="2">
        <v>2.0430000000000001</v>
      </c>
      <c r="U85" t="s">
        <v>43</v>
      </c>
      <c r="V85">
        <v>2.9999999999999997E-4</v>
      </c>
    </row>
    <row r="86" spans="1:22">
      <c r="A86">
        <v>10</v>
      </c>
      <c r="B86">
        <v>180</v>
      </c>
      <c r="C86" s="18">
        <v>44991</v>
      </c>
      <c r="D86" s="17">
        <v>0.44368055555555558</v>
      </c>
      <c r="E86">
        <v>0.67</v>
      </c>
      <c r="F86" t="s">
        <v>42</v>
      </c>
      <c r="G86">
        <v>6.9999999999999999E-4</v>
      </c>
      <c r="H86">
        <v>418.98</v>
      </c>
      <c r="I86" t="s">
        <v>43</v>
      </c>
      <c r="J86">
        <v>5.0000000000000001E-4</v>
      </c>
      <c r="K86">
        <v>0</v>
      </c>
      <c r="L86" t="s">
        <v>43</v>
      </c>
      <c r="M86">
        <v>4.0000000000000002E-4</v>
      </c>
      <c r="N86">
        <v>0.36220000000000002</v>
      </c>
      <c r="O86" t="s">
        <v>43</v>
      </c>
      <c r="P86">
        <v>2.0000000000000001E-4</v>
      </c>
      <c r="Q86">
        <v>1.9E-2</v>
      </c>
      <c r="R86" t="s">
        <v>43</v>
      </c>
      <c r="S86">
        <v>2.0000000000000001E-4</v>
      </c>
      <c r="T86" s="2">
        <v>2.0489999999999999</v>
      </c>
      <c r="U86" t="s">
        <v>43</v>
      </c>
      <c r="V86">
        <v>2.9999999999999997E-4</v>
      </c>
    </row>
    <row r="87" spans="1:22">
      <c r="A87">
        <v>11</v>
      </c>
      <c r="B87">
        <v>200</v>
      </c>
      <c r="C87" s="18">
        <v>44991</v>
      </c>
      <c r="D87" s="17">
        <v>0.44392361111111112</v>
      </c>
      <c r="E87">
        <v>0.68</v>
      </c>
      <c r="F87" t="s">
        <v>42</v>
      </c>
      <c r="G87">
        <v>8.0000000000000004E-4</v>
      </c>
      <c r="H87">
        <v>420.23</v>
      </c>
      <c r="I87" t="s">
        <v>43</v>
      </c>
      <c r="J87">
        <v>5.9999999999999995E-4</v>
      </c>
      <c r="K87">
        <v>0</v>
      </c>
      <c r="L87" t="s">
        <v>43</v>
      </c>
      <c r="M87">
        <v>5.0000000000000001E-4</v>
      </c>
      <c r="N87">
        <v>0.35630000000000001</v>
      </c>
      <c r="O87" t="s">
        <v>43</v>
      </c>
      <c r="P87">
        <v>2.0000000000000001E-4</v>
      </c>
      <c r="Q87">
        <v>0</v>
      </c>
      <c r="R87" t="s">
        <v>43</v>
      </c>
      <c r="S87">
        <v>2.9999999999999997E-4</v>
      </c>
      <c r="T87" s="2">
        <v>2.0190000000000001</v>
      </c>
      <c r="U87" t="s">
        <v>43</v>
      </c>
      <c r="V87">
        <v>2.9999999999999997E-4</v>
      </c>
    </row>
    <row r="88" spans="1:22">
      <c r="A88">
        <v>12</v>
      </c>
      <c r="B88">
        <v>220</v>
      </c>
      <c r="C88" s="18">
        <v>44991</v>
      </c>
      <c r="D88" s="17">
        <v>0.44416666666666665</v>
      </c>
      <c r="E88">
        <v>0.69</v>
      </c>
      <c r="F88" t="s">
        <v>42</v>
      </c>
      <c r="G88">
        <v>6.9999999999999999E-4</v>
      </c>
      <c r="H88">
        <v>421.31</v>
      </c>
      <c r="I88" t="s">
        <v>43</v>
      </c>
      <c r="J88">
        <v>5.0000000000000001E-4</v>
      </c>
      <c r="K88">
        <v>0</v>
      </c>
      <c r="L88" t="s">
        <v>43</v>
      </c>
      <c r="M88">
        <v>4.0000000000000002E-4</v>
      </c>
      <c r="N88">
        <v>0.35970000000000002</v>
      </c>
      <c r="O88" t="s">
        <v>43</v>
      </c>
      <c r="P88">
        <v>2.0000000000000001E-4</v>
      </c>
      <c r="Q88">
        <v>0</v>
      </c>
      <c r="R88" t="s">
        <v>43</v>
      </c>
      <c r="S88">
        <v>2.9999999999999997E-4</v>
      </c>
      <c r="T88" s="2">
        <v>1.9930000000000001</v>
      </c>
      <c r="U88" t="s">
        <v>43</v>
      </c>
      <c r="V88">
        <v>2.9999999999999997E-4</v>
      </c>
    </row>
    <row r="89" spans="1:22">
      <c r="A89">
        <v>13</v>
      </c>
      <c r="B89">
        <v>240</v>
      </c>
      <c r="C89" s="18">
        <v>44991</v>
      </c>
      <c r="D89" s="17">
        <v>0.44440972222222225</v>
      </c>
      <c r="E89">
        <v>0.69</v>
      </c>
      <c r="F89" t="s">
        <v>42</v>
      </c>
      <c r="G89">
        <v>8.0000000000000004E-4</v>
      </c>
      <c r="H89">
        <v>422.65</v>
      </c>
      <c r="I89" t="s">
        <v>43</v>
      </c>
      <c r="J89">
        <v>5.9999999999999995E-4</v>
      </c>
      <c r="K89">
        <v>0</v>
      </c>
      <c r="L89" t="s">
        <v>43</v>
      </c>
      <c r="M89">
        <v>5.0000000000000001E-4</v>
      </c>
      <c r="N89">
        <v>0.36370000000000002</v>
      </c>
      <c r="O89" t="s">
        <v>43</v>
      </c>
      <c r="P89">
        <v>2.0000000000000001E-4</v>
      </c>
      <c r="Q89">
        <v>0</v>
      </c>
      <c r="R89" t="s">
        <v>43</v>
      </c>
      <c r="S89">
        <v>2.0000000000000001E-4</v>
      </c>
      <c r="T89" s="2">
        <v>2.0409999999999999</v>
      </c>
      <c r="U89" t="s">
        <v>43</v>
      </c>
      <c r="V89">
        <v>2.9999999999999997E-4</v>
      </c>
    </row>
    <row r="90" spans="1:22">
      <c r="A90">
        <v>14</v>
      </c>
      <c r="B90">
        <v>260</v>
      </c>
      <c r="C90" s="18">
        <v>44991</v>
      </c>
      <c r="D90" s="17">
        <v>0.44466435185185182</v>
      </c>
      <c r="H90">
        <v>423.83</v>
      </c>
      <c r="N90">
        <v>0.35449999999999998</v>
      </c>
      <c r="T90">
        <v>2.0579999999999998</v>
      </c>
    </row>
    <row r="91" spans="1:22">
      <c r="A91">
        <v>15</v>
      </c>
      <c r="B91">
        <v>280</v>
      </c>
      <c r="C91" s="18">
        <v>44991</v>
      </c>
      <c r="D91" s="17">
        <v>0.44490740740740736</v>
      </c>
      <c r="H91">
        <v>424.88</v>
      </c>
      <c r="N91">
        <v>0.35849999999999999</v>
      </c>
      <c r="T91">
        <v>2.0569999999999999</v>
      </c>
    </row>
    <row r="92" spans="1:22" ht="17.25">
      <c r="C92" s="37"/>
      <c r="D92" s="38"/>
      <c r="E92" s="7" t="s">
        <v>29</v>
      </c>
      <c r="F92" s="7"/>
      <c r="H92" s="5">
        <f>RSQ(B80:B89,H80:H89)</f>
        <v>0.98214313472966275</v>
      </c>
      <c r="L92" s="7" t="s">
        <v>29</v>
      </c>
      <c r="M92" s="7"/>
      <c r="N92" s="5">
        <f>RSQ(B77:B89,N77:N89)</f>
        <v>5.5375092213395413E-2</v>
      </c>
      <c r="R92" s="7" t="s">
        <v>29</v>
      </c>
      <c r="S92" s="7"/>
      <c r="T92" s="5">
        <f>RSQ(B77:B89,T77:T89)</f>
        <v>6.8820590842088872E-2</v>
      </c>
    </row>
    <row r="93" spans="1:22">
      <c r="E93" s="7" t="s">
        <v>25</v>
      </c>
      <c r="F93" s="7"/>
      <c r="H93" s="14">
        <f>(SLOPE(H80:H89,B80:B89))</f>
        <v>4.9854545454545367E-2</v>
      </c>
      <c r="L93" s="7" t="s">
        <v>25</v>
      </c>
      <c r="M93" s="7"/>
      <c r="N93" s="14">
        <f>(SLOPE(N77:N89,B77:B89))</f>
        <v>1.0494505494505574E-5</v>
      </c>
      <c r="R93" s="7" t="s">
        <v>25</v>
      </c>
      <c r="S93" s="7"/>
      <c r="T93" s="14">
        <f>(SLOPE(T77:T89,B77:B89))</f>
        <v>-6.620879120879057E-5</v>
      </c>
    </row>
    <row r="94" spans="1:22" ht="17.25">
      <c r="E94" s="7" t="s">
        <v>26</v>
      </c>
      <c r="F94" s="7" t="s">
        <v>30</v>
      </c>
      <c r="H94" s="5">
        <f>(H93)*($G$2)*(1/1000)*(1/(0.0821*($D$2+273)))*44*60*60</f>
        <v>5.9712525645427661</v>
      </c>
      <c r="L94" s="7" t="s">
        <v>26</v>
      </c>
      <c r="M94" s="7" t="s">
        <v>31</v>
      </c>
      <c r="N94" s="5">
        <f>(N93)*($G$2)*(1/1000)*(1/(0.0821*($D$2+273)))*44*60*60*1000</f>
        <v>1.2569634779803451</v>
      </c>
      <c r="R94" s="7" t="s">
        <v>26</v>
      </c>
      <c r="S94" s="7" t="s">
        <v>31</v>
      </c>
      <c r="T94" s="5">
        <f>(T93)*($G$3)*(1/1000)*(1/(0.0821*($D$2+273)))*44*60*60*1000</f>
        <v>-6.8326329251716702</v>
      </c>
    </row>
    <row r="95" spans="1:22">
      <c r="V95" s="15"/>
    </row>
    <row r="101" spans="22:22">
      <c r="V101">
        <v>2.9999999999999997E-4</v>
      </c>
    </row>
    <row r="102" spans="22:22">
      <c r="V102">
        <v>2.9999999999999997E-4</v>
      </c>
    </row>
    <row r="103" spans="22:22">
      <c r="V103">
        <v>2.9999999999999997E-4</v>
      </c>
    </row>
    <row r="104" spans="22:22">
      <c r="V104">
        <v>2.9999999999999997E-4</v>
      </c>
    </row>
    <row r="105" spans="22:22">
      <c r="V105">
        <v>2.9999999999999997E-4</v>
      </c>
    </row>
    <row r="106" spans="22:22">
      <c r="V106">
        <v>2.9999999999999997E-4</v>
      </c>
    </row>
    <row r="107" spans="22:22">
      <c r="V107">
        <v>2.9999999999999997E-4</v>
      </c>
    </row>
    <row r="108" spans="22:22">
      <c r="V108">
        <v>2.9999999999999997E-4</v>
      </c>
    </row>
    <row r="109" spans="22:22">
      <c r="V109">
        <v>2.9999999999999997E-4</v>
      </c>
    </row>
    <row r="110" spans="22:22">
      <c r="V110">
        <v>2.9999999999999997E-4</v>
      </c>
    </row>
    <row r="114" spans="22:22">
      <c r="V114" s="15"/>
    </row>
    <row r="119" spans="22:22">
      <c r="V119">
        <v>2.9999999999999997E-4</v>
      </c>
    </row>
    <row r="120" spans="22:22">
      <c r="V120">
        <v>2.9999999999999997E-4</v>
      </c>
    </row>
    <row r="121" spans="22:22">
      <c r="V121">
        <v>2.9999999999999997E-4</v>
      </c>
    </row>
    <row r="122" spans="22:22">
      <c r="V122">
        <v>2.9999999999999997E-4</v>
      </c>
    </row>
    <row r="123" spans="22:22">
      <c r="V123">
        <v>2.9999999999999997E-4</v>
      </c>
    </row>
    <row r="124" spans="22:22">
      <c r="V124">
        <v>2.9999999999999997E-4</v>
      </c>
    </row>
    <row r="125" spans="22:22">
      <c r="V125">
        <v>2.9999999999999997E-4</v>
      </c>
    </row>
    <row r="126" spans="22:22">
      <c r="V126">
        <v>2.9999999999999997E-4</v>
      </c>
    </row>
    <row r="127" spans="22:22">
      <c r="V127">
        <v>2.9999999999999997E-4</v>
      </c>
    </row>
    <row r="133" spans="22:22">
      <c r="V133" s="15"/>
    </row>
    <row r="134" spans="22:22">
      <c r="V134">
        <v>2.9999999999999997E-4</v>
      </c>
    </row>
    <row r="135" spans="22:22">
      <c r="V135">
        <v>2.9999999999999997E-4</v>
      </c>
    </row>
    <row r="136" spans="22:22">
      <c r="V136">
        <v>2.9999999999999997E-4</v>
      </c>
    </row>
    <row r="137" spans="22:22">
      <c r="V137">
        <v>2.9999999999999997E-4</v>
      </c>
    </row>
    <row r="138" spans="22:22">
      <c r="V138">
        <v>2.9999999999999997E-4</v>
      </c>
    </row>
    <row r="139" spans="22:22">
      <c r="V139">
        <v>2.9999999999999997E-4</v>
      </c>
    </row>
    <row r="140" spans="22:22">
      <c r="V140">
        <v>2.9999999999999997E-4</v>
      </c>
    </row>
    <row r="141" spans="22:22">
      <c r="V141">
        <v>4.0000000000000002E-4</v>
      </c>
    </row>
    <row r="142" spans="22:22">
      <c r="V142">
        <v>2.9999999999999997E-4</v>
      </c>
    </row>
    <row r="143" spans="22:22">
      <c r="V143">
        <v>2.9999999999999997E-4</v>
      </c>
    </row>
    <row r="144" spans="22:22">
      <c r="V144">
        <v>2.0000000000000001E-4</v>
      </c>
    </row>
    <row r="145" spans="22:22">
      <c r="V145">
        <v>2.9999999999999997E-4</v>
      </c>
    </row>
    <row r="152" spans="22:22">
      <c r="V152" s="15"/>
    </row>
    <row r="153" spans="22:22">
      <c r="V153">
        <v>2.9999999999999997E-4</v>
      </c>
    </row>
    <row r="154" spans="22:22">
      <c r="V154">
        <v>2.9999999999999997E-4</v>
      </c>
    </row>
    <row r="155" spans="22:22">
      <c r="V155">
        <v>2.9999999999999997E-4</v>
      </c>
    </row>
    <row r="156" spans="22:22">
      <c r="V156">
        <v>2.9999999999999997E-4</v>
      </c>
    </row>
    <row r="157" spans="22:22">
      <c r="V157">
        <v>2.9999999999999997E-4</v>
      </c>
    </row>
    <row r="158" spans="22:22">
      <c r="V158">
        <v>2.9999999999999997E-4</v>
      </c>
    </row>
    <row r="159" spans="22:22">
      <c r="V159">
        <v>2.9999999999999997E-4</v>
      </c>
    </row>
    <row r="160" spans="22:22">
      <c r="V160">
        <v>2.9999999999999997E-4</v>
      </c>
    </row>
    <row r="161" spans="22:22">
      <c r="V161">
        <v>2.9999999999999997E-4</v>
      </c>
    </row>
    <row r="162" spans="22:22">
      <c r="V162">
        <v>4.0000000000000002E-4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D9FD-6B50-486F-AA89-A803D1FB951D}">
  <sheetPr>
    <tabColor theme="5" tint="0.79998168889431442"/>
  </sheetPr>
  <dimension ref="A1:V162"/>
  <sheetViews>
    <sheetView tabSelected="1" topLeftCell="A61" zoomScaleNormal="100" workbookViewId="0">
      <selection activeCell="H92" sqref="H92"/>
    </sheetView>
  </sheetViews>
  <sheetFormatPr defaultColWidth="8.85546875" defaultRowHeight="15"/>
  <cols>
    <col min="1" max="1" width="11.42578125" bestFit="1" customWidth="1"/>
    <col min="2" max="2" width="12.140625" bestFit="1" customWidth="1"/>
    <col min="3" max="3" width="10.7109375" bestFit="1" customWidth="1"/>
    <col min="5" max="5" width="16.28515625" bestFit="1" customWidth="1"/>
    <col min="8" max="8" width="18.7109375" bestFit="1" customWidth="1"/>
    <col min="12" max="12" width="13.85546875" bestFit="1" customWidth="1"/>
    <col min="13" max="13" width="14.85546875" bestFit="1" customWidth="1"/>
    <col min="14" max="14" width="10.7109375" bestFit="1" customWidth="1"/>
    <col min="18" max="18" width="13.85546875" bestFit="1" customWidth="1"/>
    <col min="19" max="19" width="12.7109375" bestFit="1" customWidth="1"/>
    <col min="20" max="20" width="13" bestFit="1" customWidth="1"/>
  </cols>
  <sheetData>
    <row r="1" spans="1:22">
      <c r="A1" s="7"/>
      <c r="D1" s="7" t="s">
        <v>2</v>
      </c>
      <c r="G1" s="7" t="s">
        <v>28</v>
      </c>
      <c r="J1" s="16" t="s">
        <v>44</v>
      </c>
      <c r="K1" t="s">
        <v>45</v>
      </c>
      <c r="L1" t="s">
        <v>46</v>
      </c>
      <c r="M1" t="s">
        <v>47</v>
      </c>
      <c r="N1" t="s">
        <v>0</v>
      </c>
      <c r="Q1" s="16" t="s">
        <v>48</v>
      </c>
      <c r="R1" t="s">
        <v>45</v>
      </c>
      <c r="S1" t="s">
        <v>46</v>
      </c>
      <c r="T1" t="s">
        <v>47</v>
      </c>
      <c r="U1" t="s">
        <v>0</v>
      </c>
    </row>
    <row r="2" spans="1:22">
      <c r="D2">
        <v>18</v>
      </c>
      <c r="F2">
        <v>1</v>
      </c>
      <c r="G2" s="6">
        <v>18.065153191196096</v>
      </c>
      <c r="K2">
        <v>12.48013371540266</v>
      </c>
      <c r="L2">
        <v>9.6312358640011517</v>
      </c>
      <c r="M2">
        <v>6.7593046504377021</v>
      </c>
      <c r="N2">
        <v>10.191538850991963</v>
      </c>
      <c r="R2">
        <v>15.369833522633913</v>
      </c>
      <c r="S2">
        <v>5.8833787922220946</v>
      </c>
      <c r="T2">
        <v>2.7409700972712696</v>
      </c>
      <c r="U2">
        <v>2.0611568654630554</v>
      </c>
    </row>
    <row r="3" spans="1:22">
      <c r="F3">
        <v>2</v>
      </c>
      <c r="G3" s="6">
        <v>15.565153191196099</v>
      </c>
      <c r="K3">
        <v>9.6948079435681134</v>
      </c>
      <c r="L3">
        <v>14.573166361021263</v>
      </c>
      <c r="M3">
        <v>14.407302222689358</v>
      </c>
      <c r="N3">
        <v>8.5742737618841325</v>
      </c>
      <c r="R3">
        <v>0.17110497606014471</v>
      </c>
      <c r="S3">
        <v>0</v>
      </c>
      <c r="T3">
        <v>2.296755255576628</v>
      </c>
      <c r="U3">
        <v>0</v>
      </c>
    </row>
    <row r="4" spans="1:22">
      <c r="F4">
        <v>3</v>
      </c>
      <c r="G4" s="6">
        <v>16.065153191196099</v>
      </c>
      <c r="K4">
        <v>14.40940813008703</v>
      </c>
      <c r="L4">
        <v>13.142208267000454</v>
      </c>
      <c r="M4">
        <v>17.794588462224763</v>
      </c>
      <c r="N4">
        <v>14.156567623155077</v>
      </c>
      <c r="R4">
        <v>4.7185487628895242</v>
      </c>
      <c r="S4">
        <v>0</v>
      </c>
      <c r="T4">
        <v>0.12503825173625363</v>
      </c>
      <c r="U4">
        <v>0</v>
      </c>
    </row>
    <row r="5" spans="1:22">
      <c r="F5">
        <v>4</v>
      </c>
      <c r="G5" s="6">
        <v>15.565153191196099</v>
      </c>
      <c r="K5">
        <v>13.861872206694535</v>
      </c>
      <c r="L5">
        <v>14.773730109882804</v>
      </c>
      <c r="M5">
        <v>8.7824115981475064</v>
      </c>
      <c r="N5">
        <v>12.514091472189985</v>
      </c>
      <c r="R5">
        <v>0.53634829034238296</v>
      </c>
      <c r="S5">
        <v>3.3984080629792905</v>
      </c>
      <c r="T5">
        <v>3.3419314554965029</v>
      </c>
      <c r="U5">
        <v>0</v>
      </c>
    </row>
    <row r="6" spans="1:22">
      <c r="F6">
        <v>5</v>
      </c>
      <c r="G6" s="6">
        <v>16.065153191196099</v>
      </c>
      <c r="K6">
        <v>9.6184029907966586</v>
      </c>
      <c r="L6">
        <v>20.603013405827422</v>
      </c>
      <c r="M6">
        <v>16.281625616215965</v>
      </c>
      <c r="N6">
        <v>20.234150563205436</v>
      </c>
      <c r="R6">
        <v>2.9252369945668035</v>
      </c>
      <c r="S6">
        <v>2.1026169173545552</v>
      </c>
      <c r="T6">
        <v>1.4938780602174666</v>
      </c>
      <c r="U6">
        <v>2.885751230860615</v>
      </c>
    </row>
    <row r="7" spans="1:22">
      <c r="F7">
        <v>6</v>
      </c>
      <c r="G7" s="6">
        <v>15.065153191196098</v>
      </c>
      <c r="K7">
        <v>7.8242356975936218</v>
      </c>
      <c r="L7">
        <v>16.275044655598261</v>
      </c>
      <c r="M7">
        <v>14.97695017375732</v>
      </c>
      <c r="N7">
        <v>6.1514572143297688</v>
      </c>
      <c r="R7">
        <v>1.131925226244072</v>
      </c>
      <c r="S7">
        <v>1.3293540447750178</v>
      </c>
      <c r="T7">
        <v>4.9719157466709039</v>
      </c>
      <c r="U7">
        <v>0.17966022486315023</v>
      </c>
    </row>
    <row r="8" spans="1:22">
      <c r="F8">
        <v>7</v>
      </c>
      <c r="G8" s="6">
        <v>17.065153191196099</v>
      </c>
    </row>
    <row r="9" spans="1:22">
      <c r="F9">
        <v>8</v>
      </c>
      <c r="G9" s="6">
        <v>18.065153191196096</v>
      </c>
    </row>
    <row r="10" spans="1:22">
      <c r="G10" s="6"/>
    </row>
    <row r="11" spans="1:22">
      <c r="A11" s="15" t="s">
        <v>45</v>
      </c>
      <c r="B11" t="s">
        <v>1</v>
      </c>
      <c r="C11" t="s">
        <v>32</v>
      </c>
      <c r="D11" t="s">
        <v>33</v>
      </c>
      <c r="E11" t="s">
        <v>34</v>
      </c>
      <c r="F11" t="s">
        <v>35</v>
      </c>
      <c r="G11" t="s">
        <v>36</v>
      </c>
      <c r="H11" t="s">
        <v>37</v>
      </c>
      <c r="I11" t="s">
        <v>35</v>
      </c>
      <c r="J11" t="s">
        <v>36</v>
      </c>
      <c r="K11" t="s">
        <v>38</v>
      </c>
      <c r="L11" t="s">
        <v>35</v>
      </c>
      <c r="M11" t="s">
        <v>36</v>
      </c>
      <c r="N11" t="s">
        <v>39</v>
      </c>
      <c r="O11" t="s">
        <v>35</v>
      </c>
      <c r="P11" t="s">
        <v>36</v>
      </c>
      <c r="Q11" t="s">
        <v>40</v>
      </c>
      <c r="R11" t="s">
        <v>35</v>
      </c>
      <c r="S11" t="s">
        <v>36</v>
      </c>
      <c r="T11" t="s">
        <v>41</v>
      </c>
      <c r="U11" t="s">
        <v>35</v>
      </c>
      <c r="V11" t="s">
        <v>36</v>
      </c>
    </row>
    <row r="12" spans="1:22">
      <c r="A12">
        <v>1</v>
      </c>
      <c r="B12">
        <v>0</v>
      </c>
      <c r="C12" s="37">
        <v>44991</v>
      </c>
      <c r="D12" s="38">
        <v>0.42520833333333335</v>
      </c>
      <c r="H12">
        <v>354.42</v>
      </c>
      <c r="N12">
        <v>0.25979999999999998</v>
      </c>
      <c r="T12">
        <v>1.732</v>
      </c>
    </row>
    <row r="13" spans="1:22">
      <c r="A13">
        <v>2</v>
      </c>
      <c r="B13">
        <v>20</v>
      </c>
      <c r="C13" s="18">
        <v>44991</v>
      </c>
      <c r="D13" s="17">
        <v>0.42545138888888889</v>
      </c>
      <c r="H13">
        <v>383.69</v>
      </c>
      <c r="N13">
        <v>0.2858</v>
      </c>
      <c r="T13">
        <v>1.8640000000000001</v>
      </c>
    </row>
    <row r="14" spans="1:22">
      <c r="A14">
        <v>3</v>
      </c>
      <c r="B14">
        <v>40</v>
      </c>
      <c r="C14" s="18">
        <v>44991</v>
      </c>
      <c r="D14" s="17">
        <v>0.42569444444444443</v>
      </c>
      <c r="E14">
        <v>0.65</v>
      </c>
      <c r="F14" t="s">
        <v>42</v>
      </c>
      <c r="G14">
        <v>6.9999999999999999E-4</v>
      </c>
      <c r="H14">
        <v>390.24</v>
      </c>
      <c r="I14" t="s">
        <v>43</v>
      </c>
      <c r="J14">
        <v>5.0000000000000001E-4</v>
      </c>
      <c r="K14">
        <v>0</v>
      </c>
      <c r="L14" t="s">
        <v>43</v>
      </c>
      <c r="M14">
        <v>2.9999999999999997E-4</v>
      </c>
      <c r="N14">
        <v>0.29670000000000002</v>
      </c>
      <c r="O14" t="s">
        <v>43</v>
      </c>
      <c r="P14">
        <v>1E-4</v>
      </c>
      <c r="Q14">
        <v>4.8000000000000001E-2</v>
      </c>
      <c r="R14" t="s">
        <v>43</v>
      </c>
      <c r="S14">
        <v>2.0000000000000001E-4</v>
      </c>
      <c r="T14">
        <v>1.9139999999999999</v>
      </c>
      <c r="U14" t="s">
        <v>43</v>
      </c>
      <c r="V14">
        <v>2.9999999999999997E-4</v>
      </c>
    </row>
    <row r="15" spans="1:22">
      <c r="A15">
        <v>4</v>
      </c>
      <c r="B15">
        <v>60</v>
      </c>
      <c r="C15" s="18">
        <v>44991</v>
      </c>
      <c r="D15" s="17">
        <v>0.42593750000000002</v>
      </c>
      <c r="E15">
        <v>0.66</v>
      </c>
      <c r="F15" t="s">
        <v>42</v>
      </c>
      <c r="G15">
        <v>6.9999999999999999E-4</v>
      </c>
      <c r="H15">
        <v>391.63</v>
      </c>
      <c r="I15" t="s">
        <v>43</v>
      </c>
      <c r="J15">
        <v>5.0000000000000001E-4</v>
      </c>
      <c r="K15">
        <v>0</v>
      </c>
      <c r="L15" t="s">
        <v>43</v>
      </c>
      <c r="M15">
        <v>4.0000000000000002E-4</v>
      </c>
      <c r="N15">
        <v>0.29020000000000001</v>
      </c>
      <c r="O15" t="s">
        <v>43</v>
      </c>
      <c r="P15">
        <v>1E-4</v>
      </c>
      <c r="Q15">
        <v>7.8E-2</v>
      </c>
      <c r="R15" t="s">
        <v>43</v>
      </c>
      <c r="S15">
        <v>2.0000000000000001E-4</v>
      </c>
      <c r="T15">
        <v>1.929</v>
      </c>
      <c r="U15" t="s">
        <v>43</v>
      </c>
      <c r="V15">
        <v>2.9999999999999997E-4</v>
      </c>
    </row>
    <row r="16" spans="1:22">
      <c r="A16">
        <v>5</v>
      </c>
      <c r="B16">
        <v>80</v>
      </c>
      <c r="C16" s="18">
        <v>44991</v>
      </c>
      <c r="D16" s="17">
        <v>0.42618055555555556</v>
      </c>
      <c r="E16">
        <v>0.66</v>
      </c>
      <c r="F16" t="s">
        <v>42</v>
      </c>
      <c r="G16">
        <v>6.9999999999999999E-4</v>
      </c>
      <c r="H16">
        <v>393.34</v>
      </c>
      <c r="I16" t="s">
        <v>43</v>
      </c>
      <c r="J16">
        <v>5.0000000000000001E-4</v>
      </c>
      <c r="K16">
        <v>0</v>
      </c>
      <c r="L16" t="s">
        <v>43</v>
      </c>
      <c r="M16">
        <v>4.0000000000000002E-4</v>
      </c>
      <c r="N16">
        <v>0.29199999999999998</v>
      </c>
      <c r="O16" t="s">
        <v>43</v>
      </c>
      <c r="P16">
        <v>2.0000000000000001E-4</v>
      </c>
      <c r="Q16">
        <v>0</v>
      </c>
      <c r="R16" t="s">
        <v>43</v>
      </c>
      <c r="S16">
        <v>2.0000000000000001E-4</v>
      </c>
      <c r="T16">
        <v>1.909</v>
      </c>
      <c r="U16" t="s">
        <v>43</v>
      </c>
      <c r="V16">
        <v>2.9999999999999997E-4</v>
      </c>
    </row>
    <row r="17" spans="1:22">
      <c r="A17">
        <v>6</v>
      </c>
      <c r="B17">
        <v>100</v>
      </c>
      <c r="C17" s="18">
        <v>44991</v>
      </c>
      <c r="D17" s="17">
        <v>0.4264236111111111</v>
      </c>
      <c r="E17">
        <v>0.67</v>
      </c>
      <c r="F17" t="s">
        <v>42</v>
      </c>
      <c r="G17">
        <v>8.0000000000000004E-4</v>
      </c>
      <c r="H17">
        <v>394.22</v>
      </c>
      <c r="I17" t="s">
        <v>43</v>
      </c>
      <c r="J17">
        <v>5.0000000000000001E-4</v>
      </c>
      <c r="K17">
        <v>0</v>
      </c>
      <c r="L17" t="s">
        <v>43</v>
      </c>
      <c r="M17">
        <v>4.0000000000000002E-4</v>
      </c>
      <c r="N17">
        <v>0.30049999999999999</v>
      </c>
      <c r="O17" t="s">
        <v>43</v>
      </c>
      <c r="P17">
        <v>2.0000000000000001E-4</v>
      </c>
      <c r="Q17">
        <v>3.1E-2</v>
      </c>
      <c r="R17" t="s">
        <v>43</v>
      </c>
      <c r="S17">
        <v>2.9999999999999997E-4</v>
      </c>
      <c r="T17">
        <v>1.927</v>
      </c>
      <c r="U17" t="s">
        <v>43</v>
      </c>
      <c r="V17">
        <v>2.9999999999999997E-4</v>
      </c>
    </row>
    <row r="18" spans="1:22">
      <c r="A18">
        <v>7</v>
      </c>
      <c r="B18">
        <v>120</v>
      </c>
      <c r="C18" s="18">
        <v>44991</v>
      </c>
      <c r="D18" s="17">
        <v>0.42666666666666669</v>
      </c>
      <c r="E18">
        <v>0.67</v>
      </c>
      <c r="F18" t="s">
        <v>42</v>
      </c>
      <c r="G18">
        <v>8.0000000000000004E-4</v>
      </c>
      <c r="H18">
        <v>394.56</v>
      </c>
      <c r="I18" t="s">
        <v>43</v>
      </c>
      <c r="J18">
        <v>4.0000000000000002E-4</v>
      </c>
      <c r="K18">
        <v>0</v>
      </c>
      <c r="L18" t="s">
        <v>43</v>
      </c>
      <c r="M18">
        <v>4.0000000000000002E-4</v>
      </c>
      <c r="N18">
        <v>0.30370000000000003</v>
      </c>
      <c r="O18" t="s">
        <v>43</v>
      </c>
      <c r="P18">
        <v>2.0000000000000001E-4</v>
      </c>
      <c r="Q18">
        <v>0</v>
      </c>
      <c r="R18" t="s">
        <v>43</v>
      </c>
      <c r="S18">
        <v>2.0000000000000001E-4</v>
      </c>
      <c r="T18">
        <v>1.9179999999999999</v>
      </c>
      <c r="U18" t="s">
        <v>43</v>
      </c>
      <c r="V18">
        <v>2.9999999999999997E-4</v>
      </c>
    </row>
    <row r="19" spans="1:22">
      <c r="A19">
        <v>8</v>
      </c>
      <c r="B19">
        <v>140</v>
      </c>
      <c r="C19" s="18">
        <v>44991</v>
      </c>
      <c r="D19" s="17">
        <v>0.42690972222222223</v>
      </c>
      <c r="E19">
        <v>0.68</v>
      </c>
      <c r="F19" t="s">
        <v>42</v>
      </c>
      <c r="G19">
        <v>8.0000000000000004E-4</v>
      </c>
      <c r="H19">
        <v>395.83</v>
      </c>
      <c r="I19" t="s">
        <v>43</v>
      </c>
      <c r="J19">
        <v>5.0000000000000001E-4</v>
      </c>
      <c r="K19">
        <v>0</v>
      </c>
      <c r="L19" t="s">
        <v>43</v>
      </c>
      <c r="M19">
        <v>2.9999999999999997E-4</v>
      </c>
      <c r="N19">
        <v>0.30070000000000002</v>
      </c>
      <c r="O19" t="s">
        <v>43</v>
      </c>
      <c r="P19">
        <v>1E-4</v>
      </c>
      <c r="Q19">
        <v>1.0999999999999999E-2</v>
      </c>
      <c r="R19" t="s">
        <v>43</v>
      </c>
      <c r="S19">
        <v>2.0000000000000001E-4</v>
      </c>
      <c r="T19">
        <v>1.923</v>
      </c>
      <c r="U19" t="s">
        <v>43</v>
      </c>
      <c r="V19">
        <v>2.9999999999999997E-4</v>
      </c>
    </row>
    <row r="20" spans="1:22">
      <c r="A20">
        <v>9</v>
      </c>
      <c r="B20">
        <v>160</v>
      </c>
      <c r="C20" s="18">
        <v>44991</v>
      </c>
      <c r="D20" s="17">
        <v>0.42715277777777777</v>
      </c>
      <c r="E20">
        <v>0.69</v>
      </c>
      <c r="F20" t="s">
        <v>42</v>
      </c>
      <c r="G20">
        <v>6.9999999999999999E-4</v>
      </c>
      <c r="H20">
        <v>396.64</v>
      </c>
      <c r="I20" t="s">
        <v>43</v>
      </c>
      <c r="J20">
        <v>5.0000000000000001E-4</v>
      </c>
      <c r="K20">
        <v>0</v>
      </c>
      <c r="L20" t="s">
        <v>43</v>
      </c>
      <c r="M20">
        <v>4.0000000000000002E-4</v>
      </c>
      <c r="N20">
        <v>0.3039</v>
      </c>
      <c r="O20" t="s">
        <v>43</v>
      </c>
      <c r="P20">
        <v>2.0000000000000001E-4</v>
      </c>
      <c r="Q20">
        <v>0.04</v>
      </c>
      <c r="R20" t="s">
        <v>43</v>
      </c>
      <c r="S20">
        <v>2.0000000000000001E-4</v>
      </c>
      <c r="T20">
        <v>1.9610000000000001</v>
      </c>
      <c r="U20" t="s">
        <v>43</v>
      </c>
      <c r="V20">
        <v>2.9999999999999997E-4</v>
      </c>
    </row>
    <row r="21" spans="1:22">
      <c r="A21">
        <v>10</v>
      </c>
      <c r="B21">
        <v>180</v>
      </c>
      <c r="C21" s="18">
        <v>44991</v>
      </c>
      <c r="D21" s="17">
        <v>0.42739583333333336</v>
      </c>
      <c r="E21">
        <v>0.69</v>
      </c>
      <c r="F21" t="s">
        <v>42</v>
      </c>
      <c r="G21">
        <v>8.0000000000000004E-4</v>
      </c>
      <c r="H21">
        <v>397.63</v>
      </c>
      <c r="I21" t="s">
        <v>43</v>
      </c>
      <c r="J21">
        <v>5.0000000000000001E-4</v>
      </c>
      <c r="K21">
        <v>0</v>
      </c>
      <c r="L21" t="s">
        <v>43</v>
      </c>
      <c r="M21">
        <v>4.0000000000000002E-4</v>
      </c>
      <c r="N21">
        <v>0.30740000000000001</v>
      </c>
      <c r="O21" t="s">
        <v>43</v>
      </c>
      <c r="P21">
        <v>2.0000000000000001E-4</v>
      </c>
      <c r="Q21">
        <v>4.8000000000000001E-2</v>
      </c>
      <c r="R21" t="s">
        <v>43</v>
      </c>
      <c r="S21">
        <v>2.9999999999999997E-4</v>
      </c>
      <c r="T21">
        <v>1.913</v>
      </c>
      <c r="U21" t="s">
        <v>43</v>
      </c>
      <c r="V21">
        <v>2.9999999999999997E-4</v>
      </c>
    </row>
    <row r="22" spans="1:22">
      <c r="A22">
        <v>11</v>
      </c>
      <c r="B22">
        <v>200</v>
      </c>
      <c r="C22" s="18">
        <v>44991</v>
      </c>
      <c r="D22" s="17">
        <v>0.4276388888888889</v>
      </c>
      <c r="E22">
        <v>0.68</v>
      </c>
      <c r="F22" t="s">
        <v>42</v>
      </c>
      <c r="G22">
        <v>8.0000000000000004E-4</v>
      </c>
      <c r="H22">
        <v>399.79</v>
      </c>
      <c r="I22" t="s">
        <v>43</v>
      </c>
      <c r="J22">
        <v>5.0000000000000001E-4</v>
      </c>
      <c r="K22">
        <v>0</v>
      </c>
      <c r="L22" t="s">
        <v>43</v>
      </c>
      <c r="M22">
        <v>4.0000000000000002E-4</v>
      </c>
      <c r="N22">
        <v>0.30859999999999999</v>
      </c>
      <c r="O22" t="s">
        <v>43</v>
      </c>
      <c r="P22">
        <v>1E-4</v>
      </c>
      <c r="Q22">
        <v>0</v>
      </c>
      <c r="R22" t="s">
        <v>43</v>
      </c>
      <c r="S22">
        <v>2.9999999999999997E-4</v>
      </c>
      <c r="T22">
        <v>1.9410000000000001</v>
      </c>
      <c r="U22" t="s">
        <v>43</v>
      </c>
      <c r="V22">
        <v>2.9999999999999997E-4</v>
      </c>
    </row>
    <row r="23" spans="1:22">
      <c r="A23">
        <v>12</v>
      </c>
      <c r="B23">
        <v>220</v>
      </c>
      <c r="C23" s="18">
        <v>44991</v>
      </c>
      <c r="D23" s="17">
        <v>0.42788194444444444</v>
      </c>
      <c r="E23">
        <v>0.69</v>
      </c>
      <c r="F23" t="s">
        <v>42</v>
      </c>
      <c r="G23">
        <v>6.9999999999999999E-4</v>
      </c>
      <c r="H23">
        <v>399.5</v>
      </c>
      <c r="I23" t="s">
        <v>43</v>
      </c>
      <c r="J23">
        <v>5.0000000000000001E-4</v>
      </c>
      <c r="K23">
        <v>0</v>
      </c>
      <c r="L23" t="s">
        <v>43</v>
      </c>
      <c r="M23">
        <v>4.0000000000000002E-4</v>
      </c>
      <c r="N23">
        <v>0.30509999999999998</v>
      </c>
      <c r="O23" t="s">
        <v>43</v>
      </c>
      <c r="P23">
        <v>2.0000000000000001E-4</v>
      </c>
      <c r="Q23">
        <v>5.5E-2</v>
      </c>
      <c r="R23" t="s">
        <v>43</v>
      </c>
      <c r="S23">
        <v>2.0000000000000001E-4</v>
      </c>
      <c r="T23">
        <v>1.905</v>
      </c>
      <c r="U23" t="s">
        <v>43</v>
      </c>
      <c r="V23">
        <v>2.9999999999999997E-4</v>
      </c>
    </row>
    <row r="24" spans="1:22">
      <c r="A24">
        <v>13</v>
      </c>
      <c r="B24">
        <v>240</v>
      </c>
      <c r="C24" s="18">
        <v>44991</v>
      </c>
      <c r="D24" s="17">
        <v>0.42812500000000003</v>
      </c>
      <c r="H24">
        <v>401.39</v>
      </c>
      <c r="N24">
        <v>0.31140000000000001</v>
      </c>
      <c r="T24">
        <v>1.909</v>
      </c>
    </row>
    <row r="25" spans="1:22">
      <c r="A25">
        <v>14</v>
      </c>
      <c r="B25">
        <v>260</v>
      </c>
      <c r="C25" s="18">
        <v>44991</v>
      </c>
      <c r="D25" s="17">
        <v>0.42836805555555557</v>
      </c>
      <c r="H25">
        <v>401.97</v>
      </c>
      <c r="N25">
        <v>0.30880000000000002</v>
      </c>
      <c r="T25">
        <v>1.9159999999999999</v>
      </c>
    </row>
    <row r="26" spans="1:22">
      <c r="A26">
        <v>15</v>
      </c>
      <c r="B26">
        <v>280</v>
      </c>
      <c r="C26" s="18">
        <v>44991</v>
      </c>
      <c r="D26" s="17">
        <v>0.42861111111111111</v>
      </c>
      <c r="H26">
        <v>403.53</v>
      </c>
      <c r="N26">
        <v>0.31090000000000001</v>
      </c>
      <c r="T26">
        <v>1.905</v>
      </c>
    </row>
    <row r="27" spans="1:22">
      <c r="C27" s="18">
        <v>44991</v>
      </c>
      <c r="D27">
        <v>0.42892361111111116</v>
      </c>
      <c r="H27">
        <v>407.19</v>
      </c>
      <c r="N27">
        <v>0.31769999999999998</v>
      </c>
      <c r="T27">
        <v>1.958</v>
      </c>
    </row>
    <row r="28" spans="1:22">
      <c r="C28">
        <v>44991</v>
      </c>
      <c r="D28">
        <v>0.42917824074074074</v>
      </c>
      <c r="H28">
        <v>414.03</v>
      </c>
      <c r="N28">
        <v>0.32629999999999998</v>
      </c>
      <c r="T28">
        <v>2.0470000000000002</v>
      </c>
    </row>
    <row r="29" spans="1:22">
      <c r="C29">
        <v>44991</v>
      </c>
      <c r="D29">
        <v>0.42942129629629627</v>
      </c>
      <c r="H29">
        <v>417.04</v>
      </c>
      <c r="N29">
        <v>0.32969999999999999</v>
      </c>
      <c r="T29">
        <v>2.0710000000000002</v>
      </c>
    </row>
    <row r="31" spans="1:22" ht="17.25">
      <c r="D31" s="1"/>
      <c r="E31" s="7" t="s">
        <v>29</v>
      </c>
      <c r="F31" s="7"/>
      <c r="H31" s="5">
        <f>RSQ(B14:B25,H14:H25)</f>
        <v>0.98716673821353429</v>
      </c>
      <c r="L31" s="7" t="s">
        <v>29</v>
      </c>
      <c r="M31" s="7"/>
      <c r="N31" s="5">
        <f>RSQ(B13:B26,N13:N26)</f>
        <v>0.83436568848283699</v>
      </c>
      <c r="R31" s="7" t="s">
        <v>29</v>
      </c>
      <c r="S31" s="7"/>
      <c r="T31" s="5">
        <f>RSQ(B13:B26,T13:T26)</f>
        <v>3.520640116384785E-2</v>
      </c>
    </row>
    <row r="32" spans="1:22">
      <c r="E32" s="7" t="s">
        <v>25</v>
      </c>
      <c r="F32" s="7"/>
      <c r="H32" s="14">
        <f>(SLOPE(H14:H25,$B$14:$B$25))</f>
        <v>5.2073426573426611E-2</v>
      </c>
      <c r="L32" s="7" t="s">
        <v>25</v>
      </c>
      <c r="M32" s="7"/>
      <c r="N32" s="14">
        <f>(SLOPE(N13:N26,B13:B26))</f>
        <v>8.754945054945057E-5</v>
      </c>
      <c r="R32" s="7" t="s">
        <v>25</v>
      </c>
      <c r="S32" s="7"/>
      <c r="T32" s="14">
        <f>(SLOPE(T13:T26,B13:B26))</f>
        <v>4.835164835164828E-5</v>
      </c>
    </row>
    <row r="33" spans="1:22" ht="17.25">
      <c r="E33" s="34" t="s">
        <v>26</v>
      </c>
      <c r="F33" s="34" t="s">
        <v>30</v>
      </c>
      <c r="G33" s="35"/>
      <c r="H33" s="36">
        <f>(H32)*($G$2)*(1/1000)*(1/(0.0821*($D$2+273)))*44*60*60</f>
        <v>6.2370156850513112</v>
      </c>
      <c r="I33" s="35"/>
      <c r="J33" s="35"/>
      <c r="K33" s="35"/>
      <c r="L33" s="34" t="s">
        <v>26</v>
      </c>
      <c r="M33" s="34" t="s">
        <v>31</v>
      </c>
      <c r="N33" s="36">
        <f>(N32)*($G$2)*(1/1000)*(1/(0.0821*($D$2+273)))*44*60*60*1000</f>
        <v>10.486102648240143</v>
      </c>
      <c r="O33" s="35"/>
      <c r="P33" s="35"/>
      <c r="Q33" s="35"/>
      <c r="R33" s="34" t="s">
        <v>26</v>
      </c>
      <c r="S33" s="34" t="s">
        <v>31</v>
      </c>
      <c r="T33" s="36">
        <f>(T32)*($G$3)*(1/1000)*(1/(0.0821*($D$2+273)))*44*60*60*1000</f>
        <v>4.9898066175527935</v>
      </c>
    </row>
    <row r="34" spans="1:22">
      <c r="A34" s="15" t="s">
        <v>0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spans="1:22">
      <c r="A35">
        <v>1</v>
      </c>
      <c r="B35">
        <v>0</v>
      </c>
      <c r="C35" s="18">
        <v>44991</v>
      </c>
      <c r="D35" s="17">
        <v>0.4370486111111111</v>
      </c>
      <c r="E35">
        <v>0.66</v>
      </c>
      <c r="F35" t="s">
        <v>42</v>
      </c>
      <c r="G35">
        <v>6.9999999999999999E-4</v>
      </c>
      <c r="H35">
        <v>423.71</v>
      </c>
      <c r="I35" t="s">
        <v>43</v>
      </c>
      <c r="J35">
        <v>5.0000000000000001E-4</v>
      </c>
      <c r="K35">
        <v>0</v>
      </c>
      <c r="L35" t="s">
        <v>43</v>
      </c>
      <c r="M35">
        <v>4.0000000000000002E-4</v>
      </c>
      <c r="N35">
        <v>0.35780000000000001</v>
      </c>
      <c r="O35" t="s">
        <v>43</v>
      </c>
      <c r="P35">
        <v>2.0000000000000001E-4</v>
      </c>
      <c r="Q35">
        <v>3.3000000000000002E-2</v>
      </c>
      <c r="R35" t="s">
        <v>43</v>
      </c>
      <c r="S35">
        <v>2.0000000000000001E-4</v>
      </c>
      <c r="T35">
        <v>2.012</v>
      </c>
      <c r="U35" t="s">
        <v>43</v>
      </c>
      <c r="V35">
        <v>2.9999999999999997E-4</v>
      </c>
    </row>
    <row r="36" spans="1:22">
      <c r="A36">
        <v>2</v>
      </c>
      <c r="B36">
        <v>20</v>
      </c>
      <c r="C36" s="18">
        <v>44991</v>
      </c>
      <c r="D36" s="17">
        <v>0.43729166666666663</v>
      </c>
      <c r="E36">
        <v>0.63</v>
      </c>
      <c r="F36" t="s">
        <v>42</v>
      </c>
      <c r="G36">
        <v>8.0000000000000004E-4</v>
      </c>
      <c r="H36">
        <v>416.34</v>
      </c>
      <c r="I36" t="s">
        <v>43</v>
      </c>
      <c r="J36">
        <v>5.0000000000000001E-4</v>
      </c>
      <c r="K36">
        <v>0</v>
      </c>
      <c r="L36" t="s">
        <v>43</v>
      </c>
      <c r="M36">
        <v>4.0000000000000002E-4</v>
      </c>
      <c r="N36">
        <v>0.35360000000000003</v>
      </c>
      <c r="O36" t="s">
        <v>43</v>
      </c>
      <c r="P36">
        <v>2.0000000000000001E-4</v>
      </c>
      <c r="Q36">
        <v>4.1000000000000002E-2</v>
      </c>
      <c r="R36" t="s">
        <v>43</v>
      </c>
      <c r="S36">
        <v>2.0000000000000001E-4</v>
      </c>
      <c r="T36">
        <v>2.0409999999999999</v>
      </c>
      <c r="U36" t="s">
        <v>43</v>
      </c>
      <c r="V36">
        <v>2.9999999999999997E-4</v>
      </c>
    </row>
    <row r="37" spans="1:22">
      <c r="A37">
        <v>3</v>
      </c>
      <c r="B37">
        <v>40</v>
      </c>
      <c r="C37" s="18">
        <v>44991</v>
      </c>
      <c r="D37" s="17">
        <v>0.43754629629629632</v>
      </c>
      <c r="E37">
        <v>0.64</v>
      </c>
      <c r="F37" t="s">
        <v>42</v>
      </c>
      <c r="G37">
        <v>8.0000000000000004E-4</v>
      </c>
      <c r="H37">
        <v>414.83</v>
      </c>
      <c r="I37" t="s">
        <v>43</v>
      </c>
      <c r="J37">
        <v>5.0000000000000001E-4</v>
      </c>
      <c r="K37">
        <v>0</v>
      </c>
      <c r="L37" t="s">
        <v>43</v>
      </c>
      <c r="M37">
        <v>2.9999999999999997E-4</v>
      </c>
      <c r="N37">
        <v>0.35520000000000002</v>
      </c>
      <c r="O37" t="s">
        <v>43</v>
      </c>
      <c r="P37">
        <v>2.0000000000000001E-4</v>
      </c>
      <c r="Q37">
        <v>6.0000000000000001E-3</v>
      </c>
      <c r="R37" t="s">
        <v>43</v>
      </c>
      <c r="S37">
        <v>2.9999999999999997E-4</v>
      </c>
      <c r="T37">
        <v>2.0659999999999998</v>
      </c>
      <c r="U37" t="s">
        <v>43</v>
      </c>
      <c r="V37">
        <v>2.9999999999999997E-4</v>
      </c>
    </row>
    <row r="38" spans="1:22">
      <c r="A38">
        <v>4</v>
      </c>
      <c r="B38">
        <v>60</v>
      </c>
      <c r="C38" s="18">
        <v>44991</v>
      </c>
      <c r="D38" s="17">
        <v>0.43778935185185186</v>
      </c>
      <c r="E38">
        <v>0.65</v>
      </c>
      <c r="F38" t="s">
        <v>42</v>
      </c>
      <c r="G38">
        <v>5.9999999999999995E-4</v>
      </c>
      <c r="H38">
        <v>414.62</v>
      </c>
      <c r="I38" t="s">
        <v>43</v>
      </c>
      <c r="J38">
        <v>5.0000000000000001E-4</v>
      </c>
      <c r="K38">
        <v>0</v>
      </c>
      <c r="L38" t="s">
        <v>43</v>
      </c>
      <c r="M38">
        <v>4.0000000000000002E-4</v>
      </c>
      <c r="N38">
        <v>0.34720000000000001</v>
      </c>
      <c r="O38" t="s">
        <v>43</v>
      </c>
      <c r="P38">
        <v>2.0000000000000001E-4</v>
      </c>
      <c r="Q38">
        <v>4.7E-2</v>
      </c>
      <c r="R38" t="s">
        <v>43</v>
      </c>
      <c r="S38">
        <v>2.0000000000000001E-4</v>
      </c>
      <c r="T38">
        <v>2.0430000000000001</v>
      </c>
      <c r="U38" t="s">
        <v>43</v>
      </c>
      <c r="V38">
        <v>2.9999999999999997E-4</v>
      </c>
    </row>
    <row r="39" spans="1:22">
      <c r="A39">
        <v>5</v>
      </c>
      <c r="B39">
        <v>80</v>
      </c>
      <c r="C39" s="18">
        <v>44991</v>
      </c>
      <c r="D39" s="17">
        <v>0.4380324074074074</v>
      </c>
      <c r="E39">
        <v>0.67</v>
      </c>
      <c r="F39" t="s">
        <v>42</v>
      </c>
      <c r="G39">
        <v>8.0000000000000004E-4</v>
      </c>
      <c r="H39">
        <v>414.81</v>
      </c>
      <c r="I39" t="s">
        <v>43</v>
      </c>
      <c r="J39">
        <v>5.0000000000000001E-4</v>
      </c>
      <c r="K39">
        <v>0</v>
      </c>
      <c r="L39" t="s">
        <v>43</v>
      </c>
      <c r="M39">
        <v>4.0000000000000002E-4</v>
      </c>
      <c r="N39">
        <v>0.35520000000000002</v>
      </c>
      <c r="O39" t="s">
        <v>43</v>
      </c>
      <c r="P39">
        <v>2.0000000000000001E-4</v>
      </c>
      <c r="Q39">
        <v>7.8E-2</v>
      </c>
      <c r="R39" t="s">
        <v>43</v>
      </c>
      <c r="S39">
        <v>2.0000000000000001E-4</v>
      </c>
      <c r="T39">
        <v>2.0249999999999999</v>
      </c>
      <c r="U39" t="s">
        <v>43</v>
      </c>
      <c r="V39">
        <v>2.9999999999999997E-4</v>
      </c>
    </row>
    <row r="40" spans="1:22">
      <c r="A40">
        <v>6</v>
      </c>
      <c r="B40">
        <v>100</v>
      </c>
      <c r="C40" s="18">
        <v>44991</v>
      </c>
      <c r="D40" s="17">
        <v>0.43827546296296299</v>
      </c>
      <c r="E40">
        <v>0.68</v>
      </c>
      <c r="F40" t="s">
        <v>42</v>
      </c>
      <c r="G40">
        <v>8.9999999999999998E-4</v>
      </c>
      <c r="H40">
        <v>416.62</v>
      </c>
      <c r="I40" t="s">
        <v>43</v>
      </c>
      <c r="J40">
        <v>5.9999999999999995E-4</v>
      </c>
      <c r="K40">
        <v>0</v>
      </c>
      <c r="L40" t="s">
        <v>43</v>
      </c>
      <c r="M40">
        <v>4.0000000000000002E-4</v>
      </c>
      <c r="N40">
        <v>0.3579</v>
      </c>
      <c r="O40" t="s">
        <v>43</v>
      </c>
      <c r="P40">
        <v>2.0000000000000001E-4</v>
      </c>
      <c r="Q40">
        <v>3.4000000000000002E-2</v>
      </c>
      <c r="R40" t="s">
        <v>43</v>
      </c>
      <c r="S40">
        <v>2.0000000000000001E-4</v>
      </c>
      <c r="T40">
        <v>2.0430000000000001</v>
      </c>
      <c r="U40" t="s">
        <v>43</v>
      </c>
      <c r="V40">
        <v>2.9999999999999997E-4</v>
      </c>
    </row>
    <row r="41" spans="1:22">
      <c r="A41">
        <v>7</v>
      </c>
      <c r="B41">
        <v>120</v>
      </c>
      <c r="C41" s="18">
        <v>44991</v>
      </c>
      <c r="D41" s="17">
        <v>0.43851851851851853</v>
      </c>
      <c r="E41">
        <v>0.69</v>
      </c>
      <c r="F41" t="s">
        <v>42</v>
      </c>
      <c r="G41">
        <v>8.0000000000000004E-4</v>
      </c>
      <c r="H41">
        <v>418.01</v>
      </c>
      <c r="I41" t="s">
        <v>43</v>
      </c>
      <c r="J41">
        <v>5.0000000000000001E-4</v>
      </c>
      <c r="K41">
        <v>0</v>
      </c>
      <c r="L41" t="s">
        <v>43</v>
      </c>
      <c r="M41">
        <v>4.0000000000000002E-4</v>
      </c>
      <c r="N41">
        <v>0.35410000000000003</v>
      </c>
      <c r="O41" t="s">
        <v>43</v>
      </c>
      <c r="P41">
        <v>2.0000000000000001E-4</v>
      </c>
      <c r="Q41">
        <v>0</v>
      </c>
      <c r="R41" t="s">
        <v>43</v>
      </c>
      <c r="S41">
        <v>2.0000000000000001E-4</v>
      </c>
      <c r="T41">
        <v>2.024</v>
      </c>
      <c r="U41" t="s">
        <v>43</v>
      </c>
      <c r="V41">
        <v>2.9999999999999997E-4</v>
      </c>
    </row>
    <row r="42" spans="1:22">
      <c r="A42">
        <v>8</v>
      </c>
      <c r="B42">
        <v>140</v>
      </c>
      <c r="C42" s="18">
        <v>44991</v>
      </c>
      <c r="D42" s="17">
        <v>0.43877314814814811</v>
      </c>
      <c r="E42">
        <v>0.69</v>
      </c>
      <c r="F42" t="s">
        <v>42</v>
      </c>
      <c r="G42">
        <v>8.0000000000000004E-4</v>
      </c>
      <c r="H42">
        <v>418.08</v>
      </c>
      <c r="I42" t="s">
        <v>43</v>
      </c>
      <c r="J42">
        <v>5.0000000000000001E-4</v>
      </c>
      <c r="K42">
        <v>0</v>
      </c>
      <c r="L42" t="s">
        <v>43</v>
      </c>
      <c r="M42">
        <v>4.0000000000000002E-4</v>
      </c>
      <c r="N42">
        <v>0.35859999999999997</v>
      </c>
      <c r="O42" t="s">
        <v>43</v>
      </c>
      <c r="P42">
        <v>2.0000000000000001E-4</v>
      </c>
      <c r="Q42">
        <v>0</v>
      </c>
      <c r="R42" t="s">
        <v>43</v>
      </c>
      <c r="S42">
        <v>2.0000000000000001E-4</v>
      </c>
      <c r="T42">
        <v>2.0230000000000001</v>
      </c>
      <c r="U42" t="s">
        <v>43</v>
      </c>
      <c r="V42">
        <v>2.9999999999999997E-4</v>
      </c>
    </row>
    <row r="43" spans="1:22">
      <c r="A43">
        <v>9</v>
      </c>
      <c r="B43">
        <v>160</v>
      </c>
      <c r="C43" s="18">
        <v>44991</v>
      </c>
      <c r="D43" s="17">
        <v>0.4390162037037037</v>
      </c>
      <c r="E43">
        <v>0.7</v>
      </c>
      <c r="F43" t="s">
        <v>42</v>
      </c>
      <c r="G43">
        <v>8.0000000000000004E-4</v>
      </c>
      <c r="H43">
        <v>418.46</v>
      </c>
      <c r="I43" t="s">
        <v>43</v>
      </c>
      <c r="J43">
        <v>5.9999999999999995E-4</v>
      </c>
      <c r="K43">
        <v>0</v>
      </c>
      <c r="L43" t="s">
        <v>43</v>
      </c>
      <c r="M43">
        <v>4.0000000000000002E-4</v>
      </c>
      <c r="N43">
        <v>0.35749999999999998</v>
      </c>
      <c r="O43" t="s">
        <v>43</v>
      </c>
      <c r="P43">
        <v>2.0000000000000001E-4</v>
      </c>
      <c r="Q43">
        <v>0</v>
      </c>
      <c r="R43" t="s">
        <v>43</v>
      </c>
      <c r="S43">
        <v>2.9999999999999997E-4</v>
      </c>
      <c r="T43">
        <v>2.032</v>
      </c>
      <c r="U43" t="s">
        <v>43</v>
      </c>
      <c r="V43">
        <v>2.9999999999999997E-4</v>
      </c>
    </row>
    <row r="44" spans="1:22">
      <c r="A44">
        <v>10</v>
      </c>
      <c r="B44">
        <v>180</v>
      </c>
      <c r="C44" s="18">
        <v>44991</v>
      </c>
      <c r="D44" s="17">
        <v>0.43925925925925924</v>
      </c>
      <c r="H44">
        <v>419.66</v>
      </c>
      <c r="N44">
        <v>0.35460000000000003</v>
      </c>
      <c r="T44">
        <v>2.0459999999999998</v>
      </c>
    </row>
    <row r="45" spans="1:22">
      <c r="A45">
        <v>11</v>
      </c>
      <c r="B45">
        <v>200</v>
      </c>
      <c r="C45" s="18">
        <v>44991</v>
      </c>
      <c r="D45" s="17">
        <v>0.43950231481481478</v>
      </c>
      <c r="H45">
        <v>420.7</v>
      </c>
      <c r="N45">
        <v>0.36549999999999999</v>
      </c>
      <c r="T45">
        <v>2.0430000000000001</v>
      </c>
    </row>
    <row r="46" spans="1:22">
      <c r="A46">
        <v>12</v>
      </c>
      <c r="B46">
        <v>220</v>
      </c>
      <c r="C46" s="18">
        <v>44991</v>
      </c>
      <c r="D46" s="17">
        <v>0.43974537037037037</v>
      </c>
      <c r="H46">
        <v>420.84</v>
      </c>
      <c r="N46">
        <v>0.35449999999999998</v>
      </c>
      <c r="T46">
        <v>2.0150000000000001</v>
      </c>
    </row>
    <row r="47" spans="1:22">
      <c r="A47">
        <v>13</v>
      </c>
      <c r="B47">
        <v>240</v>
      </c>
      <c r="C47" s="18">
        <v>44991</v>
      </c>
      <c r="D47" s="17">
        <v>0.44</v>
      </c>
      <c r="H47">
        <v>422.19</v>
      </c>
      <c r="N47">
        <v>0.36170000000000002</v>
      </c>
      <c r="T47">
        <v>2.0129999999999999</v>
      </c>
    </row>
    <row r="48" spans="1:22">
      <c r="A48">
        <v>14</v>
      </c>
      <c r="B48">
        <v>260</v>
      </c>
      <c r="C48" s="18">
        <v>44991</v>
      </c>
      <c r="D48" s="17">
        <v>0.4402430555555556</v>
      </c>
      <c r="H48">
        <v>422.41</v>
      </c>
      <c r="N48">
        <v>0.35930000000000001</v>
      </c>
      <c r="T48">
        <v>2.0329999999999999</v>
      </c>
    </row>
    <row r="49" spans="1:22">
      <c r="A49">
        <v>15</v>
      </c>
      <c r="B49">
        <v>280</v>
      </c>
      <c r="C49" s="18">
        <v>44991</v>
      </c>
      <c r="D49" s="17">
        <v>0.44048611111111113</v>
      </c>
      <c r="H49">
        <v>422.83</v>
      </c>
      <c r="N49">
        <v>0.35980000000000001</v>
      </c>
      <c r="T49">
        <v>2.0310000000000001</v>
      </c>
    </row>
    <row r="50" spans="1:22" ht="17.25">
      <c r="E50" s="7" t="s">
        <v>29</v>
      </c>
      <c r="F50" s="7"/>
      <c r="H50" s="5">
        <f>RSQ(B38:B49,H38:H49)</f>
        <v>0.97414522738928744</v>
      </c>
      <c r="L50" s="7" t="s">
        <v>29</v>
      </c>
      <c r="M50" s="7"/>
      <c r="N50" s="5">
        <f>RSQ(B36:B49,N36:N49)</f>
        <v>0.37672343965915978</v>
      </c>
      <c r="R50" s="7" t="s">
        <v>29</v>
      </c>
      <c r="S50" s="7"/>
      <c r="T50" s="5">
        <f>RSQ(B36:B49,T36:T49)</f>
        <v>0.24494142523404291</v>
      </c>
    </row>
    <row r="51" spans="1:22">
      <c r="E51" s="7" t="s">
        <v>25</v>
      </c>
      <c r="F51" s="7"/>
      <c r="H51" s="14">
        <f>(SLOPE(H36:H49,$B$13:$B$26))</f>
        <v>3.3386813186813226E-2</v>
      </c>
      <c r="L51" s="7" t="s">
        <v>25</v>
      </c>
      <c r="M51" s="7"/>
      <c r="N51" s="14">
        <f>(SLOPE(N36:N49,B36:B49))</f>
        <v>3.1835164835164787E-5</v>
      </c>
      <c r="R51" s="7" t="s">
        <v>25</v>
      </c>
      <c r="S51" s="7"/>
      <c r="T51" s="14">
        <f>(SLOPE(T36:T49,B36:B49))</f>
        <v>-8.3296703296703058E-5</v>
      </c>
    </row>
    <row r="52" spans="1:22" ht="17.25">
      <c r="E52" s="7" t="s">
        <v>26</v>
      </c>
      <c r="F52" s="7" t="s">
        <v>30</v>
      </c>
      <c r="H52" s="5">
        <f>(H51)*($G$2)*(1/1000)*(1/(0.0821*($D$2+273)))*44*60*60</f>
        <v>3.9988549097380734</v>
      </c>
      <c r="L52" s="7" t="s">
        <v>26</v>
      </c>
      <c r="M52" s="7" t="s">
        <v>31</v>
      </c>
      <c r="N52" s="5">
        <f>(N51)*($G$2)*(1/1000)*(1/(0.0821*($D$2+273)))*44*60*60*1000</f>
        <v>3.8130085818942683</v>
      </c>
      <c r="R52" s="7" t="s">
        <v>26</v>
      </c>
      <c r="S52" s="7" t="s">
        <v>31</v>
      </c>
      <c r="T52" s="5">
        <f>(T51)*($G$3)*(1/1000)*(1/(0.0821*($D$2+273)))*44*60*60*1000</f>
        <v>-8.5960759456932117</v>
      </c>
    </row>
    <row r="53" spans="1:22">
      <c r="A53" s="15" t="s">
        <v>46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spans="1:22">
      <c r="A54">
        <v>1</v>
      </c>
      <c r="B54">
        <v>0</v>
      </c>
      <c r="C54" s="18">
        <v>44991</v>
      </c>
      <c r="D54" s="17">
        <v>0.42967592592592596</v>
      </c>
      <c r="H54">
        <v>416.34</v>
      </c>
      <c r="N54">
        <v>0.32669999999999999</v>
      </c>
      <c r="T54">
        <v>2.0619999999999998</v>
      </c>
    </row>
    <row r="55" spans="1:22">
      <c r="A55">
        <v>2</v>
      </c>
      <c r="B55">
        <v>20</v>
      </c>
      <c r="C55" s="18">
        <v>44991</v>
      </c>
      <c r="D55" s="17">
        <v>0.4299189814814815</v>
      </c>
      <c r="H55">
        <v>415.72</v>
      </c>
      <c r="N55">
        <v>0.34050000000000002</v>
      </c>
      <c r="T55">
        <v>2.0499999999999998</v>
      </c>
    </row>
    <row r="56" spans="1:22">
      <c r="A56">
        <v>3</v>
      </c>
      <c r="B56">
        <v>40</v>
      </c>
      <c r="C56" s="18">
        <v>44991</v>
      </c>
      <c r="D56" s="17">
        <v>0.43016203703703698</v>
      </c>
      <c r="E56">
        <v>0.61</v>
      </c>
      <c r="F56" t="s">
        <v>42</v>
      </c>
      <c r="G56">
        <v>6.9999999999999999E-4</v>
      </c>
      <c r="H56">
        <v>416.83</v>
      </c>
      <c r="I56" t="s">
        <v>43</v>
      </c>
      <c r="J56">
        <v>5.0000000000000001E-4</v>
      </c>
      <c r="K56">
        <v>0</v>
      </c>
      <c r="L56" t="s">
        <v>43</v>
      </c>
      <c r="M56">
        <v>4.0000000000000002E-4</v>
      </c>
      <c r="N56">
        <v>0.33450000000000002</v>
      </c>
      <c r="O56" t="s">
        <v>43</v>
      </c>
      <c r="P56">
        <v>2.0000000000000001E-4</v>
      </c>
      <c r="Q56">
        <v>2.4E-2</v>
      </c>
      <c r="R56" t="s">
        <v>43</v>
      </c>
      <c r="S56">
        <v>2.0000000000000001E-4</v>
      </c>
      <c r="T56">
        <v>2.052</v>
      </c>
      <c r="U56" t="s">
        <v>43</v>
      </c>
      <c r="V56">
        <v>2.9999999999999997E-4</v>
      </c>
    </row>
    <row r="57" spans="1:22">
      <c r="A57">
        <v>4</v>
      </c>
      <c r="B57">
        <v>60</v>
      </c>
      <c r="C57" s="18">
        <v>44991</v>
      </c>
      <c r="D57" s="17">
        <v>0.43040509259259263</v>
      </c>
      <c r="E57">
        <v>0.62</v>
      </c>
      <c r="F57" t="s">
        <v>42</v>
      </c>
      <c r="G57">
        <v>6.9999999999999999E-4</v>
      </c>
      <c r="H57">
        <v>419.42</v>
      </c>
      <c r="I57" t="s">
        <v>43</v>
      </c>
      <c r="J57">
        <v>5.0000000000000001E-4</v>
      </c>
      <c r="K57">
        <v>0</v>
      </c>
      <c r="L57" t="s">
        <v>43</v>
      </c>
      <c r="M57">
        <v>2.9999999999999997E-4</v>
      </c>
      <c r="N57">
        <v>0.3367</v>
      </c>
      <c r="O57" t="s">
        <v>43</v>
      </c>
      <c r="P57">
        <v>2.0000000000000001E-4</v>
      </c>
      <c r="Q57">
        <v>4.1000000000000002E-2</v>
      </c>
      <c r="R57" t="s">
        <v>43</v>
      </c>
      <c r="S57">
        <v>2.0000000000000001E-4</v>
      </c>
      <c r="T57">
        <v>2.0350000000000001</v>
      </c>
      <c r="U57" t="s">
        <v>43</v>
      </c>
      <c r="V57">
        <v>2.9999999999999997E-4</v>
      </c>
    </row>
    <row r="58" spans="1:22">
      <c r="A58">
        <v>5</v>
      </c>
      <c r="B58">
        <v>80</v>
      </c>
      <c r="C58" s="18">
        <v>44991</v>
      </c>
      <c r="D58" s="17">
        <v>0.43065972222222221</v>
      </c>
      <c r="E58">
        <v>0.64</v>
      </c>
      <c r="F58" t="s">
        <v>42</v>
      </c>
      <c r="G58">
        <v>6.9999999999999999E-4</v>
      </c>
      <c r="H58">
        <v>421.86</v>
      </c>
      <c r="I58" t="s">
        <v>43</v>
      </c>
      <c r="J58">
        <v>5.9999999999999995E-4</v>
      </c>
      <c r="K58">
        <v>0</v>
      </c>
      <c r="L58" t="s">
        <v>43</v>
      </c>
      <c r="M58">
        <v>4.0000000000000002E-4</v>
      </c>
      <c r="N58">
        <v>0.33939999999999998</v>
      </c>
      <c r="O58" t="s">
        <v>43</v>
      </c>
      <c r="P58">
        <v>2.0000000000000001E-4</v>
      </c>
      <c r="Q58">
        <v>0</v>
      </c>
      <c r="R58" t="s">
        <v>43</v>
      </c>
      <c r="S58">
        <v>4.0000000000000002E-4</v>
      </c>
      <c r="T58">
        <v>2.0419999999999998</v>
      </c>
      <c r="U58" t="s">
        <v>43</v>
      </c>
      <c r="V58">
        <v>2.9999999999999997E-4</v>
      </c>
    </row>
    <row r="59" spans="1:22">
      <c r="A59">
        <v>6</v>
      </c>
      <c r="B59">
        <v>100</v>
      </c>
      <c r="C59" s="18">
        <v>44991</v>
      </c>
      <c r="D59" s="17">
        <v>0.4309027777777778</v>
      </c>
      <c r="E59">
        <v>0.65</v>
      </c>
      <c r="F59" t="s">
        <v>42</v>
      </c>
      <c r="G59">
        <v>8.0000000000000004E-4</v>
      </c>
      <c r="H59">
        <v>423.03</v>
      </c>
      <c r="I59" t="s">
        <v>43</v>
      </c>
      <c r="J59">
        <v>5.0000000000000001E-4</v>
      </c>
      <c r="K59">
        <v>0</v>
      </c>
      <c r="L59" t="s">
        <v>43</v>
      </c>
      <c r="M59">
        <v>4.0000000000000002E-4</v>
      </c>
      <c r="N59">
        <v>0.33910000000000001</v>
      </c>
      <c r="O59" t="s">
        <v>43</v>
      </c>
      <c r="P59">
        <v>2.0000000000000001E-4</v>
      </c>
      <c r="Q59">
        <v>0</v>
      </c>
      <c r="R59" t="s">
        <v>43</v>
      </c>
      <c r="S59">
        <v>2.9999999999999997E-4</v>
      </c>
      <c r="T59">
        <v>2.032</v>
      </c>
      <c r="U59" t="s">
        <v>43</v>
      </c>
      <c r="V59">
        <v>2.9999999999999997E-4</v>
      </c>
    </row>
    <row r="60" spans="1:22">
      <c r="A60">
        <v>7</v>
      </c>
      <c r="B60">
        <v>120</v>
      </c>
      <c r="C60" s="18">
        <v>44991</v>
      </c>
      <c r="D60" s="17">
        <v>0.43114583333333334</v>
      </c>
      <c r="E60">
        <v>0.66</v>
      </c>
      <c r="F60" t="s">
        <v>42</v>
      </c>
      <c r="G60">
        <v>8.0000000000000004E-4</v>
      </c>
      <c r="H60">
        <v>425.92</v>
      </c>
      <c r="I60" t="s">
        <v>43</v>
      </c>
      <c r="J60">
        <v>5.0000000000000001E-4</v>
      </c>
      <c r="K60">
        <v>0</v>
      </c>
      <c r="L60" t="s">
        <v>43</v>
      </c>
      <c r="M60">
        <v>5.0000000000000001E-4</v>
      </c>
      <c r="N60">
        <v>0.34360000000000002</v>
      </c>
      <c r="O60" t="s">
        <v>43</v>
      </c>
      <c r="P60">
        <v>2.0000000000000001E-4</v>
      </c>
      <c r="Q60">
        <v>0</v>
      </c>
      <c r="R60" t="s">
        <v>43</v>
      </c>
      <c r="S60">
        <v>2.0000000000000001E-4</v>
      </c>
      <c r="T60">
        <v>2.036</v>
      </c>
      <c r="U60" t="s">
        <v>43</v>
      </c>
      <c r="V60">
        <v>2.9999999999999997E-4</v>
      </c>
    </row>
    <row r="61" spans="1:22">
      <c r="A61">
        <v>8</v>
      </c>
      <c r="B61">
        <v>140</v>
      </c>
      <c r="C61" s="18">
        <v>44991</v>
      </c>
      <c r="D61" s="17">
        <v>0.43138888888888888</v>
      </c>
      <c r="E61">
        <v>0.66</v>
      </c>
      <c r="F61" t="s">
        <v>42</v>
      </c>
      <c r="G61">
        <v>6.9999999999999999E-4</v>
      </c>
      <c r="H61">
        <v>427.32</v>
      </c>
      <c r="I61" t="s">
        <v>43</v>
      </c>
      <c r="J61">
        <v>5.0000000000000001E-4</v>
      </c>
      <c r="K61">
        <v>0</v>
      </c>
      <c r="L61" t="s">
        <v>43</v>
      </c>
      <c r="M61">
        <v>4.0000000000000002E-4</v>
      </c>
      <c r="N61">
        <v>0.3372</v>
      </c>
      <c r="O61" t="s">
        <v>43</v>
      </c>
      <c r="P61">
        <v>2.0000000000000001E-4</v>
      </c>
      <c r="Q61">
        <v>0.04</v>
      </c>
      <c r="R61" t="s">
        <v>43</v>
      </c>
      <c r="S61">
        <v>2.9999999999999997E-4</v>
      </c>
      <c r="T61">
        <v>2.028</v>
      </c>
      <c r="U61" t="s">
        <v>43</v>
      </c>
      <c r="V61">
        <v>2.9999999999999997E-4</v>
      </c>
    </row>
    <row r="62" spans="1:22">
      <c r="A62">
        <v>9</v>
      </c>
      <c r="B62">
        <v>160</v>
      </c>
      <c r="C62" s="18">
        <v>44991</v>
      </c>
      <c r="D62" s="17">
        <v>0.43164351851851851</v>
      </c>
      <c r="E62">
        <v>0.67</v>
      </c>
      <c r="F62" t="s">
        <v>42</v>
      </c>
      <c r="G62">
        <v>8.0000000000000004E-4</v>
      </c>
      <c r="H62">
        <v>429.29</v>
      </c>
      <c r="I62" t="s">
        <v>43</v>
      </c>
      <c r="J62">
        <v>4.0000000000000002E-4</v>
      </c>
      <c r="K62">
        <v>0</v>
      </c>
      <c r="L62" t="s">
        <v>43</v>
      </c>
      <c r="M62">
        <v>4.0000000000000002E-4</v>
      </c>
      <c r="N62">
        <v>0.34889999999999999</v>
      </c>
      <c r="O62" t="s">
        <v>43</v>
      </c>
      <c r="P62">
        <v>2.0000000000000001E-4</v>
      </c>
      <c r="Q62">
        <v>0</v>
      </c>
      <c r="R62" t="s">
        <v>43</v>
      </c>
      <c r="S62">
        <v>2.9999999999999997E-4</v>
      </c>
      <c r="T62">
        <v>2.0409999999999999</v>
      </c>
      <c r="U62" t="s">
        <v>43</v>
      </c>
      <c r="V62">
        <v>2.9999999999999997E-4</v>
      </c>
    </row>
    <row r="63" spans="1:22">
      <c r="A63">
        <v>10</v>
      </c>
      <c r="B63">
        <v>180</v>
      </c>
      <c r="C63" s="18">
        <v>44991</v>
      </c>
      <c r="D63" s="17">
        <v>0.43188657407407405</v>
      </c>
      <c r="E63">
        <v>0.67</v>
      </c>
      <c r="F63" t="s">
        <v>42</v>
      </c>
      <c r="G63">
        <v>8.0000000000000004E-4</v>
      </c>
      <c r="H63">
        <v>431.31</v>
      </c>
      <c r="I63" t="s">
        <v>43</v>
      </c>
      <c r="J63">
        <v>1.1000000000000001E-3</v>
      </c>
      <c r="K63">
        <v>0</v>
      </c>
      <c r="L63" t="s">
        <v>43</v>
      </c>
      <c r="M63">
        <v>4.0000000000000002E-4</v>
      </c>
      <c r="N63">
        <v>0.3427</v>
      </c>
      <c r="O63" t="s">
        <v>43</v>
      </c>
      <c r="P63">
        <v>2.0000000000000001E-4</v>
      </c>
      <c r="Q63">
        <v>0</v>
      </c>
      <c r="R63" t="s">
        <v>43</v>
      </c>
      <c r="S63">
        <v>2.9999999999999997E-4</v>
      </c>
      <c r="T63">
        <v>2.0209999999999999</v>
      </c>
      <c r="U63" t="s">
        <v>43</v>
      </c>
      <c r="V63">
        <v>2.9999999999999997E-4</v>
      </c>
    </row>
    <row r="64" spans="1:22">
      <c r="A64">
        <v>11</v>
      </c>
      <c r="B64">
        <v>200</v>
      </c>
      <c r="C64" s="18">
        <v>44991</v>
      </c>
      <c r="D64" s="17">
        <v>0.43212962962962959</v>
      </c>
      <c r="H64">
        <v>432.97</v>
      </c>
      <c r="N64">
        <v>0.34610000000000002</v>
      </c>
      <c r="T64">
        <v>2.0289999999999999</v>
      </c>
    </row>
    <row r="65" spans="1:22">
      <c r="A65">
        <v>12</v>
      </c>
      <c r="B65">
        <v>220</v>
      </c>
      <c r="C65" s="18">
        <v>44991</v>
      </c>
      <c r="D65" s="17">
        <v>0.43237268518518518</v>
      </c>
      <c r="H65">
        <v>434.77</v>
      </c>
      <c r="N65">
        <v>0.34410000000000002</v>
      </c>
      <c r="T65">
        <v>2.02</v>
      </c>
    </row>
    <row r="66" spans="1:22">
      <c r="A66">
        <v>13</v>
      </c>
      <c r="B66">
        <v>240</v>
      </c>
      <c r="C66" s="37">
        <v>44991</v>
      </c>
      <c r="D66" s="38">
        <v>0.43261574074074072</v>
      </c>
      <c r="H66">
        <v>436.52</v>
      </c>
      <c r="N66">
        <v>0.35139999999999999</v>
      </c>
      <c r="T66">
        <v>2.008</v>
      </c>
    </row>
    <row r="67" spans="1:22">
      <c r="A67">
        <v>14</v>
      </c>
      <c r="B67">
        <v>260</v>
      </c>
      <c r="C67" s="18"/>
    </row>
    <row r="68" spans="1:22">
      <c r="A68">
        <v>15</v>
      </c>
      <c r="B68">
        <v>280</v>
      </c>
      <c r="C68" s="18"/>
    </row>
    <row r="69" spans="1:22">
      <c r="A69">
        <v>16</v>
      </c>
      <c r="B69">
        <v>300</v>
      </c>
      <c r="C69" s="18"/>
    </row>
    <row r="70" spans="1:22">
      <c r="A70">
        <v>17</v>
      </c>
      <c r="B70">
        <v>320</v>
      </c>
      <c r="C70" s="18"/>
    </row>
    <row r="73" spans="1:22" ht="17.25">
      <c r="E73" s="7" t="s">
        <v>29</v>
      </c>
      <c r="F73" s="7"/>
      <c r="H73" s="5">
        <f>RSQ(B55:B68,H55:H68)</f>
        <v>0.99722506959675583</v>
      </c>
      <c r="L73" s="7" t="s">
        <v>29</v>
      </c>
      <c r="M73" s="7"/>
      <c r="N73" s="5">
        <f>RSQ(B55:B68,N55:N68)</f>
        <v>0.59552245067558873</v>
      </c>
      <c r="R73" s="7" t="s">
        <v>29</v>
      </c>
      <c r="S73" s="7"/>
      <c r="T73" s="5">
        <f>RSQ(B55:B68,T55:T68)</f>
        <v>0.75388735821329733</v>
      </c>
    </row>
    <row r="74" spans="1:22">
      <c r="E74" s="7" t="s">
        <v>25</v>
      </c>
      <c r="F74" s="7"/>
      <c r="H74" s="14">
        <f>(SLOPE(H55:H68,B55:B68))</f>
        <v>9.6597902097902033E-2</v>
      </c>
      <c r="L74" s="7" t="s">
        <v>25</v>
      </c>
      <c r="M74" s="7"/>
      <c r="N74" s="14">
        <f>(SLOPE(N55:N68,B55:B68))</f>
        <v>5.4475524475524442E-5</v>
      </c>
      <c r="R74" s="7" t="s">
        <v>25</v>
      </c>
      <c r="S74" s="7"/>
      <c r="T74" s="14">
        <f>(SLOPE(T55:T68,B55:B68))</f>
        <v>-1.5349650349650345E-4</v>
      </c>
    </row>
    <row r="75" spans="1:22" ht="17.25">
      <c r="E75" s="7" t="s">
        <v>26</v>
      </c>
      <c r="F75" s="7" t="s">
        <v>30</v>
      </c>
      <c r="H75" s="5">
        <f>(H74)*($G$2)*(1/1000)*(1/(0.0821*($D$2+273)))*44*60*60</f>
        <v>11.569867208145594</v>
      </c>
      <c r="L75" s="7" t="s">
        <v>26</v>
      </c>
      <c r="M75" s="7" t="s">
        <v>31</v>
      </c>
      <c r="N75" s="5">
        <f>(N74)*($G$2)*(1/1000)*(1/(0.0821*($D$2+273)))*44*60*60*1000</f>
        <v>6.5247233178741215</v>
      </c>
      <c r="R75" s="7" t="s">
        <v>26</v>
      </c>
      <c r="S75" s="7" t="s">
        <v>31</v>
      </c>
      <c r="T75" s="5">
        <f>(T74)*($G$3)*(1/1000)*(1/(0.0821*($D$2+273)))*44*60*60*1000</f>
        <v>-15.84057410716917</v>
      </c>
    </row>
    <row r="76" spans="1:22">
      <c r="A76" s="15" t="s">
        <v>47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spans="1:22">
      <c r="A77">
        <v>1</v>
      </c>
      <c r="B77">
        <v>0</v>
      </c>
      <c r="C77" s="18">
        <v>44991</v>
      </c>
      <c r="D77" s="17">
        <v>0.43287037037037041</v>
      </c>
      <c r="H77">
        <v>433.85</v>
      </c>
      <c r="N77">
        <v>0.35289999999999999</v>
      </c>
      <c r="T77">
        <v>2.0219999999999998</v>
      </c>
    </row>
    <row r="78" spans="1:22">
      <c r="A78">
        <v>2</v>
      </c>
      <c r="B78">
        <v>20</v>
      </c>
      <c r="C78" s="18">
        <v>44991</v>
      </c>
      <c r="D78" s="17">
        <v>0.43311342592592594</v>
      </c>
      <c r="H78">
        <v>427.46</v>
      </c>
      <c r="N78">
        <v>0.35060000000000002</v>
      </c>
      <c r="T78">
        <v>2.06</v>
      </c>
    </row>
    <row r="79" spans="1:22">
      <c r="A79">
        <v>3</v>
      </c>
      <c r="B79">
        <v>40</v>
      </c>
      <c r="C79" s="18">
        <v>44991</v>
      </c>
      <c r="D79" s="17">
        <v>0.43335648148148148</v>
      </c>
      <c r="E79">
        <v>0.62</v>
      </c>
      <c r="F79" t="s">
        <v>42</v>
      </c>
      <c r="G79">
        <v>8.0000000000000004E-4</v>
      </c>
      <c r="H79">
        <v>425.41</v>
      </c>
      <c r="I79" t="s">
        <v>43</v>
      </c>
      <c r="J79">
        <v>5.0000000000000001E-4</v>
      </c>
      <c r="K79">
        <v>0</v>
      </c>
      <c r="L79" t="s">
        <v>43</v>
      </c>
      <c r="M79">
        <v>4.0000000000000002E-4</v>
      </c>
      <c r="N79">
        <v>0.33760000000000001</v>
      </c>
      <c r="O79" t="s">
        <v>43</v>
      </c>
      <c r="P79">
        <v>2.0000000000000001E-4</v>
      </c>
      <c r="Q79">
        <v>0</v>
      </c>
      <c r="R79" t="s">
        <v>43</v>
      </c>
      <c r="S79">
        <v>2.9999999999999997E-4</v>
      </c>
      <c r="T79">
        <v>2.069</v>
      </c>
      <c r="U79" t="s">
        <v>43</v>
      </c>
      <c r="V79">
        <v>2.9999999999999997E-4</v>
      </c>
    </row>
    <row r="80" spans="1:22">
      <c r="A80">
        <v>4</v>
      </c>
      <c r="B80">
        <v>60</v>
      </c>
      <c r="C80" s="18">
        <v>44991</v>
      </c>
      <c r="D80" s="17">
        <v>0.43359953703703707</v>
      </c>
      <c r="E80">
        <v>0.63</v>
      </c>
      <c r="F80" t="s">
        <v>42</v>
      </c>
      <c r="G80">
        <v>6.9999999999999999E-4</v>
      </c>
      <c r="H80">
        <v>420.2</v>
      </c>
      <c r="I80" t="s">
        <v>43</v>
      </c>
      <c r="J80">
        <v>5.0000000000000001E-4</v>
      </c>
      <c r="K80">
        <v>0</v>
      </c>
      <c r="L80" t="s">
        <v>43</v>
      </c>
      <c r="M80">
        <v>4.0000000000000002E-4</v>
      </c>
      <c r="N80">
        <v>0.3402</v>
      </c>
      <c r="O80" t="s">
        <v>43</v>
      </c>
      <c r="P80">
        <v>2.0000000000000001E-4</v>
      </c>
      <c r="Q80">
        <v>0</v>
      </c>
      <c r="R80" t="s">
        <v>43</v>
      </c>
      <c r="S80">
        <v>2.0000000000000001E-4</v>
      </c>
      <c r="T80">
        <v>2.0470000000000002</v>
      </c>
      <c r="U80" t="s">
        <v>43</v>
      </c>
      <c r="V80">
        <v>2.9999999999999997E-4</v>
      </c>
    </row>
    <row r="81" spans="1:22">
      <c r="A81">
        <v>5</v>
      </c>
      <c r="B81">
        <v>80</v>
      </c>
      <c r="C81" s="18">
        <v>44991</v>
      </c>
      <c r="D81" s="17">
        <v>0.43385416666666665</v>
      </c>
      <c r="E81">
        <v>0.64</v>
      </c>
      <c r="F81" t="s">
        <v>42</v>
      </c>
      <c r="G81">
        <v>6.9999999999999999E-4</v>
      </c>
      <c r="H81">
        <v>419.89</v>
      </c>
      <c r="I81" t="s">
        <v>43</v>
      </c>
      <c r="J81">
        <v>5.9999999999999995E-4</v>
      </c>
      <c r="K81">
        <v>0</v>
      </c>
      <c r="L81" t="s">
        <v>43</v>
      </c>
      <c r="M81">
        <v>2.9999999999999997E-4</v>
      </c>
      <c r="N81">
        <v>0.34839999999999999</v>
      </c>
      <c r="O81" t="s">
        <v>43</v>
      </c>
      <c r="P81">
        <v>2.0000000000000001E-4</v>
      </c>
      <c r="Q81">
        <v>2E-3</v>
      </c>
      <c r="R81" t="s">
        <v>43</v>
      </c>
      <c r="S81">
        <v>2.0000000000000001E-4</v>
      </c>
      <c r="T81">
        <v>2.04</v>
      </c>
      <c r="U81" t="s">
        <v>43</v>
      </c>
      <c r="V81">
        <v>2.9999999999999997E-4</v>
      </c>
    </row>
    <row r="82" spans="1:22">
      <c r="A82">
        <v>6</v>
      </c>
      <c r="B82">
        <v>100</v>
      </c>
      <c r="C82" s="18">
        <v>44991</v>
      </c>
      <c r="D82" s="17">
        <v>0.43409722222222219</v>
      </c>
      <c r="E82">
        <v>0.65</v>
      </c>
      <c r="F82" t="s">
        <v>42</v>
      </c>
      <c r="G82">
        <v>8.0000000000000004E-4</v>
      </c>
      <c r="H82">
        <v>421.01</v>
      </c>
      <c r="I82" t="s">
        <v>43</v>
      </c>
      <c r="J82">
        <v>5.9999999999999995E-4</v>
      </c>
      <c r="K82">
        <v>0</v>
      </c>
      <c r="L82" t="s">
        <v>43</v>
      </c>
      <c r="M82">
        <v>4.0000000000000002E-4</v>
      </c>
      <c r="N82">
        <v>0.35270000000000001</v>
      </c>
      <c r="O82" t="s">
        <v>43</v>
      </c>
      <c r="P82">
        <v>2.0000000000000001E-4</v>
      </c>
      <c r="Q82">
        <v>0.04</v>
      </c>
      <c r="R82" t="s">
        <v>43</v>
      </c>
      <c r="S82">
        <v>2.0000000000000001E-4</v>
      </c>
      <c r="T82">
        <v>2.0369999999999999</v>
      </c>
      <c r="U82" t="s">
        <v>43</v>
      </c>
      <c r="V82">
        <v>2.9999999999999997E-4</v>
      </c>
    </row>
    <row r="83" spans="1:22">
      <c r="A83">
        <v>7</v>
      </c>
      <c r="B83">
        <v>120</v>
      </c>
      <c r="C83" s="18">
        <v>44991</v>
      </c>
      <c r="D83" s="17">
        <v>0.43435185185185188</v>
      </c>
      <c r="E83">
        <v>0.66</v>
      </c>
      <c r="F83" t="s">
        <v>42</v>
      </c>
      <c r="G83">
        <v>8.0000000000000004E-4</v>
      </c>
      <c r="H83">
        <v>420.96</v>
      </c>
      <c r="I83" t="s">
        <v>43</v>
      </c>
      <c r="J83">
        <v>5.0000000000000001E-4</v>
      </c>
      <c r="K83">
        <v>0</v>
      </c>
      <c r="L83" t="s">
        <v>43</v>
      </c>
      <c r="M83">
        <v>4.0000000000000002E-4</v>
      </c>
      <c r="N83">
        <v>0.34839999999999999</v>
      </c>
      <c r="O83" t="s">
        <v>43</v>
      </c>
      <c r="P83">
        <v>2.0000000000000001E-4</v>
      </c>
      <c r="Q83">
        <v>0</v>
      </c>
      <c r="R83" t="s">
        <v>43</v>
      </c>
      <c r="S83">
        <v>2.0000000000000001E-4</v>
      </c>
      <c r="T83">
        <v>2.0369999999999999</v>
      </c>
      <c r="U83" t="s">
        <v>43</v>
      </c>
      <c r="V83">
        <v>2.9999999999999997E-4</v>
      </c>
    </row>
    <row r="84" spans="1:22">
      <c r="A84">
        <v>8</v>
      </c>
      <c r="B84">
        <v>140</v>
      </c>
      <c r="C84" s="18">
        <v>44991</v>
      </c>
      <c r="D84" s="17">
        <v>0.43459490740740742</v>
      </c>
      <c r="E84">
        <v>0.67</v>
      </c>
      <c r="F84" t="s">
        <v>42</v>
      </c>
      <c r="G84">
        <v>8.0000000000000004E-4</v>
      </c>
      <c r="H84">
        <v>421.75</v>
      </c>
      <c r="I84" t="s">
        <v>43</v>
      </c>
      <c r="J84">
        <v>5.9999999999999995E-4</v>
      </c>
      <c r="K84">
        <v>0</v>
      </c>
      <c r="L84" t="s">
        <v>43</v>
      </c>
      <c r="M84">
        <v>4.0000000000000002E-4</v>
      </c>
      <c r="N84">
        <v>0.35699999999999998</v>
      </c>
      <c r="O84" t="s">
        <v>43</v>
      </c>
      <c r="P84">
        <v>2.0000000000000001E-4</v>
      </c>
      <c r="Q84">
        <v>1.4999999999999999E-2</v>
      </c>
      <c r="R84" t="s">
        <v>43</v>
      </c>
      <c r="S84">
        <v>2.0000000000000001E-4</v>
      </c>
      <c r="T84">
        <v>2.0459999999999998</v>
      </c>
      <c r="U84" t="s">
        <v>43</v>
      </c>
      <c r="V84">
        <v>2.9999999999999997E-4</v>
      </c>
    </row>
    <row r="85" spans="1:22">
      <c r="A85">
        <v>9</v>
      </c>
      <c r="B85">
        <v>160</v>
      </c>
      <c r="C85" s="18">
        <v>44991</v>
      </c>
      <c r="D85" s="17">
        <v>0.43483796296296301</v>
      </c>
      <c r="E85">
        <v>0.67</v>
      </c>
      <c r="F85" t="s">
        <v>42</v>
      </c>
      <c r="G85">
        <v>6.9999999999999999E-4</v>
      </c>
      <c r="H85">
        <v>422.32</v>
      </c>
      <c r="I85" t="s">
        <v>43</v>
      </c>
      <c r="J85">
        <v>5.9999999999999995E-4</v>
      </c>
      <c r="K85">
        <v>0</v>
      </c>
      <c r="L85" t="s">
        <v>43</v>
      </c>
      <c r="M85">
        <v>4.0000000000000002E-4</v>
      </c>
      <c r="N85">
        <v>0.35</v>
      </c>
      <c r="O85" t="s">
        <v>43</v>
      </c>
      <c r="P85">
        <v>2.0000000000000001E-4</v>
      </c>
      <c r="Q85">
        <v>0.03</v>
      </c>
      <c r="R85" t="s">
        <v>43</v>
      </c>
      <c r="S85">
        <v>2.0000000000000001E-4</v>
      </c>
      <c r="T85">
        <v>2.0419999999999998</v>
      </c>
      <c r="U85" t="s">
        <v>43</v>
      </c>
      <c r="V85">
        <v>2.9999999999999997E-4</v>
      </c>
    </row>
    <row r="86" spans="1:22">
      <c r="A86">
        <v>10</v>
      </c>
      <c r="B86">
        <v>180</v>
      </c>
      <c r="C86" s="18">
        <v>44991</v>
      </c>
      <c r="D86" s="17">
        <v>0.43508101851851855</v>
      </c>
      <c r="E86">
        <v>0.67</v>
      </c>
      <c r="F86" t="s">
        <v>42</v>
      </c>
      <c r="G86">
        <v>6.9999999999999999E-4</v>
      </c>
      <c r="H86">
        <v>423.05</v>
      </c>
      <c r="I86" t="s">
        <v>43</v>
      </c>
      <c r="J86">
        <v>5.0000000000000001E-4</v>
      </c>
      <c r="K86">
        <v>0</v>
      </c>
      <c r="L86" t="s">
        <v>43</v>
      </c>
      <c r="M86">
        <v>4.0000000000000002E-4</v>
      </c>
      <c r="N86">
        <v>0.35720000000000002</v>
      </c>
      <c r="O86" t="s">
        <v>43</v>
      </c>
      <c r="P86">
        <v>2.0000000000000001E-4</v>
      </c>
      <c r="Q86">
        <v>1.9E-2</v>
      </c>
      <c r="R86" t="s">
        <v>43</v>
      </c>
      <c r="S86">
        <v>2.0000000000000001E-4</v>
      </c>
      <c r="T86">
        <v>2.0209999999999999</v>
      </c>
      <c r="U86" t="s">
        <v>43</v>
      </c>
      <c r="V86">
        <v>2.9999999999999997E-4</v>
      </c>
    </row>
    <row r="87" spans="1:22">
      <c r="A87">
        <v>11</v>
      </c>
      <c r="B87">
        <v>200</v>
      </c>
      <c r="C87" s="18">
        <v>44991</v>
      </c>
      <c r="D87" s="17">
        <v>0.43533564814814812</v>
      </c>
      <c r="E87">
        <v>0.68</v>
      </c>
      <c r="F87" t="s">
        <v>42</v>
      </c>
      <c r="G87">
        <v>8.0000000000000004E-4</v>
      </c>
      <c r="H87">
        <v>423.47</v>
      </c>
      <c r="I87" t="s">
        <v>43</v>
      </c>
      <c r="J87">
        <v>5.9999999999999995E-4</v>
      </c>
      <c r="K87">
        <v>0</v>
      </c>
      <c r="L87" t="s">
        <v>43</v>
      </c>
      <c r="M87">
        <v>5.0000000000000001E-4</v>
      </c>
      <c r="N87">
        <v>0.35470000000000002</v>
      </c>
      <c r="O87" t="s">
        <v>43</v>
      </c>
      <c r="P87">
        <v>2.0000000000000001E-4</v>
      </c>
      <c r="Q87">
        <v>0</v>
      </c>
      <c r="R87" t="s">
        <v>43</v>
      </c>
      <c r="S87">
        <v>2.9999999999999997E-4</v>
      </c>
      <c r="T87">
        <v>2.02</v>
      </c>
      <c r="U87" t="s">
        <v>43</v>
      </c>
      <c r="V87">
        <v>2.9999999999999997E-4</v>
      </c>
    </row>
    <row r="88" spans="1:22">
      <c r="A88">
        <v>12</v>
      </c>
      <c r="B88">
        <v>220</v>
      </c>
      <c r="C88" s="18">
        <v>44991</v>
      </c>
      <c r="D88" s="17">
        <v>0.43557870370370372</v>
      </c>
      <c r="E88">
        <v>0.69</v>
      </c>
      <c r="F88" t="s">
        <v>42</v>
      </c>
      <c r="G88">
        <v>6.9999999999999999E-4</v>
      </c>
      <c r="H88">
        <v>425.13</v>
      </c>
      <c r="I88" t="s">
        <v>43</v>
      </c>
      <c r="J88">
        <v>5.0000000000000001E-4</v>
      </c>
      <c r="K88">
        <v>0</v>
      </c>
      <c r="L88" t="s">
        <v>43</v>
      </c>
      <c r="M88">
        <v>4.0000000000000002E-4</v>
      </c>
      <c r="N88">
        <v>0.35</v>
      </c>
      <c r="O88" t="s">
        <v>43</v>
      </c>
      <c r="P88">
        <v>2.0000000000000001E-4</v>
      </c>
      <c r="Q88">
        <v>0</v>
      </c>
      <c r="R88" t="s">
        <v>43</v>
      </c>
      <c r="S88">
        <v>2.9999999999999997E-4</v>
      </c>
      <c r="T88">
        <v>2.0569999999999999</v>
      </c>
      <c r="U88" t="s">
        <v>43</v>
      </c>
      <c r="V88">
        <v>2.9999999999999997E-4</v>
      </c>
    </row>
    <row r="89" spans="1:22">
      <c r="A89">
        <v>13</v>
      </c>
      <c r="B89">
        <v>240</v>
      </c>
      <c r="C89" s="18">
        <v>44991</v>
      </c>
      <c r="D89" s="17">
        <v>0.43582175925925926</v>
      </c>
      <c r="E89">
        <v>0.69</v>
      </c>
      <c r="F89" t="s">
        <v>42</v>
      </c>
      <c r="G89">
        <v>8.0000000000000004E-4</v>
      </c>
      <c r="H89">
        <v>424.42</v>
      </c>
      <c r="I89" t="s">
        <v>43</v>
      </c>
      <c r="J89">
        <v>5.9999999999999995E-4</v>
      </c>
      <c r="K89">
        <v>0</v>
      </c>
      <c r="L89" t="s">
        <v>43</v>
      </c>
      <c r="M89">
        <v>5.0000000000000001E-4</v>
      </c>
      <c r="N89">
        <v>0.35070000000000001</v>
      </c>
      <c r="O89" t="s">
        <v>43</v>
      </c>
      <c r="P89">
        <v>2.0000000000000001E-4</v>
      </c>
      <c r="Q89">
        <v>0</v>
      </c>
      <c r="R89" t="s">
        <v>43</v>
      </c>
      <c r="S89">
        <v>2.0000000000000001E-4</v>
      </c>
      <c r="T89">
        <v>2.0329999999999999</v>
      </c>
      <c r="U89" t="s">
        <v>43</v>
      </c>
      <c r="V89">
        <v>2.9999999999999997E-4</v>
      </c>
    </row>
    <row r="90" spans="1:22">
      <c r="A90">
        <v>14</v>
      </c>
      <c r="B90">
        <v>260</v>
      </c>
      <c r="C90" s="18">
        <v>44991</v>
      </c>
      <c r="D90" s="17">
        <v>0.43606481481481479</v>
      </c>
      <c r="H90">
        <v>425.65</v>
      </c>
      <c r="N90">
        <v>0.3589</v>
      </c>
      <c r="T90">
        <v>2.0299999999999998</v>
      </c>
    </row>
    <row r="91" spans="1:22">
      <c r="A91">
        <v>15</v>
      </c>
      <c r="B91">
        <v>280</v>
      </c>
      <c r="C91" s="18">
        <v>44991</v>
      </c>
      <c r="D91" s="17">
        <v>0.43631944444444448</v>
      </c>
    </row>
    <row r="92" spans="1:22" ht="17.25">
      <c r="C92" s="18"/>
      <c r="D92" s="17"/>
      <c r="E92" s="7" t="s">
        <v>29</v>
      </c>
      <c r="F92" s="7"/>
      <c r="H92" s="156">
        <f>RSQ(B81:B88,H81:H88)</f>
        <v>0.95469744472547424</v>
      </c>
      <c r="L92" s="7" t="s">
        <v>29</v>
      </c>
      <c r="M92" s="7"/>
      <c r="N92" s="5">
        <f>RSQ(B77:B89,N77:N89)</f>
        <v>0.17072632830750548</v>
      </c>
      <c r="R92" s="7" t="s">
        <v>29</v>
      </c>
      <c r="S92" s="7"/>
      <c r="T92" s="5">
        <f>RSQ(B77:B89,T77:T89)</f>
        <v>8.7738844632611362E-2</v>
      </c>
    </row>
    <row r="93" spans="1:22">
      <c r="C93" s="37"/>
      <c r="D93" s="38"/>
      <c r="E93" s="7" t="s">
        <v>25</v>
      </c>
      <c r="F93" s="7"/>
      <c r="H93" s="14">
        <f>(SLOPE(H80:H89,B80:B89))</f>
        <v>2.8424242424242598E-2</v>
      </c>
      <c r="L93" s="7" t="s">
        <v>25</v>
      </c>
      <c r="M93" s="7"/>
      <c r="N93" s="14">
        <f>(SLOPE(N77:N89,B77:B89))</f>
        <v>3.0412087912087887E-5</v>
      </c>
      <c r="R93" s="7" t="s">
        <v>25</v>
      </c>
      <c r="S93" s="7"/>
      <c r="T93" s="14">
        <f>(SLOPE(T77:T89,B77:B89))</f>
        <v>-5.7692307692307928E-5</v>
      </c>
    </row>
    <row r="94" spans="1:22" ht="17.25">
      <c r="E94" s="7" t="s">
        <v>26</v>
      </c>
      <c r="F94" s="7" t="s">
        <v>30</v>
      </c>
      <c r="H94" s="5">
        <f>(H93)*($G$2)*(1/1000)*(1/(0.0821*($D$2+273)))*44*60*60</f>
        <v>3.4044705236695583</v>
      </c>
      <c r="L94" s="7" t="s">
        <v>26</v>
      </c>
      <c r="M94" s="7" t="s">
        <v>31</v>
      </c>
      <c r="N94" s="5">
        <f>(N93)*($G$2)*(1/1000)*(1/(0.0821*($D$2+273)))*44*60*60*1000</f>
        <v>3.6425617018958913</v>
      </c>
      <c r="R94" s="7" t="s">
        <v>26</v>
      </c>
      <c r="S94" s="7" t="s">
        <v>31</v>
      </c>
      <c r="T94" s="5">
        <f>(T93)*($G$3)*(1/1000)*(1/(0.0821*($D$2+273)))*44*60*60*1000</f>
        <v>-5.9537465323073455</v>
      </c>
    </row>
    <row r="95" spans="1:22">
      <c r="V95" s="15"/>
    </row>
    <row r="101" spans="22:22">
      <c r="V101">
        <v>2.9999999999999997E-4</v>
      </c>
    </row>
    <row r="102" spans="22:22">
      <c r="V102">
        <v>2.9999999999999997E-4</v>
      </c>
    </row>
    <row r="103" spans="22:22">
      <c r="V103">
        <v>2.9999999999999997E-4</v>
      </c>
    </row>
    <row r="104" spans="22:22">
      <c r="V104">
        <v>2.9999999999999997E-4</v>
      </c>
    </row>
    <row r="105" spans="22:22">
      <c r="V105">
        <v>2.9999999999999997E-4</v>
      </c>
    </row>
    <row r="106" spans="22:22">
      <c r="V106">
        <v>2.9999999999999997E-4</v>
      </c>
    </row>
    <row r="107" spans="22:22">
      <c r="V107">
        <v>2.9999999999999997E-4</v>
      </c>
    </row>
    <row r="108" spans="22:22">
      <c r="V108">
        <v>2.9999999999999997E-4</v>
      </c>
    </row>
    <row r="109" spans="22:22">
      <c r="V109">
        <v>2.9999999999999997E-4</v>
      </c>
    </row>
    <row r="110" spans="22:22">
      <c r="V110">
        <v>2.9999999999999997E-4</v>
      </c>
    </row>
    <row r="114" spans="22:22">
      <c r="V114" s="15"/>
    </row>
    <row r="119" spans="22:22">
      <c r="V119">
        <v>2.9999999999999997E-4</v>
      </c>
    </row>
    <row r="120" spans="22:22">
      <c r="V120">
        <v>2.9999999999999997E-4</v>
      </c>
    </row>
    <row r="121" spans="22:22">
      <c r="V121">
        <v>2.9999999999999997E-4</v>
      </c>
    </row>
    <row r="122" spans="22:22">
      <c r="V122">
        <v>2.9999999999999997E-4</v>
      </c>
    </row>
    <row r="123" spans="22:22">
      <c r="V123">
        <v>2.9999999999999997E-4</v>
      </c>
    </row>
    <row r="124" spans="22:22">
      <c r="V124">
        <v>2.9999999999999997E-4</v>
      </c>
    </row>
    <row r="125" spans="22:22">
      <c r="V125">
        <v>2.9999999999999997E-4</v>
      </c>
    </row>
    <row r="126" spans="22:22">
      <c r="V126">
        <v>2.9999999999999997E-4</v>
      </c>
    </row>
    <row r="127" spans="22:22">
      <c r="V127">
        <v>2.9999999999999997E-4</v>
      </c>
    </row>
    <row r="133" spans="22:22">
      <c r="V133" s="15"/>
    </row>
    <row r="134" spans="22:22">
      <c r="V134">
        <v>2.9999999999999997E-4</v>
      </c>
    </row>
    <row r="135" spans="22:22">
      <c r="V135">
        <v>2.9999999999999997E-4</v>
      </c>
    </row>
    <row r="136" spans="22:22">
      <c r="V136">
        <v>2.9999999999999997E-4</v>
      </c>
    </row>
    <row r="137" spans="22:22">
      <c r="V137">
        <v>2.9999999999999997E-4</v>
      </c>
    </row>
    <row r="138" spans="22:22">
      <c r="V138">
        <v>2.9999999999999997E-4</v>
      </c>
    </row>
    <row r="139" spans="22:22">
      <c r="V139">
        <v>2.9999999999999997E-4</v>
      </c>
    </row>
    <row r="140" spans="22:22">
      <c r="V140">
        <v>2.9999999999999997E-4</v>
      </c>
    </row>
    <row r="141" spans="22:22">
      <c r="V141">
        <v>4.0000000000000002E-4</v>
      </c>
    </row>
    <row r="142" spans="22:22">
      <c r="V142">
        <v>2.9999999999999997E-4</v>
      </c>
    </row>
    <row r="143" spans="22:22">
      <c r="V143">
        <v>2.9999999999999997E-4</v>
      </c>
    </row>
    <row r="144" spans="22:22">
      <c r="V144">
        <v>2.0000000000000001E-4</v>
      </c>
    </row>
    <row r="145" spans="22:22">
      <c r="V145">
        <v>2.9999999999999997E-4</v>
      </c>
    </row>
    <row r="152" spans="22:22">
      <c r="V152" s="15"/>
    </row>
    <row r="153" spans="22:22">
      <c r="V153">
        <v>2.9999999999999997E-4</v>
      </c>
    </row>
    <row r="154" spans="22:22">
      <c r="V154">
        <v>2.9999999999999997E-4</v>
      </c>
    </row>
    <row r="155" spans="22:22">
      <c r="V155">
        <v>2.9999999999999997E-4</v>
      </c>
    </row>
    <row r="156" spans="22:22">
      <c r="V156">
        <v>2.9999999999999997E-4</v>
      </c>
    </row>
    <row r="157" spans="22:22">
      <c r="V157">
        <v>2.9999999999999997E-4</v>
      </c>
    </row>
    <row r="158" spans="22:22">
      <c r="V158">
        <v>2.9999999999999997E-4</v>
      </c>
    </row>
    <row r="159" spans="22:22">
      <c r="V159">
        <v>2.9999999999999997E-4</v>
      </c>
    </row>
    <row r="160" spans="22:22">
      <c r="V160">
        <v>2.9999999999999997E-4</v>
      </c>
    </row>
    <row r="161" spans="22:22">
      <c r="V161">
        <v>2.9999999999999997E-4</v>
      </c>
    </row>
    <row r="162" spans="22:22">
      <c r="V162">
        <v>4.0000000000000002E-4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Map</vt:lpstr>
      <vt:lpstr>Factor</vt:lpstr>
      <vt:lpstr>Block 1</vt:lpstr>
      <vt:lpstr>Block 2</vt:lpstr>
      <vt:lpstr>Block 3</vt:lpstr>
      <vt:lpstr>Block 4</vt:lpstr>
      <vt:lpstr>Block 5</vt:lpstr>
      <vt:lpstr>Block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Leon, Patricia</cp:lastModifiedBy>
  <dcterms:created xsi:type="dcterms:W3CDTF">2022-11-27T22:35:39Z</dcterms:created>
  <dcterms:modified xsi:type="dcterms:W3CDTF">2023-03-24T21:12:36Z</dcterms:modified>
</cp:coreProperties>
</file>