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150" activeTab="5"/>
  </bookViews>
  <sheets>
    <sheet name="Chi-squared" sheetId="2" r:id="rId1"/>
    <sheet name="Chi-squared_treatment" sheetId="9" r:id="rId2"/>
    <sheet name="Groups" sheetId="4" r:id="rId3"/>
    <sheet name="ANOVA_one_way" sheetId="3" r:id="rId4"/>
    <sheet name="Works" sheetId="5" r:id="rId5"/>
    <sheet name="ANOVA_works" sheetId="6" r:id="rId6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2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= sum((O — E)^2/ E)</t>
        </r>
      </text>
    </comment>
    <comment ref="F2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gioi tinh : 2 loai, bac hoc: 3 bac =&gt; (degree of freedom) = (rows-1)(cols - 1)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= sum((O — E)^2/ E)</t>
        </r>
      </text>
    </comment>
    <comment ref="F1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treatment : 2 loai, improvement: 2 loai =&gt; (degree of freedom) = (rows-1)(cols - 1)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14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SSw</t>
        </r>
      </text>
    </comment>
  </commentList>
</comments>
</file>

<file path=xl/sharedStrings.xml><?xml version="1.0" encoding="utf-8"?>
<sst xmlns="http://schemas.openxmlformats.org/spreadsheetml/2006/main" count="142" uniqueCount="88">
  <si>
    <t>Bằng cấp (Observed)</t>
  </si>
  <si>
    <t>Bằng cấp (Expected)</t>
  </si>
  <si>
    <t>Giới tính</t>
  </si>
  <si>
    <t>Cao đẳng</t>
  </si>
  <si>
    <t>Đại học</t>
  </si>
  <si>
    <t>Sau đại học</t>
  </si>
  <si>
    <t>Tổng</t>
  </si>
  <si>
    <t xml:space="preserve">Nam </t>
  </si>
  <si>
    <t>Nữ</t>
  </si>
  <si>
    <t>Expected Na-CD = Tổng CD* Tổng Na/Tổng toàn bộ</t>
  </si>
  <si>
    <t>Công thức tính Chi-squared</t>
  </si>
  <si>
    <r>
      <rPr>
        <sz val="13"/>
        <color theme="1"/>
        <rFont val="Calibri Light"/>
        <charset val="134"/>
        <scheme val="major"/>
      </rPr>
      <t xml:space="preserve">Ho: Biến Giới tính và biến bằng cấp </t>
    </r>
    <r>
      <rPr>
        <b/>
        <sz val="13"/>
        <color theme="1"/>
        <rFont val="Calibri Light"/>
        <charset val="134"/>
        <scheme val="major"/>
      </rPr>
      <t xml:space="preserve">là </t>
    </r>
    <r>
      <rPr>
        <sz val="13"/>
        <color theme="1"/>
        <rFont val="Calibri Light"/>
        <charset val="134"/>
        <scheme val="major"/>
      </rPr>
      <t>2 biến độc lập</t>
    </r>
  </si>
  <si>
    <r>
      <rPr>
        <sz val="13"/>
        <color theme="1"/>
        <rFont val="Calibri Light"/>
        <charset val="134"/>
        <scheme val="major"/>
      </rPr>
      <t xml:space="preserve">Ha: Biến Giới tính và biến bằng cấp </t>
    </r>
    <r>
      <rPr>
        <b/>
        <sz val="13"/>
        <rFont val="Calibri Light"/>
        <charset val="134"/>
        <scheme val="major"/>
      </rPr>
      <t xml:space="preserve">không là </t>
    </r>
    <r>
      <rPr>
        <sz val="13"/>
        <color theme="1"/>
        <rFont val="Calibri Light"/>
        <charset val="134"/>
        <scheme val="major"/>
      </rPr>
      <t xml:space="preserve">2 biến độc lập </t>
    </r>
  </si>
  <si>
    <t>Observed</t>
  </si>
  <si>
    <t>Expected</t>
  </si>
  <si>
    <t>Residual = |O -E|</t>
  </si>
  <si>
    <t> (O — E)^2</t>
  </si>
  <si>
    <t> (O — E)^2/ E</t>
  </si>
  <si>
    <t>Na-CD</t>
  </si>
  <si>
    <t>Na-DH</t>
  </si>
  <si>
    <t>Na-SDH</t>
  </si>
  <si>
    <t>Nu-CD</t>
  </si>
  <si>
    <t>Nu-DH</t>
  </si>
  <si>
    <t>Nu-SDH</t>
  </si>
  <si>
    <t>Chi-squared (stats)</t>
  </si>
  <si>
    <t>dof (degree of freedom)</t>
  </si>
  <si>
    <t>Df</t>
  </si>
  <si>
    <t>probability level (alpha)</t>
  </si>
  <si>
    <t>Với Chi-squared = 2.329 nằm trong khoảng 1.34 - 4.6 (critical) =&gt; xác suất tương ứng là 0.1&lt;P&lt;0.5</t>
  </si>
  <si>
    <t>P = CHIDIST(chi-square,df)</t>
  </si>
  <si>
    <t>Giá trị này lớn hơn mức ý nghĩa được chấp nhận theo quy ước là 0,05 hoặc 5%. Do đó, Ho cho rằng hai biến phân loại độc lập nhau được chấp nhận.</t>
  </si>
  <si>
    <t>Tham khảo: https://math.hws.edu/javamath/ryan/ChiSquare.html</t>
  </si>
  <si>
    <t>Code lại: bài trên</t>
  </si>
  <si>
    <t>improvement</t>
  </si>
  <si>
    <t>treatment</t>
  </si>
  <si>
    <t>improved</t>
  </si>
  <si>
    <t>not-improved</t>
  </si>
  <si>
    <t>tổng</t>
  </si>
  <si>
    <t>Sự quan tâm đến “improvement” phụ thuộc vào "treatment" hay không?</t>
  </si>
  <si>
    <t>not-treated</t>
  </si>
  <si>
    <r>
      <rPr>
        <sz val="13"/>
        <color theme="1"/>
        <rFont val="Calibri Light"/>
        <charset val="134"/>
        <scheme val="major"/>
      </rPr>
      <t xml:space="preserve">Ho: Biến treatment và biến improvement </t>
    </r>
    <r>
      <rPr>
        <b/>
        <sz val="13"/>
        <color theme="1"/>
        <rFont val="Calibri Light"/>
        <charset val="134"/>
        <scheme val="major"/>
      </rPr>
      <t xml:space="preserve">là </t>
    </r>
    <r>
      <rPr>
        <sz val="13"/>
        <color theme="1"/>
        <rFont val="Calibri Light"/>
        <charset val="134"/>
        <scheme val="major"/>
      </rPr>
      <t>2 biến độc lập</t>
    </r>
  </si>
  <si>
    <t>treated</t>
  </si>
  <si>
    <r>
      <rPr>
        <sz val="13"/>
        <color theme="1"/>
        <rFont val="Calibri Light"/>
        <charset val="134"/>
        <scheme val="major"/>
      </rPr>
      <t xml:space="preserve">Ha: Biến treatment và biến improvement </t>
    </r>
    <r>
      <rPr>
        <b/>
        <sz val="13"/>
        <color theme="1"/>
        <rFont val="Calibri Light"/>
        <charset val="134"/>
        <scheme val="major"/>
      </rPr>
      <t>không</t>
    </r>
    <r>
      <rPr>
        <sz val="13"/>
        <color theme="1"/>
        <rFont val="Calibri Light"/>
        <charset val="134"/>
        <scheme val="major"/>
      </rPr>
      <t xml:space="preserve"> là 2 biến độc lập</t>
    </r>
  </si>
  <si>
    <t>improvement (expected)</t>
  </si>
  <si>
    <t>Not_imp</t>
  </si>
  <si>
    <t>Not_not_imp</t>
  </si>
  <si>
    <t>treat_imp</t>
  </si>
  <si>
    <t>treat_not_imp</t>
  </si>
  <si>
    <t>Bác bỏ Ho</t>
  </si>
  <si>
    <t>Group 1</t>
  </si>
  <si>
    <t>Group 2</t>
  </si>
  <si>
    <t>Group 3</t>
  </si>
  <si>
    <t>Group 1 (4 giờ)</t>
  </si>
  <si>
    <t>Group 2 (6 giờ)</t>
  </si>
  <si>
    <t>Group 3 (8 giờ)</t>
  </si>
  <si>
    <t>Ho: Số giờ làm việc 1 ca không ảnh hưởng đến số lượng sản phẩm làm ra theo ca. =&gt; Trung bình sản phẩm làm ra như nhau =&gt; m1 = m2 = m3</t>
  </si>
  <si>
    <t>Giả sử k tổng thể có phân phối chuẩn, phương sai bằng nhau, các mẫu là độc lập</t>
  </si>
  <si>
    <t>All</t>
  </si>
  <si>
    <t>mean of X</t>
  </si>
  <si>
    <t>sum of X</t>
  </si>
  <si>
    <t>sum of X^2</t>
  </si>
  <si>
    <t>SS</t>
  </si>
  <si>
    <t>Tính toán từ SS between, within và total cho ANOVA</t>
  </si>
  <si>
    <t>SSb</t>
  </si>
  <si>
    <t>SSw</t>
  </si>
  <si>
    <t>SSt</t>
  </si>
  <si>
    <t>Kiểm tra lại</t>
  </si>
  <si>
    <t>SSt = SSb+SSw</t>
  </si>
  <si>
    <t>Điền vào bảng kết quả</t>
  </si>
  <si>
    <t>df</t>
  </si>
  <si>
    <t>MS</t>
  </si>
  <si>
    <t>F</t>
  </si>
  <si>
    <t>between</t>
  </si>
  <si>
    <t xml:space="preserve">within </t>
  </si>
  <si>
    <t>total</t>
  </si>
  <si>
    <t>Với dfb = 2 và dfw = 12 thì F_k-1, n-k, alpha = 3.8 khi alpha = 0.05. Tuy nhiên, chúng ta có F =37 &gt; F_k-1, n-k, alpha =&gt; Bác bỏ giả thuyết Ho =&gt; có sự khác biệt đáng kể giữa các nhóm</t>
  </si>
  <si>
    <t>Check F trong F-tab table</t>
  </si>
  <si>
    <t>Xem: https://graziano-raulin.com/tutorials/stat_comp/man1way.htm</t>
  </si>
  <si>
    <t>https://graziano-raulin.com/statistics/tables/F-tab.pdf</t>
  </si>
  <si>
    <t>Less_6hrs</t>
  </si>
  <si>
    <t>From_6_12_hrs</t>
  </si>
  <si>
    <t>More_12hrs</t>
  </si>
  <si>
    <t>Thời gian đi làm thêm có ảnh hưởng đến kết quả học tập của SV???</t>
  </si>
  <si>
    <t>Giả thuyết Ho: Thời gian đi làm thêm không ảnh hưởng đến kết quả học tập của SV, nghĩa là điểm trung bình học tập của 3 nhóm trên là như nhau =&gt; m1 = m2 = m3</t>
  </si>
  <si>
    <t>mean_X</t>
  </si>
  <si>
    <t>sum_X</t>
  </si>
  <si>
    <t>sum_X^2</t>
  </si>
  <si>
    <t>với dfb = 2 và dfw = 18, alpha = 0.05 thì F_k-1, n-k, alpha = 3.55. Tuy nhiên, chúng ta có F =6.83 &gt; F_k-1, n-k, alpha  =&gt; Bác bỏ giả thuyết Ho =&gt; có sự khác biệt đáng kể giữa các nhóm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</si>
</sst>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40">
    <font>
      <sz val="11"/>
      <color theme="1"/>
      <name val="Calibri"/>
      <charset val="134"/>
      <scheme val="minor"/>
    </font>
    <font>
      <b/>
      <sz val="13"/>
      <color theme="8" tint="-0.249977111117893"/>
      <name val="Calibri"/>
      <charset val="134"/>
      <scheme val="minor"/>
    </font>
    <font>
      <b/>
      <sz val="10"/>
      <color rgb="FF000000"/>
      <name val="Trebuchet MS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color rgb="FF000000"/>
      <name val="Trebuchet MS"/>
      <charset val="134"/>
    </font>
    <font>
      <sz val="13"/>
      <color theme="1"/>
      <name val="Calibri"/>
      <charset val="134"/>
      <scheme val="minor"/>
    </font>
    <font>
      <b/>
      <sz val="13"/>
      <color rgb="FF000000"/>
      <name val="Calibri"/>
      <charset val="134"/>
      <scheme val="minor"/>
    </font>
    <font>
      <b/>
      <sz val="13"/>
      <color rgb="FF333399"/>
      <name val="Calibri Light"/>
      <charset val="134"/>
      <scheme val="major"/>
    </font>
    <font>
      <sz val="13"/>
      <color rgb="FF000000"/>
      <name val="Calibri"/>
      <charset val="134"/>
      <scheme val="minor"/>
    </font>
    <font>
      <sz val="13"/>
      <color theme="1"/>
      <name val="Calibri Light"/>
      <charset val="134"/>
      <scheme val="major"/>
    </font>
    <font>
      <b/>
      <sz val="13"/>
      <color theme="1"/>
      <name val="Calibri Light"/>
      <charset val="134"/>
      <scheme val="major"/>
    </font>
    <font>
      <b/>
      <sz val="13"/>
      <color rgb="FF000000"/>
      <name val="Calibri Light"/>
      <charset val="134"/>
      <scheme val="major"/>
    </font>
    <font>
      <sz val="13"/>
      <color rgb="FF000000"/>
      <name val="Calibri Light"/>
      <charset val="134"/>
      <scheme val="major"/>
    </font>
    <font>
      <sz val="13"/>
      <name val="Calibri Light"/>
      <charset val="134"/>
      <scheme val="major"/>
    </font>
    <font>
      <sz val="13"/>
      <color rgb="FF141412"/>
      <name val="Calibri Light"/>
      <charset val="134"/>
      <scheme val="major"/>
    </font>
    <font>
      <b/>
      <i/>
      <sz val="13"/>
      <color theme="1"/>
      <name val="Calibri Light"/>
      <charset val="134"/>
      <scheme val="maj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name val="Calibri Light"/>
      <charset val="134"/>
      <scheme val="major"/>
    </font>
    <font>
      <b/>
      <sz val="9"/>
      <name val="Tahoma"/>
      <charset val="134"/>
    </font>
    <font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13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21" borderId="10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33" borderId="11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4" borderId="12" applyNumberFormat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6" fillId="34" borderId="11" applyNumberFormat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2" fillId="3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0" xfId="7"/>
    <xf numFmtId="0" fontId="2" fillId="3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right" vertical="center" wrapText="1"/>
    </xf>
    <xf numFmtId="0" fontId="0" fillId="4" borderId="1" xfId="0" applyFill="1" applyBorder="1"/>
    <xf numFmtId="0" fontId="9" fillId="0" borderId="0" xfId="0" applyFont="1" applyAlignment="1">
      <alignment vertical="center" readingOrder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right" vertical="center" wrapText="1"/>
    </xf>
    <xf numFmtId="0" fontId="11" fillId="0" borderId="0" xfId="0" applyFont="1"/>
    <xf numFmtId="0" fontId="10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right" vertical="center" wrapText="1"/>
    </xf>
    <xf numFmtId="0" fontId="11" fillId="6" borderId="4" xfId="0" applyFont="1" applyFill="1" applyBorder="1" applyAlignment="1">
      <alignment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2" fillId="0" borderId="1" xfId="0" applyFont="1" applyBorder="1"/>
    <xf numFmtId="0" fontId="11" fillId="7" borderId="1" xfId="0" applyFont="1" applyFill="1" applyBorder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1" fillId="8" borderId="5" xfId="0" applyFont="1" applyFill="1" applyBorder="1" applyAlignment="1">
      <alignment vertical="top" wrapText="1"/>
    </xf>
    <xf numFmtId="0" fontId="11" fillId="8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5" fillId="4" borderId="5" xfId="0" applyFont="1" applyFill="1" applyBorder="1" applyAlignment="1">
      <alignment vertical="top" wrapText="1"/>
    </xf>
    <xf numFmtId="0" fontId="16" fillId="0" borderId="0" xfId="0" applyFont="1"/>
    <xf numFmtId="0" fontId="11" fillId="0" borderId="0" xfId="0" applyFont="1" applyBorder="1" applyAlignment="1">
      <alignment horizontal="center"/>
    </xf>
    <xf numFmtId="0" fontId="11" fillId="4" borderId="1" xfId="0" applyFont="1" applyFill="1" applyBorder="1"/>
    <xf numFmtId="0" fontId="17" fillId="9" borderId="0" xfId="0" applyFont="1" applyFill="1" applyBorder="1"/>
    <xf numFmtId="0" fontId="12" fillId="0" borderId="1" xfId="0" applyFont="1" applyBorder="1" applyAlignment="1">
      <alignment wrapText="1"/>
    </xf>
    <xf numFmtId="0" fontId="12" fillId="7" borderId="5" xfId="0" applyFont="1" applyFill="1" applyBorder="1" applyAlignment="1">
      <alignment vertical="top" wrapText="1"/>
    </xf>
    <xf numFmtId="0" fontId="11" fillId="0" borderId="0" xfId="0" applyFont="1" applyFill="1" applyBorder="1"/>
    <xf numFmtId="0" fontId="11" fillId="9" borderId="0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85725</xdr:colOff>
      <xdr:row>8</xdr:row>
      <xdr:rowOff>142875</xdr:rowOff>
    </xdr:from>
    <xdr:to>
      <xdr:col>3</xdr:col>
      <xdr:colOff>552088</xdr:colOff>
      <xdr:row>15</xdr:row>
      <xdr:rowOff>76017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725" y="1870075"/>
          <a:ext cx="3009900" cy="1443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9525</xdr:colOff>
      <xdr:row>11</xdr:row>
      <xdr:rowOff>104775</xdr:rowOff>
    </xdr:from>
    <xdr:to>
      <xdr:col>11</xdr:col>
      <xdr:colOff>552450</xdr:colOff>
      <xdr:row>14</xdr:row>
      <xdr:rowOff>163413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16600" y="2143125"/>
          <a:ext cx="3686175" cy="610870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16</xdr:row>
      <xdr:rowOff>9525</xdr:rowOff>
    </xdr:from>
    <xdr:to>
      <xdr:col>11</xdr:col>
      <xdr:colOff>390094</xdr:colOff>
      <xdr:row>21</xdr:row>
      <xdr:rowOff>9406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78500" y="2968625"/>
          <a:ext cx="3561715" cy="920115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21</xdr:row>
      <xdr:rowOff>38100</xdr:rowOff>
    </xdr:from>
    <xdr:to>
      <xdr:col>8</xdr:col>
      <xdr:colOff>37940</xdr:colOff>
      <xdr:row>24</xdr:row>
      <xdr:rowOff>104695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68975" y="3917950"/>
          <a:ext cx="1332865" cy="61849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25</xdr:row>
      <xdr:rowOff>19050</xdr:rowOff>
    </xdr:from>
    <xdr:to>
      <xdr:col>10</xdr:col>
      <xdr:colOff>209221</xdr:colOff>
      <xdr:row>29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26125" y="4635500"/>
          <a:ext cx="2704465" cy="7264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9525</xdr:colOff>
      <xdr:row>13</xdr:row>
      <xdr:rowOff>104775</xdr:rowOff>
    </xdr:from>
    <xdr:to>
      <xdr:col>11</xdr:col>
      <xdr:colOff>552450</xdr:colOff>
      <xdr:row>16</xdr:row>
      <xdr:rowOff>163413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78400" y="2530475"/>
          <a:ext cx="3686175" cy="610870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18</xdr:row>
      <xdr:rowOff>9525</xdr:rowOff>
    </xdr:from>
    <xdr:to>
      <xdr:col>11</xdr:col>
      <xdr:colOff>390094</xdr:colOff>
      <xdr:row>23</xdr:row>
      <xdr:rowOff>9406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40300" y="3355975"/>
          <a:ext cx="3561715" cy="920115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23</xdr:row>
      <xdr:rowOff>38100</xdr:rowOff>
    </xdr:from>
    <xdr:to>
      <xdr:col>8</xdr:col>
      <xdr:colOff>37940</xdr:colOff>
      <xdr:row>26</xdr:row>
      <xdr:rowOff>104695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30775" y="4305300"/>
          <a:ext cx="1332865" cy="61849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27</xdr:row>
      <xdr:rowOff>19050</xdr:rowOff>
    </xdr:from>
    <xdr:to>
      <xdr:col>10</xdr:col>
      <xdr:colOff>209221</xdr:colOff>
      <xdr:row>31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987925" y="5022850"/>
          <a:ext cx="2704465" cy="726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graziano-raulin.com/statistics/tables/F-tab.pdf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graziano-raulin.com/statistics/tables/F-tab.pdf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zoomScale="90" zoomScaleNormal="90" workbookViewId="0">
      <selection activeCell="A39" sqref="$A39:$XFD39"/>
    </sheetView>
  </sheetViews>
  <sheetFormatPr defaultColWidth="9" defaultRowHeight="17"/>
  <cols>
    <col min="1" max="1" width="9.13636363636364" style="18"/>
    <col min="2" max="2" width="14" style="18" customWidth="1"/>
    <col min="3" max="3" width="13.2818181818182" style="18" customWidth="1"/>
    <col min="4" max="4" width="13.4272727272727" style="18" customWidth="1"/>
    <col min="5" max="5" width="15.5727272727273" style="18" customWidth="1"/>
    <col min="6" max="6" width="13.7090909090909" style="18" customWidth="1"/>
    <col min="7" max="7" width="12.8545454545455" style="18" customWidth="1"/>
    <col min="8" max="8" width="14" style="18" customWidth="1"/>
    <col min="9" max="9" width="12" style="18" customWidth="1"/>
    <col min="10" max="10" width="12.8545454545455" style="18" customWidth="1"/>
    <col min="11" max="11" width="14.1363636363636" style="18" customWidth="1"/>
    <col min="12" max="16384" width="9.13636363636364" style="18"/>
  </cols>
  <sheetData>
    <row r="1" spans="3:11">
      <c r="C1" s="40" t="s">
        <v>0</v>
      </c>
      <c r="D1" s="40"/>
      <c r="E1" s="40"/>
      <c r="I1" s="40" t="s">
        <v>1</v>
      </c>
      <c r="J1" s="40"/>
      <c r="K1" s="40"/>
    </row>
    <row r="2" spans="2:12">
      <c r="B2" s="29" t="s">
        <v>2</v>
      </c>
      <c r="C2" s="29" t="s">
        <v>3</v>
      </c>
      <c r="D2" s="29" t="s">
        <v>4</v>
      </c>
      <c r="E2" s="29" t="s">
        <v>5</v>
      </c>
      <c r="F2" s="41" t="s">
        <v>6</v>
      </c>
      <c r="H2" s="29" t="s">
        <v>2</v>
      </c>
      <c r="I2" s="29" t="s">
        <v>3</v>
      </c>
      <c r="J2" s="29" t="s">
        <v>4</v>
      </c>
      <c r="K2" s="29" t="s">
        <v>5</v>
      </c>
      <c r="L2" s="45"/>
    </row>
    <row r="3" spans="2:12">
      <c r="B3" s="29" t="s">
        <v>7</v>
      </c>
      <c r="C3" s="29">
        <v>6</v>
      </c>
      <c r="D3" s="29">
        <v>35</v>
      </c>
      <c r="E3" s="29">
        <v>14</v>
      </c>
      <c r="F3" s="41">
        <f>SUM(C3:E3)</f>
        <v>55</v>
      </c>
      <c r="H3" s="29" t="s">
        <v>7</v>
      </c>
      <c r="I3" s="29">
        <f>C5*F3/F5</f>
        <v>6.05</v>
      </c>
      <c r="J3" s="29">
        <f>D5*F3/100</f>
        <v>37.95</v>
      </c>
      <c r="K3" s="29">
        <f>E5*F3/100</f>
        <v>11</v>
      </c>
      <c r="L3" s="45"/>
    </row>
    <row r="4" spans="2:12">
      <c r="B4" s="29" t="s">
        <v>8</v>
      </c>
      <c r="C4" s="29">
        <v>5</v>
      </c>
      <c r="D4" s="29">
        <v>34</v>
      </c>
      <c r="E4" s="29">
        <v>6</v>
      </c>
      <c r="F4" s="41">
        <f>SUM(C4:E4)</f>
        <v>45</v>
      </c>
      <c r="H4" s="29" t="s">
        <v>8</v>
      </c>
      <c r="I4" s="29">
        <f>C5*F4/F5</f>
        <v>4.95</v>
      </c>
      <c r="J4" s="29">
        <f>D5*F4/100</f>
        <v>31.05</v>
      </c>
      <c r="K4" s="29">
        <f>E5*F4/100</f>
        <v>9</v>
      </c>
      <c r="L4" s="45"/>
    </row>
    <row r="5" spans="2:12">
      <c r="B5" s="41" t="s">
        <v>6</v>
      </c>
      <c r="C5" s="41">
        <f>C3+C4</f>
        <v>11</v>
      </c>
      <c r="D5" s="41">
        <f>D3+D4</f>
        <v>69</v>
      </c>
      <c r="E5" s="41">
        <f>E3+E4</f>
        <v>20</v>
      </c>
      <c r="F5" s="31">
        <f>F3+F4</f>
        <v>100</v>
      </c>
      <c r="H5" s="42" t="s">
        <v>9</v>
      </c>
      <c r="I5" s="46"/>
      <c r="J5" s="46"/>
      <c r="K5" s="46"/>
      <c r="L5" s="46"/>
    </row>
    <row r="8" spans="1:5">
      <c r="A8" s="18" t="s">
        <v>10</v>
      </c>
      <c r="E8" s="18" t="s">
        <v>11</v>
      </c>
    </row>
    <row r="9" spans="5:5">
      <c r="E9" s="18" t="s">
        <v>12</v>
      </c>
    </row>
    <row r="18" ht="34" spans="2:6">
      <c r="B18" s="27" t="s">
        <v>13</v>
      </c>
      <c r="C18" s="28" t="s">
        <v>14</v>
      </c>
      <c r="D18" s="28" t="s">
        <v>15</v>
      </c>
      <c r="E18" s="28" t="s">
        <v>16</v>
      </c>
      <c r="F18" s="28" t="s">
        <v>17</v>
      </c>
    </row>
    <row r="19" spans="1:6">
      <c r="A19" s="29" t="s">
        <v>18</v>
      </c>
      <c r="B19" s="29">
        <v>6</v>
      </c>
      <c r="C19" s="29">
        <f>I3</f>
        <v>6.05</v>
      </c>
      <c r="D19" s="29">
        <f>ABS(B19-C19)</f>
        <v>0.0499999999999998</v>
      </c>
      <c r="E19" s="29">
        <f>D19*D19</f>
        <v>0.00249999999999998</v>
      </c>
      <c r="F19" s="29">
        <f>E19/C19</f>
        <v>0.000413223140495865</v>
      </c>
    </row>
    <row r="20" spans="1:6">
      <c r="A20" s="29" t="s">
        <v>19</v>
      </c>
      <c r="B20" s="29">
        <v>35</v>
      </c>
      <c r="C20" s="29">
        <f>J3</f>
        <v>37.95</v>
      </c>
      <c r="D20" s="29">
        <f t="shared" ref="D20:D24" si="0">ABS(B20-C20)</f>
        <v>2.95</v>
      </c>
      <c r="E20" s="29">
        <f t="shared" ref="E20:E24" si="1">D20*D20</f>
        <v>8.70250000000002</v>
      </c>
      <c r="F20" s="29">
        <f t="shared" ref="F20:F24" si="2">E20/C20</f>
        <v>0.229314888010541</v>
      </c>
    </row>
    <row r="21" spans="1:6">
      <c r="A21" s="29" t="s">
        <v>20</v>
      </c>
      <c r="B21" s="29">
        <v>14</v>
      </c>
      <c r="C21" s="29">
        <f>K3</f>
        <v>11</v>
      </c>
      <c r="D21" s="29">
        <f t="shared" si="0"/>
        <v>3</v>
      </c>
      <c r="E21" s="29">
        <f t="shared" si="1"/>
        <v>9</v>
      </c>
      <c r="F21" s="29">
        <f t="shared" si="2"/>
        <v>0.818181818181818</v>
      </c>
    </row>
    <row r="22" spans="1:6">
      <c r="A22" s="29" t="s">
        <v>21</v>
      </c>
      <c r="B22" s="29">
        <v>5</v>
      </c>
      <c r="C22" s="29">
        <f>I4</f>
        <v>4.95</v>
      </c>
      <c r="D22" s="29">
        <f t="shared" si="0"/>
        <v>0.0499999999999998</v>
      </c>
      <c r="E22" s="29">
        <f t="shared" si="1"/>
        <v>0.00249999999999998</v>
      </c>
      <c r="F22" s="29">
        <f t="shared" si="2"/>
        <v>0.000505050505050501</v>
      </c>
    </row>
    <row r="23" spans="1:6">
      <c r="A23" s="29" t="s">
        <v>22</v>
      </c>
      <c r="B23" s="29">
        <v>34</v>
      </c>
      <c r="C23" s="29">
        <f>J4</f>
        <v>31.05</v>
      </c>
      <c r="D23" s="29">
        <f t="shared" si="0"/>
        <v>2.95</v>
      </c>
      <c r="E23" s="29">
        <f t="shared" si="1"/>
        <v>8.7025</v>
      </c>
      <c r="F23" s="29">
        <f t="shared" si="2"/>
        <v>0.280273752012882</v>
      </c>
    </row>
    <row r="24" spans="1:6">
      <c r="A24" s="29" t="s">
        <v>23</v>
      </c>
      <c r="B24" s="29">
        <v>6</v>
      </c>
      <c r="C24" s="29">
        <f>K4</f>
        <v>9</v>
      </c>
      <c r="D24" s="29">
        <f t="shared" si="0"/>
        <v>3</v>
      </c>
      <c r="E24" s="29">
        <f t="shared" si="1"/>
        <v>9</v>
      </c>
      <c r="F24" s="29">
        <f t="shared" si="2"/>
        <v>1</v>
      </c>
    </row>
    <row r="25" ht="34" spans="5:6">
      <c r="E25" s="43" t="s">
        <v>24</v>
      </c>
      <c r="F25" s="31">
        <f>SUM(F19:F24)</f>
        <v>2.32868873185079</v>
      </c>
    </row>
    <row r="26" ht="34.75" spans="5:6">
      <c r="E26" s="43" t="s">
        <v>25</v>
      </c>
      <c r="F26" s="31">
        <f>(2-1)*(3-1)</f>
        <v>2</v>
      </c>
    </row>
    <row r="27" ht="17.75" spans="11:17">
      <c r="K27" s="34" t="s">
        <v>26</v>
      </c>
      <c r="L27" s="34">
        <v>0.5</v>
      </c>
      <c r="M27" s="34">
        <v>0.1</v>
      </c>
      <c r="N27" s="35">
        <v>0.05</v>
      </c>
      <c r="O27" s="34">
        <v>0.02</v>
      </c>
      <c r="P27" s="34">
        <v>0.01</v>
      </c>
      <c r="Q27" s="34">
        <v>0.001</v>
      </c>
    </row>
    <row r="28" ht="24" customHeight="1" spans="11:17">
      <c r="K28" s="34">
        <v>1</v>
      </c>
      <c r="L28" s="36">
        <v>0.455</v>
      </c>
      <c r="M28" s="36">
        <v>2.706</v>
      </c>
      <c r="N28" s="37">
        <v>3.841</v>
      </c>
      <c r="O28" s="37">
        <v>5.412</v>
      </c>
      <c r="P28" s="37">
        <v>6.635</v>
      </c>
      <c r="Q28" s="36">
        <v>10.827</v>
      </c>
    </row>
    <row r="29" ht="17.75" spans="2:17">
      <c r="B29" s="32" t="s">
        <v>27</v>
      </c>
      <c r="C29" s="32"/>
      <c r="D29" s="32"/>
      <c r="E29" s="32"/>
      <c r="F29" s="32"/>
      <c r="G29" s="32"/>
      <c r="H29" s="32"/>
      <c r="K29" s="34">
        <v>2</v>
      </c>
      <c r="L29" s="44">
        <v>1.386</v>
      </c>
      <c r="M29" s="44">
        <v>4.605</v>
      </c>
      <c r="N29" s="37">
        <v>5.991</v>
      </c>
      <c r="O29" s="36">
        <v>7.824</v>
      </c>
      <c r="P29" s="36">
        <v>9.21</v>
      </c>
      <c r="Q29" s="36">
        <v>13.815</v>
      </c>
    </row>
    <row r="30" ht="17.75" spans="2:8">
      <c r="B30" s="34" t="s">
        <v>26</v>
      </c>
      <c r="C30" s="34">
        <v>0.5</v>
      </c>
      <c r="D30" s="34">
        <v>0.1</v>
      </c>
      <c r="E30" s="35">
        <v>0.05</v>
      </c>
      <c r="F30" s="34">
        <v>0.02</v>
      </c>
      <c r="G30" s="34">
        <v>0.01</v>
      </c>
      <c r="H30" s="34">
        <v>0.001</v>
      </c>
    </row>
    <row r="31" ht="17.75" spans="2:8">
      <c r="B31" s="34">
        <v>1</v>
      </c>
      <c r="C31" s="36">
        <v>0.455</v>
      </c>
      <c r="D31" s="36">
        <v>2.706</v>
      </c>
      <c r="E31" s="37">
        <v>3.841</v>
      </c>
      <c r="F31" s="37">
        <v>5.412</v>
      </c>
      <c r="G31" s="37">
        <v>6.635</v>
      </c>
      <c r="H31" s="36">
        <v>10.827</v>
      </c>
    </row>
    <row r="32" ht="17.75" spans="2:8">
      <c r="B32" s="34">
        <v>2</v>
      </c>
      <c r="C32" s="44">
        <v>1.386</v>
      </c>
      <c r="D32" s="44">
        <v>4.605</v>
      </c>
      <c r="E32" s="37">
        <v>5.991</v>
      </c>
      <c r="F32" s="36">
        <v>7.824</v>
      </c>
      <c r="G32" s="36">
        <v>9.21</v>
      </c>
      <c r="H32" s="36">
        <v>13.815</v>
      </c>
    </row>
    <row r="33" ht="17.75" spans="2:8">
      <c r="B33" s="34">
        <v>3</v>
      </c>
      <c r="C33" s="36">
        <v>2.366</v>
      </c>
      <c r="D33" s="36">
        <v>6.251</v>
      </c>
      <c r="E33" s="36">
        <v>7.815</v>
      </c>
      <c r="F33" s="36">
        <v>9.837</v>
      </c>
      <c r="G33" s="36">
        <v>11.345</v>
      </c>
      <c r="H33" s="36">
        <v>16.268</v>
      </c>
    </row>
    <row r="34" ht="17.75" spans="2:8">
      <c r="B34" s="34">
        <v>4</v>
      </c>
      <c r="C34" s="36">
        <v>3.357</v>
      </c>
      <c r="D34" s="36">
        <v>7.779</v>
      </c>
      <c r="E34" s="36">
        <v>9.488</v>
      </c>
      <c r="F34" s="36">
        <v>11.668</v>
      </c>
      <c r="G34" s="36">
        <v>13.277</v>
      </c>
      <c r="H34" s="36">
        <v>18.465</v>
      </c>
    </row>
    <row r="35" ht="17.75" spans="2:8">
      <c r="B35" s="34">
        <v>5</v>
      </c>
      <c r="C35" s="36">
        <v>4.351</v>
      </c>
      <c r="D35" s="36">
        <v>9.236</v>
      </c>
      <c r="E35" s="36">
        <v>11.07</v>
      </c>
      <c r="F35" s="36">
        <v>13.388</v>
      </c>
      <c r="G35" s="36">
        <v>15.086</v>
      </c>
      <c r="H35" s="36">
        <v>20.517</v>
      </c>
    </row>
    <row r="37" spans="2:2">
      <c r="B37" s="18" t="s">
        <v>28</v>
      </c>
    </row>
    <row r="38" spans="2:4">
      <c r="B38" s="39" t="s">
        <v>29</v>
      </c>
      <c r="D38" s="18">
        <f>CHIDIST(F25,2)</f>
        <v>0.312127236214091</v>
      </c>
    </row>
    <row r="39" spans="2:2">
      <c r="B39" s="18" t="s">
        <v>30</v>
      </c>
    </row>
    <row r="41" spans="1:1">
      <c r="A41" s="18" t="s">
        <v>31</v>
      </c>
    </row>
    <row r="42" spans="1:1">
      <c r="A42" s="18" t="s">
        <v>32</v>
      </c>
    </row>
  </sheetData>
  <mergeCells count="3">
    <mergeCell ref="C1:E1"/>
    <mergeCell ref="I1:K1"/>
    <mergeCell ref="B29:H29"/>
  </mergeCell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opLeftCell="A8" workbookViewId="0">
      <selection activeCell="F8" sqref="F8"/>
    </sheetView>
  </sheetViews>
  <sheetFormatPr defaultColWidth="9" defaultRowHeight="14.5"/>
  <cols>
    <col min="1" max="1" width="17.4272727272727" customWidth="1"/>
    <col min="2" max="2" width="15" customWidth="1"/>
    <col min="3" max="3" width="18.1363636363636" customWidth="1"/>
    <col min="4" max="4" width="20.5727272727273" customWidth="1"/>
    <col min="5" max="5" width="27.1363636363636" customWidth="1"/>
    <col min="6" max="6" width="26.1363636363636" customWidth="1"/>
    <col min="7" max="7" width="15.4272727272727" customWidth="1"/>
    <col min="8" max="8" width="18.2818181818182" customWidth="1"/>
  </cols>
  <sheetData>
    <row r="1" ht="17" spans="1:3">
      <c r="A1" s="10"/>
      <c r="B1" s="11" t="s">
        <v>33</v>
      </c>
      <c r="C1" s="11"/>
    </row>
    <row r="2" ht="29.25" customHeight="1" spans="1:6">
      <c r="A2" s="12" t="s">
        <v>34</v>
      </c>
      <c r="B2" s="13" t="s">
        <v>35</v>
      </c>
      <c r="C2" s="13" t="s">
        <v>36</v>
      </c>
      <c r="D2" s="14" t="s">
        <v>37</v>
      </c>
      <c r="F2" s="15" t="s">
        <v>38</v>
      </c>
    </row>
    <row r="3" ht="18.75" customHeight="1" spans="1:10">
      <c r="A3" s="16" t="s">
        <v>39</v>
      </c>
      <c r="B3" s="17">
        <v>26</v>
      </c>
      <c r="C3" s="17">
        <v>29</v>
      </c>
      <c r="D3" s="14">
        <f>B3+C3</f>
        <v>55</v>
      </c>
      <c r="F3" s="18" t="s">
        <v>40</v>
      </c>
      <c r="G3" s="18"/>
      <c r="H3" s="18"/>
      <c r="I3" s="18"/>
      <c r="J3" s="18"/>
    </row>
    <row r="4" ht="17" spans="1:10">
      <c r="A4" s="19" t="s">
        <v>41</v>
      </c>
      <c r="B4" s="20">
        <v>35</v>
      </c>
      <c r="C4" s="20">
        <v>15</v>
      </c>
      <c r="D4" s="14">
        <f>B4+C4</f>
        <v>50</v>
      </c>
      <c r="F4" s="18" t="s">
        <v>42</v>
      </c>
      <c r="G4" s="18"/>
      <c r="H4" s="18"/>
      <c r="I4" s="18"/>
      <c r="J4" s="18"/>
    </row>
    <row r="5" spans="1:4">
      <c r="A5" s="21" t="s">
        <v>37</v>
      </c>
      <c r="B5" s="14">
        <f>B3+B4</f>
        <v>61</v>
      </c>
      <c r="C5" s="14">
        <f>C3+C4</f>
        <v>44</v>
      </c>
      <c r="D5" s="14">
        <f>D3+D4</f>
        <v>105</v>
      </c>
    </row>
    <row r="6" spans="1:1">
      <c r="A6" s="22"/>
    </row>
    <row r="7" ht="17" spans="1:3">
      <c r="A7" s="23"/>
      <c r="B7" s="24" t="s">
        <v>43</v>
      </c>
      <c r="C7" s="24"/>
    </row>
    <row r="8" ht="17" spans="1:3">
      <c r="A8" s="12" t="s">
        <v>34</v>
      </c>
      <c r="B8" s="13" t="s">
        <v>35</v>
      </c>
      <c r="C8" s="13" t="s">
        <v>36</v>
      </c>
    </row>
    <row r="9" ht="17" spans="1:3">
      <c r="A9" s="16" t="s">
        <v>39</v>
      </c>
      <c r="B9" s="17">
        <f>B5*D3/D5</f>
        <v>31.952380952381</v>
      </c>
      <c r="C9" s="17">
        <f>C5*D3/D5</f>
        <v>23.047619047619</v>
      </c>
    </row>
    <row r="10" ht="17" spans="1:3">
      <c r="A10" s="25" t="s">
        <v>41</v>
      </c>
      <c r="B10" s="26">
        <f>B5*D4/D5</f>
        <v>29.047619047619</v>
      </c>
      <c r="C10" s="26">
        <f>C5*D4/D5</f>
        <v>20.952380952381</v>
      </c>
    </row>
    <row r="12" ht="15.25"/>
    <row r="13" ht="17" spans="1:6">
      <c r="A13" s="18"/>
      <c r="B13" s="27" t="s">
        <v>13</v>
      </c>
      <c r="C13" s="28" t="s">
        <v>14</v>
      </c>
      <c r="D13" s="28" t="s">
        <v>15</v>
      </c>
      <c r="E13" s="28" t="s">
        <v>16</v>
      </c>
      <c r="F13" s="28" t="s">
        <v>17</v>
      </c>
    </row>
    <row r="14" ht="17" spans="1:6">
      <c r="A14" s="29" t="s">
        <v>44</v>
      </c>
      <c r="B14" s="29">
        <f>B3</f>
        <v>26</v>
      </c>
      <c r="C14" s="29">
        <f>B9</f>
        <v>31.952380952381</v>
      </c>
      <c r="D14" s="29">
        <f>ABS(B14-C14)</f>
        <v>5.95238095238095</v>
      </c>
      <c r="E14" s="29">
        <f>D14*D14</f>
        <v>35.4308390022676</v>
      </c>
      <c r="F14" s="29">
        <f>E14/C14</f>
        <v>1.10886381378185</v>
      </c>
    </row>
    <row r="15" ht="17" spans="1:6">
      <c r="A15" s="29" t="s">
        <v>45</v>
      </c>
      <c r="B15" s="29">
        <f>C3</f>
        <v>29</v>
      </c>
      <c r="C15" s="29">
        <f>C9</f>
        <v>23.047619047619</v>
      </c>
      <c r="D15" s="29">
        <f t="shared" ref="D15:D17" si="0">ABS(B15-C15)</f>
        <v>5.95238095238095</v>
      </c>
      <c r="E15" s="29">
        <f t="shared" ref="E15:E17" si="1">D15*D15</f>
        <v>35.4308390022676</v>
      </c>
      <c r="F15" s="29">
        <f t="shared" ref="F15:F17" si="2">E15/C15</f>
        <v>1.53728846910665</v>
      </c>
    </row>
    <row r="16" ht="17" spans="1:6">
      <c r="A16" s="29" t="s">
        <v>46</v>
      </c>
      <c r="B16" s="29">
        <f>B4</f>
        <v>35</v>
      </c>
      <c r="C16" s="29">
        <f>B10</f>
        <v>29.047619047619</v>
      </c>
      <c r="D16" s="29">
        <f t="shared" si="0"/>
        <v>5.95238095238095</v>
      </c>
      <c r="E16" s="29">
        <f t="shared" si="1"/>
        <v>35.4308390022676</v>
      </c>
      <c r="F16" s="29">
        <f t="shared" si="2"/>
        <v>1.21975019516003</v>
      </c>
    </row>
    <row r="17" ht="17" spans="1:6">
      <c r="A17" s="29" t="s">
        <v>47</v>
      </c>
      <c r="B17" s="29">
        <f>C4</f>
        <v>15</v>
      </c>
      <c r="C17" s="29">
        <f>C10</f>
        <v>20.952380952381</v>
      </c>
      <c r="D17" s="29">
        <f t="shared" si="0"/>
        <v>5.95238095238095</v>
      </c>
      <c r="E17" s="29">
        <f t="shared" si="1"/>
        <v>35.4308390022676</v>
      </c>
      <c r="F17" s="29">
        <f t="shared" si="2"/>
        <v>1.69101731601732</v>
      </c>
    </row>
    <row r="18" ht="17" spans="1:6">
      <c r="A18" s="18"/>
      <c r="B18" s="18"/>
      <c r="C18" s="18"/>
      <c r="D18" s="18"/>
      <c r="E18" s="30" t="s">
        <v>24</v>
      </c>
      <c r="F18" s="31">
        <f>SUM(F14:F17)</f>
        <v>5.55691979406584</v>
      </c>
    </row>
    <row r="19" ht="17" spans="1:6">
      <c r="A19" s="18"/>
      <c r="B19" s="18"/>
      <c r="C19" s="18"/>
      <c r="D19" s="18"/>
      <c r="E19" s="30" t="s">
        <v>25</v>
      </c>
      <c r="F19" s="31">
        <v>1</v>
      </c>
    </row>
    <row r="21" ht="17" spans="2:8">
      <c r="B21" s="32" t="s">
        <v>27</v>
      </c>
      <c r="C21" s="32"/>
      <c r="D21" s="32"/>
      <c r="E21" s="32"/>
      <c r="F21" s="32"/>
      <c r="G21" s="32"/>
      <c r="H21" s="32"/>
    </row>
    <row r="22" ht="17.75" spans="2:8">
      <c r="B22" s="33"/>
      <c r="C22" s="18"/>
      <c r="D22" s="18"/>
      <c r="E22" s="18"/>
      <c r="F22" s="18"/>
      <c r="G22" s="18"/>
      <c r="H22" s="18"/>
    </row>
    <row r="23" ht="17.75" spans="2:8">
      <c r="B23" s="34" t="s">
        <v>26</v>
      </c>
      <c r="C23" s="34">
        <v>0.5</v>
      </c>
      <c r="D23" s="34">
        <v>0.1</v>
      </c>
      <c r="E23" s="35">
        <v>0.05</v>
      </c>
      <c r="F23" s="34">
        <v>0.02</v>
      </c>
      <c r="G23" s="34">
        <v>0.01</v>
      </c>
      <c r="H23" s="34">
        <v>0.001</v>
      </c>
    </row>
    <row r="24" ht="17.75" spans="2:8">
      <c r="B24" s="34">
        <v>1</v>
      </c>
      <c r="C24" s="36">
        <v>0.455</v>
      </c>
      <c r="D24" s="36">
        <v>2.706</v>
      </c>
      <c r="E24" s="37">
        <v>3.841</v>
      </c>
      <c r="F24" s="38">
        <v>5.412</v>
      </c>
      <c r="G24" s="38">
        <v>6.635</v>
      </c>
      <c r="H24" s="36">
        <v>10.827</v>
      </c>
    </row>
    <row r="25" ht="17.75" spans="2:8">
      <c r="B25" s="34">
        <v>2</v>
      </c>
      <c r="C25" s="36">
        <v>1.386</v>
      </c>
      <c r="D25" s="36">
        <v>4.605</v>
      </c>
      <c r="E25" s="37">
        <v>5.991</v>
      </c>
      <c r="F25" s="36">
        <v>7.824</v>
      </c>
      <c r="G25" s="36">
        <v>9.21</v>
      </c>
      <c r="H25" s="36">
        <v>13.815</v>
      </c>
    </row>
    <row r="26" ht="17.75" spans="2:8">
      <c r="B26" s="34">
        <v>3</v>
      </c>
      <c r="C26" s="36">
        <v>2.366</v>
      </c>
      <c r="D26" s="36">
        <v>6.251</v>
      </c>
      <c r="E26" s="36">
        <v>7.815</v>
      </c>
      <c r="F26" s="36">
        <v>9.837</v>
      </c>
      <c r="G26" s="36">
        <v>11.345</v>
      </c>
      <c r="H26" s="36">
        <v>16.268</v>
      </c>
    </row>
    <row r="27" ht="17.75" spans="2:8">
      <c r="B27" s="34">
        <v>4</v>
      </c>
      <c r="C27" s="36">
        <v>3.357</v>
      </c>
      <c r="D27" s="36">
        <v>7.779</v>
      </c>
      <c r="E27" s="36">
        <v>9.488</v>
      </c>
      <c r="F27" s="36">
        <v>11.668</v>
      </c>
      <c r="G27" s="36">
        <v>13.277</v>
      </c>
      <c r="H27" s="36">
        <v>18.465</v>
      </c>
    </row>
    <row r="28" ht="17.75" spans="2:8">
      <c r="B28" s="34">
        <v>5</v>
      </c>
      <c r="C28" s="36">
        <v>4.351</v>
      </c>
      <c r="D28" s="36">
        <v>9.236</v>
      </c>
      <c r="E28" s="36">
        <v>11.07</v>
      </c>
      <c r="F28" s="36">
        <v>13.388</v>
      </c>
      <c r="G28" s="36">
        <v>15.086</v>
      </c>
      <c r="H28" s="36">
        <v>20.517</v>
      </c>
    </row>
    <row r="30" ht="17" spans="2:4">
      <c r="B30" s="39" t="s">
        <v>29</v>
      </c>
      <c r="C30" s="18"/>
      <c r="D30" s="18">
        <f>CHIDIST(F18,1)</f>
        <v>0.0184077742515408</v>
      </c>
    </row>
    <row r="31" spans="2:2">
      <c r="B31" t="s">
        <v>48</v>
      </c>
    </row>
  </sheetData>
  <mergeCells count="3">
    <mergeCell ref="B1:C1"/>
    <mergeCell ref="B7:C7"/>
    <mergeCell ref="B21:H21"/>
  </mergeCell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1" sqref="E1"/>
    </sheetView>
  </sheetViews>
  <sheetFormatPr defaultColWidth="9" defaultRowHeight="14.5" outlineLevelRow="5" outlineLevelCol="2"/>
  <sheetData>
    <row r="1" spans="1:3">
      <c r="A1" s="7" t="s">
        <v>49</v>
      </c>
      <c r="B1" s="7" t="s">
        <v>50</v>
      </c>
      <c r="C1" s="7" t="s">
        <v>51</v>
      </c>
    </row>
    <row r="2" spans="1:3">
      <c r="A2" s="9">
        <v>3</v>
      </c>
      <c r="B2" s="9">
        <v>4</v>
      </c>
      <c r="C2" s="9">
        <v>9</v>
      </c>
    </row>
    <row r="3" spans="1:3">
      <c r="A3" s="9">
        <v>1</v>
      </c>
      <c r="B3" s="9">
        <v>3</v>
      </c>
      <c r="C3" s="9">
        <v>7</v>
      </c>
    </row>
    <row r="4" spans="1:3">
      <c r="A4" s="9">
        <v>3</v>
      </c>
      <c r="B4" s="9">
        <v>5</v>
      </c>
      <c r="C4" s="9">
        <v>8</v>
      </c>
    </row>
    <row r="5" spans="1:3">
      <c r="A5" s="9">
        <v>2</v>
      </c>
      <c r="B5" s="9">
        <v>5</v>
      </c>
      <c r="C5" s="9">
        <v>11</v>
      </c>
    </row>
    <row r="6" spans="1:3">
      <c r="A6" s="9">
        <v>4</v>
      </c>
      <c r="B6" s="9">
        <v>4</v>
      </c>
      <c r="C6" s="9">
        <v>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4"/>
  <sheetViews>
    <sheetView workbookViewId="0">
      <selection activeCell="D28" sqref="D28"/>
    </sheetView>
  </sheetViews>
  <sheetFormatPr defaultColWidth="9" defaultRowHeight="14.5" outlineLevelCol="6"/>
  <cols>
    <col min="1" max="1" width="10.8545454545455" customWidth="1"/>
    <col min="2" max="2" width="17.4272727272727" customWidth="1"/>
    <col min="3" max="3" width="15.4272727272727" customWidth="1"/>
    <col min="4" max="4" width="18.4272727272727" customWidth="1"/>
    <col min="5" max="5" width="12" customWidth="1"/>
  </cols>
  <sheetData>
    <row r="2" ht="15.5" spans="2:7">
      <c r="B2" s="7" t="s">
        <v>52</v>
      </c>
      <c r="C2" s="7" t="s">
        <v>53</v>
      </c>
      <c r="D2" s="7" t="s">
        <v>54</v>
      </c>
      <c r="G2" s="8" t="s">
        <v>55</v>
      </c>
    </row>
    <row r="3" spans="1:4">
      <c r="A3" s="3">
        <v>0</v>
      </c>
      <c r="B3" s="9">
        <v>3</v>
      </c>
      <c r="C3" s="9">
        <v>4</v>
      </c>
      <c r="D3" s="9">
        <v>9</v>
      </c>
    </row>
    <row r="4" spans="1:4">
      <c r="A4" s="3">
        <v>1</v>
      </c>
      <c r="B4" s="9">
        <v>1</v>
      </c>
      <c r="C4" s="9">
        <v>3</v>
      </c>
      <c r="D4" s="9">
        <v>7</v>
      </c>
    </row>
    <row r="5" spans="1:4">
      <c r="A5" s="3">
        <v>2</v>
      </c>
      <c r="B5" s="9">
        <v>3</v>
      </c>
      <c r="C5" s="9">
        <v>5</v>
      </c>
      <c r="D5" s="9">
        <v>8</v>
      </c>
    </row>
    <row r="6" spans="1:4">
      <c r="A6" s="3">
        <v>3</v>
      </c>
      <c r="B6" s="9">
        <v>2</v>
      </c>
      <c r="C6" s="9">
        <v>5</v>
      </c>
      <c r="D6" s="9">
        <v>11</v>
      </c>
    </row>
    <row r="7" spans="1:4">
      <c r="A7" s="3">
        <v>4</v>
      </c>
      <c r="B7" s="9">
        <v>4</v>
      </c>
      <c r="C7" s="9">
        <v>4</v>
      </c>
      <c r="D7" s="9">
        <v>9</v>
      </c>
    </row>
    <row r="8" spans="1:1">
      <c r="A8" t="s">
        <v>56</v>
      </c>
    </row>
    <row r="10" spans="2:5">
      <c r="B10" s="4" t="s">
        <v>49</v>
      </c>
      <c r="C10" s="4" t="s">
        <v>50</v>
      </c>
      <c r="D10" s="4" t="s">
        <v>51</v>
      </c>
      <c r="E10" s="4" t="s">
        <v>57</v>
      </c>
    </row>
    <row r="11" spans="1:5">
      <c r="A11" s="3" t="s">
        <v>58</v>
      </c>
      <c r="B11" s="3">
        <f>AVERAGE(B3:B7)</f>
        <v>2.6</v>
      </c>
      <c r="C11" s="3">
        <f>AVERAGE(C3:C7)</f>
        <v>4.2</v>
      </c>
      <c r="D11" s="3">
        <f>AVERAGE(D3:D7)</f>
        <v>8.8</v>
      </c>
      <c r="E11" s="3">
        <f>AVERAGE(B3:D7)</f>
        <v>5.2</v>
      </c>
    </row>
    <row r="12" spans="1:5">
      <c r="A12" s="3" t="s">
        <v>59</v>
      </c>
      <c r="B12" s="3">
        <f>SUM(B3:B7)</f>
        <v>13</v>
      </c>
      <c r="C12" s="3">
        <f>SUM(C3:C7)</f>
        <v>21</v>
      </c>
      <c r="D12" s="3">
        <f>SUM(D3:D7)</f>
        <v>44</v>
      </c>
      <c r="E12" s="3">
        <f>SUM(B12:D12)</f>
        <v>78</v>
      </c>
    </row>
    <row r="13" spans="1:5">
      <c r="A13" s="3" t="s">
        <v>60</v>
      </c>
      <c r="B13" s="3">
        <f>SUMSQ(B3:B7)</f>
        <v>39</v>
      </c>
      <c r="C13" s="3">
        <f>SUMSQ(C3:C7)</f>
        <v>91</v>
      </c>
      <c r="D13" s="3">
        <f>SUMSQ(D3:D7)</f>
        <v>396</v>
      </c>
      <c r="E13" s="3">
        <f>SUM(B13:D13)</f>
        <v>526</v>
      </c>
    </row>
    <row r="14" spans="1:5">
      <c r="A14" s="3" t="s">
        <v>61</v>
      </c>
      <c r="B14" s="3">
        <f>B13-B12^2/COUNT(B3:B7)</f>
        <v>5.2</v>
      </c>
      <c r="C14" s="3">
        <f>C13-C12^2/COUNT(C3:C7)</f>
        <v>2.8</v>
      </c>
      <c r="D14" s="3">
        <f>D13-D12^2/COUNT(D3:D7)</f>
        <v>8.80000000000001</v>
      </c>
      <c r="E14" s="3">
        <f>SUM(B14:D14)</f>
        <v>16.8</v>
      </c>
    </row>
    <row r="16" spans="1:1">
      <c r="A16" t="s">
        <v>62</v>
      </c>
    </row>
    <row r="18" spans="1:2">
      <c r="A18" s="3" t="s">
        <v>63</v>
      </c>
      <c r="B18" s="3">
        <f>(B12^2/COUNT(B3:B7)+C12^2/COUNT(C3:C7)+D12^2/COUNT(D3:D7))-E12^2/COUNT(B3:D7)</f>
        <v>103.6</v>
      </c>
    </row>
    <row r="19" spans="1:2">
      <c r="A19" s="3" t="s">
        <v>64</v>
      </c>
      <c r="B19" s="3">
        <f>SUM(B14:D14)</f>
        <v>16.8</v>
      </c>
    </row>
    <row r="20" spans="1:2">
      <c r="A20" s="3" t="s">
        <v>65</v>
      </c>
      <c r="B20" s="3">
        <f>E13-E12^2/COUNT(B3:D7)</f>
        <v>120.4</v>
      </c>
    </row>
    <row r="22" spans="1:3">
      <c r="A22" t="s">
        <v>66</v>
      </c>
      <c r="B22" t="s">
        <v>67</v>
      </c>
      <c r="C22">
        <f>B19+B18</f>
        <v>120.4</v>
      </c>
    </row>
    <row r="25" spans="1:1">
      <c r="A25" t="s">
        <v>68</v>
      </c>
    </row>
    <row r="26" spans="1:5">
      <c r="A26" s="3"/>
      <c r="B26" s="3" t="s">
        <v>69</v>
      </c>
      <c r="C26" s="3" t="s">
        <v>61</v>
      </c>
      <c r="D26" s="3" t="s">
        <v>70</v>
      </c>
      <c r="E26" s="3" t="s">
        <v>71</v>
      </c>
    </row>
    <row r="27" spans="1:5">
      <c r="A27" s="3" t="s">
        <v>72</v>
      </c>
      <c r="B27" s="3">
        <f>3-1</f>
        <v>2</v>
      </c>
      <c r="C27" s="3">
        <f>B18</f>
        <v>103.6</v>
      </c>
      <c r="D27" s="3">
        <f>C27/B27</f>
        <v>51.8</v>
      </c>
      <c r="E27" s="5">
        <f>D27/D28</f>
        <v>37</v>
      </c>
    </row>
    <row r="28" spans="1:5">
      <c r="A28" s="3" t="s">
        <v>73</v>
      </c>
      <c r="B28" s="3">
        <f>COUNT(B3:D7)-3</f>
        <v>12</v>
      </c>
      <c r="C28" s="3">
        <f>B19</f>
        <v>16.8</v>
      </c>
      <c r="D28" s="3">
        <f t="shared" ref="D28" si="0">C28/B28</f>
        <v>1.4</v>
      </c>
      <c r="E28" s="3"/>
    </row>
    <row r="29" spans="1:5">
      <c r="A29" s="3" t="s">
        <v>74</v>
      </c>
      <c r="B29" s="3">
        <f>B27+B28</f>
        <v>14</v>
      </c>
      <c r="C29" s="3">
        <f>B20</f>
        <v>120.4</v>
      </c>
      <c r="D29" s="3"/>
      <c r="E29" s="3"/>
    </row>
    <row r="31" spans="1:1">
      <c r="A31" t="s">
        <v>75</v>
      </c>
    </row>
    <row r="32" spans="1:1">
      <c r="A32" t="s">
        <v>76</v>
      </c>
    </row>
    <row r="33" spans="1:1">
      <c r="A33" t="s">
        <v>77</v>
      </c>
    </row>
    <row r="34" spans="1:1">
      <c r="A34" s="6" t="s">
        <v>78</v>
      </c>
    </row>
  </sheetData>
  <hyperlinks>
    <hyperlink ref="A34" r:id="rId4" display="https://graziano-raulin.com/statistics/tables/F-tab.pdf"/>
  </hyperlinks>
  <pageMargins left="0.7" right="0.7" top="0.75" bottom="0.75" header="0.3" footer="0.3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11" sqref="F11"/>
    </sheetView>
  </sheetViews>
  <sheetFormatPr defaultColWidth="9" defaultRowHeight="14.5" outlineLevelRow="7" outlineLevelCol="2"/>
  <cols>
    <col min="1" max="1" width="9.42727272727273" customWidth="1"/>
    <col min="3" max="3" width="11.4272727272727" customWidth="1"/>
  </cols>
  <sheetData>
    <row r="1" spans="1:3">
      <c r="A1" s="2" t="s">
        <v>79</v>
      </c>
      <c r="B1" s="2" t="s">
        <v>80</v>
      </c>
      <c r="C1" s="2" t="s">
        <v>81</v>
      </c>
    </row>
    <row r="2" spans="1:3">
      <c r="A2" s="3">
        <v>6.3</v>
      </c>
      <c r="B2" s="3">
        <v>7.2</v>
      </c>
      <c r="C2" s="3">
        <v>6.3</v>
      </c>
    </row>
    <row r="3" spans="1:3">
      <c r="A3" s="3">
        <v>7</v>
      </c>
      <c r="B3" s="3">
        <v>6.6</v>
      </c>
      <c r="C3" s="3">
        <v>5.8</v>
      </c>
    </row>
    <row r="4" spans="1:3">
      <c r="A4" s="3">
        <v>6.5</v>
      </c>
      <c r="B4" s="3">
        <v>6.1</v>
      </c>
      <c r="C4" s="3">
        <v>6</v>
      </c>
    </row>
    <row r="5" spans="1:3">
      <c r="A5" s="3">
        <v>6.6</v>
      </c>
      <c r="B5" s="3">
        <v>5.8</v>
      </c>
      <c r="C5" s="3">
        <v>5.5</v>
      </c>
    </row>
    <row r="6" spans="1:3">
      <c r="A6" s="3">
        <v>7.2</v>
      </c>
      <c r="B6" s="3">
        <v>6.8</v>
      </c>
      <c r="C6" s="3">
        <v>5.2</v>
      </c>
    </row>
    <row r="7" spans="1:3">
      <c r="A7" s="3">
        <v>6.9</v>
      </c>
      <c r="B7" s="3">
        <v>7.1</v>
      </c>
      <c r="C7" s="3">
        <v>6.5</v>
      </c>
    </row>
    <row r="8" spans="1:3">
      <c r="A8" s="3">
        <v>6.4</v>
      </c>
      <c r="B8" s="3">
        <v>5.9</v>
      </c>
      <c r="C8" s="3">
        <v>5.3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selection activeCell="J26" sqref="J26"/>
    </sheetView>
  </sheetViews>
  <sheetFormatPr defaultColWidth="9" defaultRowHeight="14.5" outlineLevelCol="5"/>
  <cols>
    <col min="1" max="1" width="10.8545454545455" customWidth="1"/>
    <col min="2" max="2" width="12.8545454545455" customWidth="1"/>
    <col min="3" max="3" width="14.4272727272727" customWidth="1"/>
    <col min="4" max="5" width="12" customWidth="1"/>
  </cols>
  <sheetData>
    <row r="1" ht="17" spans="6:6">
      <c r="F1" s="1" t="s">
        <v>82</v>
      </c>
    </row>
    <row r="2" spans="2:6">
      <c r="B2" s="2" t="s">
        <v>79</v>
      </c>
      <c r="C2" s="2" t="s">
        <v>80</v>
      </c>
      <c r="D2" s="2" t="s">
        <v>81</v>
      </c>
      <c r="F2" t="s">
        <v>83</v>
      </c>
    </row>
    <row r="3" spans="1:4">
      <c r="A3" s="3">
        <v>1</v>
      </c>
      <c r="B3" s="3">
        <v>6.3</v>
      </c>
      <c r="C3" s="3">
        <v>7.2</v>
      </c>
      <c r="D3" s="3">
        <v>6.3</v>
      </c>
    </row>
    <row r="4" spans="1:4">
      <c r="A4" s="3">
        <v>2</v>
      </c>
      <c r="B4" s="3">
        <v>7</v>
      </c>
      <c r="C4" s="3">
        <v>6.6</v>
      </c>
      <c r="D4" s="3">
        <v>5.8</v>
      </c>
    </row>
    <row r="5" spans="1:4">
      <c r="A5" s="3">
        <v>3</v>
      </c>
      <c r="B5" s="3">
        <v>6.5</v>
      </c>
      <c r="C5" s="3">
        <v>6.1</v>
      </c>
      <c r="D5" s="3">
        <v>6</v>
      </c>
    </row>
    <row r="6" spans="1:4">
      <c r="A6" s="3">
        <v>4</v>
      </c>
      <c r="B6" s="3">
        <v>6.6</v>
      </c>
      <c r="C6" s="3">
        <v>5.8</v>
      </c>
      <c r="D6" s="3">
        <v>5.5</v>
      </c>
    </row>
    <row r="7" spans="1:4">
      <c r="A7" s="3">
        <v>5</v>
      </c>
      <c r="B7" s="3">
        <v>7.2</v>
      </c>
      <c r="C7" s="3">
        <v>6.8</v>
      </c>
      <c r="D7" s="3">
        <v>5.2</v>
      </c>
    </row>
    <row r="8" spans="1:4">
      <c r="A8" s="3">
        <v>6</v>
      </c>
      <c r="B8" s="3">
        <v>6.9</v>
      </c>
      <c r="C8" s="3">
        <v>7.1</v>
      </c>
      <c r="D8" s="3">
        <v>6.5</v>
      </c>
    </row>
    <row r="9" spans="1:4">
      <c r="A9" s="3">
        <v>7</v>
      </c>
      <c r="B9" s="3">
        <v>6.4</v>
      </c>
      <c r="C9" s="3">
        <v>5.9</v>
      </c>
      <c r="D9" s="3">
        <v>5.3</v>
      </c>
    </row>
    <row r="10" spans="1:1">
      <c r="A10" t="s">
        <v>56</v>
      </c>
    </row>
    <row r="12" spans="2:5">
      <c r="B12" s="3" t="s">
        <v>79</v>
      </c>
      <c r="C12" s="3" t="s">
        <v>80</v>
      </c>
      <c r="D12" s="3" t="s">
        <v>81</v>
      </c>
      <c r="E12" s="4" t="s">
        <v>57</v>
      </c>
    </row>
    <row r="13" spans="1:5">
      <c r="A13" s="3" t="s">
        <v>84</v>
      </c>
      <c r="B13" s="3">
        <f>AVERAGE(B3:B9)</f>
        <v>6.7</v>
      </c>
      <c r="C13" s="3">
        <f>AVERAGE(C3:C9)</f>
        <v>6.5</v>
      </c>
      <c r="D13" s="3">
        <f>AVERAGE(D3:D9)</f>
        <v>5.8</v>
      </c>
      <c r="E13" s="3">
        <f>AVERAGE(B3:D9)</f>
        <v>6.33333333333333</v>
      </c>
    </row>
    <row r="14" spans="1:5">
      <c r="A14" s="3" t="s">
        <v>85</v>
      </c>
      <c r="B14" s="3">
        <f>SUM(B3:B9)</f>
        <v>46.9</v>
      </c>
      <c r="C14" s="3">
        <f>SUM(C3:C9)</f>
        <v>45.5</v>
      </c>
      <c r="D14" s="3">
        <f>SUM(D3:D9)</f>
        <v>40.6</v>
      </c>
      <c r="E14" s="3">
        <f>SUM(B14:D14)</f>
        <v>133</v>
      </c>
    </row>
    <row r="15" spans="1:5">
      <c r="A15" s="3" t="s">
        <v>86</v>
      </c>
      <c r="B15" s="3">
        <f>SUMSQ(B3:B9)</f>
        <v>314.91</v>
      </c>
      <c r="C15" s="3">
        <f>SUMSQ(C3:C9)</f>
        <v>297.71</v>
      </c>
      <c r="D15" s="3">
        <f>SUMSQ(D3:D9)</f>
        <v>236.96</v>
      </c>
      <c r="E15" s="3">
        <f>SUM(B15:D15)</f>
        <v>849.58</v>
      </c>
    </row>
    <row r="16" spans="1:5">
      <c r="A16" s="3" t="s">
        <v>61</v>
      </c>
      <c r="B16" s="3">
        <f>B15-B14^2/COUNT(B3:B9)</f>
        <v>0.680000000000007</v>
      </c>
      <c r="C16" s="3">
        <f t="shared" ref="C16:D16" si="0">C15-C14^2/COUNT(C3:C9)</f>
        <v>1.95999999999998</v>
      </c>
      <c r="D16" s="3">
        <f t="shared" si="0"/>
        <v>1.48000000000005</v>
      </c>
      <c r="E16" s="3"/>
    </row>
    <row r="18" spans="1:1">
      <c r="A18" t="s">
        <v>62</v>
      </c>
    </row>
    <row r="20" spans="1:2">
      <c r="A20" s="3" t="s">
        <v>63</v>
      </c>
      <c r="B20" s="3">
        <f>(B14^2/COUNT(B3:B9)+C14^2/COUNT(C3:C9)+D14^2/COUNT(D3:D9))-E14^2/COUNT(B3:D9)</f>
        <v>3.12666666666655</v>
      </c>
    </row>
    <row r="21" spans="1:2">
      <c r="A21" s="3" t="s">
        <v>64</v>
      </c>
      <c r="B21" s="3">
        <f>SUM(B16:D16)</f>
        <v>4.12000000000003</v>
      </c>
    </row>
    <row r="22" spans="1:2">
      <c r="A22" s="3" t="s">
        <v>65</v>
      </c>
      <c r="B22" s="3">
        <f>E15-E14^2/COUNT(B3:D9)</f>
        <v>7.24666666666656</v>
      </c>
    </row>
    <row r="24" spans="1:3">
      <c r="A24" t="s">
        <v>66</v>
      </c>
      <c r="B24" t="s">
        <v>67</v>
      </c>
      <c r="C24">
        <f>B21+B20</f>
        <v>7.24666666666658</v>
      </c>
    </row>
    <row r="27" spans="1:1">
      <c r="A27" t="s">
        <v>68</v>
      </c>
    </row>
    <row r="28" spans="1:5">
      <c r="A28" s="3"/>
      <c r="B28" s="3" t="s">
        <v>69</v>
      </c>
      <c r="C28" s="3" t="s">
        <v>61</v>
      </c>
      <c r="D28" s="3" t="s">
        <v>70</v>
      </c>
      <c r="E28" s="3" t="s">
        <v>71</v>
      </c>
    </row>
    <row r="29" spans="1:5">
      <c r="A29" s="3" t="s">
        <v>72</v>
      </c>
      <c r="B29" s="3">
        <f>3-1</f>
        <v>2</v>
      </c>
      <c r="C29" s="3">
        <f>B20</f>
        <v>3.12666666666655</v>
      </c>
      <c r="D29" s="3">
        <f>C29/B29</f>
        <v>1.56333333333328</v>
      </c>
      <c r="E29" s="5">
        <f>D29/D30</f>
        <v>6.83009708737833</v>
      </c>
    </row>
    <row r="30" spans="1:5">
      <c r="A30" s="3" t="s">
        <v>73</v>
      </c>
      <c r="B30" s="3">
        <f>COUNT(B3:D9)-3</f>
        <v>18</v>
      </c>
      <c r="C30" s="3">
        <f>B21</f>
        <v>4.12000000000003</v>
      </c>
      <c r="D30" s="3">
        <f>C30/B30</f>
        <v>0.228888888888891</v>
      </c>
      <c r="E30" s="3"/>
    </row>
    <row r="31" spans="1:5">
      <c r="A31" s="3" t="s">
        <v>74</v>
      </c>
      <c r="B31" s="3">
        <f>B29+B30</f>
        <v>20</v>
      </c>
      <c r="C31" s="3">
        <f>B22</f>
        <v>7.24666666666656</v>
      </c>
      <c r="D31" s="3"/>
      <c r="E31" s="3"/>
    </row>
    <row r="33" spans="1:1">
      <c r="A33" t="s">
        <v>87</v>
      </c>
    </row>
    <row r="34" spans="1:1">
      <c r="A34" t="s">
        <v>76</v>
      </c>
    </row>
    <row r="35" spans="1:1">
      <c r="A35" t="s">
        <v>77</v>
      </c>
    </row>
    <row r="36" spans="1:1">
      <c r="A36" s="6" t="s">
        <v>78</v>
      </c>
    </row>
  </sheetData>
  <hyperlinks>
    <hyperlink ref="A36" r:id="rId2" display="https://graziano-raulin.com/statistics/tables/F-tab.pdf"/>
  </hyperlink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Chi-squared</vt:lpstr>
      <vt:lpstr>Chi-squared_treatment</vt:lpstr>
      <vt:lpstr>Groups</vt:lpstr>
      <vt:lpstr>ANOVA_one_way</vt:lpstr>
      <vt:lpstr>Works</vt:lpstr>
      <vt:lpstr>ANOVA_works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</cp:lastModifiedBy>
  <dcterms:created xsi:type="dcterms:W3CDTF">2015-06-05T18:17:00Z</dcterms:created>
  <dcterms:modified xsi:type="dcterms:W3CDTF">2023-01-14T18:15:35Z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49D4A14FBA9647C0832A59A0B06D99A6</vt:lpwstr>
  </property>
  <property fmtid="{D5CDD505-2E9C-101B-9397-08002B2CF9AE}" pid="3" name="KSOProductBuildVer">
    <vt:lpwstr>1033-11.2.0.11440</vt:lpwstr>
  </property>
</Properties>
</file>