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E\mad-lab\Tugas_AHP\"/>
    </mc:Choice>
  </mc:AlternateContent>
  <xr:revisionPtr revIDLastSave="0" documentId="13_ncr:1_{C83EEBAC-BB31-4A6E-AF2E-BA55ECD8EDB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B25" i="1"/>
  <c r="E7" i="1"/>
  <c r="E11" i="1" s="1"/>
  <c r="K10" i="1" s="1"/>
  <c r="B9" i="1"/>
  <c r="C17" i="1"/>
  <c r="C19" i="1" s="1"/>
  <c r="I15" i="1" s="1"/>
  <c r="C26" i="1"/>
  <c r="C27" i="1" s="1"/>
  <c r="I24" i="1" s="1"/>
  <c r="B27" i="1"/>
  <c r="H27" i="1" s="1"/>
  <c r="B11" i="1"/>
  <c r="H10" i="1" s="1"/>
  <c r="C11" i="1"/>
  <c r="I9" i="1" s="1"/>
  <c r="D11" i="1"/>
  <c r="J10" i="1" s="1"/>
  <c r="E48" i="1"/>
  <c r="E47" i="1"/>
  <c r="E46" i="1"/>
  <c r="E45" i="1"/>
  <c r="D48" i="1"/>
  <c r="D47" i="1"/>
  <c r="D46" i="1"/>
  <c r="D45" i="1"/>
  <c r="E40" i="1"/>
  <c r="E39" i="1"/>
  <c r="E38" i="1"/>
  <c r="E32" i="1"/>
  <c r="E31" i="1"/>
  <c r="H17" i="1"/>
  <c r="H16" i="1"/>
  <c r="B41" i="1"/>
  <c r="B34" i="1"/>
  <c r="E30" i="1" s="1"/>
  <c r="E27" i="1"/>
  <c r="K27" i="1" s="1"/>
  <c r="D27" i="1"/>
  <c r="J27" i="1" s="1"/>
  <c r="E19" i="1"/>
  <c r="K18" i="1" s="1"/>
  <c r="D19" i="1"/>
  <c r="J17" i="1" s="1"/>
  <c r="B19" i="1"/>
  <c r="H15" i="1" s="1"/>
  <c r="H8" i="1" l="1"/>
  <c r="K15" i="1"/>
  <c r="K17" i="1"/>
  <c r="I16" i="1"/>
  <c r="I23" i="1"/>
  <c r="I25" i="1"/>
  <c r="I26" i="1"/>
  <c r="I27" i="1"/>
  <c r="J16" i="1"/>
  <c r="J23" i="1"/>
  <c r="J25" i="1"/>
  <c r="J7" i="1"/>
  <c r="H18" i="1"/>
  <c r="H19" i="1" s="1"/>
  <c r="I18" i="1"/>
  <c r="L18" i="1" s="1"/>
  <c r="B48" i="1" s="1"/>
  <c r="K16" i="1"/>
  <c r="K19" i="1" s="1"/>
  <c r="K23" i="1"/>
  <c r="K24" i="1"/>
  <c r="K25" i="1"/>
  <c r="K26" i="1"/>
  <c r="E33" i="1"/>
  <c r="E34" i="1" s="1"/>
  <c r="E37" i="1"/>
  <c r="I17" i="1"/>
  <c r="L17" i="1" s="1"/>
  <c r="B47" i="1" s="1"/>
  <c r="J18" i="1"/>
  <c r="J24" i="1"/>
  <c r="J26" i="1"/>
  <c r="J15" i="1"/>
  <c r="J19" i="1" s="1"/>
  <c r="H23" i="1"/>
  <c r="H24" i="1"/>
  <c r="L24" i="1" s="1"/>
  <c r="C46" i="1" s="1"/>
  <c r="H25" i="1"/>
  <c r="H26" i="1"/>
  <c r="L15" i="1"/>
  <c r="J8" i="1"/>
  <c r="J9" i="1"/>
  <c r="K8" i="1"/>
  <c r="I10" i="1"/>
  <c r="L10" i="1" s="1"/>
  <c r="K9" i="1"/>
  <c r="K7" i="1"/>
  <c r="I7" i="1"/>
  <c r="I8" i="1"/>
  <c r="H7" i="1"/>
  <c r="H9" i="1"/>
  <c r="L25" i="1" l="1"/>
  <c r="C47" i="1" s="1"/>
  <c r="L23" i="1"/>
  <c r="C45" i="1" s="1"/>
  <c r="L7" i="1"/>
  <c r="L9" i="1"/>
  <c r="E41" i="1"/>
  <c r="B45" i="1"/>
  <c r="I19" i="1"/>
  <c r="L16" i="1"/>
  <c r="B46" i="1" s="1"/>
  <c r="L8" i="1"/>
  <c r="J11" i="1"/>
  <c r="L26" i="1"/>
  <c r="C48" i="1" s="1"/>
  <c r="K11" i="1"/>
  <c r="H11" i="1"/>
  <c r="I11" i="1"/>
  <c r="L27" i="1" l="1"/>
  <c r="L11" i="1"/>
  <c r="L19" i="1"/>
</calcChain>
</file>

<file path=xl/sharedStrings.xml><?xml version="1.0" encoding="utf-8"?>
<sst xmlns="http://schemas.openxmlformats.org/spreadsheetml/2006/main" count="99" uniqueCount="28">
  <si>
    <t>Gaya</t>
  </si>
  <si>
    <t>Keandalan</t>
  </si>
  <si>
    <t>Keekonomisan</t>
  </si>
  <si>
    <t>W</t>
  </si>
  <si>
    <t>Yamaha</t>
  </si>
  <si>
    <t>Honda</t>
  </si>
  <si>
    <t>Suzuki</t>
  </si>
  <si>
    <t>Kawasaki</t>
  </si>
  <si>
    <t>Nama</t>
  </si>
  <si>
    <t>Kelas</t>
  </si>
  <si>
    <t>NIM</t>
  </si>
  <si>
    <t>: Muhammad Rafli</t>
  </si>
  <si>
    <t>: IF-C</t>
  </si>
  <si>
    <t>: 123210078</t>
  </si>
  <si>
    <t>Tabel Perbandingan Berpasangan Kriteria</t>
  </si>
  <si>
    <t>Jumlah</t>
  </si>
  <si>
    <t>Tabel Alternatif Kualitatif Perbandingan Gaya</t>
  </si>
  <si>
    <t>Tabel Normalisasi Kriteria</t>
  </si>
  <si>
    <t>Tabel Alternatif Kualitatif Perbandingan Keandalan</t>
  </si>
  <si>
    <t>Biaya</t>
  </si>
  <si>
    <t>Tabel Alternatif Kuantitatif Perbandingan Keekonomisan</t>
  </si>
  <si>
    <t>Tabel Alternatif Kuantitatif Perbandingan Biaya</t>
  </si>
  <si>
    <t>Tabel Normalisasi Alternatif Gaya</t>
  </si>
  <si>
    <t>Tabel Nilai W tiap Alternatif</t>
  </si>
  <si>
    <t>Tabel Nilai Akhir</t>
  </si>
  <si>
    <t>Nilai Akhir</t>
  </si>
  <si>
    <t>Tabel Normalisasi Alternatif Keandalan</t>
  </si>
  <si>
    <r>
      <t xml:space="preserve">Jadi, motor terbaik berdasarkan 4 kriteria di atas adalah </t>
    </r>
    <r>
      <rPr>
        <b/>
        <sz val="10"/>
        <color theme="1"/>
        <rFont val="Arial"/>
        <family val="2"/>
        <scheme val="minor"/>
      </rPr>
      <t>Honda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</si>
</sst>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8" fontId="4" fillId="3" borderId="1" xfId="0" applyNumberFormat="1" applyFont="1" applyFill="1" applyBorder="1" applyAlignment="1">
      <alignment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vertical="center"/>
    </xf>
    <xf numFmtId="168" fontId="1" fillId="5" borderId="1" xfId="0" applyNumberFormat="1" applyFont="1" applyFill="1" applyBorder="1" applyAlignment="1">
      <alignment vertical="center"/>
    </xf>
    <xf numFmtId="168" fontId="1" fillId="0" borderId="1" xfId="0" applyNumberFormat="1" applyFont="1" applyBorder="1" applyAlignment="1">
      <alignment vertical="center"/>
    </xf>
    <xf numFmtId="168" fontId="4" fillId="0" borderId="1" xfId="0" applyNumberFormat="1" applyFont="1" applyBorder="1" applyAlignment="1">
      <alignment vertical="center"/>
    </xf>
    <xf numFmtId="168" fontId="3" fillId="0" borderId="1" xfId="0" applyNumberFormat="1" applyFont="1" applyBorder="1"/>
    <xf numFmtId="168" fontId="3" fillId="0" borderId="1" xfId="0" applyNumberFormat="1" applyFont="1" applyBorder="1" applyAlignment="1">
      <alignment vertical="center"/>
    </xf>
    <xf numFmtId="168" fontId="2" fillId="3" borderId="1" xfId="0" applyNumberFormat="1" applyFont="1" applyFill="1" applyBorder="1" applyAlignment="1">
      <alignment vertical="center"/>
    </xf>
    <xf numFmtId="168" fontId="3" fillId="3" borderId="1" xfId="0" applyNumberFormat="1" applyFont="1" applyFill="1" applyBorder="1"/>
    <xf numFmtId="168" fontId="2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0"/>
  <sheetViews>
    <sheetView tabSelected="1" topLeftCell="A37" zoomScale="105" workbookViewId="0">
      <selection activeCell="A51" sqref="A51"/>
    </sheetView>
  </sheetViews>
  <sheetFormatPr defaultColWidth="12.5703125" defaultRowHeight="15.75" customHeight="1" x14ac:dyDescent="0.2"/>
  <cols>
    <col min="1" max="5" width="13.7109375" customWidth="1"/>
    <col min="6" max="6" width="5.42578125" customWidth="1"/>
    <col min="7" max="11" width="13.7109375" customWidth="1"/>
  </cols>
  <sheetData>
    <row r="1" spans="1:12" x14ac:dyDescent="0.2">
      <c r="A1" s="2" t="s">
        <v>8</v>
      </c>
      <c r="B1" s="3" t="s">
        <v>11</v>
      </c>
      <c r="C1" s="4"/>
    </row>
    <row r="2" spans="1:12" x14ac:dyDescent="0.2">
      <c r="A2" s="5" t="s">
        <v>9</v>
      </c>
      <c r="B2" s="6" t="s">
        <v>12</v>
      </c>
      <c r="C2" s="7"/>
    </row>
    <row r="3" spans="1:12" thickBot="1" x14ac:dyDescent="0.25">
      <c r="A3" s="8" t="s">
        <v>10</v>
      </c>
      <c r="B3" s="9" t="s">
        <v>13</v>
      </c>
      <c r="C3" s="10"/>
    </row>
    <row r="4" spans="1:12" ht="12.75" x14ac:dyDescent="0.2"/>
    <row r="5" spans="1:12" ht="12.75" x14ac:dyDescent="0.2">
      <c r="A5" s="11" t="s">
        <v>14</v>
      </c>
      <c r="B5" s="11"/>
      <c r="C5" s="11"/>
      <c r="D5" s="11"/>
      <c r="E5" s="11"/>
      <c r="G5" s="11" t="s">
        <v>17</v>
      </c>
      <c r="H5" s="11"/>
      <c r="I5" s="11"/>
      <c r="J5" s="11"/>
      <c r="K5" s="11"/>
      <c r="L5" s="11"/>
    </row>
    <row r="6" spans="1:12" ht="15.75" customHeight="1" x14ac:dyDescent="0.2">
      <c r="A6" s="13"/>
      <c r="B6" s="19" t="s">
        <v>0</v>
      </c>
      <c r="C6" s="14" t="s">
        <v>1</v>
      </c>
      <c r="D6" s="14" t="s">
        <v>2</v>
      </c>
      <c r="E6" s="19" t="s">
        <v>19</v>
      </c>
      <c r="G6" s="13"/>
      <c r="H6" s="14" t="s">
        <v>0</v>
      </c>
      <c r="I6" s="14" t="s">
        <v>1</v>
      </c>
      <c r="J6" s="14" t="s">
        <v>2</v>
      </c>
      <c r="K6" s="19" t="s">
        <v>19</v>
      </c>
      <c r="L6" s="20" t="s">
        <v>3</v>
      </c>
    </row>
    <row r="7" spans="1:12" ht="12.75" x14ac:dyDescent="0.2">
      <c r="A7" s="1" t="s">
        <v>0</v>
      </c>
      <c r="B7" s="34">
        <v>1</v>
      </c>
      <c r="C7" s="35">
        <v>0.5</v>
      </c>
      <c r="D7" s="35">
        <v>3</v>
      </c>
      <c r="E7" s="35">
        <f>1/3</f>
        <v>0.33333333333333331</v>
      </c>
      <c r="G7" s="1" t="s">
        <v>0</v>
      </c>
      <c r="H7" s="35">
        <f>B7/B$11</f>
        <v>0.15789473684210525</v>
      </c>
      <c r="I7" s="35">
        <f>C7/C$11</f>
        <v>0.13333333333333333</v>
      </c>
      <c r="J7" s="35">
        <f>D7/D$11</f>
        <v>0.25</v>
      </c>
      <c r="K7" s="35">
        <f>E7/E$11</f>
        <v>0.16</v>
      </c>
      <c r="L7" s="39">
        <f>AVERAGE(H7:K7)</f>
        <v>0.17530701754385966</v>
      </c>
    </row>
    <row r="8" spans="1:12" ht="12.75" x14ac:dyDescent="0.2">
      <c r="A8" s="1" t="s">
        <v>1</v>
      </c>
      <c r="B8" s="35">
        <v>2</v>
      </c>
      <c r="C8" s="34">
        <v>1</v>
      </c>
      <c r="D8" s="35">
        <v>4</v>
      </c>
      <c r="E8" s="35">
        <v>0.5</v>
      </c>
      <c r="G8" s="1" t="s">
        <v>1</v>
      </c>
      <c r="H8" s="35">
        <f>B8/B$11</f>
        <v>0.31578947368421051</v>
      </c>
      <c r="I8" s="35">
        <f>C8/C$11</f>
        <v>0.26666666666666666</v>
      </c>
      <c r="J8" s="35">
        <f>D8/D$11</f>
        <v>0.33333333333333331</v>
      </c>
      <c r="K8" s="35">
        <f>E8/E$11</f>
        <v>0.24000000000000005</v>
      </c>
      <c r="L8" s="39">
        <f t="shared" ref="L8:L10" si="0">AVERAGE(H8:K8)</f>
        <v>0.28894736842105262</v>
      </c>
    </row>
    <row r="9" spans="1:12" ht="12.75" x14ac:dyDescent="0.2">
      <c r="A9" s="1" t="s">
        <v>2</v>
      </c>
      <c r="B9" s="35">
        <f>1/3</f>
        <v>0.33333333333333331</v>
      </c>
      <c r="C9" s="35">
        <v>0.25</v>
      </c>
      <c r="D9" s="34">
        <v>1</v>
      </c>
      <c r="E9" s="35">
        <v>0.25</v>
      </c>
      <c r="G9" s="1" t="s">
        <v>2</v>
      </c>
      <c r="H9" s="35">
        <f>B9/B$11</f>
        <v>5.2631578947368411E-2</v>
      </c>
      <c r="I9" s="35">
        <f>C9/C$11</f>
        <v>6.6666666666666666E-2</v>
      </c>
      <c r="J9" s="35">
        <f>D9/D$11</f>
        <v>8.3333333333333329E-2</v>
      </c>
      <c r="K9" s="35">
        <f>E9/E$11</f>
        <v>0.12000000000000002</v>
      </c>
      <c r="L9" s="39">
        <f t="shared" si="0"/>
        <v>8.0657894736842095E-2</v>
      </c>
    </row>
    <row r="10" spans="1:12" ht="12.75" x14ac:dyDescent="0.2">
      <c r="A10" s="21" t="s">
        <v>19</v>
      </c>
      <c r="B10" s="35">
        <v>3</v>
      </c>
      <c r="C10" s="35">
        <v>2</v>
      </c>
      <c r="D10" s="35">
        <v>4</v>
      </c>
      <c r="E10" s="34">
        <v>1</v>
      </c>
      <c r="G10" s="21" t="s">
        <v>19</v>
      </c>
      <c r="H10" s="35">
        <f>B10/B$11</f>
        <v>0.47368421052631576</v>
      </c>
      <c r="I10" s="35">
        <f>C10/C$11</f>
        <v>0.53333333333333333</v>
      </c>
      <c r="J10" s="35">
        <f>D10/D$11</f>
        <v>0.33333333333333331</v>
      </c>
      <c r="K10" s="35">
        <f>E10/E$11</f>
        <v>0.48000000000000009</v>
      </c>
      <c r="L10" s="39">
        <f t="shared" si="0"/>
        <v>0.45508771929824565</v>
      </c>
    </row>
    <row r="11" spans="1:12" ht="12.75" x14ac:dyDescent="0.2">
      <c r="A11" s="12" t="s">
        <v>15</v>
      </c>
      <c r="B11" s="36">
        <f>SUM(B7:B10)</f>
        <v>6.3333333333333339</v>
      </c>
      <c r="C11" s="36">
        <f>SUM(C7:C10)</f>
        <v>3.75</v>
      </c>
      <c r="D11" s="36">
        <f>SUM(D7:D10)</f>
        <v>12</v>
      </c>
      <c r="E11" s="36">
        <f>SUM(E7:E10)</f>
        <v>2.083333333333333</v>
      </c>
      <c r="G11" s="12" t="s">
        <v>15</v>
      </c>
      <c r="H11" s="36">
        <f>SUM(H7:H10)</f>
        <v>1</v>
      </c>
      <c r="I11" s="36">
        <f t="shared" ref="I11:K11" si="1">SUM(I7:I10)</f>
        <v>1</v>
      </c>
      <c r="J11" s="36">
        <f t="shared" si="1"/>
        <v>1</v>
      </c>
      <c r="K11" s="36">
        <f t="shared" si="1"/>
        <v>1</v>
      </c>
      <c r="L11" s="28">
        <f>SUM(L7:L10)</f>
        <v>1</v>
      </c>
    </row>
    <row r="13" spans="1:12" ht="15.75" customHeight="1" x14ac:dyDescent="0.2">
      <c r="A13" s="15" t="s">
        <v>16</v>
      </c>
      <c r="B13" s="16"/>
      <c r="C13" s="16"/>
      <c r="D13" s="16"/>
      <c r="E13" s="16"/>
      <c r="G13" s="15" t="s">
        <v>22</v>
      </c>
      <c r="H13" s="15"/>
      <c r="I13" s="15"/>
      <c r="J13" s="15"/>
      <c r="K13" s="15"/>
      <c r="L13" s="15"/>
    </row>
    <row r="14" spans="1:12" ht="12.75" x14ac:dyDescent="0.2">
      <c r="A14" s="17"/>
      <c r="B14" s="14" t="s">
        <v>4</v>
      </c>
      <c r="C14" s="14" t="s">
        <v>5</v>
      </c>
      <c r="D14" s="14" t="s">
        <v>6</v>
      </c>
      <c r="E14" s="14" t="s">
        <v>7</v>
      </c>
      <c r="G14" s="17"/>
      <c r="H14" s="14" t="s">
        <v>4</v>
      </c>
      <c r="I14" s="14" t="s">
        <v>5</v>
      </c>
      <c r="J14" s="14" t="s">
        <v>6</v>
      </c>
      <c r="K14" s="14" t="s">
        <v>7</v>
      </c>
      <c r="L14" s="20" t="s">
        <v>3</v>
      </c>
    </row>
    <row r="15" spans="1:12" ht="12.75" x14ac:dyDescent="0.2">
      <c r="A15" s="1" t="s">
        <v>4</v>
      </c>
      <c r="B15" s="34">
        <v>1</v>
      </c>
      <c r="C15" s="35">
        <v>0.5</v>
      </c>
      <c r="D15" s="35">
        <v>2</v>
      </c>
      <c r="E15" s="35">
        <v>0.33329999999999999</v>
      </c>
      <c r="G15" s="1" t="s">
        <v>4</v>
      </c>
      <c r="H15" s="35">
        <f>B15/B$19</f>
        <v>0.15384615384615385</v>
      </c>
      <c r="I15" s="35">
        <f>C15/C$19</f>
        <v>0.13043478260869565</v>
      </c>
      <c r="J15" s="35">
        <f t="shared" ref="J15:J18" si="2">D15/D$19</f>
        <v>0.2</v>
      </c>
      <c r="K15" s="35">
        <f t="shared" ref="K15:K18" si="3">E15/E$19</f>
        <v>0.15998655978495654</v>
      </c>
      <c r="L15" s="39">
        <f>AVERAGE(H15:K15)</f>
        <v>0.16106687405995151</v>
      </c>
    </row>
    <row r="16" spans="1:12" ht="12.75" x14ac:dyDescent="0.2">
      <c r="A16" s="1" t="s">
        <v>5</v>
      </c>
      <c r="B16" s="35">
        <v>2</v>
      </c>
      <c r="C16" s="34">
        <v>1</v>
      </c>
      <c r="D16" s="35">
        <v>3</v>
      </c>
      <c r="E16" s="35">
        <v>0.5</v>
      </c>
      <c r="G16" s="1" t="s">
        <v>5</v>
      </c>
      <c r="H16" s="35">
        <f t="shared" ref="H16:H18" si="4">B16/B$19</f>
        <v>0.30769230769230771</v>
      </c>
      <c r="I16" s="35">
        <f t="shared" ref="I16:I18" si="5">C16/C$19</f>
        <v>0.2608695652173913</v>
      </c>
      <c r="J16" s="35">
        <f t="shared" si="2"/>
        <v>0.3</v>
      </c>
      <c r="K16" s="35">
        <f t="shared" si="3"/>
        <v>0.24000384006144099</v>
      </c>
      <c r="L16" s="39">
        <f t="shared" ref="L16:L18" si="6">AVERAGE(H16:K16)</f>
        <v>0.27714142824278504</v>
      </c>
    </row>
    <row r="17" spans="1:12" ht="12.75" x14ac:dyDescent="0.2">
      <c r="A17" s="1" t="s">
        <v>6</v>
      </c>
      <c r="B17" s="35">
        <v>0.5</v>
      </c>
      <c r="C17" s="35">
        <f>1/3</f>
        <v>0.33333333333333331</v>
      </c>
      <c r="D17" s="34">
        <v>1</v>
      </c>
      <c r="E17" s="35">
        <v>0.25</v>
      </c>
      <c r="G17" s="1" t="s">
        <v>6</v>
      </c>
      <c r="H17" s="35">
        <f t="shared" si="4"/>
        <v>7.6923076923076927E-2</v>
      </c>
      <c r="I17" s="35">
        <f t="shared" si="5"/>
        <v>8.6956521739130432E-2</v>
      </c>
      <c r="J17" s="35">
        <f t="shared" si="2"/>
        <v>0.1</v>
      </c>
      <c r="K17" s="35">
        <f t="shared" si="3"/>
        <v>0.12000192003072049</v>
      </c>
      <c r="L17" s="39">
        <f t="shared" si="6"/>
        <v>9.5970379673231965E-2</v>
      </c>
    </row>
    <row r="18" spans="1:12" ht="12.75" x14ac:dyDescent="0.2">
      <c r="A18" s="1" t="s">
        <v>7</v>
      </c>
      <c r="B18" s="35">
        <v>3</v>
      </c>
      <c r="C18" s="35">
        <v>2</v>
      </c>
      <c r="D18" s="35">
        <v>4</v>
      </c>
      <c r="E18" s="34">
        <v>1</v>
      </c>
      <c r="G18" s="1" t="s">
        <v>7</v>
      </c>
      <c r="H18" s="35">
        <f t="shared" si="4"/>
        <v>0.46153846153846156</v>
      </c>
      <c r="I18" s="35">
        <f t="shared" si="5"/>
        <v>0.52173913043478259</v>
      </c>
      <c r="J18" s="35">
        <f t="shared" si="2"/>
        <v>0.4</v>
      </c>
      <c r="K18" s="35">
        <f t="shared" si="3"/>
        <v>0.48000768012288197</v>
      </c>
      <c r="L18" s="39">
        <f t="shared" si="6"/>
        <v>0.46582131802403159</v>
      </c>
    </row>
    <row r="19" spans="1:12" ht="15.75" customHeight="1" x14ac:dyDescent="0.2">
      <c r="A19" s="18" t="s">
        <v>15</v>
      </c>
      <c r="B19" s="37">
        <f>SUM(B15:B18)</f>
        <v>6.5</v>
      </c>
      <c r="C19" s="37">
        <f t="shared" ref="C19:E19" si="7">SUM(C15:C18)</f>
        <v>3.833333333333333</v>
      </c>
      <c r="D19" s="37">
        <f t="shared" si="7"/>
        <v>10</v>
      </c>
      <c r="E19" s="37">
        <f t="shared" si="7"/>
        <v>2.0832999999999999</v>
      </c>
      <c r="G19" s="18" t="s">
        <v>15</v>
      </c>
      <c r="H19" s="37">
        <f>SUM(H15:H18)</f>
        <v>1</v>
      </c>
      <c r="I19" s="37">
        <f t="shared" ref="I19" si="8">SUM(I15:I18)</f>
        <v>1</v>
      </c>
      <c r="J19" s="37">
        <f t="shared" ref="J19" si="9">SUM(J15:J18)</f>
        <v>1</v>
      </c>
      <c r="K19" s="37">
        <f t="shared" ref="K19" si="10">SUM(K15:K18)</f>
        <v>1</v>
      </c>
      <c r="L19" s="28">
        <f>SUM(L15:L18)</f>
        <v>1</v>
      </c>
    </row>
    <row r="21" spans="1:12" ht="15.75" customHeight="1" x14ac:dyDescent="0.2">
      <c r="A21" s="15" t="s">
        <v>18</v>
      </c>
      <c r="B21" s="15"/>
      <c r="C21" s="15"/>
      <c r="D21" s="15"/>
      <c r="E21" s="15"/>
      <c r="G21" s="15" t="s">
        <v>26</v>
      </c>
      <c r="H21" s="15"/>
      <c r="I21" s="15"/>
      <c r="J21" s="15"/>
      <c r="K21" s="15"/>
      <c r="L21" s="15"/>
    </row>
    <row r="22" spans="1:12" ht="15.75" customHeight="1" x14ac:dyDescent="0.2">
      <c r="A22" s="17"/>
      <c r="B22" s="14" t="s">
        <v>4</v>
      </c>
      <c r="C22" s="14" t="s">
        <v>5</v>
      </c>
      <c r="D22" s="14" t="s">
        <v>6</v>
      </c>
      <c r="E22" s="14" t="s">
        <v>7</v>
      </c>
      <c r="G22" s="17"/>
      <c r="H22" s="14" t="s">
        <v>4</v>
      </c>
      <c r="I22" s="14" t="s">
        <v>5</v>
      </c>
      <c r="J22" s="14" t="s">
        <v>6</v>
      </c>
      <c r="K22" s="14" t="s">
        <v>7</v>
      </c>
      <c r="L22" s="20" t="s">
        <v>3</v>
      </c>
    </row>
    <row r="23" spans="1:12" ht="15.75" customHeight="1" x14ac:dyDescent="0.2">
      <c r="A23" s="1" t="s">
        <v>4</v>
      </c>
      <c r="B23" s="34">
        <v>1</v>
      </c>
      <c r="C23" s="35">
        <v>0.5</v>
      </c>
      <c r="D23" s="35">
        <v>3</v>
      </c>
      <c r="E23" s="35">
        <v>2</v>
      </c>
      <c r="G23" s="1" t="s">
        <v>4</v>
      </c>
      <c r="H23" s="35">
        <f>B23/B$27</f>
        <v>0.2608695652173913</v>
      </c>
      <c r="I23" s="35">
        <f t="shared" ref="I23:I27" si="11">C23/C$27</f>
        <v>0.24</v>
      </c>
      <c r="J23" s="35">
        <f t="shared" ref="J23:J27" si="12">D23/D$27</f>
        <v>0.3</v>
      </c>
      <c r="K23" s="35">
        <f t="shared" ref="K23:K27" si="13">E23/E$27</f>
        <v>0.30769230769230771</v>
      </c>
      <c r="L23" s="39">
        <f>AVERAGE(H23:K23)</f>
        <v>0.27714046822742477</v>
      </c>
    </row>
    <row r="24" spans="1:12" ht="15.75" customHeight="1" x14ac:dyDescent="0.2">
      <c r="A24" s="1" t="s">
        <v>5</v>
      </c>
      <c r="B24" s="35">
        <v>2</v>
      </c>
      <c r="C24" s="34">
        <v>1</v>
      </c>
      <c r="D24" s="35">
        <v>4</v>
      </c>
      <c r="E24" s="35">
        <v>3</v>
      </c>
      <c r="G24" s="1" t="s">
        <v>5</v>
      </c>
      <c r="H24" s="35">
        <f t="shared" ref="H24:H27" si="14">B24/B$27</f>
        <v>0.52173913043478259</v>
      </c>
      <c r="I24" s="35">
        <f t="shared" si="11"/>
        <v>0.48</v>
      </c>
      <c r="J24" s="35">
        <f t="shared" si="12"/>
        <v>0.4</v>
      </c>
      <c r="K24" s="35">
        <f t="shared" si="13"/>
        <v>0.46153846153846156</v>
      </c>
      <c r="L24" s="39">
        <f t="shared" ref="L24:L26" si="15">AVERAGE(H24:K24)</f>
        <v>0.46581939799331107</v>
      </c>
    </row>
    <row r="25" spans="1:12" ht="15.75" customHeight="1" x14ac:dyDescent="0.2">
      <c r="A25" s="1" t="s">
        <v>6</v>
      </c>
      <c r="B25" s="35">
        <f>1/3</f>
        <v>0.33333333333333331</v>
      </c>
      <c r="C25" s="35">
        <v>0.25</v>
      </c>
      <c r="D25" s="34">
        <v>1</v>
      </c>
      <c r="E25" s="35">
        <v>0.5</v>
      </c>
      <c r="G25" s="1" t="s">
        <v>6</v>
      </c>
      <c r="H25" s="35">
        <f t="shared" si="14"/>
        <v>8.6956521739130432E-2</v>
      </c>
      <c r="I25" s="35">
        <f t="shared" si="11"/>
        <v>0.12</v>
      </c>
      <c r="J25" s="35">
        <f t="shared" si="12"/>
        <v>0.1</v>
      </c>
      <c r="K25" s="35">
        <f t="shared" si="13"/>
        <v>7.6923076923076927E-2</v>
      </c>
      <c r="L25" s="39">
        <f t="shared" si="15"/>
        <v>9.5969899665551847E-2</v>
      </c>
    </row>
    <row r="26" spans="1:12" ht="15.75" customHeight="1" x14ac:dyDescent="0.2">
      <c r="A26" s="1" t="s">
        <v>7</v>
      </c>
      <c r="B26" s="35">
        <v>0.5</v>
      </c>
      <c r="C26" s="35">
        <f>1/3</f>
        <v>0.33333333333333331</v>
      </c>
      <c r="D26" s="35">
        <v>2</v>
      </c>
      <c r="E26" s="34">
        <v>1</v>
      </c>
      <c r="G26" s="1" t="s">
        <v>7</v>
      </c>
      <c r="H26" s="35">
        <f t="shared" si="14"/>
        <v>0.13043478260869565</v>
      </c>
      <c r="I26" s="35">
        <f t="shared" si="11"/>
        <v>0.15999999999999998</v>
      </c>
      <c r="J26" s="35">
        <f t="shared" si="12"/>
        <v>0.2</v>
      </c>
      <c r="K26" s="35">
        <f t="shared" si="13"/>
        <v>0.15384615384615385</v>
      </c>
      <c r="L26" s="39">
        <f t="shared" si="15"/>
        <v>0.16107023411371235</v>
      </c>
    </row>
    <row r="27" spans="1:12" ht="15.75" customHeight="1" x14ac:dyDescent="0.2">
      <c r="A27" s="18" t="s">
        <v>15</v>
      </c>
      <c r="B27" s="38">
        <f>SUM(B23:B26)</f>
        <v>3.8333333333333335</v>
      </c>
      <c r="C27" s="38">
        <f t="shared" ref="C27" si="16">SUM(C23:C26)</f>
        <v>2.0833333333333335</v>
      </c>
      <c r="D27" s="38">
        <f t="shared" ref="D27" si="17">SUM(D23:D26)</f>
        <v>10</v>
      </c>
      <c r="E27" s="38">
        <f t="shared" ref="E27" si="18">SUM(E23:E26)</f>
        <v>6.5</v>
      </c>
      <c r="G27" s="18" t="s">
        <v>15</v>
      </c>
      <c r="H27" s="35">
        <f t="shared" si="14"/>
        <v>1</v>
      </c>
      <c r="I27" s="35">
        <f t="shared" si="11"/>
        <v>1</v>
      </c>
      <c r="J27" s="35">
        <f t="shared" si="12"/>
        <v>1</v>
      </c>
      <c r="K27" s="35">
        <f t="shared" si="13"/>
        <v>1</v>
      </c>
      <c r="L27" s="28">
        <f>SUM(L23:L26)</f>
        <v>1</v>
      </c>
    </row>
    <row r="29" spans="1:12" ht="15.75" customHeight="1" x14ac:dyDescent="0.2">
      <c r="A29" s="22" t="s">
        <v>20</v>
      </c>
      <c r="B29" s="23"/>
      <c r="C29" s="23"/>
      <c r="D29" s="24"/>
      <c r="E29" s="20" t="s">
        <v>3</v>
      </c>
    </row>
    <row r="30" spans="1:12" ht="15.75" customHeight="1" x14ac:dyDescent="0.2">
      <c r="A30" s="1" t="s">
        <v>4</v>
      </c>
      <c r="B30" s="29">
        <v>60</v>
      </c>
      <c r="C30" s="30"/>
      <c r="D30" s="30"/>
      <c r="E30" s="28">
        <f>B30/B$34</f>
        <v>0.21428571428571427</v>
      </c>
    </row>
    <row r="31" spans="1:12" ht="15.75" customHeight="1" x14ac:dyDescent="0.2">
      <c r="A31" s="1" t="s">
        <v>5</v>
      </c>
      <c r="B31" s="29">
        <v>80</v>
      </c>
      <c r="C31" s="30"/>
      <c r="D31" s="30"/>
      <c r="E31" s="28">
        <f t="shared" ref="E31:E33" si="19">B31/B$34</f>
        <v>0.2857142857142857</v>
      </c>
    </row>
    <row r="32" spans="1:12" ht="15.75" customHeight="1" x14ac:dyDescent="0.2">
      <c r="A32" s="1" t="s">
        <v>6</v>
      </c>
      <c r="B32" s="29">
        <v>60</v>
      </c>
      <c r="C32" s="30"/>
      <c r="D32" s="30"/>
      <c r="E32" s="28">
        <f t="shared" si="19"/>
        <v>0.21428571428571427</v>
      </c>
    </row>
    <row r="33" spans="1:8" ht="15.75" customHeight="1" x14ac:dyDescent="0.2">
      <c r="A33" s="1" t="s">
        <v>7</v>
      </c>
      <c r="B33" s="29">
        <v>80</v>
      </c>
      <c r="C33" s="30"/>
      <c r="D33" s="30"/>
      <c r="E33" s="28">
        <f t="shared" si="19"/>
        <v>0.2857142857142857</v>
      </c>
    </row>
    <row r="34" spans="1:8" ht="15.75" customHeight="1" x14ac:dyDescent="0.2">
      <c r="A34" s="18" t="s">
        <v>15</v>
      </c>
      <c r="B34" s="31">
        <f>SUM(B30:B33)</f>
        <v>280</v>
      </c>
      <c r="C34" s="32"/>
      <c r="D34" s="32"/>
      <c r="E34" s="33">
        <f>SUM(E30:E33)</f>
        <v>1</v>
      </c>
    </row>
    <row r="36" spans="1:8" ht="15.75" customHeight="1" x14ac:dyDescent="0.2">
      <c r="A36" s="22" t="s">
        <v>21</v>
      </c>
      <c r="B36" s="23"/>
      <c r="C36" s="23"/>
      <c r="D36" s="24"/>
      <c r="E36" s="20" t="s">
        <v>3</v>
      </c>
    </row>
    <row r="37" spans="1:8" ht="15.75" customHeight="1" x14ac:dyDescent="0.2">
      <c r="A37" s="1" t="s">
        <v>4</v>
      </c>
      <c r="B37" s="29">
        <v>16</v>
      </c>
      <c r="C37" s="30"/>
      <c r="D37" s="30"/>
      <c r="E37" s="28">
        <f>B37/B$41</f>
        <v>0.15841584158415842</v>
      </c>
    </row>
    <row r="38" spans="1:8" ht="15.75" customHeight="1" x14ac:dyDescent="0.2">
      <c r="A38" s="1" t="s">
        <v>5</v>
      </c>
      <c r="B38" s="29">
        <v>30</v>
      </c>
      <c r="C38" s="30"/>
      <c r="D38" s="30"/>
      <c r="E38" s="28">
        <f t="shared" ref="E38:E40" si="20">B38/B$41</f>
        <v>0.29702970297029702</v>
      </c>
    </row>
    <row r="39" spans="1:8" ht="15.75" customHeight="1" x14ac:dyDescent="0.2">
      <c r="A39" s="1" t="s">
        <v>6</v>
      </c>
      <c r="B39" s="29">
        <v>15</v>
      </c>
      <c r="C39" s="30"/>
      <c r="D39" s="30"/>
      <c r="E39" s="28">
        <f t="shared" si="20"/>
        <v>0.14851485148514851</v>
      </c>
    </row>
    <row r="40" spans="1:8" ht="15.75" customHeight="1" x14ac:dyDescent="0.2">
      <c r="A40" s="1" t="s">
        <v>7</v>
      </c>
      <c r="B40" s="29">
        <v>40</v>
      </c>
      <c r="C40" s="30"/>
      <c r="D40" s="30"/>
      <c r="E40" s="28">
        <f t="shared" si="20"/>
        <v>0.39603960396039606</v>
      </c>
    </row>
    <row r="41" spans="1:8" ht="15.75" customHeight="1" x14ac:dyDescent="0.2">
      <c r="A41" s="18" t="s">
        <v>15</v>
      </c>
      <c r="B41" s="31">
        <f>SUM(B37:B40)</f>
        <v>101</v>
      </c>
      <c r="C41" s="32"/>
      <c r="D41" s="32"/>
      <c r="E41" s="33">
        <f>SUM(E37:E40)</f>
        <v>1</v>
      </c>
    </row>
    <row r="43" spans="1:8" ht="15.75" customHeight="1" x14ac:dyDescent="0.2">
      <c r="A43" s="25" t="s">
        <v>23</v>
      </c>
      <c r="B43" s="25"/>
      <c r="C43" s="25"/>
      <c r="D43" s="25"/>
      <c r="E43" s="25"/>
      <c r="G43" s="11" t="s">
        <v>24</v>
      </c>
      <c r="H43" s="11"/>
    </row>
    <row r="44" spans="1:8" ht="15.75" customHeight="1" x14ac:dyDescent="0.2">
      <c r="A44" s="13"/>
      <c r="B44" s="19" t="s">
        <v>0</v>
      </c>
      <c r="C44" s="14" t="s">
        <v>1</v>
      </c>
      <c r="D44" s="14" t="s">
        <v>2</v>
      </c>
      <c r="E44" s="19" t="s">
        <v>19</v>
      </c>
      <c r="G44" s="13"/>
      <c r="H44" s="19" t="s">
        <v>25</v>
      </c>
    </row>
    <row r="45" spans="1:8" ht="15.75" customHeight="1" x14ac:dyDescent="0.2">
      <c r="A45" s="1" t="s">
        <v>4</v>
      </c>
      <c r="B45" s="39">
        <f>L15</f>
        <v>0.16106687405995151</v>
      </c>
      <c r="C45" s="39">
        <f>L23</f>
        <v>0.27714046822742477</v>
      </c>
      <c r="D45" s="40">
        <f>E30</f>
        <v>0.21428571428571427</v>
      </c>
      <c r="E45" s="40">
        <f>E37</f>
        <v>0.15841584158415842</v>
      </c>
      <c r="G45" s="1" t="s">
        <v>4</v>
      </c>
      <c r="H45" s="39">
        <f>B45*$L$7 + C45*$L$8 + D45*$L$9 + E45*$L$10</f>
        <v>0.19769210092756828</v>
      </c>
    </row>
    <row r="46" spans="1:8" ht="15.75" customHeight="1" x14ac:dyDescent="0.2">
      <c r="A46" s="1" t="s">
        <v>5</v>
      </c>
      <c r="B46" s="39">
        <f>L16</f>
        <v>0.27714142824278504</v>
      </c>
      <c r="C46" s="39">
        <f t="shared" ref="C46:C48" si="21">L24</f>
        <v>0.46581939799331107</v>
      </c>
      <c r="D46" s="40">
        <f t="shared" ref="D46:D48" si="22">E31</f>
        <v>0.2857142857142857</v>
      </c>
      <c r="E46" s="40">
        <f t="shared" ref="E46:E48" si="23">E38</f>
        <v>0.29702970297029702</v>
      </c>
      <c r="G46" s="26" t="s">
        <v>5</v>
      </c>
      <c r="H46" s="41">
        <f t="shared" ref="H46:H48" si="24">B46*$L$7 + C46*$L$8 + D46*$L$9 + E46*$L$10</f>
        <v>0.34140180930327713</v>
      </c>
    </row>
    <row r="47" spans="1:8" ht="15.75" customHeight="1" x14ac:dyDescent="0.2">
      <c r="A47" s="1" t="s">
        <v>6</v>
      </c>
      <c r="B47" s="39">
        <f>L17</f>
        <v>9.5970379673231965E-2</v>
      </c>
      <c r="C47" s="39">
        <f t="shared" si="21"/>
        <v>9.5969899665551847E-2</v>
      </c>
      <c r="D47" s="40">
        <f t="shared" si="22"/>
        <v>0.21428571428571427</v>
      </c>
      <c r="E47" s="40">
        <f t="shared" si="23"/>
        <v>0.14851485148514851</v>
      </c>
      <c r="G47" s="1" t="s">
        <v>6</v>
      </c>
      <c r="H47" s="39">
        <f t="shared" si="24"/>
        <v>0.12942565061981987</v>
      </c>
    </row>
    <row r="48" spans="1:8" ht="15.75" customHeight="1" x14ac:dyDescent="0.2">
      <c r="A48" s="1" t="s">
        <v>7</v>
      </c>
      <c r="B48" s="39">
        <f>L18</f>
        <v>0.46582131802403159</v>
      </c>
      <c r="C48" s="39">
        <f t="shared" si="21"/>
        <v>0.16107023411371235</v>
      </c>
      <c r="D48" s="40">
        <f t="shared" si="22"/>
        <v>0.2857142857142857</v>
      </c>
      <c r="E48" s="40">
        <f t="shared" si="23"/>
        <v>0.39603960396039606</v>
      </c>
      <c r="G48" s="1" t="s">
        <v>7</v>
      </c>
      <c r="H48" s="39">
        <f t="shared" si="24"/>
        <v>0.33148043914933478</v>
      </c>
    </row>
    <row r="50" spans="1:1" ht="15.75" customHeight="1" x14ac:dyDescent="0.2">
      <c r="A50" s="27" t="s">
        <v>27</v>
      </c>
    </row>
  </sheetData>
  <mergeCells count="20">
    <mergeCell ref="G43:H43"/>
    <mergeCell ref="B37:D37"/>
    <mergeCell ref="B38:D38"/>
    <mergeCell ref="B39:D39"/>
    <mergeCell ref="B40:D40"/>
    <mergeCell ref="B41:D41"/>
    <mergeCell ref="A43:E43"/>
    <mergeCell ref="G13:L13"/>
    <mergeCell ref="G21:L21"/>
    <mergeCell ref="A36:D36"/>
    <mergeCell ref="B30:D30"/>
    <mergeCell ref="B31:D31"/>
    <mergeCell ref="B32:D32"/>
    <mergeCell ref="B33:D33"/>
    <mergeCell ref="B34:D34"/>
    <mergeCell ref="A21:E21"/>
    <mergeCell ref="G5:L5"/>
    <mergeCell ref="A29:D29"/>
    <mergeCell ref="A5:E5"/>
    <mergeCell ref="A13:E1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Rafli</cp:lastModifiedBy>
  <dcterms:modified xsi:type="dcterms:W3CDTF">2023-05-04T16:56:51Z</dcterms:modified>
</cp:coreProperties>
</file>