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4.png" ContentType="image/png"/>
  <Override PartName="/xl/media/image13.jpg" ContentType="image/jpeg"/>
  <Override PartName="/xl/media/image12.png" ContentType="image/png"/>
  <Override PartName="/xl/media/image11.png" ContentType="image/png"/>
  <Override PartName="/xl/media/image10.png" ContentType="image/png"/>
  <Override PartName="/xl/media/image9.png" ContentType="image/png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media/image4.jpg" ContentType="image/jpeg"/>
  <Override PartName="/xl/media/image3.jpg" ContentType="image/jpeg"/>
  <Override PartName="/xl/media/image2.png" ContentType="image/png"/>
  <Override PartName="/xl/media/image1.jp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800" windowHeight="7790"/>
  </bookViews>
  <sheets>
    <sheet name="ΛΙΑΝΙΚΗΣ" sheetId="1" r:id="rId1"/>
  </sheets>
  <definedNames>
    <definedName name="Α112">#REF!</definedName>
    <definedName name="_xlnm.Print_Area" localSheetId="0">ΛΙΑΝΙΚΗΣ!$A$1:$H$305</definedName>
    <definedName name="_xlnm.Sheet_Title" localSheetId="0">"ΛΙΑΝΙΚΗΣ"</definedName>
    <definedName name="Α112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<sst xmlns="http://schemas.openxmlformats.org/spreadsheetml/2006/main" uniqueCount="47" count="47">
  <si>
    <t>ΛΟΥΚΑΝΙΚΑ   LUNCHEON MEAT  </t>
  </si>
  <si>
    <t>ΚΩΔΙΚΟΣ</t>
  </si>
  <si>
    <t>ΠΕΡΙΓΡΑΦΗ ΕΙΔΟΥΣ</t>
  </si>
  <si>
    <t>ΣΥΣΚΕΥΑΣΙΑ</t>
  </si>
  <si>
    <t>ΤΙΜΗ</t>
  </si>
  <si>
    <t>ΕΙΔΟΥΣ</t>
  </si>
  <si>
    <t>M.M</t>
  </si>
  <si>
    <t>ΤΜΧ/ΣΥΣΚ.</t>
  </si>
  <si>
    <t>GR/ΣΥΣΚ</t>
  </si>
  <si>
    <t>ΣΥΣΚ/ΚΙΒ</t>
  </si>
  <si>
    <t>KG/KIB</t>
  </si>
  <si>
    <t>€/Μ.Μ.</t>
  </si>
  <si>
    <t>ΚΙΛΟ</t>
  </si>
  <si>
    <t>ΛΙΑΝΙΚΗΣ</t>
  </si>
  <si>
    <t>ΑΛΛΑΝΤΙΚΑ   LUNCHEON MEAT</t>
  </si>
  <si>
    <t>ΑΛΛΑΝΤΙΚΑ-ΛΟΥΚΑΝΙΚΑ ΒΙΚΗ</t>
  </si>
  <si>
    <t>ΑΛΛΑΝΤΙΚΑ ΣΕ ΜΙΚΡΕΣ ΣΥΣΚΕΥΑΣΙΕΣ  (RETAIL SIZES)</t>
  </si>
  <si>
    <t>ΤΜΧ</t>
  </si>
  <si>
    <t>Τυριά</t>
  </si>
  <si>
    <t>ΚΑΤEΨΥΓΜΕΝΑ</t>
  </si>
  <si>
    <t>ΣΟΥΒΛΑΚΙΑ-ΓΥΡΟΣ</t>
  </si>
  <si>
    <t>ΣΑΛΑΤΕΣ</t>
  </si>
  <si>
    <t>ΤΕΜ</t>
  </si>
  <si>
    <t>TEM</t>
  </si>
  <si>
    <t>ΑΡΤΟΣΚ</t>
  </si>
  <si>
    <t>ΓΑΛΑΚΤΟΜΙΚΑ</t>
  </si>
  <si>
    <t>ΘΑΛΑΣΣΙΝΑ</t>
  </si>
  <si>
    <t>GR/ΤΕΜΧ</t>
  </si>
  <si>
    <t>ΤΕΜ/ΚΙΒ</t>
  </si>
  <si>
    <t>ΚG/ΚΙΒ.</t>
  </si>
  <si>
    <t>€/MM</t>
  </si>
  <si>
    <t> ΝΗΣΤΙΣΙΜΟΙ ΚΩΔΙΚΟΙ</t>
  </si>
  <si>
    <t>ΛΑΔΙΑ</t>
  </si>
  <si>
    <t>10 lt</t>
  </si>
  <si>
    <t>20 lt</t>
  </si>
  <si>
    <t>ΔΙΑΦΟΡΑ</t>
  </si>
  <si>
    <t>16 lt</t>
  </si>
  <si>
    <t>KG</t>
  </si>
  <si>
    <t>ΣΦΟΛΙΑΤΕΣ</t>
  </si>
  <si>
    <t>ΒΑΡΟΣ ΤΕΜ</t>
  </si>
  <si>
    <t>ΠΑΤΑΤΑΚΙΑ</t>
  </si>
  <si>
    <t>290ΓΡ</t>
  </si>
  <si>
    <t>ΑΝΑΨΥΚΤΙΚΑ</t>
  </si>
  <si>
    <t>330ml</t>
  </si>
  <si>
    <t>250ml</t>
  </si>
  <si>
    <t>500ml</t>
  </si>
  <si>
    <t>ΚΡΕΟΠΩΛΕΙΟ</t>
  </si>
</sst>
</file>

<file path=xl/styles.xml><?xml version="1.0" encoding="utf-8"?>
<styleSheet xmlns="http://schemas.openxmlformats.org/spreadsheetml/2006/main">
  <numFmts count="3">
    <numFmt formatCode="00000" numFmtId="100"/>
    <numFmt formatCode="_-* #,##0\ _€_-;\-* #,##0\ _€_-;_-* &quot;-&quot;??\ _€_-;_-@_-" numFmtId="101"/>
    <numFmt formatCode="_-* #,##0.00\ _€_-;\-* #,##0.00\ _€_-;_-* &quot;-&quot;??\ _€_-;_-@_-" numFmtId="102"/>
  </numFmts>
  <fonts count="5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12"/>
      <strike val="0"/>
    </font>
    <font>
      <b val="1"/>
      <i val="0"/>
      <u val="none"/>
      <color rgb="FF000000"/>
      <name val="Arial"/>
      <vertAlign val="baseline"/>
      <sz val="11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5">
    <fill>
      <patternFill patternType="none"/>
    </fill>
    <fill>
      <patternFill patternType="gray125"/>
    </fill>
    <fill>
      <patternFill patternType="solid">
        <fgColor rgb="FFDAFA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</fills>
  <borders count="20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none">
        <color rgb="FFC7C7C7"/>
      </right>
      <top style="medium">
        <color rgb="FF000000"/>
      </top>
      <bottom style="none">
        <color rgb="FFC7C7C7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none">
        <color rgb="FFC7C7C7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none">
        <color rgb="FFC7C7C7"/>
      </right>
      <top style="medium">
        <color rgb="FF000000"/>
      </top>
      <bottom style="medium">
        <color rgb="FF000000"/>
      </bottom>
    </border>
    <border diagonalUp="0" diagonalDown="0">
      <left style="medium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8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2" borderId="1" numFmtId="0" xfId="0">
      <alignment horizontal="left" vertical="bottom" wrapText="0" shrinkToFit="0" textRotation="0" indent="0"/>
    </xf>
    <xf applyAlignment="1" applyBorder="1" applyFont="1" applyFill="1" applyNumberFormat="1" fontId="3" fillId="2" borderId="2" numFmtId="0" xfId="0">
      <alignment horizontal="left" vertical="bottom" wrapText="0" shrinkToFit="0" textRotation="0" indent="0"/>
    </xf>
    <xf applyAlignment="1" applyBorder="1" applyFont="1" applyFill="1" applyNumberFormat="1" fontId="3" fillId="2" borderId="3" numFmtId="0" xfId="0">
      <alignment horizontal="left" vertical="bottom" wrapText="0" shrinkToFit="0" textRotation="0" indent="0"/>
    </xf>
    <xf applyAlignment="1" applyBorder="1" applyFont="1" applyFill="1" applyNumberFormat="1" fontId="3" fillId="3" borderId="4" numFmtId="0" xfId="0">
      <alignment horizontal="left" vertical="bottom" wrapText="0" shrinkToFit="0" textRotation="0" indent="0"/>
    </xf>
    <xf applyAlignment="1" applyBorder="1" applyFont="1" applyFill="1" applyNumberFormat="1" fontId="3" fillId="3" borderId="5" numFmtId="0" xfId="0">
      <alignment horizontal="center" vertical="center" wrapText="0" shrinkToFit="0" textRotation="0" indent="0"/>
    </xf>
    <xf applyAlignment="1" applyBorder="1" applyFont="1" applyFill="1" applyNumberFormat="1" fontId="3" fillId="3" borderId="6" numFmtId="0" xfId="0">
      <alignment horizontal="center" vertical="center" wrapText="0" shrinkToFit="0" textRotation="0" indent="0"/>
    </xf>
    <xf applyAlignment="1" applyBorder="1" applyFont="1" applyFill="1" applyNumberFormat="1" fontId="3" fillId="3" borderId="7" numFmtId="0" xfId="0">
      <alignment horizontal="center" vertical="center" wrapText="0" shrinkToFit="0" textRotation="0" indent="0"/>
    </xf>
    <xf applyAlignment="1" applyBorder="1" applyFont="1" applyFill="1" applyNumberFormat="1" fontId="3" fillId="3" borderId="2" numFmtId="0" xfId="0">
      <alignment horizontal="center" vertical="center" wrapText="0" shrinkToFit="0" textRotation="0" indent="0"/>
    </xf>
    <xf applyAlignment="1" applyBorder="1" applyFont="1" applyFill="1" applyNumberFormat="1" fontId="3" fillId="3" borderId="3" numFmtId="0" xfId="0">
      <alignment horizontal="center" vertical="center" wrapText="0" shrinkToFit="0" textRotation="0" indent="0"/>
    </xf>
    <xf applyAlignment="1" applyBorder="1" applyFont="1" applyFill="1" applyNumberFormat="1" fontId="3" fillId="3" borderId="8" numFmtId="2" xfId="0">
      <alignment horizontal="center" vertical="bottom" wrapText="0" shrinkToFit="0" textRotation="0" indent="0"/>
    </xf>
    <xf applyAlignment="1" applyBorder="1" applyFont="1" applyFill="1" applyNumberFormat="1" fontId="3" fillId="3" borderId="9" numFmtId="0" xfId="0">
      <alignment horizontal="left" vertical="bottom" wrapText="0" shrinkToFit="0" textRotation="0" indent="0"/>
    </xf>
    <xf applyAlignment="1" applyBorder="1" applyFont="1" applyFill="1" applyNumberFormat="1" fontId="3" fillId="3" borderId="10" numFmtId="0" xfId="0">
      <alignment horizontal="center" vertical="center" wrapText="0" shrinkToFit="0" textRotation="0" indent="0"/>
    </xf>
    <xf applyAlignment="1" applyBorder="1" applyFont="1" applyFill="1" applyNumberFormat="1" fontId="3" fillId="3" borderId="11" numFmtId="0" xfId="0">
      <alignment horizontal="center" vertical="bottom" wrapText="0" shrinkToFit="0" textRotation="0" indent="0"/>
    </xf>
    <xf applyAlignment="1" applyBorder="1" applyFont="1" applyFill="1" applyNumberFormat="1" fontId="3" fillId="3" borderId="12" numFmtId="0" xfId="0">
      <alignment horizontal="center" vertical="bottom" wrapText="0" shrinkToFit="0" textRotation="0" indent="0"/>
    </xf>
    <xf applyAlignment="1" applyBorder="1" applyFont="1" applyFill="1" applyNumberFormat="1" fontId="3" fillId="3" borderId="3" numFmtId="0" xfId="0">
      <alignment horizontal="center" vertical="bottom" wrapText="0" shrinkToFit="0" textRotation="0" indent="0"/>
    </xf>
    <xf applyAlignment="1" applyBorder="1" applyFont="1" applyFill="1" applyNumberFormat="1" fontId="3" fillId="3" borderId="13" numFmtId="2" xfId="0">
      <alignment horizontal="center" vertical="bottom" wrapText="0" shrinkToFit="0" textRotation="0" indent="0"/>
    </xf>
    <xf applyAlignment="1" applyBorder="1" applyFont="1" applyFill="1" applyNumberFormat="1" fontId="1" fillId="0" borderId="10" numFmtId="100" xfId="0">
      <alignment horizontal="center" vertical="bottom" wrapText="1" shrinkToFit="0" textRotation="0" indent="0"/>
    </xf>
    <xf applyAlignment="1" applyBorder="1" applyFont="1" applyFill="1" applyNumberFormat="1" fontId="1" fillId="0" borderId="14" numFmtId="0" xfId="0">
      <alignment horizontal="general" vertical="bottom" wrapText="0" shrinkToFit="0" textRotation="0" indent="0"/>
    </xf>
    <xf applyAlignment="1" applyBorder="1" applyFont="1" applyFill="1" applyNumberFormat="1" fontId="1" fillId="0" borderId="10" numFmtId="0" xfId="0">
      <alignment horizontal="center" vertical="bottom" wrapText="0" shrinkToFit="0" textRotation="0" indent="0"/>
    </xf>
    <xf applyAlignment="1" applyBorder="1" applyFont="1" applyFill="1" applyNumberFormat="1" fontId="1" fillId="0" borderId="14" numFmtId="0" xfId="0">
      <alignment horizontal="center" vertical="center" wrapText="0" shrinkToFit="0" textRotation="0" indent="0"/>
    </xf>
    <xf applyAlignment="1" applyBorder="1" applyFont="1" applyFill="1" applyNumberFormat="1" fontId="1" fillId="0" borderId="14" numFmtId="0" xfId="0">
      <alignment horizontal="center" vertical="bottom" wrapText="0" shrinkToFit="0" textRotation="0" indent="0"/>
    </xf>
    <xf applyAlignment="1" applyBorder="1" applyFont="1" applyFill="1" applyNumberFormat="1" fontId="1" fillId="0" borderId="14" numFmtId="2" xfId="0">
      <alignment horizontal="center" vertical="bottom" wrapText="0" shrinkToFit="0" textRotation="0" indent="0"/>
    </xf>
    <xf applyAlignment="1" applyBorder="1" applyFont="1" applyFill="1" applyNumberFormat="1" fontId="1" fillId="0" borderId="0" numFmtId="49" xfId="0">
      <alignment horizontal="center" vertical="bottom" wrapText="0" shrinkToFit="0" textRotation="0" indent="0"/>
    </xf>
    <xf applyAlignment="1" applyBorder="1" applyFont="1" applyFill="1" applyNumberFormat="1" fontId="3" fillId="3" borderId="2" numFmtId="0" xfId="0">
      <alignment horizontal="general" vertical="bottom" wrapText="0" shrinkToFit="0" textRotation="0" indent="0"/>
    </xf>
    <xf applyAlignment="1" applyBorder="1" applyFont="1" applyFill="1" applyNumberFormat="1" fontId="3" fillId="3" borderId="3" numFmtId="0" xfId="0">
      <alignment horizontal="general" vertical="bottom" wrapText="0" shrinkToFit="0" textRotation="0" indent="0"/>
    </xf>
    <xf applyAlignment="1" applyBorder="1" applyFont="1" applyFill="1" applyNumberFormat="1" fontId="1" fillId="0" borderId="6" numFmtId="100" xfId="0">
      <alignment horizontal="center" vertical="bottom" wrapText="1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1" fillId="0" borderId="3" numFmtId="0" xfId="0">
      <alignment horizontal="center" vertical="bottom" wrapText="0" shrinkToFit="0" textRotation="0" indent="0"/>
    </xf>
    <xf applyAlignment="1" applyBorder="1" applyFont="1" applyFill="1" applyNumberFormat="1" fontId="3" fillId="3" borderId="2" numFmtId="0" xfId="0">
      <alignment horizontal="center" vertical="bottom" wrapText="0" shrinkToFit="0" textRotation="0" indent="0"/>
    </xf>
    <xf applyAlignment="1" applyBorder="1" applyFont="1" applyFill="1" applyNumberFormat="1" fontId="3" fillId="2" borderId="1" numFmtId="0" xfId="0">
      <alignment horizontal="left" vertical="center" wrapText="0" shrinkToFit="0" textRotation="0" indent="0"/>
    </xf>
    <xf applyAlignment="1" applyBorder="1" applyFont="1" applyFill="1" applyNumberFormat="1" fontId="3" fillId="2" borderId="2" numFmtId="0" xfId="0">
      <alignment horizontal="left" vertical="center" wrapText="0" shrinkToFit="0" textRotation="0" indent="0"/>
    </xf>
    <xf applyAlignment="1" applyBorder="1" applyFont="1" applyFill="1" applyNumberFormat="1" fontId="3" fillId="2" borderId="3" numFmtId="0" xfId="0">
      <alignment horizontal="left" vertical="center" wrapText="0" shrinkToFit="0" textRotation="0" indent="0"/>
    </xf>
    <xf applyAlignment="1" applyBorder="1" applyFont="1" applyFill="1" applyNumberFormat="1" fontId="3" fillId="3" borderId="4" numFmtId="0" xfId="0">
      <alignment horizontal="center" vertical="center" wrapText="0" shrinkToFit="0" textRotation="0" indent="0"/>
    </xf>
    <xf applyAlignment="1" applyBorder="1" applyFont="1" applyFill="1" applyNumberFormat="1" fontId="3" fillId="3" borderId="3" numFmtId="2" xfId="0">
      <alignment horizontal="center" vertical="bottom" wrapText="0" shrinkToFit="0" textRotation="0" indent="0"/>
    </xf>
    <xf applyAlignment="1" applyBorder="1" applyFont="1" applyFill="1" applyNumberFormat="1" fontId="3" fillId="3" borderId="9" numFmtId="0" xfId="0">
      <alignment horizontal="center" vertical="center" wrapText="0" shrinkToFit="0" textRotation="0" indent="0"/>
    </xf>
    <xf applyAlignment="1" applyBorder="1" applyFont="1" applyFill="1" applyNumberFormat="1" fontId="1" fillId="0" borderId="14" numFmtId="0" xfId="0">
      <alignment horizontal="left" vertical="bottom" wrapText="0" shrinkToFit="0" textRotation="0" indent="0"/>
    </xf>
    <xf applyAlignment="1" applyBorder="1" applyFont="1" applyFill="1" applyNumberFormat="1" fontId="1" fillId="0" borderId="3" numFmtId="0" xfId="0">
      <alignment horizontal="left" vertical="bottom" wrapText="0" shrinkToFit="0" textRotation="0" indent="0"/>
    </xf>
    <xf applyAlignment="1" applyBorder="1" applyFont="1" applyFill="1" applyNumberFormat="1" fontId="1" fillId="0" borderId="15" numFmtId="2" xfId="0">
      <alignment horizontal="center" vertical="bottom" wrapText="0" shrinkToFit="0" textRotation="0" indent="0"/>
    </xf>
    <xf applyAlignment="1" applyBorder="1" applyFont="1" applyFill="1" applyNumberFormat="1" fontId="1" fillId="0" borderId="14" numFmtId="0" xfId="0">
      <alignment horizontal="center" vertical="top" wrapText="0" shrinkToFit="0" textRotation="0" indent="0"/>
    </xf>
    <xf applyAlignment="1" applyBorder="1" applyFont="1" applyFill="1" applyNumberFormat="1" fontId="1" fillId="0" borderId="10" numFmtId="100" xfId="0">
      <alignment horizontal="center" vertical="top" wrapText="1" shrinkToFit="0" textRotation="0" indent="0"/>
    </xf>
    <xf applyAlignment="1" applyBorder="1" applyFont="1" applyFill="1" applyNumberFormat="1" fontId="1" fillId="0" borderId="14" numFmtId="0" xfId="0">
      <alignment horizontal="general" vertical="top" wrapText="0" shrinkToFit="0" textRotation="0" indent="0"/>
    </xf>
    <xf applyAlignment="1" applyBorder="1" applyFont="1" applyFill="1" applyNumberFormat="1" fontId="1" fillId="0" borderId="0" numFmtId="0" xfId="0">
      <alignment horizontal="center" vertical="top" wrapText="0" shrinkToFit="0" textRotation="0" indent="0"/>
    </xf>
    <xf applyAlignment="1" applyBorder="1" applyFont="1" applyFill="1" applyNumberFormat="1" fontId="1" fillId="0" borderId="0" numFmtId="0" xfId="0">
      <alignment horizontal="general" vertical="top" wrapText="0" shrinkToFit="0" textRotation="0" indent="0"/>
    </xf>
    <xf applyAlignment="1" applyBorder="1" applyFont="1" applyFill="1" applyNumberFormat="1" fontId="1" fillId="0" borderId="0" numFmtId="2" xfId="0">
      <alignment horizontal="center" vertical="top" wrapText="0" shrinkToFit="0" textRotation="0" indent="0"/>
    </xf>
    <xf applyAlignment="1" applyBorder="1" applyFont="1" applyFill="1" applyNumberFormat="1" fontId="3" fillId="3" borderId="6" numFmtId="0" xfId="0">
      <alignment horizontal="center" vertical="bottom" wrapText="0" shrinkToFit="0" textRotation="0" indent="0"/>
    </xf>
    <xf applyAlignment="1" applyBorder="1" applyFont="1" applyFill="1" applyNumberFormat="1" fontId="3" fillId="3" borderId="1" numFmtId="0" xfId="0">
      <alignment horizontal="center" vertical="bottom" wrapText="0" shrinkToFit="0" textRotation="0" indent="0"/>
    </xf>
    <xf applyAlignment="1" applyBorder="1" applyFont="1" applyFill="1" applyNumberFormat="1" fontId="3" fillId="3" borderId="16" numFmtId="0" xfId="0">
      <alignment horizontal="center" vertical="bottom" wrapText="0" shrinkToFit="0" textRotation="0" indent="0"/>
    </xf>
    <xf applyAlignment="1" applyBorder="1" applyFont="1" applyFill="1" applyNumberFormat="1" fontId="1" fillId="0" borderId="1" numFmtId="0" xfId="0">
      <alignment horizontal="center" vertical="top" wrapText="0" shrinkToFit="0" textRotation="0" indent="0"/>
    </xf>
    <xf applyAlignment="1" applyBorder="1" applyFont="1" applyFill="1" applyNumberFormat="1" fontId="1" fillId="0" borderId="3" numFmtId="0" xfId="0">
      <alignment horizontal="center" vertical="top" wrapText="0" shrinkToFit="0" textRotation="0" indent="0"/>
    </xf>
    <xf applyAlignment="1" applyBorder="1" applyFont="1" applyFill="1" applyNumberFormat="1" fontId="1" fillId="0" borderId="14" numFmtId="2" xfId="0">
      <alignment horizontal="center" vertical="top" wrapText="0" shrinkToFit="0" textRotation="0" indent="0"/>
    </xf>
    <xf applyAlignment="1" applyBorder="1" applyFont="1" applyFill="1" applyNumberFormat="1" fontId="1" fillId="4" borderId="10" numFmtId="100" xfId="0">
      <alignment horizontal="center" vertical="bottom" wrapText="1" shrinkToFit="0" textRotation="0" indent="0"/>
    </xf>
    <xf applyAlignment="1" applyBorder="1" applyFont="1" applyFill="1" applyNumberFormat="1" fontId="2" fillId="0" borderId="0" numFmtId="49" xfId="0">
      <alignment horizontal="general" vertical="bottom" wrapText="0" shrinkToFit="0" textRotation="0" indent="0"/>
    </xf>
    <xf applyAlignment="1" applyBorder="1" applyFont="1" applyFill="1" applyNumberFormat="1" fontId="1" fillId="0" borderId="14" numFmtId="0" xfId="0">
      <alignment horizontal="general" vertical="bottom" wrapText="1" shrinkToFit="0" textRotation="0" indent="0"/>
    </xf>
    <xf applyAlignment="1" applyBorder="1" applyFont="1" applyFill="1" applyNumberFormat="1" fontId="1" fillId="0" borderId="14" numFmtId="0" xfId="0">
      <alignment horizontal="center" vertical="bottom" wrapText="1" shrinkToFit="0" textRotation="0" indent="0"/>
    </xf>
    <xf applyAlignment="1" applyBorder="1" applyFont="1" applyFill="1" applyNumberFormat="1" fontId="1" fillId="0" borderId="14" numFmtId="101" xfId="0">
      <alignment horizontal="center" vertical="bottom" wrapText="1" shrinkToFit="0" textRotation="0" indent="0"/>
    </xf>
    <xf applyAlignment="1" applyBorder="1" applyFont="1" applyFill="1" applyNumberFormat="1" fontId="1" fillId="0" borderId="14" numFmtId="102" xfId="0">
      <alignment horizontal="center" vertical="bottom" wrapText="1" shrinkToFit="0" textRotation="0" indent="0"/>
    </xf>
    <xf applyAlignment="1" applyBorder="1" applyFont="1" applyFill="1" applyNumberFormat="1" fontId="2" fillId="0" borderId="0" numFmtId="102" xfId="0">
      <alignment horizontal="general" vertical="bottom" wrapText="0" shrinkToFit="0" textRotation="0" indent="0"/>
    </xf>
    <xf applyAlignment="1" applyBorder="1" applyFont="1" applyFill="1" applyNumberFormat="1" fontId="4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4" borderId="10" numFmtId="100" xfId="0">
      <alignment horizontal="center" vertical="top" wrapText="1" shrinkToFit="0" textRotation="0" indent="0"/>
    </xf>
    <xf applyAlignment="1" applyBorder="1" applyFont="1" applyFill="1" applyNumberFormat="1" fontId="3" fillId="3" borderId="17" numFmtId="0" xfId="0">
      <alignment horizontal="center" vertical="bottom" wrapText="0" shrinkToFit="0" textRotation="0" indent="0"/>
    </xf>
    <xf applyAlignment="1" applyBorder="1" applyFont="1" applyFill="1" applyNumberFormat="1" fontId="3" fillId="3" borderId="14" numFmtId="2" xfId="0">
      <alignment horizontal="center" vertical="bottom" wrapText="0" shrinkToFit="0" textRotation="0" indent="0"/>
    </xf>
    <xf applyAlignment="1" applyBorder="1" applyFont="1" applyFill="1" applyNumberFormat="1" fontId="1" fillId="0" borderId="6" numFmtId="100" xfId="0">
      <alignment horizontal="center" vertical="top" wrapText="1" shrinkToFit="0" textRotation="0" indent="0"/>
    </xf>
    <xf applyAlignment="1" applyBorder="1" applyFont="1" applyFill="1" applyNumberFormat="1" fontId="1" fillId="0" borderId="3" numFmtId="0" xfId="0">
      <alignment horizontal="general" vertical="top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0" shrinkToFit="0" textRotation="0" indent="0"/>
    </xf>
    <xf applyAlignment="1" applyBorder="1" applyFont="1" applyFill="1" applyNumberFormat="1" fontId="1" fillId="0" borderId="3" numFmtId="0" xfId="0">
      <alignment horizontal="center" vertical="center" wrapText="0" shrinkToFit="0" textRotation="0" indent="0"/>
    </xf>
    <xf applyAlignment="1" applyBorder="1" applyFont="1" applyFill="1" applyNumberFormat="1" fontId="1" fillId="0" borderId="3" numFmtId="2" xfId="0">
      <alignment horizontal="center" vertical="top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2" fillId="0" borderId="0" numFmtId="2" xfId="0">
      <alignment horizontal="general" vertical="bottom" wrapText="0" shrinkToFit="0" textRotation="0" indent="0"/>
    </xf>
    <xf applyAlignment="1" applyBorder="1" applyFont="1" applyFill="1" applyNumberFormat="1" fontId="1" fillId="0" borderId="18" numFmtId="0" xfId="0">
      <alignment horizontal="center" vertical="top" wrapText="0" shrinkToFit="0" textRotation="0" indent="0"/>
    </xf>
    <xf applyAlignment="1" applyBorder="1" applyFont="1" applyFill="1" applyNumberFormat="1" fontId="1" fillId="0" borderId="19" numFmtId="0" xfId="0">
      <alignment horizontal="center" vertical="top" wrapText="0" shrinkToFit="0" textRotation="0" indent="0"/>
    </xf>
    <xf applyAlignment="1" applyBorder="1" applyFont="1" applyFill="1" applyNumberFormat="1" fontId="3" fillId="3" borderId="12" numFmtId="0" xfId="0">
      <alignment horizontal="left" vertical="center" wrapText="0" shrinkToFit="0" textRotation="0" indent="0"/>
    </xf>
    <xf applyAlignment="1" applyBorder="1" applyFont="1" applyFill="1" applyNumberFormat="1" fontId="1" fillId="0" borderId="14" numFmtId="0" xfId="0">
      <alignment horizontal="left" vertical="center" wrapText="0" shrinkToFit="0" textRotation="0" indent="0"/>
    </xf>
    <xf applyAlignment="1" applyBorder="1" applyFont="1" applyFill="1" applyNumberFormat="1" fontId="1" fillId="0" borderId="3" numFmtId="2" xfId="0">
      <alignment horizontal="center" vertical="center" wrapText="0" shrinkToFit="0" textRotation="0" indent="0"/>
    </xf>
    <xf applyAlignment="1" applyBorder="1" applyFont="1" applyFill="1" applyNumberFormat="1" fontId="1" fillId="0" borderId="0" numFmtId="0" xfId="0">
      <alignment horizontal="left" vertical="center" wrapText="0" shrinkToFit="0" textRotation="0" indent="0"/>
    </xf>
    <xf applyAlignment="1" applyBorder="1" applyFont="1" applyFill="1" applyNumberFormat="1" fontId="1" fillId="0" borderId="0" numFmtId="2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drawings/_rels/drawing1.xml.rels><?xml version="1.0" encoding="UTF-8"?>
<Relationships xmlns="http://schemas.openxmlformats.org/package/2006/relationships">
  <Relationship Id="rId14" Type="http://schemas.openxmlformats.org/officeDocument/2006/relationships/image" Target="../media/image14.png"/>
  <Relationship Id="rId13" Type="http://schemas.openxmlformats.org/officeDocument/2006/relationships/image" Target="../media/image13.jpg"/>
  <Relationship Id="rId12" Type="http://schemas.openxmlformats.org/officeDocument/2006/relationships/image" Target="../media/image12.png"/>
  <Relationship Id="rId11" Type="http://schemas.openxmlformats.org/officeDocument/2006/relationships/image" Target="../media/image11.png"/>
  <Relationship Id="rId10" Type="http://schemas.openxmlformats.org/officeDocument/2006/relationships/image" Target="../media/image10.png"/>
  <Relationship Id="rId9" Type="http://schemas.openxmlformats.org/officeDocument/2006/relationships/image" Target="../media/image9.png"/>
  <Relationship Id="rId8" Type="http://schemas.openxmlformats.org/officeDocument/2006/relationships/image" Target="../media/image8.png"/>
  <Relationship Id="rId7" Type="http://schemas.openxmlformats.org/officeDocument/2006/relationships/image" Target="../media/image7.png"/>
  <Relationship Id="rId6" Type="http://schemas.openxmlformats.org/officeDocument/2006/relationships/image" Target="../media/image6.png"/>
  <Relationship Id="rId5" Type="http://schemas.openxmlformats.org/officeDocument/2006/relationships/image" Target="../media/image5.png"/>
  <Relationship Id="rId4" Type="http://schemas.openxmlformats.org/officeDocument/2006/relationships/image" Target="../media/image4.jpg"/>
  <Relationship Id="rId3" Type="http://schemas.openxmlformats.org/officeDocument/2006/relationships/image" Target="../media/image3.jpg"/>
  <Relationship Id="rId2" Type="http://schemas.openxmlformats.org/officeDocument/2006/relationships/image" Target="../media/image2.png"/>
  <Relationship Id="rId1" Type="http://schemas.openxmlformats.org/officeDocument/2006/relationships/image" Target="../media/image1.jp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twoCellAnchor>
    <xdr:from>
      <xdr:col>1</xdr:col>
      <xdr:colOff>2679699</xdr:colOff>
      <xdr:row>102</xdr:row>
      <xdr:rowOff>27296</xdr:rowOff>
    </xdr:from>
    <xdr:to>
      <xdr:col>2</xdr:col>
      <xdr:colOff>123825</xdr:colOff>
      <xdr:row>103</xdr:row>
      <xdr:rowOff>172128</xdr:rowOff>
    </xdr:to>
    <xdr:pic>
      <xdr:nvPicPr>
        <xdr:cNvPr id="1" name="Picture 0"/>
        <xdr:cNvPicPr/>
      </xdr:nvPicPr>
      <xdr:blipFill>
        <a:blip r:embed="rId1"/>
      </xdr:blipFill>
      <xdr:spPr>
        <a:prstGeom prst="rect">
          <a:avLst/>
        </a:prstGeom>
      </xdr:spPr>
    </xdr:pic>
    <xdr:clientData/>
  </xdr:twoCellAnchor>
  <xdr:twoCellAnchor>
    <xdr:from>
      <xdr:col>1</xdr:col>
      <xdr:colOff>2680603</xdr:colOff>
      <xdr:row>195</xdr:row>
      <xdr:rowOff>11643</xdr:rowOff>
    </xdr:from>
    <xdr:to>
      <xdr:col>1</xdr:col>
      <xdr:colOff>3362324</xdr:colOff>
      <xdr:row>197</xdr:row>
      <xdr:rowOff>130445</xdr:rowOff>
    </xdr:to>
    <xdr:pic>
      <xdr:nvPicPr>
        <xdr:cNvPr id="2" name="Picture 1"/>
        <xdr:cNvPicPr/>
      </xdr:nvPicPr>
      <xdr:blipFill>
        <a:blip r:embed="rId2"/>
      </xdr:blipFill>
      <xdr:spPr>
        <a:prstGeom prst="rect">
          <a:avLst/>
        </a:prstGeom>
      </xdr:spPr>
    </xdr:pic>
    <xdr:clientData/>
  </xdr:twoCellAnchor>
  <xdr:twoCellAnchor>
    <xdr:from>
      <xdr:col>1</xdr:col>
      <xdr:colOff>2131140</xdr:colOff>
      <xdr:row>149</xdr:row>
      <xdr:rowOff>71172</xdr:rowOff>
    </xdr:from>
    <xdr:to>
      <xdr:col>1</xdr:col>
      <xdr:colOff>3201458</xdr:colOff>
      <xdr:row>151</xdr:row>
      <xdr:rowOff>111918</xdr:rowOff>
    </xdr:to>
    <xdr:pic>
      <xdr:nvPicPr>
        <xdr:cNvPr id="3" name="Picture 2"/>
        <xdr:cNvPicPr/>
      </xdr:nvPicPr>
      <xdr:blipFill>
        <a:blip r:embed="rId3"/>
      </xdr:blipFill>
      <xdr:spPr>
        <a:prstGeom prst="rect">
          <a:avLst/>
        </a:prstGeom>
      </xdr:spPr>
    </xdr:pic>
    <xdr:clientData/>
  </xdr:twoCellAnchor>
  <xdr:twoCellAnchor>
    <xdr:from>
      <xdr:col>1</xdr:col>
      <xdr:colOff>2422023</xdr:colOff>
      <xdr:row>133</xdr:row>
      <xdr:rowOff>34395</xdr:rowOff>
    </xdr:from>
    <xdr:to>
      <xdr:col>1</xdr:col>
      <xdr:colOff>3081545</xdr:colOff>
      <xdr:row>135</xdr:row>
      <xdr:rowOff>161924</xdr:rowOff>
    </xdr:to>
    <xdr:pic>
      <xdr:nvPicPr>
        <xdr:cNvPr id="4" name="Picture 3"/>
        <xdr:cNvPicPr/>
      </xdr:nvPicPr>
      <xdr:blipFill>
        <a:blip r:embed="rId4"/>
      </xdr:blipFill>
      <xdr:spPr>
        <a:prstGeom prst="rect">
          <a:avLst/>
        </a:prstGeom>
      </xdr:spPr>
    </xdr:pic>
    <xdr:clientData/>
  </xdr:twoCellAnchor>
  <xdr:twoCellAnchor>
    <xdr:from>
      <xdr:col>1</xdr:col>
      <xdr:colOff>2175988</xdr:colOff>
      <xdr:row>249</xdr:row>
      <xdr:rowOff>196056</xdr:rowOff>
    </xdr:from>
    <xdr:to>
      <xdr:col>1</xdr:col>
      <xdr:colOff>3295649</xdr:colOff>
      <xdr:row>252</xdr:row>
      <xdr:rowOff>19747</xdr:rowOff>
    </xdr:to>
    <xdr:pic>
      <xdr:nvPicPr>
        <xdr:cNvPr id="5" name="Picture 4"/>
        <xdr:cNvPicPr/>
      </xdr:nvPicPr>
      <xdr:blipFill>
        <a:blip r:embed="rId5"/>
      </xdr:blipFill>
      <xdr:spPr>
        <a:prstGeom prst="rect">
          <a:avLst/>
        </a:prstGeom>
      </xdr:spPr>
    </xdr:pic>
    <xdr:clientData/>
  </xdr:twoCellAnchor>
  <xdr:twoCellAnchor>
    <xdr:from>
      <xdr:col>2</xdr:col>
      <xdr:colOff>70115</xdr:colOff>
      <xdr:row>156</xdr:row>
      <xdr:rowOff>54243</xdr:rowOff>
    </xdr:from>
    <xdr:to>
      <xdr:col>3</xdr:col>
      <xdr:colOff>317501</xdr:colOff>
      <xdr:row>156</xdr:row>
      <xdr:rowOff>527836</xdr:rowOff>
    </xdr:to>
    <xdr:pic>
      <xdr:nvPicPr>
        <xdr:cNvPr id="6" name="Picture 5"/>
        <xdr:cNvPicPr/>
      </xdr:nvPicPr>
      <xdr:blipFill>
        <a:blip r:embed="rId6"/>
      </xdr:blipFill>
      <xdr:spPr>
        <a:prstGeom prst="rect">
          <a:avLst/>
        </a:prstGeom>
      </xdr:spPr>
    </xdr:pic>
    <xdr:clientData/>
  </xdr:twoCellAnchor>
  <xdr:twoCellAnchor>
    <xdr:from>
      <xdr:col>1</xdr:col>
      <xdr:colOff>1561040</xdr:colOff>
      <xdr:row>156</xdr:row>
      <xdr:rowOff>28506</xdr:rowOff>
    </xdr:from>
    <xdr:to>
      <xdr:col>1</xdr:col>
      <xdr:colOff>2266278</xdr:colOff>
      <xdr:row>156</xdr:row>
      <xdr:rowOff>532342</xdr:rowOff>
    </xdr:to>
    <xdr:pic>
      <xdr:nvPicPr>
        <xdr:cNvPr id="7" name="Picture 6"/>
        <xdr:cNvPicPr/>
      </xdr:nvPicPr>
      <xdr:blipFill>
        <a:blip r:embed="rId7"/>
      </xdr:blipFill>
      <xdr:spPr>
        <a:prstGeom prst="rect">
          <a:avLst/>
        </a:prstGeom>
      </xdr:spPr>
    </xdr:pic>
    <xdr:clientData/>
  </xdr:twoCellAnchor>
  <xdr:twoCellAnchor>
    <xdr:from>
      <xdr:col>1</xdr:col>
      <xdr:colOff>2441572</xdr:colOff>
      <xdr:row>257</xdr:row>
      <xdr:rowOff>106890</xdr:rowOff>
    </xdr:from>
    <xdr:to>
      <xdr:col>1</xdr:col>
      <xdr:colOff>3023657</xdr:colOff>
      <xdr:row>260</xdr:row>
      <xdr:rowOff>97495</xdr:rowOff>
    </xdr:to>
    <xdr:pic>
      <xdr:nvPicPr>
        <xdr:cNvPr id="8" name="Picture 7"/>
        <xdr:cNvPicPr/>
      </xdr:nvPicPr>
      <xdr:blipFill>
        <a:blip r:embed="rId8"/>
      </xdr:blipFill>
      <xdr:spPr>
        <a:prstGeom prst="rect">
          <a:avLst/>
        </a:prstGeom>
      </xdr:spPr>
    </xdr:pic>
    <xdr:clientData/>
  </xdr:twoCellAnchor>
  <xdr:twoCellAnchor>
    <xdr:from>
      <xdr:col>1</xdr:col>
      <xdr:colOff>2336801</xdr:colOff>
      <xdr:row>239</xdr:row>
      <xdr:rowOff>7451</xdr:rowOff>
    </xdr:from>
    <xdr:to>
      <xdr:col>1</xdr:col>
      <xdr:colOff>2929467</xdr:colOff>
      <xdr:row>242</xdr:row>
      <xdr:rowOff>49069</xdr:rowOff>
    </xdr:to>
    <xdr:pic>
      <xdr:nvPicPr>
        <xdr:cNvPr id="9" name="Picture 8"/>
        <xdr:cNvPicPr/>
      </xdr:nvPicPr>
      <xdr:blipFill>
        <a:blip r:embed="rId9"/>
      </xdr:blipFill>
      <xdr:spPr>
        <a:prstGeom prst="rect">
          <a:avLst/>
        </a:prstGeom>
      </xdr:spPr>
    </xdr:pic>
    <xdr:clientData/>
  </xdr:twoCellAnchor>
  <xdr:twoCellAnchor>
    <xdr:from>
      <xdr:col>1</xdr:col>
      <xdr:colOff>402958</xdr:colOff>
      <xdr:row>58</xdr:row>
      <xdr:rowOff>101151</xdr:rowOff>
    </xdr:from>
    <xdr:to>
      <xdr:col>1</xdr:col>
      <xdr:colOff>1466848</xdr:colOff>
      <xdr:row>58</xdr:row>
      <xdr:rowOff>559507</xdr:rowOff>
    </xdr:to>
    <xdr:pic>
      <xdr:nvPicPr>
        <xdr:cNvPr id="10" name="Picture 9"/>
        <xdr:cNvPicPr/>
      </xdr:nvPicPr>
      <xdr:blipFill>
        <a:blip r:embed="rId10"/>
      </xdr:blipFill>
      <xdr:spPr>
        <a:prstGeom prst="rect">
          <a:avLst/>
        </a:prstGeom>
      </xdr:spPr>
    </xdr:pic>
    <xdr:clientData/>
  </xdr:twoCellAnchor>
  <xdr:twoCellAnchor>
    <xdr:from>
      <xdr:col>1</xdr:col>
      <xdr:colOff>2978942</xdr:colOff>
      <xdr:row>58</xdr:row>
      <xdr:rowOff>87840</xdr:rowOff>
    </xdr:from>
    <xdr:to>
      <xdr:col>2</xdr:col>
      <xdr:colOff>298181</xdr:colOff>
      <xdr:row>58</xdr:row>
      <xdr:rowOff>567262</xdr:rowOff>
    </xdr:to>
    <xdr:pic>
      <xdr:nvPicPr>
        <xdr:cNvPr id="11" name="Picture 10"/>
        <xdr:cNvPicPr/>
      </xdr:nvPicPr>
      <xdr:blipFill>
        <a:blip r:embed="rId11"/>
      </xdr:blipFill>
      <xdr:spPr>
        <a:prstGeom prst="rect">
          <a:avLst/>
        </a:prstGeom>
      </xdr:spPr>
    </xdr:pic>
    <xdr:clientData/>
  </xdr:twoCellAnchor>
  <xdr:twoCellAnchor>
    <xdr:from>
      <xdr:col>5</xdr:col>
      <xdr:colOff>348193</xdr:colOff>
      <xdr:row>58</xdr:row>
      <xdr:rowOff>7406</xdr:rowOff>
    </xdr:from>
    <xdr:to>
      <xdr:col>6</xdr:col>
      <xdr:colOff>116682</xdr:colOff>
      <xdr:row>59</xdr:row>
      <xdr:rowOff>60188</xdr:rowOff>
    </xdr:to>
    <xdr:pic>
      <xdr:nvPicPr>
        <xdr:cNvPr id="12" name="Picture 11"/>
        <xdr:cNvPicPr/>
      </xdr:nvPicPr>
      <xdr:blipFill>
        <a:blip r:embed="rId12"/>
      </xdr:blipFill>
      <xdr:spPr>
        <a:prstGeom prst="rect">
          <a:avLst/>
        </a:prstGeom>
      </xdr:spPr>
    </xdr:pic>
    <xdr:clientData/>
  </xdr:twoCellAnchor>
  <xdr:twoCellAnchor>
    <xdr:from>
      <xdr:col>1</xdr:col>
      <xdr:colOff>2266947</xdr:colOff>
      <xdr:row>118</xdr:row>
      <xdr:rowOff>138645</xdr:rowOff>
    </xdr:from>
    <xdr:to>
      <xdr:col>1</xdr:col>
      <xdr:colOff>3059929</xdr:colOff>
      <xdr:row>120</xdr:row>
      <xdr:rowOff>180979</xdr:rowOff>
    </xdr:to>
    <xdr:pic>
      <xdr:nvPicPr>
        <xdr:cNvPr id="13" name="Picture 12"/>
        <xdr:cNvPicPr/>
      </xdr:nvPicPr>
      <xdr:blipFill>
        <a:blip r:embed="rId13"/>
      </xdr:blipFill>
      <xdr:spPr>
        <a:prstGeom prst="rect">
          <a:avLst/>
        </a:prstGeom>
      </xdr:spPr>
    </xdr:pic>
    <xdr:clientData/>
  </xdr:twoCellAnchor>
  <xdr:twoCellAnchor>
    <xdr:from>
      <xdr:col>5</xdr:col>
      <xdr:colOff>191559</xdr:colOff>
      <xdr:row>156</xdr:row>
      <xdr:rowOff>120651</xdr:rowOff>
    </xdr:from>
    <xdr:to>
      <xdr:col>7</xdr:col>
      <xdr:colOff>140422</xdr:colOff>
      <xdr:row>156</xdr:row>
      <xdr:rowOff>447675</xdr:rowOff>
    </xdr:to>
    <xdr:pic>
      <xdr:nvPicPr>
        <xdr:cNvPr id="14" name="Picture 13"/>
        <xdr:cNvPicPr/>
      </xdr:nvPicPr>
      <xdr:blipFill>
        <a:blip r:embed="rId14"/>
      </xdr:blipFill>
      <xdr:spPr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305"/>
  <sheetViews>
    <sheetView topLeftCell="A69" workbookViewId="0" tabSelected="1">
      <selection activeCell="J44" sqref="J44"/>
    </sheetView>
  </sheetViews>
  <sheetFormatPr defaultRowHeight="15"/>
  <cols>
    <col min="1" max="1" style="1" width="13.140625000000002" customWidth="1"/>
    <col min="2" max="2" style="2" width="51.00000000000001" customWidth="1"/>
    <col min="3" max="3" style="1" width="10.42578125" customWidth="1"/>
    <col min="4" max="4" style="1" width="11.5703125" customWidth="1"/>
    <col min="5" max="5" style="1" width="9.85546875" customWidth="1"/>
    <col min="6" max="6" style="1" width="10" customWidth="1"/>
    <col min="7" max="7" style="1" width="9.7109375" customWidth="1"/>
    <col min="8" max="8" style="3" width="9.5703125" customWidth="1"/>
    <col min="9" max="9" style="4" width="11.42578125" hidden="1" customWidth="1"/>
    <col min="10" max="11" style="4" width="9.140625" customWidth="1"/>
    <col min="12" max="14" style="4" width="9.140625" hidden="1" customWidth="1"/>
    <col min="15" max="17" style="4" width="9.140625" customWidth="1"/>
    <col min="18" max="16384" style="4" width="9.140625"/>
  </cols>
  <sheetData>
    <row r="1" spans="1:16384" ht="16.5">
      <c r="A1" s="5" t="s">
        <v>0</v>
      </c>
      <c r="B1" s="6"/>
      <c r="C1" s="6"/>
      <c r="D1" s="6"/>
      <c r="E1" s="6"/>
      <c r="F1" s="6"/>
      <c r="G1" s="6"/>
      <c r="H1" s="7"/>
    </row>
    <row r="2" spans="1:16384" ht="16.5">
      <c r="A2" s="8" t="s">
        <v>1</v>
      </c>
      <c r="B2" s="9" t="s">
        <v>2</v>
      </c>
      <c r="C2" s="10"/>
      <c r="D2" s="11"/>
      <c r="E2" s="12" t="s">
        <v>3</v>
      </c>
      <c r="F2" s="12"/>
      <c r="G2" s="13"/>
      <c r="H2" s="14" t="s">
        <v>4</v>
      </c>
    </row>
    <row r="3" spans="1:16384" ht="16.5">
      <c r="A3" s="15" t="s">
        <v>5</v>
      </c>
      <c r="B3" s="16"/>
      <c r="C3" s="17" t="s">
        <v>6</v>
      </c>
      <c r="D3" s="18" t="s">
        <v>7</v>
      </c>
      <c r="E3" s="18" t="s">
        <v>8</v>
      </c>
      <c r="F3" s="19" t="s">
        <v>9</v>
      </c>
      <c r="G3" s="19" t="s">
        <v>10</v>
      </c>
      <c r="H3" s="20" t="s">
        <v>11</v>
      </c>
    </row>
    <row r="4" spans="1:16384" ht="15.75">
      <c r="A4" s="21">
        <v>697</v>
      </c>
      <c r="B4" s="22" t="inlineStr">
        <is>
          <t>ΧΩΡΙΑΤΙΚΟ ΜΕΡΙΔΑΣ 17cm </t>
        </is>
      </c>
      <c r="C4" s="23" t="s">
        <v>12</v>
      </c>
      <c r="D4" s="24">
        <v>6</v>
      </c>
      <c r="E4" s="24">
        <v>600</v>
      </c>
      <c r="F4" s="25">
        <v>26</v>
      </c>
      <c r="G4" s="25">
        <f>E4*F4/1000</f>
        <v>15.6</v>
      </c>
      <c r="H4" s="26">
        <f>M11*$L$4+M11</f>
        <v>3.6386000000000003</v>
      </c>
      <c r="J4" t="s">
        <v>0</v>
      </c>
      <c r="L4">
        <v>0.13</v>
      </c>
      <c r="M4">
        <v>0.23999999999999999</v>
      </c>
    </row>
    <row r="5" spans="1:16384" ht="15.75">
      <c r="A5" s="21">
        <v>1105</v>
      </c>
      <c r="B5" s="22" t="inlineStr">
        <is>
          <t>ΧΩΡΙΑΤΙΚΟ ΧΟΝΤΡΟ 22cm</t>
        </is>
      </c>
      <c r="C5" s="23" t="s">
        <v>12</v>
      </c>
      <c r="D5" s="24">
        <v>8</v>
      </c>
      <c r="E5" s="24">
        <v>1100</v>
      </c>
      <c r="F5" s="25"/>
      <c r="G5" s="25">
        <f>E5*F5</f>
        <v>0</v>
      </c>
      <c r="H5" s="26">
        <f>M12*$L$4+M12</f>
        <v>4.5425999999999993</v>
      </c>
      <c r="J5" t="s">
        <v>0</v>
      </c>
    </row>
    <row r="6" spans="1:16384" ht="15.75">
      <c r="A6" s="21">
        <v>723</v>
      </c>
      <c r="B6" s="22" t="inlineStr">
        <is>
          <t>ΠΙΡΟΣΚΙ 12cm (No 16)</t>
        </is>
      </c>
      <c r="C6" s="23" t="s">
        <v>12</v>
      </c>
      <c r="D6" s="24"/>
      <c r="E6" s="24"/>
      <c r="F6" s="25"/>
      <c r="G6" s="25">
        <f>E6*F6</f>
        <v>0</v>
      </c>
      <c r="H6" s="26">
        <f>M13*$L$4+M13</f>
        <v>3.5594999999999999</v>
      </c>
      <c r="I6" t="s">
        <v>13</v>
      </c>
      <c r="J6" t="s">
        <v>0</v>
      </c>
    </row>
    <row r="7" spans="1:16384" ht="15.75">
      <c r="A7" s="21">
        <v>793</v>
      </c>
      <c r="B7" s="22" t="inlineStr">
        <is>
          <t>ΠΙΡΟΣΚΙ 17cm</t>
        </is>
      </c>
      <c r="C7" s="23" t="s">
        <v>12</v>
      </c>
      <c r="D7" s="24">
        <v>20</v>
      </c>
      <c r="E7" s="24">
        <v>1000</v>
      </c>
      <c r="F7" s="25">
        <v>20</v>
      </c>
      <c r="G7" s="25">
        <f>E7*F7/1000</f>
        <v>20</v>
      </c>
      <c r="H7" s="26">
        <f>M14*$L$4+M14</f>
        <v>3.5594999999999999</v>
      </c>
      <c r="J7" t="s">
        <v>0</v>
      </c>
    </row>
    <row r="8" spans="1:16384" ht="15.75">
      <c r="A8" s="21">
        <v>713</v>
      </c>
      <c r="B8" s="22" t="inlineStr">
        <is>
          <t>ΠΙΡΟΣΚΙ 40cm</t>
        </is>
      </c>
      <c r="C8" s="23" t="s">
        <v>12</v>
      </c>
      <c r="D8" s="24"/>
      <c r="E8" s="24"/>
      <c r="F8" s="25"/>
      <c r="G8" s="25">
        <f>E8*F8</f>
        <v>0</v>
      </c>
      <c r="H8" s="26">
        <f>M15*$L$4+M15</f>
        <v>3.5594999999999999</v>
      </c>
      <c r="J8" t="s">
        <v>0</v>
      </c>
    </row>
    <row r="9" spans="1:16384" ht="15.75">
      <c r="A9" s="21">
        <v>733</v>
      </c>
      <c r="B9" s="22" t="inlineStr">
        <is>
          <t>HOT – DOG 17cm</t>
        </is>
      </c>
      <c r="C9" s="23" t="s">
        <v>12</v>
      </c>
      <c r="D9" s="24">
        <v>8</v>
      </c>
      <c r="E9" s="24">
        <v>700</v>
      </c>
      <c r="F9" s="25">
        <v>21</v>
      </c>
      <c r="G9" s="25">
        <f>E9*F9/1000</f>
        <v>14.699999999999999</v>
      </c>
      <c r="H9" s="26">
        <f>M16*$L$4+M16</f>
        <v>3.4464999999999999</v>
      </c>
      <c r="J9" t="s">
        <v>0</v>
      </c>
    </row>
    <row r="10" spans="1:16384" ht="15.75">
      <c r="A10" s="21">
        <v>731</v>
      </c>
      <c r="B10" s="22" t="inlineStr">
        <is>
          <t>HOT – DOG 22cm</t>
        </is>
      </c>
      <c r="C10" s="23" t="s">
        <v>12</v>
      </c>
      <c r="D10" s="24">
        <v>12</v>
      </c>
      <c r="E10" s="24">
        <v>1500</v>
      </c>
      <c r="F10" s="25">
        <v>26</v>
      </c>
      <c r="G10" s="25">
        <f>E10*F10/1000</f>
        <v>39</v>
      </c>
      <c r="H10" s="26">
        <f>M17*$L$4+M17</f>
        <v>3.4464999999999999</v>
      </c>
      <c r="J10" t="s">
        <v>0</v>
      </c>
    </row>
    <row r="11" spans="1:16384" ht="15.75">
      <c r="A11" s="21">
        <v>151</v>
      </c>
      <c r="B11" s="22" t="inlineStr">
        <is>
          <t>ΠΕΠΕΡΟΝΕ ΜΕΡΙΔΑΣ 17 cm  </t>
        </is>
      </c>
      <c r="C11" s="23" t="s">
        <v>12</v>
      </c>
      <c r="D11" s="24">
        <v>6</v>
      </c>
      <c r="E11" s="24">
        <v>600</v>
      </c>
      <c r="F11" s="25">
        <v>26</v>
      </c>
      <c r="G11" s="25">
        <f>E11*F11/1000</f>
        <v>15.6</v>
      </c>
      <c r="H11" s="26">
        <f>M18*$L$4+M18</f>
        <v>3.8193999999999999</v>
      </c>
      <c r="J11" t="s">
        <v>0</v>
      </c>
      <c r="M11" s="25">
        <v>3.2200000000000002</v>
      </c>
    </row>
    <row r="12" spans="1:16384" ht="15.75">
      <c r="A12" s="21">
        <v>696</v>
      </c>
      <c r="B12" s="22" t="inlineStr">
        <is>
          <t>ΦΡΑΝΚΦΟΥΡΤΗΣ 17cm</t>
        </is>
      </c>
      <c r="C12" s="23" t="s">
        <v>12</v>
      </c>
      <c r="D12" s="24">
        <v>15</v>
      </c>
      <c r="E12" s="24">
        <v>1000</v>
      </c>
      <c r="F12" s="25">
        <v>20</v>
      </c>
      <c r="G12" s="25">
        <f>E12*F12/1000</f>
        <v>20</v>
      </c>
      <c r="H12" s="26">
        <f>M19*$L$4+M19</f>
        <v>3.4464999999999999</v>
      </c>
      <c r="J12" t="s">
        <v>0</v>
      </c>
      <c r="M12" s="25">
        <v>4.0199999999999996</v>
      </c>
    </row>
    <row r="13" spans="1:16384" ht="15.75">
      <c r="A13" s="21">
        <v>707</v>
      </c>
      <c r="B13" s="22" t="inlineStr">
        <is>
          <t>ΦΡΑΝΚΦΟΥΡΤΗΣ 15cm</t>
        </is>
      </c>
      <c r="C13" s="23" t="s">
        <v>12</v>
      </c>
      <c r="D13" s="24">
        <v>15</v>
      </c>
      <c r="E13" s="24">
        <v>700</v>
      </c>
      <c r="F13" s="25">
        <v>21</v>
      </c>
      <c r="G13" s="25">
        <f>E13*F13/1000</f>
        <v>14.699999999999999</v>
      </c>
      <c r="H13" s="26">
        <f>M20*$L$4+M20</f>
        <v>3.4464999999999999</v>
      </c>
      <c r="J13" t="s">
        <v>0</v>
      </c>
      <c r="M13" s="25">
        <v>3.1499999999999999</v>
      </c>
    </row>
    <row r="14" spans="1:16384" ht="15.75">
      <c r="A14" s="21">
        <v>708</v>
      </c>
      <c r="B14" s="22" t="inlineStr">
        <is>
          <t>ΣΟΥΤΖΟΥΚΙ ΒΟΔΙΝΟ ΠΕΤΑΛΟ</t>
        </is>
      </c>
      <c r="C14" s="23" t="s">
        <v>12</v>
      </c>
      <c r="D14" s="24">
        <v>1</v>
      </c>
      <c r="E14" s="24">
        <v>200</v>
      </c>
      <c r="F14" s="25"/>
      <c r="G14" s="25">
        <f>E14*F14</f>
        <v>0</v>
      </c>
      <c r="H14" s="26">
        <f>M21*$L$4+M21</f>
        <v>0</v>
      </c>
      <c r="J14" t="s">
        <v>0</v>
      </c>
      <c r="M14" s="25">
        <v>3.1499999999999999</v>
      </c>
    </row>
    <row r="15" spans="1:16384" ht="15.75">
      <c r="A15" s="21">
        <v>1608</v>
      </c>
      <c r="B15" s="22" t="inlineStr">
        <is>
          <t>ΧΩΡΙΑΤΙΚΑ ΛΟΥΚΑΝΙΚΑ ΜΠΟΥΚΙΕΣ</t>
        </is>
      </c>
      <c r="C15" s="23" t="s">
        <v>12</v>
      </c>
      <c r="D15" s="24"/>
      <c r="E15" s="24">
        <v>1600</v>
      </c>
      <c r="F15" s="25"/>
      <c r="G15" s="25">
        <f>E15*F15</f>
        <v>0</v>
      </c>
      <c r="H15" s="26">
        <f>M22*$L$4+M22</f>
        <v>0</v>
      </c>
      <c r="J15" t="s">
        <v>0</v>
      </c>
      <c r="M15" s="25">
        <v>3.1499999999999999</v>
      </c>
    </row>
    <row r="16" spans="1:16384" ht="15.75">
      <c r="A16" s="21">
        <v>983</v>
      </c>
      <c r="B16" s="22" t="inlineStr">
        <is>
          <t>ΒΙΕΝΝΑ 20-5cm</t>
        </is>
      </c>
      <c r="C16" s="23" t="s">
        <v>12</v>
      </c>
      <c r="D16" s="24">
        <v>20</v>
      </c>
      <c r="E16" s="24">
        <v>800</v>
      </c>
      <c r="F16" s="25">
        <v>20</v>
      </c>
      <c r="G16" s="25">
        <f>E16*F16/1000</f>
        <v>16</v>
      </c>
      <c r="H16" s="26">
        <f>M23*$L$4+M23</f>
        <v>0</v>
      </c>
      <c r="J16" t="s">
        <v>0</v>
      </c>
      <c r="M16" s="25">
        <v>3.0499999999999998</v>
      </c>
    </row>
    <row r="17" spans="1:16384" ht="15.75">
      <c r="A17" s="27"/>
      <c r="M17" s="25">
        <v>3.0499999999999998</v>
      </c>
    </row>
    <row r="18" spans="1:16384" ht="16.5">
      <c r="A18" s="5" t="s">
        <v>14</v>
      </c>
      <c r="B18" s="6"/>
      <c r="C18" s="6"/>
      <c r="D18" s="6"/>
      <c r="E18" s="6"/>
      <c r="F18" s="6"/>
      <c r="G18" s="6"/>
      <c r="H18" s="7"/>
      <c r="M18" s="25">
        <v>3.3799999999999999</v>
      </c>
    </row>
    <row r="19" spans="1:16384" ht="16.5">
      <c r="A19" s="8" t="s">
        <v>1</v>
      </c>
      <c r="B19" s="9" t="s">
        <v>2</v>
      </c>
      <c r="C19" s="10"/>
      <c r="D19" s="11"/>
      <c r="E19" s="11"/>
      <c r="F19" s="28" t="s">
        <v>3</v>
      </c>
      <c r="G19" s="29"/>
      <c r="H19" s="20" t="s">
        <v>4</v>
      </c>
      <c r="M19" s="25">
        <v>3.0499999999999998</v>
      </c>
    </row>
    <row r="20" spans="1:16384" ht="16.5">
      <c r="A20" s="15" t="s">
        <v>5</v>
      </c>
      <c r="B20" s="16"/>
      <c r="C20" s="17" t="s">
        <v>6</v>
      </c>
      <c r="D20" s="18" t="s">
        <v>7</v>
      </c>
      <c r="E20" s="18" t="s">
        <v>8</v>
      </c>
      <c r="F20" s="19" t="s">
        <v>9</v>
      </c>
      <c r="G20" s="19" t="s">
        <v>10</v>
      </c>
      <c r="H20" s="20" t="s">
        <v>11</v>
      </c>
      <c r="M20" s="25">
        <v>3.0499999999999998</v>
      </c>
    </row>
    <row r="21" spans="1:16384" ht="15.75">
      <c r="A21" s="21">
        <v>710</v>
      </c>
      <c r="B21" s="22" t="inlineStr">
        <is>
          <t>ΜΟΡΤΑΔΕΛΛΑ ΒΡΑΣTΗ   Φ/Τ , 600gr</t>
        </is>
      </c>
      <c r="C21" s="25" t="s">
        <v>12</v>
      </c>
      <c r="D21" s="25"/>
      <c r="E21" s="25">
        <v>600</v>
      </c>
      <c r="F21" s="25">
        <v>20</v>
      </c>
      <c r="G21" s="25">
        <f>E21*F21/1000</f>
        <v>12</v>
      </c>
      <c r="H21" s="26">
        <f>I27*$L$4+I27</f>
        <v>3.6951000000000001</v>
      </c>
      <c r="J21" s="5" t="s">
        <v>14</v>
      </c>
      <c r="K21" s="6"/>
      <c r="L21" s="6"/>
      <c r="M21" s="6"/>
      <c r="N21" s="6"/>
      <c r="O21" s="6"/>
      <c r="P21" s="6"/>
      <c r="Q21" s="7"/>
    </row>
    <row r="22" spans="1:16384" ht="15.75">
      <c r="A22" s="21">
        <v>699</v>
      </c>
      <c r="B22" s="22" t="inlineStr">
        <is>
          <t>ΠΙΚ/ΝΙΚ Φ/Τ (10Χ10)    20 ΓΡ , 800gr</t>
        </is>
      </c>
      <c r="C22" s="25" t="s">
        <v>12</v>
      </c>
      <c r="D22" s="25"/>
      <c r="E22" s="25">
        <v>800</v>
      </c>
      <c r="F22" s="25"/>
      <c r="G22" s="25"/>
      <c r="H22" s="26">
        <f>I28*$L$4+I28</f>
        <v>3.3448000000000002</v>
      </c>
      <c r="J22" s="5" t="s">
        <v>14</v>
      </c>
      <c r="M22" s="25"/>
    </row>
    <row r="23" spans="1:16384" ht="15.75">
      <c r="A23" s="21">
        <v>700</v>
      </c>
      <c r="B23" s="22" t="inlineStr">
        <is>
          <t>ΠΙΚ/ΝΙΚ Φ/Τ (10Χ18)    28 ΓΡ , 1kg</t>
        </is>
      </c>
      <c r="C23" s="25" t="s">
        <v>12</v>
      </c>
      <c r="D23" s="25"/>
      <c r="E23" s="25">
        <v>1000</v>
      </c>
      <c r="F23" s="25">
        <v>25</v>
      </c>
      <c r="G23" s="25">
        <f>E23*F23/1000</f>
        <v>25</v>
      </c>
      <c r="H23" s="26">
        <f>I29*$L$4+I29</f>
        <v>3.3448000000000002</v>
      </c>
      <c r="J23" s="5" t="s">
        <v>14</v>
      </c>
      <c r="M23" s="25"/>
    </row>
    <row r="24" spans="1:16384" ht="15.75">
      <c r="A24" s="21">
        <v>1555</v>
      </c>
      <c r="B24" s="22" t="inlineStr">
        <is>
          <t>ΓΑΛΟΠΟΥΛΑ ΚΑΠΝ Φ/Τ ΣΤΡ, 700gr</t>
        </is>
      </c>
      <c r="C24" s="25" t="s">
        <v>12</v>
      </c>
      <c r="D24" s="25"/>
      <c r="E24" s="25">
        <v>700</v>
      </c>
      <c r="F24" s="25"/>
      <c r="G24" s="25"/>
      <c r="H24" s="26">
        <f>I30*$L$4+I30</f>
        <v>7.0625</v>
      </c>
      <c r="J24" s="5" t="s">
        <v>14</v>
      </c>
    </row>
    <row r="25" spans="1:16384" ht="15.75">
      <c r="A25" s="21">
        <v>717</v>
      </c>
      <c r="B25" s="22" t="inlineStr">
        <is>
          <t>ΠΕΠΕΡΟΝΕ ΣΑΛΑΜΙ Φ/Τ , 1100gr</t>
        </is>
      </c>
      <c r="C25" s="25" t="s">
        <v>12</v>
      </c>
      <c r="D25" s="25"/>
      <c r="E25" s="25">
        <v>1100</v>
      </c>
      <c r="F25" s="25">
        <v>16</v>
      </c>
      <c r="G25" s="25">
        <f>E25*F25/1000</f>
        <v>17.600000000000001</v>
      </c>
      <c r="H25" s="26">
        <f>I31*$L$4+I31</f>
        <v>3.8532999999999999</v>
      </c>
      <c r="J25" s="5" t="s">
        <v>14</v>
      </c>
    </row>
    <row r="26" spans="1:16384" ht="15.75">
      <c r="A26" s="21">
        <v>719</v>
      </c>
      <c r="B26" s="22" t="inlineStr">
        <is>
          <t>ΠΑΡΙΖΑ ΤΟΣΤ Φ/Τ, 900gr</t>
        </is>
      </c>
      <c r="C26" s="25" t="s">
        <v>12</v>
      </c>
      <c r="D26" s="25"/>
      <c r="E26" s="25">
        <v>900</v>
      </c>
      <c r="F26" s="25"/>
      <c r="G26" s="25"/>
      <c r="H26" s="26">
        <f>I32*$L$4+I32</f>
        <v>3.8420000000000001</v>
      </c>
      <c r="J26" s="5" t="s">
        <v>14</v>
      </c>
    </row>
    <row r="27" spans="1:16384" ht="15.75">
      <c r="A27" s="21">
        <v>798</v>
      </c>
      <c r="B27" s="22" t="inlineStr">
        <is>
          <t>ΜΠΡΙΖΟΛΑ ΧΟΙΡ. ΚΑΠΝ. Φ/Τ, 700gr</t>
        </is>
      </c>
      <c r="C27" s="25" t="s">
        <v>12</v>
      </c>
      <c r="D27" s="25"/>
      <c r="E27" s="25">
        <v>700</v>
      </c>
      <c r="F27" s="25"/>
      <c r="G27" s="25"/>
      <c r="H27" s="26">
        <f>I33*$L$4+I33</f>
        <v>5.0624000000000002</v>
      </c>
      <c r="I27" s="25">
        <v>3.27</v>
      </c>
      <c r="J27" s="5" t="s">
        <v>14</v>
      </c>
    </row>
    <row r="28" spans="1:16384" ht="15.75">
      <c r="A28" s="21">
        <v>701</v>
      </c>
      <c r="B28" s="22" t="inlineStr">
        <is>
          <t>ΜΠΕΙΚΟΝ ΣΥΣΚ Φ/Τ 1kg </t>
        </is>
      </c>
      <c r="C28" s="25" t="s">
        <v>12</v>
      </c>
      <c r="D28" s="25"/>
      <c r="E28" s="25">
        <v>1000</v>
      </c>
      <c r="F28" s="25"/>
      <c r="G28" s="25"/>
      <c r="H28" s="26">
        <f>I34*$L$4+I34</f>
        <v>6.4070999999999998</v>
      </c>
      <c r="I28" s="25">
        <v>2.96</v>
      </c>
      <c r="J28" s="5" t="s">
        <v>14</v>
      </c>
    </row>
    <row r="29" spans="1:16384" ht="15.75">
      <c r="A29" s="21">
        <v>712</v>
      </c>
      <c r="B29" s="22" t="inlineStr">
        <is>
          <t>ΜΠΕΙΚΟΝ ΚΑΠΝ.ΚΥΒΟΙ 0,6cm</t>
        </is>
      </c>
      <c r="C29" s="25" t="s">
        <v>12</v>
      </c>
      <c r="D29" s="25"/>
      <c r="E29" s="25">
        <v>1000</v>
      </c>
      <c r="F29" s="25"/>
      <c r="G29" s="25"/>
      <c r="H29" s="26">
        <f>I35*$L$4+I35</f>
        <v>4.5991</v>
      </c>
      <c r="I29" s="25">
        <v>2.96</v>
      </c>
      <c r="J29" s="5" t="s">
        <v>14</v>
      </c>
    </row>
    <row r="30" spans="1:16384" ht="15.75">
      <c r="A30" s="21">
        <v>706</v>
      </c>
      <c r="B30" s="22" t="inlineStr">
        <is>
          <t>ΣΑΛΑΜΙ ΑΕΡΟΣ Φ/Τ , 700gr</t>
        </is>
      </c>
      <c r="C30" s="25" t="s">
        <v>12</v>
      </c>
      <c r="D30" s="25"/>
      <c r="E30" s="25">
        <v>700</v>
      </c>
      <c r="F30" s="25"/>
      <c r="G30" s="25"/>
      <c r="H30" s="26">
        <f>I36*$L$4+I36</f>
        <v>7.1077000000000004</v>
      </c>
      <c r="I30" s="25">
        <v>6.25</v>
      </c>
      <c r="J30" s="5" t="s">
        <v>14</v>
      </c>
    </row>
    <row r="31" spans="1:16384" ht="15.75">
      <c r="A31" s="21">
        <v>1012</v>
      </c>
      <c r="B31" s="22" t="inlineStr">
        <is>
          <t>ΣΑΛΑΜΙ BYΡΑΣ ΒΡΑΣΜ.ΚΟΜ.ΣΥΣΚ. , 600gr</t>
        </is>
      </c>
      <c r="C31" s="25" t="s">
        <v>12</v>
      </c>
      <c r="D31" s="25"/>
      <c r="E31" s="25">
        <v>600</v>
      </c>
      <c r="F31" s="25"/>
      <c r="G31" s="25"/>
      <c r="H31" s="26">
        <f>I37*$L$4+I37</f>
        <v>4.6669</v>
      </c>
      <c r="I31" s="25">
        <v>3.4100000000000001</v>
      </c>
      <c r="J31" s="5" t="s">
        <v>14</v>
      </c>
    </row>
    <row r="32" spans="1:16384" ht="15.75">
      <c r="A32" s="21">
        <v>704</v>
      </c>
      <c r="B32" s="22" t="inlineStr">
        <is>
          <t>ΣΟΥΤΖΟΥΚΑΚΙΑ ΒΟΔΙΝΑ ΚΟΜΜΕΝΑ ΣΥΣΚ 500ΓΡ</t>
        </is>
      </c>
      <c r="C32" s="25" t="s">
        <v>12</v>
      </c>
      <c r="D32" s="25"/>
      <c r="E32" s="25">
        <v>500</v>
      </c>
      <c r="F32" s="25"/>
      <c r="G32" s="25"/>
      <c r="H32" s="26">
        <f>I38*$L$4+I38</f>
        <v>6.1020000000000003</v>
      </c>
      <c r="I32" s="25">
        <v>3.3999999999999999</v>
      </c>
      <c r="J32" s="5" t="s">
        <v>14</v>
      </c>
    </row>
    <row r="33" spans="1:16384" ht="15.75">
      <c r="A33" s="21">
        <v>767</v>
      </c>
      <c r="B33" s="22" t="inlineStr">
        <is>
          <t>ΠΡΟΣΟΥΤΟ ΚΟΜΜΕΝΟ ΣΥΣΚ., 400gr</t>
        </is>
      </c>
      <c r="C33" s="25" t="s">
        <v>12</v>
      </c>
      <c r="D33" s="25"/>
      <c r="E33" s="25">
        <v>400</v>
      </c>
      <c r="F33" s="25"/>
      <c r="G33" s="25"/>
      <c r="H33" s="26">
        <f>I39*$L$4+I39</f>
        <v>18.837100000000003</v>
      </c>
      <c r="I33" s="25">
        <v>4.4800000000000004</v>
      </c>
      <c r="J33" s="5" t="s">
        <v>14</v>
      </c>
    </row>
    <row r="34" spans="1:16384" ht="15.75">
      <c r="A34" s="21">
        <v>720</v>
      </c>
      <c r="B34" s="22" t="inlineStr">
        <is>
          <t>ΜΠΑΣΤΟΥΝΙ ΓΑΛΟΠΟΥΛΑ ΦΙΛ.ΚΑΠΝ, 1,7kg</t>
        </is>
      </c>
      <c r="C34" s="25" t="s">
        <v>12</v>
      </c>
      <c r="D34" s="25"/>
      <c r="E34" s="25">
        <v>1700</v>
      </c>
      <c r="F34" s="25"/>
      <c r="G34" s="25"/>
      <c r="H34" s="26">
        <f>I40*$L$4+I40</f>
        <v>6.7800000000000002</v>
      </c>
      <c r="I34" s="25">
        <v>5.6699999999999999</v>
      </c>
      <c r="J34" s="5" t="s">
        <v>14</v>
      </c>
    </row>
    <row r="35" spans="1:16384" ht="15.75">
      <c r="A35" s="21">
        <v>748</v>
      </c>
      <c r="B35" s="22" t="inlineStr">
        <is>
          <t>ΜΠΑΣΤΟΥΝΙ ΠΙΚ-ΝΙΚ ΒΡΑΣΤΟ 10Χ10 , 3,5kg</t>
        </is>
      </c>
      <c r="C35" s="25" t="s">
        <v>12</v>
      </c>
      <c r="D35" s="25"/>
      <c r="E35" s="25">
        <v>3500</v>
      </c>
      <c r="F35" s="25"/>
      <c r="G35" s="25"/>
      <c r="H35" s="26">
        <f>I41*$L$4+I41</f>
        <v>3.2770000000000001</v>
      </c>
      <c r="I35" s="25">
        <v>4.0700000000000003</v>
      </c>
      <c r="J35" s="5" t="s">
        <v>14</v>
      </c>
    </row>
    <row r="36" spans="1:16384" ht="15.75">
      <c r="A36" s="21">
        <v>756</v>
      </c>
      <c r="B36" s="22" t="inlineStr">
        <is>
          <t>ΜΠΑΣΤΟΥΝΙ ΠΑΡΙΖΑ 10Χ10, 3.5kg</t>
        </is>
      </c>
      <c r="C36" s="25" t="s">
        <v>12</v>
      </c>
      <c r="D36" s="25"/>
      <c r="E36" s="25">
        <v>3500</v>
      </c>
      <c r="F36" s="25"/>
      <c r="G36" s="25"/>
      <c r="H36" s="26">
        <f>I42*$L$4+I42</f>
        <v>3.6386000000000003</v>
      </c>
      <c r="I36" s="25">
        <v>6.29</v>
      </c>
      <c r="J36" s="5" t="s">
        <v>14</v>
      </c>
    </row>
    <row r="37" spans="1:16384" ht="15.75">
      <c r="A37" s="30">
        <v>1123</v>
      </c>
      <c r="B37" s="31" t="inlineStr">
        <is>
          <t>ΜΠΑΣΤΟΥΝΙ ΖΑΜΠΟΝ ΜΠΟΥΤΙ 10Χ18 , 3,5KG</t>
        </is>
      </c>
      <c r="C37" s="25" t="s">
        <v>12</v>
      </c>
      <c r="D37" s="32"/>
      <c r="E37" s="32">
        <v>3500</v>
      </c>
      <c r="F37" s="32"/>
      <c r="G37" s="25"/>
      <c r="H37" s="26">
        <f>I43*$L$4+I43</f>
        <v>5.5822000000000003</v>
      </c>
      <c r="I37" s="25">
        <v>4.1299999999999999</v>
      </c>
      <c r="J37" s="5" t="s">
        <v>14</v>
      </c>
    </row>
    <row r="38" spans="1:16384" ht="15.75">
      <c r="I38" s="25">
        <v>5.4000000000000004</v>
      </c>
    </row>
    <row r="39" spans="1:16384" ht="15.75">
      <c r="I39" s="25">
        <v>16.670000000000002</v>
      </c>
    </row>
    <row r="40" spans="1:16384" ht="16.5">
      <c r="A40" s="5" t="s">
        <v>15</v>
      </c>
      <c r="B40" s="6"/>
      <c r="C40" s="6"/>
      <c r="D40" s="6"/>
      <c r="E40" s="6"/>
      <c r="F40" s="6"/>
      <c r="G40" s="6"/>
      <c r="H40" s="7"/>
      <c r="I40" s="25">
        <v>6</v>
      </c>
    </row>
    <row r="41" spans="1:16384" ht="16.5">
      <c r="A41" s="8" t="s">
        <v>1</v>
      </c>
      <c r="B41" s="9" t="s">
        <v>2</v>
      </c>
      <c r="C41" s="10"/>
      <c r="D41" s="11"/>
      <c r="E41" s="11"/>
      <c r="F41" s="28" t="s">
        <v>3</v>
      </c>
      <c r="G41" s="29"/>
      <c r="H41" s="20" t="s">
        <v>4</v>
      </c>
      <c r="I41" s="25">
        <v>2.8999999999999999</v>
      </c>
    </row>
    <row r="42" spans="1:16384" ht="16.5">
      <c r="A42" s="15" t="s">
        <v>5</v>
      </c>
      <c r="B42" s="16"/>
      <c r="C42" s="17" t="s">
        <v>6</v>
      </c>
      <c r="D42" s="18" t="s">
        <v>7</v>
      </c>
      <c r="E42" s="18" t="s">
        <v>8</v>
      </c>
      <c r="F42" s="19" t="s">
        <v>9</v>
      </c>
      <c r="G42" s="19" t="s">
        <v>10</v>
      </c>
      <c r="H42" s="20" t="s">
        <v>11</v>
      </c>
      <c r="I42" s="25">
        <v>3.2200000000000002</v>
      </c>
    </row>
    <row r="43" spans="1:16384" ht="15.75">
      <c r="A43" s="21">
        <v>1975</v>
      </c>
      <c r="B43" s="22" t="inlineStr">
        <is>
          <t>ΛΟΥΚΑΝΙΚΟ ΡΙΓΑΝΑΤΟ 17CM No 28 (ΒΙΚΗ)</t>
        </is>
      </c>
      <c r="C43" s="25" t="s">
        <v>12</v>
      </c>
      <c r="D43" s="25"/>
      <c r="E43" s="25">
        <v>1000</v>
      </c>
      <c r="F43" s="25">
        <v>20</v>
      </c>
      <c r="G43" s="25">
        <v>20</v>
      </c>
      <c r="H43" s="26">
        <v>3.4500000000000002</v>
      </c>
      <c r="I43" s="32">
        <v>4.9400000000000004</v>
      </c>
      <c r="J43" t="s">
        <v>15</v>
      </c>
    </row>
    <row r="44" spans="1:16384" ht="15.75">
      <c r="A44" s="21">
        <v>1977</v>
      </c>
      <c r="B44" s="22" t="inlineStr">
        <is>
          <t>ΣΑΛΑΜΙ ΠΕΠΕΡΟΝΕ ΦΕΤΕΣ (ΒΙΚΗ)</t>
        </is>
      </c>
      <c r="C44" s="25" t="s">
        <v>12</v>
      </c>
      <c r="D44" s="25"/>
      <c r="E44" s="25">
        <v>1000</v>
      </c>
      <c r="F44" s="25">
        <v>20</v>
      </c>
      <c r="G44" s="25">
        <v>20</v>
      </c>
      <c r="H44" s="26">
        <v>3.8500000000000001</v>
      </c>
      <c r="J44" t="s">
        <v>15</v>
      </c>
    </row>
    <row r="45" spans="1:16384" ht="15.75"/>
    <row r="46" spans="1:16384" ht="16.5">
      <c r="A46" s="5" t="s">
        <v>16</v>
      </c>
      <c r="B46" s="6"/>
      <c r="C46" s="6"/>
      <c r="D46" s="6"/>
      <c r="E46" s="6"/>
      <c r="F46" s="6"/>
      <c r="G46" s="6"/>
      <c r="H46" s="7"/>
    </row>
    <row r="47" spans="1:16384" ht="16.5">
      <c r="A47" s="8" t="s">
        <v>1</v>
      </c>
      <c r="B47" s="9" t="s">
        <v>2</v>
      </c>
      <c r="C47" s="10"/>
      <c r="D47" s="11"/>
      <c r="E47" s="11"/>
      <c r="F47" s="33" t="s">
        <v>3</v>
      </c>
      <c r="G47" s="19"/>
      <c r="H47" s="20" t="s">
        <v>4</v>
      </c>
    </row>
    <row r="48" spans="1:16384" ht="16.5">
      <c r="A48" s="15" t="s">
        <v>5</v>
      </c>
      <c r="B48" s="16"/>
      <c r="C48" s="17" t="s">
        <v>6</v>
      </c>
      <c r="D48" s="18" t="s">
        <v>7</v>
      </c>
      <c r="E48" s="18" t="s">
        <v>8</v>
      </c>
      <c r="F48" s="19" t="s">
        <v>9</v>
      </c>
      <c r="G48" s="19" t="s">
        <v>10</v>
      </c>
      <c r="H48" s="20" t="s">
        <v>11</v>
      </c>
    </row>
    <row r="49" spans="1:16384" ht="15.75">
      <c r="A49" s="30">
        <v>1201</v>
      </c>
      <c r="B49" s="31" t="inlineStr">
        <is>
          <t>L.M ΛΟΥΚΑΝΙΚΟ ΒΡΑΣΜΕΝΟ ΒΙΕΝΝΑ 240γρ.</t>
        </is>
      </c>
      <c r="C49" s="25" t="s">
        <v>12</v>
      </c>
      <c r="D49" s="24">
        <v>1</v>
      </c>
      <c r="E49" s="25">
        <v>240</v>
      </c>
      <c r="F49" s="25"/>
      <c r="G49" s="25"/>
      <c r="H49" s="26">
        <f>I55*$L$4+I55</f>
        <v>1.1638999999999999</v>
      </c>
      <c r="J49" t="s">
        <v>16</v>
      </c>
    </row>
    <row r="50" spans="1:16384" ht="15.75">
      <c r="A50" s="30" t="inlineStr">
        <is>
          <t>00782</t>
        </is>
      </c>
      <c r="B50" s="31" t="inlineStr">
        <is>
          <t>L.M.ΛΟΥΚANIKA ΚΑΠΝIΣΤΑ ΧΩΡΙΑΤΙΚΑ Ε/Β 260γρ.</t>
        </is>
      </c>
      <c r="C50" s="25" t="s">
        <v>17</v>
      </c>
      <c r="D50" s="24">
        <v>1</v>
      </c>
      <c r="E50" s="25">
        <v>260</v>
      </c>
      <c r="F50" s="25"/>
      <c r="G50" s="25"/>
      <c r="H50" s="26">
        <f>I56*$L$4+I56</f>
        <v>1.2881999999999998</v>
      </c>
      <c r="J50" t="s">
        <v>16</v>
      </c>
    </row>
    <row r="51" spans="1:16384" ht="15.75">
      <c r="A51" s="30" t="inlineStr">
        <is>
          <t>00759</t>
        </is>
      </c>
      <c r="B51" s="31" t="inlineStr">
        <is>
          <t>L.M.ΛΟΥΚΑΝΙΚΟ ΒΡΑΣΜΕΝΟ Τ.ΦΡΑΝΚΑ Ε.Β.300gr</t>
        </is>
      </c>
      <c r="C51" s="25" t="s">
        <v>17</v>
      </c>
      <c r="D51" s="24">
        <v>1</v>
      </c>
      <c r="E51" s="25">
        <v>300</v>
      </c>
      <c r="F51" s="25"/>
      <c r="G51" s="25"/>
      <c r="H51" s="26">
        <f>I57*$L$4+I57</f>
        <v>1.5255000000000001</v>
      </c>
      <c r="J51" t="s">
        <v>16</v>
      </c>
    </row>
    <row r="52" spans="1:16384" ht="15.75">
      <c r="A52" s="30">
        <v>1933</v>
      </c>
      <c r="B52" s="31" t="inlineStr">
        <is>
          <t>L.M ΦΙΛΕΤΟ ΓΑΛΟΠΟΥΛΑ ΚΑΠΝ. Κ/Σ 160gr</t>
        </is>
      </c>
      <c r="C52" s="25" t="s">
        <v>17</v>
      </c>
      <c r="D52" s="24">
        <v>1</v>
      </c>
      <c r="E52" s="25">
        <v>160</v>
      </c>
      <c r="F52" s="25"/>
      <c r="G52" s="25"/>
      <c r="H52" s="26">
        <f>I58*$L$4+I58</f>
        <v>2.0792000000000002</v>
      </c>
      <c r="J52" t="s">
        <v>16</v>
      </c>
    </row>
    <row r="53" spans="1:16384" ht="15.75">
      <c r="A53" s="30">
        <v>2191</v>
      </c>
      <c r="B53" s="31" t="inlineStr">
        <is>
          <t>L.M.ΠΑΡΙΖΑ ΤΟΣΤ ΒΡ.10Χ10 Κ/Σ 160gr</t>
        </is>
      </c>
      <c r="C53" s="25" t="s">
        <v>17</v>
      </c>
      <c r="D53" s="24">
        <v>1</v>
      </c>
      <c r="E53" s="25">
        <v>160</v>
      </c>
      <c r="F53" s="25"/>
      <c r="G53" s="25"/>
      <c r="H53" s="26">
        <f>I59*$L$4+I59</f>
        <v>0.96050000000000002</v>
      </c>
      <c r="J53" t="s">
        <v>16</v>
      </c>
    </row>
    <row r="54" spans="1:16384" ht="15.75">
      <c r="A54" s="30" t="inlineStr">
        <is>
          <t>00764</t>
        </is>
      </c>
      <c r="B54" s="31" t="inlineStr">
        <is>
          <t>L.M.ΠΑΡΙΖΑΚΙ ΒΡΑΣΤΟ ελ.βαρ.330γρ.</t>
        </is>
      </c>
      <c r="C54" s="25" t="s">
        <v>17</v>
      </c>
      <c r="D54" s="24">
        <v>1</v>
      </c>
      <c r="E54" s="25">
        <v>330</v>
      </c>
      <c r="F54" s="25"/>
      <c r="G54" s="25"/>
      <c r="H54" s="26">
        <f>I60*$L$4+I60</f>
        <v>1.4690000000000001</v>
      </c>
      <c r="J54" t="s">
        <v>16</v>
      </c>
    </row>
    <row r="55" spans="1:16384" ht="15.75">
      <c r="A55" s="30">
        <v>1181</v>
      </c>
      <c r="B55" s="31" t="inlineStr">
        <is>
          <t>L.M.ΠΑΡΙΖΑΚΙ ΒΡΑΣΤΟ ελ.βαρ.700γρ.</t>
        </is>
      </c>
      <c r="C55" s="25" t="s">
        <v>17</v>
      </c>
      <c r="D55" s="24">
        <v>1</v>
      </c>
      <c r="E55" s="25">
        <v>700</v>
      </c>
      <c r="F55" s="25"/>
      <c r="G55" s="25"/>
      <c r="H55" s="26">
        <f>I61*$L$4+I61</f>
        <v>3.0962000000000001</v>
      </c>
      <c r="I55" s="25">
        <v>1.03</v>
      </c>
      <c r="J55" t="s">
        <v>16</v>
      </c>
    </row>
    <row r="56" spans="1:16384" ht="15.75">
      <c r="A56" s="30">
        <v>1949</v>
      </c>
      <c r="B56" s="31" t="inlineStr">
        <is>
          <t>L.M.ΜΠΕΙΚΟΝ ΠΛΑΚΑ ΚΑΠΝΙΣΤΟ Κ/Σ.80gr.</t>
        </is>
      </c>
      <c r="C56" s="25" t="s">
        <v>17</v>
      </c>
      <c r="D56" s="24">
        <v>1</v>
      </c>
      <c r="E56" s="25">
        <v>80</v>
      </c>
      <c r="F56" s="25"/>
      <c r="G56" s="25"/>
      <c r="H56" s="26">
        <f>I62*$L$4+I62</f>
        <v>0.87009999999999998</v>
      </c>
      <c r="I56" s="25">
        <v>1.1399999999999999</v>
      </c>
      <c r="J56" t="s">
        <v>16</v>
      </c>
    </row>
    <row r="57" spans="1:16384" ht="15.75">
      <c r="A57" s="30" t="inlineStr">
        <is>
          <t>00791</t>
        </is>
      </c>
      <c r="B57" s="31" t="inlineStr">
        <is>
          <t>L.M.ΣΑΛΑΜΙ ΑΕΡΟΣ Κ/Σ 100gr</t>
        </is>
      </c>
      <c r="C57" s="25" t="s">
        <v>17</v>
      </c>
      <c r="D57" s="24">
        <v>1</v>
      </c>
      <c r="E57" s="25">
        <v>100</v>
      </c>
      <c r="F57" s="25"/>
      <c r="G57" s="25"/>
      <c r="H57" s="26">
        <f>I63*$L$4+I63</f>
        <v>0.90400000000000003</v>
      </c>
      <c r="I57" s="25">
        <v>1.3500000000000001</v>
      </c>
      <c r="J57" t="s">
        <v>16</v>
      </c>
    </row>
    <row r="58" spans="1:16384" ht="15.75">
      <c r="I58" s="25">
        <v>1.8400000000000001</v>
      </c>
    </row>
    <row r="59" spans="1:16384" customHeight="1" ht="51.75">
      <c r="A59" s="34" t="inlineStr">
        <is>
          <t>ΤΥΡΙΑ</t>
        </is>
      </c>
      <c r="B59" s="35"/>
      <c r="C59" s="35"/>
      <c r="D59" s="35"/>
      <c r="E59" s="35"/>
      <c r="F59" s="35"/>
      <c r="G59" s="35"/>
      <c r="H59" s="36"/>
      <c r="I59" s="25">
        <v>0.84999999999999998</v>
      </c>
    </row>
    <row r="60" spans="1:16384" ht="16.5">
      <c r="A60" s="8" t="s">
        <v>1</v>
      </c>
      <c r="B60" s="37" t="s">
        <v>2</v>
      </c>
      <c r="C60" s="37"/>
      <c r="D60" s="11"/>
      <c r="E60" s="11"/>
      <c r="F60" s="33" t="s">
        <v>3</v>
      </c>
      <c r="G60" s="19"/>
      <c r="H60" s="38" t="s">
        <v>4</v>
      </c>
      <c r="I60" s="25">
        <v>1.3</v>
      </c>
    </row>
    <row r="61" spans="1:16384" ht="16.5">
      <c r="A61" s="15" t="s">
        <v>5</v>
      </c>
      <c r="B61" s="39"/>
      <c r="C61" s="17" t="s">
        <v>6</v>
      </c>
      <c r="D61" s="18" t="s">
        <v>7</v>
      </c>
      <c r="E61" s="18" t="s">
        <v>8</v>
      </c>
      <c r="F61" s="19" t="s">
        <v>9</v>
      </c>
      <c r="G61" s="19" t="s">
        <v>10</v>
      </c>
      <c r="H61" s="20" t="s">
        <v>11</v>
      </c>
      <c r="I61" s="25">
        <v>2.7400000000000002</v>
      </c>
    </row>
    <row r="62" spans="1:16384" ht="15.75">
      <c r="A62" s="21">
        <v>1348</v>
      </c>
      <c r="B62" s="22" t="inlineStr">
        <is>
          <t>EDAM  ΦΕΤΕΣ 40% ΟΛΛΑΝΔΙΑΣ ΠΑΚΕΤΟ 500Γ</t>
        </is>
      </c>
      <c r="C62" s="25" t="s">
        <v>12</v>
      </c>
      <c r="D62" s="25"/>
      <c r="E62" s="25">
        <v>500</v>
      </c>
      <c r="F62" s="25">
        <v>24</v>
      </c>
      <c r="G62" s="25">
        <f>E62*F62/1000</f>
        <v>12</v>
      </c>
      <c r="H62" s="26">
        <f>I68*$L$4+I68</f>
        <v>5.8760000000000003</v>
      </c>
      <c r="I62" s="25">
        <v>0.77000000000000002</v>
      </c>
      <c r="J62" t="s">
        <v>18</v>
      </c>
    </row>
    <row r="63" spans="1:16384" ht="15.75">
      <c r="A63" s="21">
        <v>1095</v>
      </c>
      <c r="B63" s="22" t="inlineStr">
        <is>
          <t>EDAM  ΦΡΑΤΖΟΛΑ 40% ΟΛΛΑΝΔΙΑΣ</t>
        </is>
      </c>
      <c r="C63" s="25" t="s">
        <v>12</v>
      </c>
      <c r="D63" s="25"/>
      <c r="E63" s="25">
        <v>3000</v>
      </c>
      <c r="F63" s="25"/>
      <c r="G63" s="25">
        <f>E63*F63/1000</f>
        <v>0</v>
      </c>
      <c r="H63" s="26">
        <f>I69*$L$4+I69</f>
        <v>4.7460000000000004</v>
      </c>
      <c r="I63" s="25">
        <v>0.80000000000000004</v>
      </c>
      <c r="J63" t="s">
        <v>18</v>
      </c>
    </row>
    <row r="64" spans="1:16384" ht="15.75">
      <c r="A64" s="21">
        <v>1096</v>
      </c>
      <c r="B64" s="22" t="inlineStr">
        <is>
          <t>GOUDA ΤΥΡΙ  FRICO  ΤΡΙΜΜΕΝΟ</t>
        </is>
      </c>
      <c r="C64" s="25" t="s">
        <v>12</v>
      </c>
      <c r="D64" s="25"/>
      <c r="E64" s="25">
        <v>500</v>
      </c>
      <c r="F64" s="25"/>
      <c r="G64" s="25">
        <f>E64*F64/1000</f>
        <v>0</v>
      </c>
      <c r="H64" s="26">
        <f>I70*$L$4+I70</f>
        <v>6.2149999999999999</v>
      </c>
      <c r="J64" t="s">
        <v>18</v>
      </c>
    </row>
    <row r="65" spans="1:16384" ht="15.75">
      <c r="A65" s="21">
        <v>1096</v>
      </c>
      <c r="B65" s="22" t="inlineStr">
        <is>
          <t>GOUDA ΤΥΡΙ ΜΠΛΟΚ(ΠΛΑΚΑ) ΟΛΛΑΝΔ. FRIGO</t>
        </is>
      </c>
      <c r="C65" s="25" t="s">
        <v>12</v>
      </c>
      <c r="D65" s="25"/>
      <c r="E65" s="25">
        <v>16000</v>
      </c>
      <c r="F65" s="25"/>
      <c r="G65" s="25">
        <f>E65*F65/1000</f>
        <v>0</v>
      </c>
      <c r="H65" s="26">
        <f>I71*$L$4+I71</f>
        <v>5.2545000000000002</v>
      </c>
      <c r="J65" t="s">
        <v>18</v>
      </c>
    </row>
    <row r="66" spans="1:16384" ht="15.75">
      <c r="A66" s="21">
        <v>1189</v>
      </c>
      <c r="B66" s="22" t="inlineStr">
        <is>
          <t>ΣΚΛΗΡ ΤΥΡΙ 45%  ΦΡΑΤΖΟΛΑ 3kg  ΑΥΣΤΡΙΑΣ</t>
        </is>
      </c>
      <c r="C66" s="25" t="s">
        <v>12</v>
      </c>
      <c r="D66" s="25"/>
      <c r="E66" s="25">
        <v>3000</v>
      </c>
      <c r="F66" s="25"/>
      <c r="G66" s="25">
        <f>E66*F66/1000</f>
        <v>0</v>
      </c>
      <c r="H66" s="26">
        <f>I72*$L$4+I72</f>
        <v>7.3449999999999998</v>
      </c>
      <c r="J66" t="s">
        <v>18</v>
      </c>
    </row>
    <row r="67" spans="1:16384" ht="15.75">
      <c r="A67" s="21">
        <v>2032</v>
      </c>
      <c r="B67" s="22" t="inlineStr">
        <is>
          <t>ΣΚΛΗΡΟ ΤΥΡΙ .40% ΔΑΝΙΑΣ</t>
        </is>
      </c>
      <c r="C67" s="25" t="s">
        <v>12</v>
      </c>
      <c r="D67" s="25"/>
      <c r="E67" s="25">
        <v>8000</v>
      </c>
      <c r="F67" s="25"/>
      <c r="G67" s="25">
        <f>E67*F67/1000</f>
        <v>0</v>
      </c>
      <c r="H67" s="26">
        <f>I73*$L$4+I73</f>
        <v>7.2320000000000002</v>
      </c>
      <c r="J67" t="s">
        <v>18</v>
      </c>
    </row>
    <row r="68" spans="1:16384" ht="15.75">
      <c r="A68" s="21">
        <v>1474</v>
      </c>
      <c r="B68" s="22" t="inlineStr">
        <is>
          <t>ΤΥΡΙ ΦΕΤΑ 14,5kg ΜΙΣΤΡΟΥ</t>
        </is>
      </c>
      <c r="C68" s="25" t="s">
        <v>12</v>
      </c>
      <c r="D68" s="25"/>
      <c r="E68" s="25">
        <v>14500</v>
      </c>
      <c r="F68" s="25"/>
      <c r="G68" s="25">
        <f>E68*F68/1000</f>
        <v>0</v>
      </c>
      <c r="H68" s="26">
        <f>I74*$L$4+I74</f>
        <v>6.8929999999999998</v>
      </c>
      <c r="I68" s="25">
        <v>5.2000000000000002</v>
      </c>
      <c r="J68" t="s">
        <v>18</v>
      </c>
    </row>
    <row r="69" spans="1:16384" ht="15.75">
      <c r="A69" s="21">
        <v>1074</v>
      </c>
      <c r="B69" s="40" t="inlineStr">
        <is>
          <t>ΠΑΡΜΕΖΑΝΑ GRANA PADANO  ΤΡΙΜΜΕΝΗ, 500gr</t>
        </is>
      </c>
      <c r="C69" s="25" t="s">
        <v>12</v>
      </c>
      <c r="D69" s="25"/>
      <c r="E69" s="25">
        <v>500</v>
      </c>
      <c r="F69" s="25"/>
      <c r="G69" s="25">
        <f>E69*F69/1000</f>
        <v>0</v>
      </c>
      <c r="H69" s="26">
        <f>I75*$L$4+I75</f>
        <v>14.125</v>
      </c>
      <c r="I69" s="25">
        <v>4.2000000000000002</v>
      </c>
      <c r="J69" t="s">
        <v>18</v>
      </c>
    </row>
    <row r="70" spans="1:16384" ht="15.75">
      <c r="A70" s="21">
        <v>531</v>
      </c>
      <c r="B70" s="22" t="inlineStr">
        <is>
          <t>ΠΑΡΜΕΖΑΝΑ GRANA PADANO (1/2 ΚΕΦΑΛΙ) 4,5kg</t>
        </is>
      </c>
      <c r="C70" s="25" t="s">
        <v>12</v>
      </c>
      <c r="D70" s="25"/>
      <c r="E70" s="25">
        <v>4500</v>
      </c>
      <c r="F70" s="25">
        <v>4</v>
      </c>
      <c r="G70" s="25">
        <f>E70*F70/1000</f>
        <v>18</v>
      </c>
      <c r="H70" s="26">
        <f>I76*$L$4+I76</f>
        <v>13.56</v>
      </c>
      <c r="I70" s="25">
        <v>5.5</v>
      </c>
      <c r="J70" t="s">
        <v>18</v>
      </c>
    </row>
    <row r="71" spans="1:16384" ht="15.75">
      <c r="A71" s="21">
        <v>1372</v>
      </c>
      <c r="B71" s="22" t="inlineStr">
        <is>
          <t>HMIΣΚΛΗΡΟ ΤΥΡΙ  ΜΠΑΣΤΟΥΝΙ 2,5kg</t>
        </is>
      </c>
      <c r="C71" s="25" t="s">
        <v>12</v>
      </c>
      <c r="D71" s="25"/>
      <c r="E71" s="25">
        <v>2600</v>
      </c>
      <c r="F71" s="25">
        <v>6</v>
      </c>
      <c r="G71" s="25">
        <f>E71*F71/1000</f>
        <v>15.6</v>
      </c>
      <c r="H71" s="26">
        <f>I77*$L$4+I77</f>
        <v>7.3449999999999998</v>
      </c>
      <c r="I71" s="25">
        <v>4.6500000000000004</v>
      </c>
      <c r="J71" t="s">
        <v>18</v>
      </c>
    </row>
    <row r="72" spans="1:16384" ht="15.75">
      <c r="A72" s="21">
        <v>1034</v>
      </c>
      <c r="B72" s="22" t="inlineStr">
        <is>
          <t>MOZZARELLA ΜΠΑΣΤΟΥΝΙ ΑDORO 3.0kg</t>
        </is>
      </c>
      <c r="C72" s="25" t="s">
        <v>12</v>
      </c>
      <c r="D72" s="25"/>
      <c r="E72" s="25">
        <v>3000</v>
      </c>
      <c r="F72" s="25">
        <v>4</v>
      </c>
      <c r="G72" s="25">
        <f>E72*F72/1000</f>
        <v>12</v>
      </c>
      <c r="H72" s="26">
        <f>I78*24%+I78</f>
        <v>6.2619999999999996</v>
      </c>
      <c r="I72" s="25">
        <v>6.5</v>
      </c>
      <c r="J72" t="s">
        <v>18</v>
      </c>
    </row>
    <row r="73" spans="1:16384" ht="15.75">
      <c r="A73" s="21">
        <v>2031</v>
      </c>
      <c r="B73" s="22" t="inlineStr">
        <is>
          <t>REGATO (ΚΕΦΑΛΙ) 3.0kg</t>
        </is>
      </c>
      <c r="C73" s="25" t="s">
        <v>12</v>
      </c>
      <c r="D73" s="25"/>
      <c r="E73" s="25">
        <v>3000</v>
      </c>
      <c r="F73" s="25">
        <v>6</v>
      </c>
      <c r="G73" s="25">
        <f>E73*F73/1000</f>
        <v>18</v>
      </c>
      <c r="H73" s="26">
        <f>I79*$L$4+I79</f>
        <v>8.1925000000000008</v>
      </c>
      <c r="I73" s="25">
        <v>6.4000000000000004</v>
      </c>
      <c r="J73" t="s">
        <v>18</v>
      </c>
    </row>
    <row r="74" spans="1:16384" ht="15.75">
      <c r="A74" s="21">
        <v>1063</v>
      </c>
      <c r="B74" s="22" t="inlineStr">
        <is>
          <t>CHEDDAR ΦΕΤΕΣ 1kg</t>
        </is>
      </c>
      <c r="C74" s="25" t="s">
        <v>12</v>
      </c>
      <c r="D74" s="25"/>
      <c r="E74" s="25">
        <v>1232</v>
      </c>
      <c r="F74" s="25">
        <v>10</v>
      </c>
      <c r="G74" s="25">
        <f>E74*F74/1000</f>
        <v>12.32</v>
      </c>
      <c r="H74" s="26">
        <f>I80*$L$4+I80</f>
        <v>8.0229999999999997</v>
      </c>
      <c r="I74" s="25">
        <v>6.0999999999999996</v>
      </c>
      <c r="J74" t="s">
        <v>18</v>
      </c>
    </row>
    <row r="75" spans="1:16384" ht="15.75">
      <c r="A75" s="30">
        <v>1842</v>
      </c>
      <c r="B75" s="41" t="inlineStr">
        <is>
          <t>ΤΥΡΙ ΜΑΝΟΥΡΙ ΠΟΠ  2.0kg</t>
        </is>
      </c>
      <c r="C75" s="25" t="s">
        <v>12</v>
      </c>
      <c r="D75" s="32"/>
      <c r="E75" s="32">
        <v>2000</v>
      </c>
      <c r="F75" s="32">
        <v>4</v>
      </c>
      <c r="G75" s="25">
        <f>E75*F75/1000</f>
        <v>8</v>
      </c>
      <c r="H75" s="26">
        <f>I81*$L$4+I81</f>
        <v>7.8535000000000004</v>
      </c>
      <c r="I75" s="25">
        <v>12.5</v>
      </c>
      <c r="J75" t="s">
        <v>18</v>
      </c>
    </row>
    <row r="76" spans="1:16384" ht="15.75">
      <c r="A76" s="21">
        <v>100</v>
      </c>
      <c r="B76" s="22" t="inlineStr">
        <is>
          <t>ΤΥΡΙ ΚΡΕΜΑ NATURAL 70%   BUKO 1,5kg</t>
        </is>
      </c>
      <c r="C76" s="25" t="inlineStr">
        <is>
          <t>ΤΕΜΧ</t>
        </is>
      </c>
      <c r="D76" s="25"/>
      <c r="E76" s="25">
        <v>1500</v>
      </c>
      <c r="F76" s="25">
        <v>4</v>
      </c>
      <c r="G76" s="25">
        <f>E76*F76/1000</f>
        <v>6</v>
      </c>
      <c r="H76" s="26">
        <f>I82*$L$4+I82</f>
        <v>12.317</v>
      </c>
      <c r="I76" s="25">
        <v>12</v>
      </c>
      <c r="J76" t="s">
        <v>18</v>
      </c>
    </row>
    <row r="77" spans="1:16384" ht="15.75">
      <c r="A77" s="21">
        <v>1029</v>
      </c>
      <c r="B77" s="22" t="inlineStr">
        <is>
          <t>BLUE CHEESE ΔΑΝΙΑΣ 3/3ΚΙΛ</t>
        </is>
      </c>
      <c r="C77" s="25" t="s">
        <v>12</v>
      </c>
      <c r="D77" s="25"/>
      <c r="E77" s="25">
        <v>3000</v>
      </c>
      <c r="F77" s="25"/>
      <c r="G77" s="25">
        <f>E77*F77/1000</f>
        <v>0</v>
      </c>
      <c r="H77" s="26">
        <f>I83*$L$4+I83</f>
        <v>6.7235000000000005</v>
      </c>
      <c r="I77" s="25">
        <v>6.5</v>
      </c>
      <c r="J77" t="s">
        <v>18</v>
      </c>
    </row>
    <row r="78" spans="1:16384" ht="15.75">
      <c r="A78" s="21">
        <v>2573</v>
      </c>
      <c r="B78" s="22" t="inlineStr">
        <is>
          <t>ΧΑΛΟΥΜΙ ΤΥΡΙ 750gr</t>
        </is>
      </c>
      <c r="C78" s="25" t="s">
        <v>17</v>
      </c>
      <c r="D78" s="25"/>
      <c r="E78" s="25"/>
      <c r="F78" s="25"/>
      <c r="G78" s="25"/>
      <c r="H78" s="26">
        <f>I84*$L$4+I84</f>
        <v>9.6050000000000004</v>
      </c>
      <c r="I78" s="25">
        <v>5.0499999999999998</v>
      </c>
      <c r="J78" t="s">
        <v>18</v>
      </c>
    </row>
    <row r="79" spans="1:16384" ht="15.75">
      <c r="H79" s="42"/>
      <c r="I79" s="25">
        <v>7.25</v>
      </c>
    </row>
    <row r="80" spans="1:16384" ht="15.75">
      <c r="A80" s="34" t="s">
        <v>19</v>
      </c>
      <c r="B80" s="35"/>
      <c r="C80" s="35"/>
      <c r="D80" s="35"/>
      <c r="E80" s="35"/>
      <c r="F80" s="35"/>
      <c r="G80" s="35"/>
      <c r="H80" s="36"/>
      <c r="I80" s="25">
        <v>7.0999999999999996</v>
      </c>
    </row>
    <row r="81" spans="1:16384" ht="16.5">
      <c r="A81" s="8" t="s">
        <v>1</v>
      </c>
      <c r="B81" s="37" t="s">
        <v>2</v>
      </c>
      <c r="C81" s="37"/>
      <c r="D81" s="11"/>
      <c r="E81" s="11"/>
      <c r="F81" s="33" t="s">
        <v>3</v>
      </c>
      <c r="G81" s="19"/>
      <c r="H81" s="14" t="s">
        <v>4</v>
      </c>
      <c r="I81" s="32">
        <v>6.9500000000000002</v>
      </c>
    </row>
    <row r="82" spans="1:16384" ht="16.5">
      <c r="A82" s="15" t="s">
        <v>5</v>
      </c>
      <c r="B82" s="39"/>
      <c r="C82" s="17" t="s">
        <v>6</v>
      </c>
      <c r="D82" s="18" t="s">
        <v>7</v>
      </c>
      <c r="E82" s="18" t="s">
        <v>8</v>
      </c>
      <c r="F82" s="19" t="s">
        <v>9</v>
      </c>
      <c r="G82" s="19" t="s">
        <v>10</v>
      </c>
      <c r="H82" s="20" t="s">
        <v>11</v>
      </c>
      <c r="I82" s="25">
        <v>10.9</v>
      </c>
      <c r="J82" t="s">
        <v>19</v>
      </c>
    </row>
    <row r="83" spans="1:16384" ht="15.75">
      <c r="A83" s="21">
        <v>601</v>
      </c>
      <c r="B83" s="22" t="inlineStr">
        <is>
          <t>ΜΠΙΦΤΕΚΙ HAMBURGER ΜΟΣΧ. 80 Κ/Ψ CARN</t>
        </is>
      </c>
      <c r="C83" s="25" t="s">
        <v>12</v>
      </c>
      <c r="D83" s="24">
        <v>35</v>
      </c>
      <c r="E83" s="25">
        <v>3000</v>
      </c>
      <c r="F83" s="25">
        <v>2</v>
      </c>
      <c r="G83" s="25">
        <f>E83*F83/1000</f>
        <v>6</v>
      </c>
      <c r="H83" s="26">
        <f>I89*$L$4+I89</f>
        <v>4.6895000000000007</v>
      </c>
      <c r="I83" s="25">
        <v>5.9500000000000002</v>
      </c>
      <c r="J83" t="s">
        <v>19</v>
      </c>
      <c r="XEW83" s="0"/>
      <c r="XEX83" s="0"/>
      <c r="XEY83" s="0"/>
      <c r="XEZ83" s="0"/>
      <c r="XFA83" s="0"/>
      <c r="XFB83" s="0"/>
      <c r="XFC83" s="0"/>
      <c r="XFD83" s="0"/>
    </row>
    <row r="84" spans="1:16384" ht="15.75">
      <c r="A84" s="21">
        <v>1099</v>
      </c>
      <c r="B84" s="22" t="inlineStr">
        <is>
          <t>ΜΠΙΦΤΕΚΙ HAMBURGER ΜΟΣΧ.120GR Κ/Ψ CARN</t>
        </is>
      </c>
      <c r="C84" s="25" t="s">
        <v>12</v>
      </c>
      <c r="D84" s="24">
        <v>25</v>
      </c>
      <c r="E84" s="25">
        <v>3000</v>
      </c>
      <c r="F84" s="25">
        <v>2</v>
      </c>
      <c r="G84" s="25">
        <f>E84*F84/1000</f>
        <v>6</v>
      </c>
      <c r="H84" s="26">
        <f>I90*$L$4+I90</f>
        <v>4.9154999999999998</v>
      </c>
      <c r="I84" s="25">
        <v>8.5</v>
      </c>
      <c r="J84" t="s">
        <v>19</v>
      </c>
    </row>
    <row r="85" spans="1:16384" ht="15.75">
      <c r="A85" s="21">
        <v>845</v>
      </c>
      <c r="B85" s="22" t="inlineStr">
        <is>
          <t>ΜΠΙΦΤΕΚΙ ΑΠΛΟ Κ/Ψ 120GR KASIDIS</t>
        </is>
      </c>
      <c r="C85" s="25" t="s">
        <v>12</v>
      </c>
      <c r="D85" s="24">
        <v>1</v>
      </c>
      <c r="E85" s="25">
        <v>120</v>
      </c>
      <c r="F85" s="25">
        <v>42</v>
      </c>
      <c r="G85" s="25">
        <f>E85*F85/1000</f>
        <v>5.04</v>
      </c>
      <c r="H85" s="26">
        <f>I91*$L$4+I91</f>
        <v>4.8025000000000002</v>
      </c>
      <c r="J85" t="s">
        <v>19</v>
      </c>
    </row>
    <row r="86" spans="1:16384" ht="15.75">
      <c r="A86" s="21">
        <v>846</v>
      </c>
      <c r="B86" s="22" t="inlineStr">
        <is>
          <t>ΚΕΜΠΑΠ ΣΙΣ Κ/Ψ Ε.E 100GR KASIDIS (ΜΕ ΚΑΛΑΜΑΚΙ)</t>
        </is>
      </c>
      <c r="C86" s="25" t="s">
        <v>12</v>
      </c>
      <c r="D86" s="24"/>
      <c r="E86" s="25">
        <v>1</v>
      </c>
      <c r="F86" s="25">
        <v>5</v>
      </c>
      <c r="G86" s="25">
        <v>5</v>
      </c>
      <c r="H86" s="26">
        <f>I93*$L$4+I93</f>
        <v>5.085</v>
      </c>
      <c r="J86" t="s">
        <v>19</v>
      </c>
    </row>
    <row r="87" spans="1:16384" ht="15.75">
      <c r="A87" s="21">
        <v>856</v>
      </c>
      <c r="B87" s="22" t="inlineStr">
        <is>
          <t>ΜΠΙΦΤΕΚΙ ΓΕΜΙΣΤΟ Κ/Ψ 120GR KASIDIS (ΜΑΚΡΟΣΤΕΝΟ)</t>
        </is>
      </c>
      <c r="C87" s="25" t="s">
        <v>12</v>
      </c>
      <c r="D87" s="24"/>
      <c r="E87" s="25"/>
      <c r="F87" s="25"/>
      <c r="G87" s="25">
        <v>5</v>
      </c>
      <c r="H87" s="26">
        <f>I94*$L$4+I94</f>
        <v>5.8760000000000003</v>
      </c>
      <c r="J87" t="s">
        <v>19</v>
      </c>
    </row>
    <row r="88" spans="1:16384" ht="15.75">
      <c r="A88" s="21">
        <v>944</v>
      </c>
      <c r="B88" s="22" t="inlineStr">
        <is>
          <t>ΜΠΙΦΤΕΚΙ ΑΠΛΟ STICK 100GR KASIDIS (ΧΩΡΙΣ ΚΑΛΑΜΑΚΙ)</t>
        </is>
      </c>
      <c r="C88" s="25" t="s">
        <v>12</v>
      </c>
      <c r="D88" s="24"/>
      <c r="E88" s="25"/>
      <c r="F88" s="25"/>
      <c r="G88" s="25">
        <v>5</v>
      </c>
      <c r="H88" s="26">
        <f>I95*$L$4+I95</f>
        <v>4.8025000000000002</v>
      </c>
      <c r="J88" t="s">
        <v>19</v>
      </c>
    </row>
    <row r="89" spans="1:16384" ht="15.75">
      <c r="A89" s="21">
        <v>132</v>
      </c>
      <c r="B89" s="22" t="inlineStr">
        <is>
          <t>ΚΕΦΤΕΔΑΚΙΑ 4 ΚΙΛΩΝ ΕΠΑΓΓ.ΣΥΣΚ</t>
        </is>
      </c>
      <c r="C89" s="25" t="s">
        <v>12</v>
      </c>
      <c r="D89" s="24">
        <v>135</v>
      </c>
      <c r="E89" s="25">
        <v>1</v>
      </c>
      <c r="F89" s="25">
        <v>2</v>
      </c>
      <c r="G89" s="25">
        <v>4</v>
      </c>
      <c r="H89" s="26">
        <f>I96*$L$4+I96</f>
        <v>5.085</v>
      </c>
      <c r="I89" s="25">
        <v>4.1500000000000004</v>
      </c>
      <c r="J89" t="s">
        <v>19</v>
      </c>
    </row>
    <row r="90" spans="1:16384" ht="15.75">
      <c r="A90" s="21">
        <v>138</v>
      </c>
      <c r="B90" s="22" t="inlineStr">
        <is>
          <t>ΚΟΤΟΠΟΥΛΟ ΜΕΝΤΑΓΙΟΝ ΨΗΜ. Κ/Ψ 2,5KG CARN</t>
        </is>
      </c>
      <c r="C90" s="25" t="s">
        <v>12</v>
      </c>
      <c r="D90" s="24">
        <v>25</v>
      </c>
      <c r="E90" s="25">
        <v>2500</v>
      </c>
      <c r="F90" s="25">
        <v>2</v>
      </c>
      <c r="G90" s="25">
        <f>E90*F90/1000</f>
        <v>5</v>
      </c>
      <c r="H90" s="26">
        <f>I97*$L$4+I97</f>
        <v>8.7010000000000005</v>
      </c>
      <c r="I90" s="25">
        <v>4.3499999999999996</v>
      </c>
      <c r="J90" t="s">
        <v>19</v>
      </c>
    </row>
    <row r="91" spans="1:16384" ht="15.75">
      <c r="A91" s="21">
        <v>833</v>
      </c>
      <c r="B91" s="22" t="inlineStr">
        <is>
          <t>ΦΙΛΕΤΟ ΚΟΤΟΠ.ΨΗΜ.ΛΩΡΙΔΕΣ GRIL [2.5/kg] CARN</t>
        </is>
      </c>
      <c r="C91" s="25" t="s">
        <v>12</v>
      </c>
      <c r="D91" s="24"/>
      <c r="E91" s="25">
        <v>2500</v>
      </c>
      <c r="F91" s="25">
        <v>4</v>
      </c>
      <c r="G91" s="25">
        <f>E91*F91/1000</f>
        <v>10</v>
      </c>
      <c r="H91" s="26">
        <v>7.5999999999999996</v>
      </c>
      <c r="I91" s="25">
        <v>4.25</v>
      </c>
      <c r="J91" t="s">
        <v>19</v>
      </c>
    </row>
    <row r="92" spans="1:16384" ht="15.75">
      <c r="A92" s="21">
        <v>296</v>
      </c>
      <c r="B92" s="22" t="inlineStr">
        <is>
          <t>ΚΟΤΟΜΠΟΥΚΙΕΣ ΠΑΝΕ ΨΗΜΕΝΕΣ ΚΤΨ AMANDORI</t>
        </is>
      </c>
      <c r="C92" s="25" t="s">
        <v>12</v>
      </c>
      <c r="D92" s="24"/>
      <c r="E92" s="25">
        <v>2500</v>
      </c>
      <c r="F92" s="25">
        <v>4</v>
      </c>
      <c r="G92" s="25">
        <f>E92*F92/1000</f>
        <v>10</v>
      </c>
      <c r="H92" s="26">
        <v>5.2000000000000002</v>
      </c>
      <c r="I92" s="25"/>
      <c r="J92" t="s">
        <v>19</v>
      </c>
    </row>
    <row r="93" spans="1:16384" ht="15.75">
      <c r="A93" s="21">
        <v>804</v>
      </c>
      <c r="B93" s="22" t="inlineStr">
        <is>
          <t>ΚΟΤΟΜΠΟΥΚΕΣ ΠΑΝΕ 1KG Κ/Ψ CARN</t>
        </is>
      </c>
      <c r="C93" s="25" t="s">
        <v>12</v>
      </c>
      <c r="D93" s="24">
        <v>20</v>
      </c>
      <c r="E93" s="25">
        <v>1000</v>
      </c>
      <c r="F93" s="25">
        <v>5</v>
      </c>
      <c r="G93" s="25">
        <f>E93*F93/1000</f>
        <v>5</v>
      </c>
      <c r="H93" s="26">
        <f>I99*$L$4+I99</f>
        <v>6.1020000000000003</v>
      </c>
      <c r="I93" s="25">
        <v>4.5</v>
      </c>
      <c r="J93" t="s">
        <v>19</v>
      </c>
    </row>
    <row r="94" spans="1:16384" ht="15.75">
      <c r="A94" s="21">
        <v>835</v>
      </c>
      <c r="B94" s="22" t="inlineStr">
        <is>
          <t>ΠΑΤΑΤΑ MCAIN COYNTRY,  2.5KG</t>
        </is>
      </c>
      <c r="C94" s="25" t="s">
        <v>12</v>
      </c>
      <c r="D94" s="24"/>
      <c r="E94" s="25">
        <v>2500</v>
      </c>
      <c r="F94" s="25">
        <v>4</v>
      </c>
      <c r="G94" s="25">
        <f>E94*F94/1000</f>
        <v>10</v>
      </c>
      <c r="H94" s="26">
        <f>I100*24%+I100</f>
        <v>2.7280000000000002</v>
      </c>
      <c r="I94" s="25">
        <v>5.2000000000000002</v>
      </c>
      <c r="J94" t="s">
        <v>19</v>
      </c>
    </row>
    <row r="95" spans="1:16384" ht="15.75">
      <c r="A95" s="21">
        <v>205</v>
      </c>
      <c r="B95" s="22" t="inlineStr">
        <is>
          <t>ΠΑΤΑΤΑ L.W. PRIVATE  9X9, 2.5KG</t>
        </is>
      </c>
      <c r="C95" s="25" t="s">
        <v>12</v>
      </c>
      <c r="D95" s="24"/>
      <c r="E95" s="25">
        <v>2500</v>
      </c>
      <c r="F95" s="25">
        <v>4</v>
      </c>
      <c r="G95" s="25">
        <f>E95*F95/1000</f>
        <v>10</v>
      </c>
      <c r="H95" s="26">
        <f>I101*24%+I101</f>
        <v>1.488</v>
      </c>
      <c r="I95" s="25">
        <v>4.25</v>
      </c>
      <c r="J95" t="s">
        <v>19</v>
      </c>
    </row>
    <row r="96" spans="1:16384" ht="15.75">
      <c r="A96" s="21">
        <v>199</v>
      </c>
      <c r="B96" s="22" t="inlineStr">
        <is>
          <t>ΠΑΤΑΤΑ L.W. PRIVATE  11Χ11, 2.5KG</t>
        </is>
      </c>
      <c r="C96" s="25" t="s">
        <v>12</v>
      </c>
      <c r="D96" s="24"/>
      <c r="E96" s="25">
        <v>2500</v>
      </c>
      <c r="F96" s="25">
        <v>4</v>
      </c>
      <c r="G96" s="25">
        <f>E96*F96/1000</f>
        <v>10</v>
      </c>
      <c r="H96" s="26">
        <f>I102*24%+I102</f>
        <v>1.488</v>
      </c>
      <c r="I96" s="25">
        <v>4.5</v>
      </c>
      <c r="J96" t="s">
        <v>19</v>
      </c>
    </row>
    <row r="97" spans="1:16384" ht="15.75">
      <c r="A97" s="21">
        <v>207</v>
      </c>
      <c r="B97" s="22" t="inlineStr">
        <is>
          <t>ΠΑΤΑΤΑ L.W. PRIVATE  9Χ18, 2.5KG</t>
        </is>
      </c>
      <c r="C97" s="25" t="s">
        <v>12</v>
      </c>
      <c r="D97" s="24"/>
      <c r="E97" s="25">
        <v>2500</v>
      </c>
      <c r="F97" s="25">
        <v>4</v>
      </c>
      <c r="G97" s="25">
        <v>10</v>
      </c>
      <c r="H97" s="26">
        <f>I103*24%+I103</f>
        <v>1.488</v>
      </c>
      <c r="I97" s="25">
        <v>7.7000000000000002</v>
      </c>
      <c r="J97" t="s">
        <v>19</v>
      </c>
    </row>
    <row r="98" spans="1:16384" ht="15.75">
      <c r="A98" s="21">
        <v>2699</v>
      </c>
      <c r="B98" s="22" t="inlineStr">
        <is>
          <t>AVICO POMMES FRITES 10*1000G INT</t>
        </is>
      </c>
      <c r="C98" s="25" t="s">
        <v>12</v>
      </c>
      <c r="D98" s="24"/>
      <c r="E98" s="43">
        <v>1000</v>
      </c>
      <c r="F98" s="25">
        <v>10</v>
      </c>
      <c r="G98" s="25">
        <v>10</v>
      </c>
      <c r="H98" s="26">
        <f>I104*24%+I104</f>
        <v>1.24</v>
      </c>
      <c r="I98" s="25">
        <v>6.7000000000000002</v>
      </c>
      <c r="J98" t="s">
        <v>19</v>
      </c>
    </row>
    <row r="99" spans="1:16384" ht="15.75">
      <c r="A99" s="44">
        <v>371</v>
      </c>
      <c r="B99" s="45" t="inlineStr">
        <is>
          <t>ΤΥΡΟΚΡΟΚΕΤΑ ΚΤΨ, 1KG </t>
        </is>
      </c>
      <c r="C99" s="43" t="s">
        <v>12</v>
      </c>
      <c r="D99" s="24">
        <v>35</v>
      </c>
      <c r="E99" s="43">
        <v>1000</v>
      </c>
      <c r="F99" s="43">
        <v>3</v>
      </c>
      <c r="G99" s="43">
        <f>E99*F99/1000</f>
        <v>3</v>
      </c>
      <c r="H99" s="26">
        <f>I105*24%+I105</f>
        <v>6.4480000000000004</v>
      </c>
      <c r="I99" s="25">
        <v>5.4000000000000004</v>
      </c>
      <c r="J99" t="s">
        <v>19</v>
      </c>
    </row>
    <row r="100" spans="1:16384" ht="15.75">
      <c r="A100" s="46"/>
      <c r="B100" s="47"/>
      <c r="C100" s="46"/>
      <c r="D100" s="46"/>
      <c r="E100" s="46"/>
      <c r="F100" s="46"/>
      <c r="G100" s="46"/>
      <c r="H100" s="48"/>
      <c r="I100" s="25">
        <v>2.2000000000000002</v>
      </c>
    </row>
    <row r="101" spans="1:16384" ht="15.75">
      <c r="I101" s="25">
        <v>1.2</v>
      </c>
    </row>
    <row r="102" spans="1:16384" ht="15.75">
      <c r="A102" s="34" t="s">
        <v>20</v>
      </c>
      <c r="B102" s="35"/>
      <c r="C102" s="35"/>
      <c r="D102" s="35"/>
      <c r="E102" s="35"/>
      <c r="F102" s="35"/>
      <c r="G102" s="35"/>
      <c r="H102" s="36"/>
      <c r="I102" s="25">
        <v>1.2</v>
      </c>
    </row>
    <row r="103" spans="1:16384" ht="16.5">
      <c r="A103" s="8" t="s">
        <v>1</v>
      </c>
      <c r="B103" s="37" t="s">
        <v>2</v>
      </c>
      <c r="C103" s="9"/>
      <c r="D103" s="11"/>
      <c r="E103" s="11"/>
      <c r="F103" s="33"/>
      <c r="G103" s="19"/>
      <c r="H103" s="20" t="s">
        <v>4</v>
      </c>
      <c r="I103" s="25">
        <v>1.2</v>
      </c>
    </row>
    <row r="104" spans="1:16384" ht="16.5">
      <c r="A104" s="15" t="s">
        <v>5</v>
      </c>
      <c r="B104" s="39"/>
      <c r="C104" s="49" t="s">
        <v>6</v>
      </c>
      <c r="D104" s="50" t="inlineStr">
        <is>
          <t>GR/ΤΕΜΑΧΙΟ</t>
        </is>
      </c>
      <c r="E104" s="19"/>
      <c r="F104" s="50" t="inlineStr">
        <is>
          <t>GR/KIBΩΤΙΟ</t>
        </is>
      </c>
      <c r="G104" s="51"/>
      <c r="H104" s="20" t="s">
        <v>11</v>
      </c>
      <c r="I104" s="25">
        <v>1</v>
      </c>
    </row>
    <row r="105" spans="1:16384" ht="15.75">
      <c r="A105" s="44">
        <v>849</v>
      </c>
      <c r="B105" s="45" t="inlineStr">
        <is>
          <t>ΣΟΥΒΛΑΚΙ ΜΗΧΑΝΗΣ Κ/Ψ ΠΑΝΣΕΤΑ 100%, 100gr</t>
        </is>
      </c>
      <c r="C105" s="43" t="s">
        <v>12</v>
      </c>
      <c r="D105" s="52">
        <v>100</v>
      </c>
      <c r="E105" s="53"/>
      <c r="F105" s="52">
        <v>6400</v>
      </c>
      <c r="G105" s="53"/>
      <c r="H105" s="54">
        <f>I111*$L$4+I111</f>
        <v>5.085</v>
      </c>
      <c r="I105" s="43">
        <v>5.2000000000000002</v>
      </c>
      <c r="J105" s="34" t="s">
        <v>20</v>
      </c>
      <c r="K105" s="35"/>
      <c r="L105" s="35"/>
      <c r="M105" s="35"/>
      <c r="N105" s="35"/>
      <c r="O105" s="35"/>
      <c r="P105" s="35"/>
      <c r="Q105" s="36"/>
    </row>
    <row r="106" spans="1:16384" ht="15.75">
      <c r="A106" s="44">
        <v>652</v>
      </c>
      <c r="B106" s="45" t="inlineStr">
        <is>
          <t>ΣΟΥΒΛΑΚΙ ΜΗΧΑΝΗΣ ΛΑΙΜΟ ΠΑΝΣΕΤΑ ΠΛΑΚΕ 100gr</t>
        </is>
      </c>
      <c r="C106" s="43" t="s">
        <v>12</v>
      </c>
      <c r="D106" s="52">
        <v>90</v>
      </c>
      <c r="E106" s="53"/>
      <c r="F106" s="52">
        <v>5500</v>
      </c>
      <c r="G106" s="53"/>
      <c r="H106" s="54">
        <f>I112*$L$4+I112</f>
        <v>5.3109999999999999</v>
      </c>
      <c r="J106" s="34" t="s">
        <v>20</v>
      </c>
    </row>
    <row r="107" spans="1:16384" ht="15.75">
      <c r="A107" s="44">
        <v>973</v>
      </c>
      <c r="B107" s="45" t="inlineStr">
        <is>
          <t>ΣΟΥΒΛΑΚΙ ΚΟΤΟΠΟΥΛΟ ΜΗΧΑΝΗΣ ΜΠΟΥΤΙ Κ/Ψ, 90gr/100gr</t>
        </is>
      </c>
      <c r="C107" s="43" t="s">
        <v>12</v>
      </c>
      <c r="D107" s="52">
        <v>90</v>
      </c>
      <c r="E107" s="53"/>
      <c r="F107" s="52">
        <v>5800</v>
      </c>
      <c r="G107" s="53"/>
      <c r="H107" s="54">
        <f>I113*$L$4+I113</f>
        <v>6.5540000000000003</v>
      </c>
      <c r="J107" s="34" t="s">
        <v>20</v>
      </c>
    </row>
    <row r="108" spans="1:16384" ht="15.75">
      <c r="A108" s="44">
        <v>867</v>
      </c>
      <c r="B108" s="45" t="inlineStr">
        <is>
          <t>ΣΟΥΒΛΑΚΙ ΚΟΤΟΠΟΥΛΟ ΜΗΧΑΝΗΣ ΣΤΗΘΟΣ Κ/Ψ, 100gr</t>
        </is>
      </c>
      <c r="C108" s="43" t="s">
        <v>12</v>
      </c>
      <c r="D108" s="52">
        <v>100</v>
      </c>
      <c r="E108" s="53"/>
      <c r="F108" s="52">
        <v>6400</v>
      </c>
      <c r="G108" s="53"/>
      <c r="H108" s="54">
        <f>I114*$L$4+I114</f>
        <v>6.6670000000000007</v>
      </c>
      <c r="J108" s="34" t="s">
        <v>20</v>
      </c>
    </row>
    <row r="109" spans="1:16384" ht="15.75">
      <c r="A109" s="44">
        <v>536</v>
      </c>
      <c r="B109" s="45" t="inlineStr">
        <is>
          <t>ΓΥΡΟΣ ΧΟΙΡΙΝΟΣ  Κ/Ψ ΠΑΝΣΕΤΑ-ΣΠΑΛΑ 5KG/7KG/10KG…</t>
        </is>
      </c>
      <c r="C109" s="43" t="s">
        <v>12</v>
      </c>
      <c r="D109" s="52"/>
      <c r="E109" s="53"/>
      <c r="F109" s="52"/>
      <c r="G109" s="53"/>
      <c r="H109" s="54">
        <v>4.9699999999999998</v>
      </c>
      <c r="J109" s="34" t="s">
        <v>20</v>
      </c>
    </row>
    <row r="111" spans="1:16384" ht="15.75">
      <c r="I111" s="43">
        <v>4.5</v>
      </c>
    </row>
    <row r="112" spans="1:16384" ht="15.75">
      <c r="A112" s="46"/>
      <c r="B112" s="47"/>
      <c r="C112" s="46"/>
      <c r="D112" s="46"/>
      <c r="E112" s="46"/>
      <c r="F112" s="46"/>
      <c r="G112" s="46"/>
      <c r="H112" s="48"/>
      <c r="I112" s="43">
        <v>4.7000000000000002</v>
      </c>
    </row>
    <row r="113" spans="1:16384" ht="15.75">
      <c r="A113" s="34" t="s">
        <v>21</v>
      </c>
      <c r="B113" s="35"/>
      <c r="C113" s="35"/>
      <c r="D113" s="35"/>
      <c r="E113" s="35"/>
      <c r="F113" s="35"/>
      <c r="G113" s="35"/>
      <c r="H113" s="36"/>
      <c r="I113" s="43">
        <v>5.7999999999999998</v>
      </c>
    </row>
    <row r="114" spans="1:16384" ht="16.5">
      <c r="A114" s="8" t="s">
        <v>1</v>
      </c>
      <c r="B114" s="37" t="s">
        <v>2</v>
      </c>
      <c r="C114" s="10"/>
      <c r="D114" s="11"/>
      <c r="E114" s="11"/>
      <c r="F114" s="33" t="s">
        <v>3</v>
      </c>
      <c r="G114" s="19"/>
      <c r="H114" s="14" t="s">
        <v>4</v>
      </c>
      <c r="I114" s="43">
        <v>5.9000000000000004</v>
      </c>
    </row>
    <row r="115" spans="1:16384" ht="16.5">
      <c r="A115" s="15" t="s">
        <v>5</v>
      </c>
      <c r="B115" s="39"/>
      <c r="C115" s="17" t="s">
        <v>6</v>
      </c>
      <c r="D115" s="18" t="s">
        <v>7</v>
      </c>
      <c r="E115" s="18" t="s">
        <v>8</v>
      </c>
      <c r="F115" s="19" t="s">
        <v>9</v>
      </c>
      <c r="G115" s="19" t="s">
        <v>10</v>
      </c>
      <c r="H115" s="20" t="s">
        <v>11</v>
      </c>
      <c r="I115" s="43">
        <v>4.2000000000000002</v>
      </c>
    </row>
    <row r="116" spans="1:16384" ht="15.75">
      <c r="A116" s="55">
        <v>115</v>
      </c>
      <c r="B116" s="22" t="inlineStr">
        <is>
          <t>ΜΟΥΣΤΑΡΔΑ ΛΑΙΣ, 9.0kg </t>
        </is>
      </c>
      <c r="C116" s="25" t="s">
        <v>22</v>
      </c>
      <c r="D116" s="24">
        <v>1</v>
      </c>
      <c r="E116" s="25">
        <v>9000</v>
      </c>
      <c r="F116" s="25">
        <v>1</v>
      </c>
      <c r="G116" s="25">
        <f>E116*F116/1000</f>
        <v>9</v>
      </c>
      <c r="H116" s="26">
        <f>I122*$N$124+I122</f>
        <v>7.8300000000000001</v>
      </c>
      <c r="J116" s="34" t="s">
        <v>21</v>
      </c>
      <c r="K116" s="35"/>
      <c r="L116" s="35"/>
      <c r="M116" s="35"/>
      <c r="N116" s="35"/>
      <c r="O116" s="35"/>
      <c r="P116" s="35"/>
      <c r="Q116" s="36"/>
    </row>
    <row r="117" spans="1:16384" ht="15.75">
      <c r="A117" s="55">
        <v>161</v>
      </c>
      <c r="B117" s="22" t="inlineStr">
        <is>
          <t>ΜΟΥΣΤΑΡΔΑ ΜΠΕΤΟΝΙ ROSSO,  4.0kg </t>
        </is>
      </c>
      <c r="C117" s="25" t="s">
        <v>22</v>
      </c>
      <c r="D117" s="24">
        <v>1</v>
      </c>
      <c r="E117" s="25">
        <v>4000</v>
      </c>
      <c r="F117" s="25">
        <v>5</v>
      </c>
      <c r="G117" s="25">
        <f>E117*F117/1000</f>
        <v>20</v>
      </c>
      <c r="H117" s="26">
        <f>I123*$N$124+I123</f>
        <v>3.5</v>
      </c>
      <c r="J117" s="34" t="s">
        <v>21</v>
      </c>
    </row>
    <row r="118" spans="1:16384" ht="15.75">
      <c r="A118" s="55">
        <v>1903</v>
      </c>
      <c r="B118" s="22" t="inlineStr">
        <is>
          <t>ΜΟΥΣΤΑΡΔΑ HELLMAN'S 4,8LT</t>
        </is>
      </c>
      <c r="C118" s="25" t="s">
        <v>22</v>
      </c>
      <c r="D118" s="24">
        <v>1</v>
      </c>
      <c r="E118" s="25">
        <v>4800</v>
      </c>
      <c r="F118" s="25">
        <v>3</v>
      </c>
      <c r="G118" s="25">
        <v>14.4</v>
      </c>
      <c r="H118" s="26">
        <f>I124*$N$124+I124</f>
        <v>8.9900000000000002</v>
      </c>
      <c r="J118" s="34" t="s">
        <v>21</v>
      </c>
    </row>
    <row r="119" spans="1:16384" ht="15.75">
      <c r="A119" s="55">
        <v>995</v>
      </c>
      <c r="B119" s="22" t="inlineStr">
        <is>
          <t>ΜΟΥΣΤΑΡΔΑ 3Π,  4.0kg  </t>
        </is>
      </c>
      <c r="C119" s="25" t="s">
        <v>22</v>
      </c>
      <c r="D119" s="24">
        <v>1</v>
      </c>
      <c r="E119" s="25">
        <v>4000</v>
      </c>
      <c r="F119" s="25">
        <v>4</v>
      </c>
      <c r="G119" s="25">
        <f>E119*F119/1000</f>
        <v>16</v>
      </c>
      <c r="H119" s="26">
        <f>I125*$N$124+I125</f>
        <v>3.5</v>
      </c>
      <c r="J119" s="34" t="s">
        <v>21</v>
      </c>
    </row>
    <row r="120" spans="1:16384" ht="15.75">
      <c r="A120" s="21">
        <v>162</v>
      </c>
      <c r="B120" s="22" t="inlineStr">
        <is>
          <t>ΚΕΤΣΑΠ ROSSO, 4kg</t>
        </is>
      </c>
      <c r="C120" s="25" t="s">
        <v>22</v>
      </c>
      <c r="D120" s="24">
        <v>1</v>
      </c>
      <c r="E120" s="25">
        <v>4000</v>
      </c>
      <c r="F120" s="25">
        <v>5</v>
      </c>
      <c r="G120" s="25">
        <f>E120*F120/1000</f>
        <v>20</v>
      </c>
      <c r="H120" s="26">
        <f>I126*$N$124+I126</f>
        <v>4.8600000000000003</v>
      </c>
      <c r="J120" s="34" t="s">
        <v>21</v>
      </c>
    </row>
    <row r="121" spans="1:16384" ht="15.75">
      <c r="A121" s="21">
        <v>1902</v>
      </c>
      <c r="B121" s="22" t="inlineStr">
        <is>
          <t>ΚΕΤΣΑΠ HELLMAN'S 4,8LT</t>
        </is>
      </c>
      <c r="C121" s="25" t="s">
        <v>23</v>
      </c>
      <c r="D121" s="24">
        <v>1</v>
      </c>
      <c r="E121" s="25">
        <v>4800</v>
      </c>
      <c r="F121" s="25">
        <v>3</v>
      </c>
      <c r="G121" s="25">
        <f>E121*F121/1000</f>
        <v>14.4</v>
      </c>
      <c r="H121" s="26">
        <f>I127*$N$124+I127</f>
        <v>8.8300000000000001</v>
      </c>
      <c r="J121" s="34" t="s">
        <v>21</v>
      </c>
    </row>
    <row r="122" spans="1:16384" ht="15.75">
      <c r="A122" s="21">
        <v>368</v>
      </c>
      <c r="B122" s="22" t="inlineStr">
        <is>
          <t>ΚΕΤΣΑΠ 3Π, 4KL</t>
        </is>
      </c>
      <c r="C122" s="25" t="s">
        <v>22</v>
      </c>
      <c r="D122" s="24">
        <v>1</v>
      </c>
      <c r="E122" s="25">
        <v>4000</v>
      </c>
      <c r="F122" s="25">
        <v>4</v>
      </c>
      <c r="G122" s="25">
        <f>E122*F122/1000</f>
        <v>16</v>
      </c>
      <c r="H122" s="26">
        <f>I128*$N$124+I128</f>
        <v>3.9500000000000002</v>
      </c>
      <c r="I122" s="25">
        <v>7.8300000000000001</v>
      </c>
      <c r="J122" s="34" t="s">
        <v>21</v>
      </c>
    </row>
    <row r="123" spans="1:16384" ht="15.75">
      <c r="A123" s="55">
        <v>1032</v>
      </c>
      <c r="B123" s="22" t="inlineStr">
        <is>
          <t>ΣΩΣ ΜΟΥΣΤΑΡΔΑΣ 3Π,  2,0kg</t>
        </is>
      </c>
      <c r="C123" s="25" t="s">
        <v>22</v>
      </c>
      <c r="D123" s="24">
        <v>1</v>
      </c>
      <c r="E123" s="25">
        <v>2000</v>
      </c>
      <c r="F123" s="25">
        <v>4</v>
      </c>
      <c r="G123" s="25">
        <f>E123*F123/1000</f>
        <v>8</v>
      </c>
      <c r="H123" s="26">
        <f>I129*$N$124+I129</f>
        <v>4.3799999999999999</v>
      </c>
      <c r="I123" s="25">
        <v>3.5</v>
      </c>
      <c r="J123" s="34" t="s">
        <v>21</v>
      </c>
    </row>
    <row r="124" spans="1:16384" ht="15.75">
      <c r="A124" s="55">
        <v>1019</v>
      </c>
      <c r="B124" s="22" t="inlineStr">
        <is>
          <t>ΣΩΣ ΚΡΕΑΤΙΚΩΝ &amp; ΛΑΧΑΝΙΚΩΝ 3Π , 2,0KG</t>
        </is>
      </c>
      <c r="C124" s="25" t="s">
        <v>22</v>
      </c>
      <c r="D124" s="24">
        <v>1</v>
      </c>
      <c r="E124" s="25">
        <v>2000</v>
      </c>
      <c r="F124" s="25">
        <v>4</v>
      </c>
      <c r="G124" s="25">
        <f>E124*F124/1000</f>
        <v>8</v>
      </c>
      <c r="H124" s="26">
        <f>I130*$N$124+I130</f>
        <v>5.3399999999999999</v>
      </c>
      <c r="I124" s="25">
        <v>8.9900000000000002</v>
      </c>
      <c r="J124" s="34" t="s">
        <v>21</v>
      </c>
    </row>
    <row r="125" spans="1:16384" ht="15.75">
      <c r="A125" s="21">
        <v>153</v>
      </c>
      <c r="B125" s="22" t="inlineStr">
        <is>
          <t>ΑΓΓΟΥΡΟΜΑΓΙΟΝΕΖΑ  ROSSO 2kg </t>
        </is>
      </c>
      <c r="C125" s="25" t="s">
        <v>22</v>
      </c>
      <c r="D125" s="24">
        <v>1</v>
      </c>
      <c r="E125" s="25">
        <v>2000</v>
      </c>
      <c r="F125" s="25">
        <v>8</v>
      </c>
      <c r="G125" s="25">
        <f>E125*F125/1000</f>
        <v>16</v>
      </c>
      <c r="H125" s="26">
        <f>I131*$N$124+I131</f>
        <v>6.1500000000000004</v>
      </c>
      <c r="I125" s="25">
        <v>3.5</v>
      </c>
      <c r="J125" s="34" t="s">
        <v>21</v>
      </c>
    </row>
    <row r="126" spans="1:16384" ht="15.75">
      <c r="A126" s="21">
        <v>154</v>
      </c>
      <c r="B126" s="22" t="inlineStr">
        <is>
          <t>ΠΙΚΛΟΣΑΛΑΤΑ ROSSO,  2kg</t>
        </is>
      </c>
      <c r="C126" s="25" t="s">
        <v>22</v>
      </c>
      <c r="D126" s="24">
        <v>1</v>
      </c>
      <c r="E126" s="25">
        <v>2000</v>
      </c>
      <c r="F126" s="25">
        <v>8</v>
      </c>
      <c r="G126" s="25">
        <f>E126*F126/1000</f>
        <v>16</v>
      </c>
      <c r="H126" s="26">
        <f>I132*$N$124+I132</f>
        <v>3.75</v>
      </c>
      <c r="I126" s="25">
        <v>4.8600000000000003</v>
      </c>
      <c r="J126" s="34" t="s">
        <v>21</v>
      </c>
    </row>
    <row r="127" spans="1:16384" ht="15.75">
      <c r="A127" s="21">
        <v>157</v>
      </c>
      <c r="B127" s="22" t="inlineStr">
        <is>
          <t>FRENCH ROSSO, 2kg</t>
        </is>
      </c>
      <c r="C127" s="25" t="s">
        <v>22</v>
      </c>
      <c r="D127" s="24">
        <v>1</v>
      </c>
      <c r="E127" s="25">
        <v>2000</v>
      </c>
      <c r="F127" s="25">
        <v>1</v>
      </c>
      <c r="G127" s="25">
        <f>E127*F127/1000</f>
        <v>2</v>
      </c>
      <c r="H127" s="26">
        <f>I133*$N$124+I133</f>
        <v>4.2000000000000002</v>
      </c>
      <c r="I127" s="25">
        <v>8.8300000000000001</v>
      </c>
      <c r="J127" s="34" t="s">
        <v>21</v>
      </c>
      <c r="S127" s="56"/>
    </row>
    <row r="128" spans="1:16384" ht="15.75">
      <c r="A128" s="21">
        <v>158</v>
      </c>
      <c r="B128" s="22" t="inlineStr">
        <is>
          <t>CHICKEN ROSSO, 2kg</t>
        </is>
      </c>
      <c r="C128" s="25" t="s">
        <v>22</v>
      </c>
      <c r="D128" s="24">
        <v>1</v>
      </c>
      <c r="E128" s="25">
        <v>2000</v>
      </c>
      <c r="F128" s="25">
        <v>1</v>
      </c>
      <c r="G128" s="25">
        <f>E128*F128/1000</f>
        <v>2</v>
      </c>
      <c r="H128" s="26">
        <f>I134*$N$124+I134</f>
        <v>4.75</v>
      </c>
      <c r="I128" s="25">
        <v>3.9500000000000002</v>
      </c>
      <c r="J128" s="34" t="s">
        <v>21</v>
      </c>
    </row>
    <row r="129" spans="1:16384" ht="15.75">
      <c r="A129" s="21">
        <v>163</v>
      </c>
      <c r="B129" s="22" t="inlineStr">
        <is>
          <t>ΡΩΣΙΚΗ ROSSO, 2kg</t>
        </is>
      </c>
      <c r="C129" s="25" t="s">
        <v>22</v>
      </c>
      <c r="D129" s="24">
        <v>1</v>
      </c>
      <c r="E129" s="25">
        <v>2000</v>
      </c>
      <c r="F129" s="25">
        <v>8</v>
      </c>
      <c r="G129" s="25">
        <f>E129*F129/1000</f>
        <v>16</v>
      </c>
      <c r="H129" s="26">
        <f>I135*$N$124+I135</f>
        <v>3.3999999999999999</v>
      </c>
      <c r="I129" s="25">
        <v>4.3799999999999999</v>
      </c>
      <c r="J129" s="34" t="s">
        <v>21</v>
      </c>
    </row>
    <row r="130" spans="1:16384" ht="15.75">
      <c r="A130" s="21">
        <v>164</v>
      </c>
      <c r="B130" s="22" t="inlineStr">
        <is>
          <t>ΚΗΠΟΥΡΟΥ ROSSO, 2kg</t>
        </is>
      </c>
      <c r="C130" s="25" t="s">
        <v>22</v>
      </c>
      <c r="D130" s="24">
        <v>1</v>
      </c>
      <c r="E130" s="25">
        <v>2000</v>
      </c>
      <c r="F130" s="25">
        <v>8</v>
      </c>
      <c r="G130" s="25">
        <f>E130*F130/1000</f>
        <v>16</v>
      </c>
      <c r="H130" s="26">
        <f>I143*$N$124+I143</f>
        <v>5.8499999999999996</v>
      </c>
      <c r="I130" s="25">
        <v>5.3399999999999999</v>
      </c>
      <c r="J130" s="34" t="s">
        <v>21</v>
      </c>
    </row>
    <row r="131" spans="1:16384" ht="15.75">
      <c r="A131" s="21">
        <v>166</v>
      </c>
      <c r="B131" s="22" t="inlineStr">
        <is>
          <t>ΟΥΓΓΑΡΙΑΣ ROSSO, 2kg</t>
        </is>
      </c>
      <c r="C131" s="25" t="s">
        <v>22</v>
      </c>
      <c r="D131" s="24">
        <v>1</v>
      </c>
      <c r="E131" s="25">
        <v>2000</v>
      </c>
      <c r="F131" s="25">
        <v>8</v>
      </c>
      <c r="G131" s="25">
        <f>E131*F131/1000</f>
        <v>16</v>
      </c>
      <c r="H131" s="26">
        <f>I144*$N$124+I144</f>
        <v>5.9000000000000004</v>
      </c>
      <c r="I131" s="25">
        <v>6.1500000000000004</v>
      </c>
      <c r="J131" s="34" t="s">
        <v>21</v>
      </c>
    </row>
    <row r="132" spans="1:16384" ht="15.75">
      <c r="A132" s="21">
        <v>168</v>
      </c>
      <c r="B132" s="22" t="inlineStr">
        <is>
          <t>ΒΟΥΔΑΠΕΣΤΗΣ ROSSO,  2kg</t>
        </is>
      </c>
      <c r="C132" s="25" t="s">
        <v>22</v>
      </c>
      <c r="D132" s="24">
        <v>1</v>
      </c>
      <c r="E132" s="25">
        <v>2000</v>
      </c>
      <c r="F132" s="25">
        <v>8</v>
      </c>
      <c r="G132" s="25">
        <f>E132*F132/1000</f>
        <v>16</v>
      </c>
      <c r="H132" s="26">
        <f>I145*$N$124+I145</f>
        <v>5.7000000000000002</v>
      </c>
      <c r="I132" s="25">
        <v>3.75</v>
      </c>
      <c r="J132" s="34" t="s">
        <v>21</v>
      </c>
    </row>
    <row r="133" spans="1:16384" ht="15.75">
      <c r="A133" s="21">
        <v>169</v>
      </c>
      <c r="B133" s="22" t="inlineStr">
        <is>
          <t>ΤΥΡΟΣΑΛΑΤΑ ROSSO,  2kg</t>
        </is>
      </c>
      <c r="C133" s="25" t="s">
        <v>22</v>
      </c>
      <c r="D133" s="24">
        <v>1</v>
      </c>
      <c r="E133" s="25">
        <v>2000</v>
      </c>
      <c r="F133" s="25">
        <v>8</v>
      </c>
      <c r="G133" s="25">
        <f>E133*F133/1000</f>
        <v>16</v>
      </c>
      <c r="H133" s="26">
        <f>I146*$N$124+I146</f>
        <v>4.2999999999999998</v>
      </c>
      <c r="I133" s="25">
        <v>4.2000000000000002</v>
      </c>
      <c r="J133" s="34" t="s">
        <v>21</v>
      </c>
    </row>
    <row r="134" spans="1:16384" ht="15.75">
      <c r="A134" s="21">
        <v>171</v>
      </c>
      <c r="B134" s="22" t="inlineStr">
        <is>
          <t>ΤΥΡΟΚΑΥΤΕΡΗ ROSSO,  2kg</t>
        </is>
      </c>
      <c r="C134" s="25" t="s">
        <v>22</v>
      </c>
      <c r="D134" s="24">
        <v>1</v>
      </c>
      <c r="E134" s="25">
        <v>2000</v>
      </c>
      <c r="F134" s="25">
        <v>8</v>
      </c>
      <c r="G134" s="25">
        <f>E134*F134/1000</f>
        <v>16</v>
      </c>
      <c r="H134" s="26">
        <f>I147*$N$124+I147</f>
        <v>5.4000000000000004</v>
      </c>
      <c r="I134" s="25">
        <v>4.75</v>
      </c>
      <c r="J134" s="34" t="s">
        <v>21</v>
      </c>
    </row>
    <row r="135" spans="1:16384" ht="15.75">
      <c r="A135" s="21">
        <v>265</v>
      </c>
      <c r="B135" s="22" t="inlineStr">
        <is>
          <t>ΤΖΑΤΖΙΚΙ smart 3Π , 5kg</t>
        </is>
      </c>
      <c r="C135" s="25" t="s">
        <v>22</v>
      </c>
      <c r="D135" s="24">
        <v>1</v>
      </c>
      <c r="E135" s="25">
        <v>5000</v>
      </c>
      <c r="F135" s="25">
        <v>1</v>
      </c>
      <c r="G135" s="25">
        <f>E135*F135/1000</f>
        <v>5</v>
      </c>
      <c r="H135" s="26">
        <f>I148*$N$124+I148</f>
        <v>8.5</v>
      </c>
      <c r="I135" s="25">
        <v>3.3999999999999999</v>
      </c>
      <c r="J135" s="34" t="s">
        <v>21</v>
      </c>
    </row>
    <row r="136" spans="1:16384" ht="15.75">
      <c r="A136" s="21">
        <v>2916</v>
      </c>
      <c r="B136" s="57" t="inlineStr">
        <is>
          <t>ΣΙΚΑΓΟ  2 KG (3Π)</t>
        </is>
      </c>
      <c r="C136" s="58" t="s">
        <v>22</v>
      </c>
      <c r="D136" s="59">
        <v>1</v>
      </c>
      <c r="E136" s="59"/>
      <c r="F136" s="58"/>
      <c r="G136" s="60"/>
      <c r="H136" s="26">
        <v>8.9299999999999997</v>
      </c>
      <c r="I136" s="25"/>
      <c r="J136" s="34" t="s">
        <v>21</v>
      </c>
    </row>
    <row r="137" spans="1:16384" ht="15.75">
      <c r="A137" s="21">
        <v>1006</v>
      </c>
      <c r="B137" s="57" t="inlineStr">
        <is>
          <t>ΤΥΡΟΣΑΛΑΤΑ 2ΚΛ smart</t>
        </is>
      </c>
      <c r="C137" s="58" t="s">
        <v>22</v>
      </c>
      <c r="D137" s="59">
        <v>1</v>
      </c>
      <c r="E137" s="59"/>
      <c r="F137" s="58"/>
      <c r="G137" s="60"/>
      <c r="H137" s="26">
        <v>5.46</v>
      </c>
      <c r="I137" s="25"/>
      <c r="J137" s="34" t="s">
        <v>21</v>
      </c>
    </row>
    <row r="138" spans="1:16384" ht="15.75">
      <c r="A138" s="21">
        <v>2416</v>
      </c>
      <c r="B138" s="57" t="inlineStr">
        <is>
          <t>ΤΥΡΟΚΑΥΤΕΡΗ  SMART 2ΚΛ</t>
        </is>
      </c>
      <c r="C138" s="58" t="s">
        <v>22</v>
      </c>
      <c r="D138" s="59">
        <v>1</v>
      </c>
      <c r="E138" s="59"/>
      <c r="F138" s="58"/>
      <c r="G138" s="60"/>
      <c r="H138" s="26">
        <v>5.5800000000000001</v>
      </c>
      <c r="I138" s="25"/>
      <c r="J138" s="34" t="s">
        <v>21</v>
      </c>
    </row>
    <row r="139" spans="1:16384" ht="15.75">
      <c r="A139" s="21">
        <v>2926</v>
      </c>
      <c r="B139" s="57" t="inlineStr">
        <is>
          <t>ΡΩΣΙΚΗ 3Π</t>
        </is>
      </c>
      <c r="C139" s="58" t="s">
        <v>22</v>
      </c>
      <c r="D139" s="59">
        <v>1</v>
      </c>
      <c r="E139" s="59"/>
      <c r="F139" s="58"/>
      <c r="G139" s="60"/>
      <c r="H139" s="26">
        <v>4.0300000000000002</v>
      </c>
      <c r="I139" s="25"/>
      <c r="J139" s="34" t="s">
        <v>21</v>
      </c>
    </row>
    <row r="140" spans="1:16384" ht="15.75">
      <c r="A140" s="21">
        <v>2021</v>
      </c>
      <c r="B140" s="57" t="inlineStr">
        <is>
          <t>ΚΗΠΟΥΡΟΥ 3Π</t>
        </is>
      </c>
      <c r="C140" s="58" t="s">
        <v>22</v>
      </c>
      <c r="D140" s="59">
        <v>1</v>
      </c>
      <c r="E140" s="59"/>
      <c r="F140" s="58"/>
      <c r="G140" s="60"/>
      <c r="H140" s="26">
        <v>5.46</v>
      </c>
      <c r="I140" s="25"/>
      <c r="J140" s="34" t="s">
        <v>21</v>
      </c>
    </row>
    <row r="141" spans="1:16384" ht="15.75">
      <c r="A141" s="21">
        <v>2925</v>
      </c>
      <c r="B141" s="57" t="inlineStr">
        <is>
          <t>CHICKEN 3Π</t>
        </is>
      </c>
      <c r="C141" s="58" t="s">
        <v>22</v>
      </c>
      <c r="D141" s="59">
        <v>1</v>
      </c>
      <c r="E141" s="59"/>
      <c r="F141" s="58"/>
      <c r="G141" s="60"/>
      <c r="H141" s="26">
        <v>4.5300000000000002</v>
      </c>
      <c r="I141" s="25"/>
      <c r="J141" s="34" t="s">
        <v>21</v>
      </c>
    </row>
    <row r="142" spans="1:16384" ht="15.75">
      <c r="A142" s="21">
        <v>2927</v>
      </c>
      <c r="B142" s="57" t="inlineStr">
        <is>
          <t>COCKTAIL ΣΩΣ 5KG 3Π</t>
        </is>
      </c>
      <c r="C142" s="58" t="s">
        <v>22</v>
      </c>
      <c r="D142" s="59">
        <v>1</v>
      </c>
      <c r="E142" s="59"/>
      <c r="F142" s="58"/>
      <c r="G142" s="60"/>
      <c r="H142" s="26">
        <v>10.67</v>
      </c>
      <c r="I142" s="25"/>
      <c r="J142" s="34" t="s">
        <v>21</v>
      </c>
    </row>
    <row r="143" spans="1:16384" ht="15.75">
      <c r="A143" s="21">
        <v>345</v>
      </c>
      <c r="B143" s="22" t="inlineStr">
        <is>
          <t>ΒΑΣΗ ΣΑΛΤΣΑΣ ROSSO,  2kg</t>
        </is>
      </c>
      <c r="C143" s="25" t="s">
        <v>22</v>
      </c>
      <c r="D143" s="24">
        <v>1</v>
      </c>
      <c r="E143" s="25">
        <v>2000</v>
      </c>
      <c r="F143" s="25">
        <v>8</v>
      </c>
      <c r="G143" s="25">
        <f>E143*F143/1000</f>
        <v>16</v>
      </c>
      <c r="H143" s="26">
        <f>I149*$N$124+I149</f>
        <v>5.0999999999999996</v>
      </c>
      <c r="I143" s="25">
        <v>5.8499999999999996</v>
      </c>
      <c r="J143" s="34" t="s">
        <v>21</v>
      </c>
    </row>
    <row r="144" spans="1:16384" ht="15.75">
      <c r="A144" s="21">
        <v>348</v>
      </c>
      <c r="B144" s="22" t="inlineStr">
        <is>
          <t>ΑΓΙΟΡΕΙΤΙΚΗ ROSSO, 2kg</t>
        </is>
      </c>
      <c r="C144" s="25" t="s">
        <v>22</v>
      </c>
      <c r="D144" s="24">
        <v>1</v>
      </c>
      <c r="E144" s="25">
        <v>2000</v>
      </c>
      <c r="F144" s="25">
        <v>8</v>
      </c>
      <c r="G144" s="25">
        <f>E144*F144/1000</f>
        <v>16</v>
      </c>
      <c r="H144" s="26">
        <f>I150*$N$124+I150</f>
        <v>4.7000000000000002</v>
      </c>
      <c r="I144" s="25">
        <v>5.9000000000000004</v>
      </c>
      <c r="J144" s="34" t="s">
        <v>21</v>
      </c>
    </row>
    <row r="145" spans="1:16384" ht="15.75">
      <c r="A145" s="21">
        <v>1273</v>
      </c>
      <c r="B145" s="22" t="inlineStr">
        <is>
          <t>ΣΑΛΤΣΑ BARBEQUE HELLMANN'S 4.8L</t>
        </is>
      </c>
      <c r="C145" s="25" t="s">
        <v>22</v>
      </c>
      <c r="D145" s="24">
        <v>1</v>
      </c>
      <c r="E145" s="25">
        <v>4800</v>
      </c>
      <c r="F145" s="25">
        <v>3</v>
      </c>
      <c r="G145" s="25">
        <f>E145*F145/1000</f>
        <v>14.4</v>
      </c>
      <c r="H145" s="26">
        <f>I151*$N$124+I151</f>
        <v>14.800000000000001</v>
      </c>
      <c r="I145" s="25">
        <v>5.7000000000000002</v>
      </c>
      <c r="J145" s="34" t="s">
        <v>21</v>
      </c>
    </row>
    <row r="146" spans="1:16384" ht="15.75">
      <c r="A146" s="21">
        <v>1272</v>
      </c>
      <c r="B146" s="22" t="inlineStr">
        <is>
          <t>ΣΑΛΤΣΑ CEASAR'S HELLMANN'S 3L</t>
        </is>
      </c>
      <c r="C146" s="25" t="s">
        <v>22</v>
      </c>
      <c r="D146" s="24">
        <v>1</v>
      </c>
      <c r="E146" s="25">
        <v>3000</v>
      </c>
      <c r="F146" s="25">
        <v>3</v>
      </c>
      <c r="G146" s="25">
        <f>E146*F146/1000</f>
        <v>9</v>
      </c>
      <c r="H146" s="26">
        <f>I152*$N$124+I152</f>
        <v>16.899999999999999</v>
      </c>
      <c r="I146" s="25">
        <v>4.2999999999999998</v>
      </c>
      <c r="J146" s="34" t="s">
        <v>21</v>
      </c>
    </row>
    <row r="147" spans="1:16384" ht="15.75">
      <c r="A147" s="21">
        <v>173</v>
      </c>
      <c r="B147" s="22" t="inlineStr">
        <is>
          <t>MAΓΙΟΝΕΖΑ LIGHT ROSSO,  2kg</t>
        </is>
      </c>
      <c r="C147" s="25" t="s">
        <v>22</v>
      </c>
      <c r="D147" s="24">
        <v>1</v>
      </c>
      <c r="E147" s="25">
        <v>2000</v>
      </c>
      <c r="F147" s="25">
        <v>8</v>
      </c>
      <c r="G147" s="25">
        <f>E147*F147/1000</f>
        <v>16</v>
      </c>
      <c r="H147" s="26">
        <f>I153*$N$124+I153</f>
        <v>3.75</v>
      </c>
      <c r="I147" s="25">
        <v>5.4000000000000004</v>
      </c>
      <c r="J147" s="34" t="s">
        <v>21</v>
      </c>
    </row>
    <row r="148" spans="1:16384" ht="15.75">
      <c r="A148" s="21">
        <v>189</v>
      </c>
      <c r="B148" s="22" t="inlineStr">
        <is>
          <t>MAΓΙΟΝΕΖΑ LIGHT ROSSO,  5kg</t>
        </is>
      </c>
      <c r="C148" s="25" t="s">
        <v>22</v>
      </c>
      <c r="D148" s="24">
        <v>1</v>
      </c>
      <c r="E148" s="25">
        <v>5000</v>
      </c>
      <c r="F148" s="25">
        <v>1</v>
      </c>
      <c r="G148" s="25">
        <f>E148*F148/1000</f>
        <v>5</v>
      </c>
      <c r="H148" s="26">
        <f>I154*$N$124+I154</f>
        <v>9.3000000000000007</v>
      </c>
      <c r="I148" s="25">
        <v>8.5</v>
      </c>
      <c r="J148" s="34" t="s">
        <v>21</v>
      </c>
    </row>
    <row r="149" spans="1:16384" ht="15.75">
      <c r="A149" s="21">
        <v>572</v>
      </c>
      <c r="B149" s="22" t="inlineStr">
        <is>
          <t>ΜΙΓΜΑ ΜΑΓΙΟΝΕΖΑ ROSSO, 2kg</t>
        </is>
      </c>
      <c r="C149" s="25" t="s">
        <v>22</v>
      </c>
      <c r="D149" s="24">
        <v>1</v>
      </c>
      <c r="E149" s="25">
        <v>2000</v>
      </c>
      <c r="F149" s="25">
        <v>8</v>
      </c>
      <c r="G149" s="25">
        <f>E149*F149/1000</f>
        <v>16</v>
      </c>
      <c r="H149" s="26">
        <f>I155*$N$124+I155</f>
        <v>5.2000000000000002</v>
      </c>
      <c r="I149" s="25">
        <v>5.0999999999999996</v>
      </c>
      <c r="J149" s="34" t="s">
        <v>21</v>
      </c>
    </row>
    <row r="150" spans="1:16384" ht="15.75">
      <c r="A150" s="21">
        <v>1386</v>
      </c>
      <c r="B150" s="22" t="inlineStr">
        <is>
          <t>ΜΑΓΙΟΝΕΖΑ HELLMANN'S 5L</t>
        </is>
      </c>
      <c r="C150" s="25" t="s">
        <v>22</v>
      </c>
      <c r="D150" s="24">
        <v>1</v>
      </c>
      <c r="E150" s="25">
        <v>5000</v>
      </c>
      <c r="F150" s="25">
        <v>1</v>
      </c>
      <c r="G150" s="25">
        <f>E150*F150/1000</f>
        <v>5</v>
      </c>
      <c r="H150" s="26">
        <f>I156*$N$124+I156</f>
        <v>17.899999999999999</v>
      </c>
      <c r="I150" s="25">
        <v>4.7000000000000002</v>
      </c>
      <c r="J150" s="34" t="s">
        <v>21</v>
      </c>
    </row>
    <row r="151" spans="1:16384" ht="16.5">
      <c r="A151" s="21">
        <v>1271</v>
      </c>
      <c r="B151" s="22" t="inlineStr">
        <is>
          <t>ΜΑΓΙΟΝΕΖΑ HELLMANN'S 10L</t>
        </is>
      </c>
      <c r="C151" s="25" t="s">
        <v>22</v>
      </c>
      <c r="D151" s="24">
        <v>1</v>
      </c>
      <c r="E151" s="25">
        <v>10000</v>
      </c>
      <c r="F151" s="25">
        <v>1</v>
      </c>
      <c r="G151" s="25">
        <f>E151*F151/1000</f>
        <v>10</v>
      </c>
      <c r="H151" s="26">
        <f>I157*$N$124+I157</f>
        <v>31</v>
      </c>
      <c r="I151" s="25">
        <v>14.800000000000001</v>
      </c>
      <c r="J151" s="34" t="s">
        <v>21</v>
      </c>
    </row>
    <row r="152" spans="1:16384" ht="15.75">
      <c r="A152" s="21">
        <v>1203</v>
      </c>
      <c r="B152" s="22" t="inlineStr">
        <is>
          <t>ΜΑΓΙΟΝΕΖΑ HORECA 3Π 5LT</t>
        </is>
      </c>
      <c r="C152" s="25" t="s">
        <v>22</v>
      </c>
      <c r="D152" s="24">
        <v>1</v>
      </c>
      <c r="E152" s="25">
        <v>5000</v>
      </c>
      <c r="F152" s="25">
        <v>1</v>
      </c>
      <c r="G152" s="25">
        <f>E152*F152/1000</f>
        <v>5</v>
      </c>
      <c r="H152" s="26">
        <f>I158*$N$124+I158</f>
        <v>10.699999999999999</v>
      </c>
      <c r="I152" s="25">
        <v>16.899999999999999</v>
      </c>
      <c r="J152" s="34" t="s">
        <v>21</v>
      </c>
      <c r="Q152" s="61"/>
    </row>
    <row r="153" spans="1:16384" ht="16.5">
      <c r="A153" s="21">
        <v>1754</v>
      </c>
      <c r="B153" s="22" t="inlineStr">
        <is>
          <t>PHILADELPHIA CREAM CHEESE 6X2KG</t>
        </is>
      </c>
      <c r="C153" s="25" t="s">
        <v>22</v>
      </c>
      <c r="D153" s="24">
        <v>1</v>
      </c>
      <c r="E153" s="25">
        <v>2000</v>
      </c>
      <c r="F153" s="25">
        <v>6</v>
      </c>
      <c r="G153" s="25">
        <f>E153*F153/1000</f>
        <v>12</v>
      </c>
      <c r="H153" s="26">
        <f>I159*$N$124+I159</f>
        <v>19.25</v>
      </c>
      <c r="I153" s="25">
        <v>3.75</v>
      </c>
      <c r="J153" s="34" t="s">
        <v>21</v>
      </c>
      <c r="K153" s="62"/>
      <c r="Q153" s="61"/>
    </row>
    <row r="154" spans="1:16384" ht="15.75">
      <c r="I154" s="25">
        <v>9.3000000000000007</v>
      </c>
    </row>
    <row r="155" spans="1:16384" ht="15.75">
      <c r="I155" s="25">
        <v>5.2000000000000002</v>
      </c>
    </row>
    <row r="156" spans="1:16384" ht="15.75">
      <c r="I156" s="25">
        <v>17.899999999999999</v>
      </c>
    </row>
    <row r="157" spans="1:16384" customHeight="1" ht="44.25">
      <c r="A157" s="34" t="inlineStr">
        <is>
          <t>ΑΡΤΟΣΚΕΥΑΣΜΑΤΑ SELECT</t>
        </is>
      </c>
      <c r="B157" s="35"/>
      <c r="C157" s="35"/>
      <c r="D157" s="35"/>
      <c r="E157" s="35"/>
      <c r="F157" s="35"/>
      <c r="G157" s="35"/>
      <c r="H157" s="36"/>
      <c r="I157" s="25">
        <v>31</v>
      </c>
    </row>
    <row r="158" spans="1:16384" ht="16.5">
      <c r="A158" s="8" t="s">
        <v>1</v>
      </c>
      <c r="B158" s="9" t="s">
        <v>2</v>
      </c>
      <c r="C158" s="10"/>
      <c r="D158" s="11"/>
      <c r="E158" s="11"/>
      <c r="F158" s="33" t="s">
        <v>3</v>
      </c>
      <c r="G158" s="19"/>
      <c r="H158" s="20" t="s">
        <v>4</v>
      </c>
      <c r="I158" s="25">
        <v>10.699999999999999</v>
      </c>
    </row>
    <row r="159" spans="1:16384" ht="16.5">
      <c r="A159" s="15" t="s">
        <v>5</v>
      </c>
      <c r="B159" s="39"/>
      <c r="C159" s="17" t="s">
        <v>6</v>
      </c>
      <c r="D159" s="18" t="s">
        <v>7</v>
      </c>
      <c r="E159" s="18" t="s">
        <v>8</v>
      </c>
      <c r="F159" s="19" t="s">
        <v>9</v>
      </c>
      <c r="G159" s="19" t="s">
        <v>10</v>
      </c>
      <c r="H159" s="20" t="s">
        <v>11</v>
      </c>
      <c r="I159" s="25">
        <v>19.25</v>
      </c>
    </row>
    <row r="160" spans="1:16384" ht="15.75">
      <c r="A160" s="63">
        <v>323</v>
      </c>
      <c r="B160" s="45" t="inlineStr">
        <is>
          <t>ΨΩΜΑΚΙ HAMBURGER LARGE ME ΣΟΥΣΑΜΙ (11,5cm - 74gr)</t>
        </is>
      </c>
      <c r="C160" s="43" t="s">
        <v>22</v>
      </c>
      <c r="D160" s="24">
        <v>20</v>
      </c>
      <c r="E160" s="43">
        <f>D160*74</f>
        <v>1480</v>
      </c>
      <c r="F160" s="53">
        <v>2</v>
      </c>
      <c r="G160" s="25">
        <f>E160*F160/1000</f>
        <v>2.96</v>
      </c>
      <c r="H160" s="54">
        <f>I166*$N$124+I166</f>
        <v>0.20000000000000001</v>
      </c>
      <c r="J160" t="s">
        <v>24</v>
      </c>
    </row>
    <row r="161" spans="1:16384" ht="15.75">
      <c r="A161" s="63">
        <v>320</v>
      </c>
      <c r="B161" s="45" t="inlineStr">
        <is>
          <t>ΨΩΜΑΚΙ HAMBURGER KING ME ΣΟΥΣAMI 12,5cm</t>
        </is>
      </c>
      <c r="C161" s="43" t="s">
        <v>22</v>
      </c>
      <c r="D161" s="24">
        <v>16</v>
      </c>
      <c r="E161" s="43">
        <f>D161*92</f>
        <v>1472</v>
      </c>
      <c r="F161" s="53">
        <v>2</v>
      </c>
      <c r="G161" s="25">
        <f>E161*F161/1000</f>
        <v>2.944</v>
      </c>
      <c r="H161" s="54">
        <f>I167*$N$124+I167</f>
        <v>0.22</v>
      </c>
      <c r="J161" t="s">
        <v>24</v>
      </c>
    </row>
    <row r="162" spans="1:16384" ht="15.75">
      <c r="A162" s="44">
        <v>340</v>
      </c>
      <c r="B162" s="45" t="inlineStr">
        <is>
          <t>ΨΩΜΑΚΙ HOT DOG ΜΙΝΙ ΑΠΛΟ(15cm - 55gr)</t>
        </is>
      </c>
      <c r="C162" s="43" t="s">
        <v>17</v>
      </c>
      <c r="D162" s="24">
        <v>24</v>
      </c>
      <c r="E162" s="43">
        <f>D162*55</f>
        <v>1320</v>
      </c>
      <c r="F162" s="53">
        <v>2</v>
      </c>
      <c r="G162" s="25">
        <f>E162*F162/1000</f>
        <v>2.6400000000000001</v>
      </c>
      <c r="H162" s="54">
        <f>I168*$N$124+I168</f>
        <v>0.14000000000000001</v>
      </c>
      <c r="J162" t="s">
        <v>24</v>
      </c>
    </row>
    <row r="163" spans="1:16384" ht="15.75">
      <c r="A163" s="44">
        <v>337</v>
      </c>
      <c r="B163" s="45" t="inlineStr">
        <is>
          <t>ΨΩΜΑΚΙ HOT DOG ΑΠΛΟ (19cm - 75gr)</t>
        </is>
      </c>
      <c r="C163" s="43" t="s">
        <v>17</v>
      </c>
      <c r="D163" s="24">
        <v>24</v>
      </c>
      <c r="E163" s="43">
        <f>D163*75</f>
        <v>1800</v>
      </c>
      <c r="F163" s="53">
        <v>2</v>
      </c>
      <c r="G163" s="25">
        <f>E163*F163/1000</f>
        <v>3.6000000000000001</v>
      </c>
      <c r="H163" s="54">
        <f>I169*$N$124+I169</f>
        <v>0.17000000000000001</v>
      </c>
      <c r="J163" t="s">
        <v>24</v>
      </c>
    </row>
    <row r="164" spans="1:16384" ht="15.75">
      <c r="A164" s="44">
        <v>347</v>
      </c>
      <c r="B164" s="45" t="inlineStr">
        <is>
          <t>ΨΩΜΑΚΙ HOT DOG JUMBO ΑΠΛΟ (24cm - 102gr)</t>
        </is>
      </c>
      <c r="C164" s="43" t="s">
        <v>17</v>
      </c>
      <c r="D164" s="24">
        <v>16</v>
      </c>
      <c r="E164" s="43">
        <f>D164*102</f>
        <v>1632</v>
      </c>
      <c r="F164" s="53">
        <v>2</v>
      </c>
      <c r="G164" s="25">
        <f>E164*F164/1000</f>
        <v>3.2639999999999998</v>
      </c>
      <c r="H164" s="54">
        <f>I170*$N$124+I170</f>
        <v>0.20999999999999999</v>
      </c>
      <c r="J164" t="s">
        <v>24</v>
      </c>
    </row>
    <row r="165" spans="1:16384" ht="15.75">
      <c r="A165" s="44">
        <v>319</v>
      </c>
      <c r="B165" s="45" t="inlineStr">
        <is>
          <t>ΨΩΜΑΚΙ HOT DOG JUMBO ΜΕ ΣΟΥΣΑΜΙ (24cm -104gr)</t>
        </is>
      </c>
      <c r="C165" s="43" t="s">
        <v>17</v>
      </c>
      <c r="D165" s="24">
        <v>16</v>
      </c>
      <c r="E165" s="43">
        <f>104*D165</f>
        <v>1664</v>
      </c>
      <c r="F165" s="53">
        <v>2</v>
      </c>
      <c r="G165" s="25">
        <f>E165*F165/1000</f>
        <v>3.3279999999999998</v>
      </c>
      <c r="H165" s="54">
        <f>I171*$N$124+I171</f>
        <v>0.22</v>
      </c>
      <c r="J165" t="s">
        <v>24</v>
      </c>
    </row>
    <row r="166" spans="1:16384" ht="15.75">
      <c r="A166" s="44">
        <v>2446</v>
      </c>
      <c r="B166" s="45" t="inlineStr">
        <is>
          <t>ΨΩΜΙ ΤΟΣΤ ΛΕΥΚΟ (11Χ11cm) 860gr </t>
        </is>
      </c>
      <c r="C166" s="43" t="s">
        <v>17</v>
      </c>
      <c r="D166" s="24">
        <v>24</v>
      </c>
      <c r="E166" s="43">
        <v>860</v>
      </c>
      <c r="F166" s="43">
        <v>5</v>
      </c>
      <c r="G166" s="25">
        <f>E166*F166/1000</f>
        <v>4.2999999999999998</v>
      </c>
      <c r="H166" s="54">
        <f>I172*$N$124+I172</f>
        <v>1.98</v>
      </c>
      <c r="I166" s="43">
        <v>0.20000000000000001</v>
      </c>
      <c r="J166" t="s">
        <v>24</v>
      </c>
    </row>
    <row r="167" spans="1:16384" ht="15.75">
      <c r="A167" s="44">
        <v>313</v>
      </c>
      <c r="B167" s="45" t="inlineStr">
        <is>
          <t>ΨΩΜΙ ΤΟΣΤ ΟΛΙΚΗΣ ΑΛΕΣΕΩΣ (11Χ11cm) 860gr</t>
        </is>
      </c>
      <c r="C167" s="43" t="s">
        <v>17</v>
      </c>
      <c r="D167" s="24">
        <v>24</v>
      </c>
      <c r="E167" s="43">
        <v>860</v>
      </c>
      <c r="F167" s="43">
        <v>5</v>
      </c>
      <c r="G167" s="25">
        <f>E167*F167/1000</f>
        <v>4.2999999999999998</v>
      </c>
      <c r="H167" s="54">
        <f>I173*$N$124+I173</f>
        <v>2.1200000000000001</v>
      </c>
      <c r="I167" s="43">
        <v>0.22</v>
      </c>
      <c r="J167" t="s">
        <v>24</v>
      </c>
    </row>
    <row r="168" spans="1:16384" ht="15.75">
      <c r="A168" s="44">
        <v>330</v>
      </c>
      <c r="B168" s="45" t="inlineStr">
        <is>
          <t>ΨΩΜΙ ΤΟΣΤ ΛΕΥΚΟ ΓΙΓΑΣ (12Χ12cm)1000g</t>
        </is>
      </c>
      <c r="C168" s="43" t="s">
        <v>17</v>
      </c>
      <c r="D168" s="24">
        <v>24</v>
      </c>
      <c r="E168" s="43">
        <v>1000</v>
      </c>
      <c r="F168" s="43">
        <v>5</v>
      </c>
      <c r="G168" s="25">
        <f>E168*F168/1000</f>
        <v>5</v>
      </c>
      <c r="H168" s="54">
        <f>I174*$N$124+I174</f>
        <v>2.1899999999999999</v>
      </c>
      <c r="I168" s="43">
        <v>0.14000000000000001</v>
      </c>
      <c r="J168" t="s">
        <v>24</v>
      </c>
    </row>
    <row r="169" spans="1:16384" ht="15.75">
      <c r="A169" s="44">
        <v>1188</v>
      </c>
      <c r="B169" s="45" t="inlineStr">
        <is>
          <t>ΨΩΜΙ ΤΟΣΤ ΟΛΙΚΗΣ ΑΛΕΣΕΩΣ ΓΙΓΑΣ</t>
        </is>
      </c>
      <c r="C169" s="43" t="s">
        <v>17</v>
      </c>
      <c r="D169" s="24">
        <v>24</v>
      </c>
      <c r="E169" s="43">
        <v>1000</v>
      </c>
      <c r="F169" s="43">
        <v>5</v>
      </c>
      <c r="G169" s="25">
        <f>E169*F169/1000</f>
        <v>5</v>
      </c>
      <c r="H169" s="54">
        <f>I175*$N$124+I175</f>
        <v>2.3399999999999999</v>
      </c>
      <c r="I169" s="43">
        <v>0.17000000000000001</v>
      </c>
      <c r="J169" t="s">
        <v>24</v>
      </c>
    </row>
    <row r="170" spans="1:16384" ht="15.75">
      <c r="A170" s="44">
        <v>335</v>
      </c>
      <c r="B170" s="45" t="inlineStr">
        <is>
          <t>ΜΠΑΓΚΕΤΑΚΙ ΛΕΥΚΟ ΜΙΝΙ (13cm) 40gr</t>
        </is>
      </c>
      <c r="C170" s="43" t="s">
        <v>22</v>
      </c>
      <c r="D170" s="24">
        <v>1</v>
      </c>
      <c r="E170" s="43">
        <v>40</v>
      </c>
      <c r="F170" s="43">
        <v>85</v>
      </c>
      <c r="G170" s="25">
        <f>E170*F170/1000</f>
        <v>3.3999999999999999</v>
      </c>
      <c r="H170" s="54">
        <f>I176*13%+I176</f>
        <v>0.12543000000000001</v>
      </c>
      <c r="I170" s="43">
        <v>0.20999999999999999</v>
      </c>
      <c r="J170" t="s">
        <v>24</v>
      </c>
    </row>
    <row r="171" spans="1:16384" ht="15.75">
      <c r="A171" s="44">
        <v>2464</v>
      </c>
      <c r="B171" s="45" t="inlineStr">
        <is>
          <t>ΜΠΑΓΚΕΤΑΚΙ ΟΛΙΚΗΣ ΑΛΕΣΕΩΣ ΜΙΝΙ (13cm) 40gr</t>
        </is>
      </c>
      <c r="C171" s="43" t="s">
        <v>22</v>
      </c>
      <c r="D171" s="24">
        <v>1</v>
      </c>
      <c r="E171" s="43">
        <v>40</v>
      </c>
      <c r="F171" s="43">
        <v>85</v>
      </c>
      <c r="G171" s="25">
        <f>E171*F171/1000</f>
        <v>3.3999999999999999</v>
      </c>
      <c r="H171" s="54">
        <f>I177*13%+I177</f>
        <v>0.14124999999999999</v>
      </c>
      <c r="I171" s="43">
        <v>0.22</v>
      </c>
      <c r="J171" t="s">
        <v>24</v>
      </c>
    </row>
    <row r="172" spans="1:16384" customHeight="1" ht="18">
      <c r="A172" s="44">
        <v>2463</v>
      </c>
      <c r="B172" s="45" t="inlineStr">
        <is>
          <t>ΓΑΛΛΙΚΗ ΜΠΑΓΚΕΤΑ ΛΕΥΚΗ ΠΡΨ.ΚΤΨ.140gr 28 ΕΚ</t>
        </is>
      </c>
      <c r="C172" s="43" t="s">
        <v>22</v>
      </c>
      <c r="D172" s="24">
        <v>1</v>
      </c>
      <c r="E172" s="43">
        <v>110</v>
      </c>
      <c r="F172" s="43">
        <v>68</v>
      </c>
      <c r="G172" s="25">
        <f>E172*F172/1000</f>
        <v>7.4800000000000004</v>
      </c>
      <c r="H172" s="54">
        <f>I178*13%+I178</f>
        <v>0.36160000000000003</v>
      </c>
      <c r="I172" s="43">
        <v>1.98</v>
      </c>
      <c r="J172" t="s">
        <v>24</v>
      </c>
    </row>
    <row r="173" spans="1:16384" customHeight="1" ht="16.5">
      <c r="A173" s="44">
        <v>2464</v>
      </c>
      <c r="B173" s="45" t="inlineStr">
        <is>
          <t>ΓΑΛΛΙΚΗ ΜΠΑΓΚΕΤΑ ΟΛΙΚΗΣ ΠΡΨ.ΚΤΨ.140gr 28 ΕΚ</t>
        </is>
      </c>
      <c r="C173" s="43" t="s">
        <v>22</v>
      </c>
      <c r="D173" s="24">
        <v>1</v>
      </c>
      <c r="E173" s="43">
        <v>110</v>
      </c>
      <c r="F173" s="43">
        <v>76</v>
      </c>
      <c r="G173" s="25">
        <f>E173*F173/1000</f>
        <v>8.3599999999999994</v>
      </c>
      <c r="H173" s="54">
        <f>I179*13%+I179</f>
        <v>0.38420000000000004</v>
      </c>
      <c r="I173" s="43">
        <v>2.1200000000000001</v>
      </c>
      <c r="J173" t="s">
        <v>24</v>
      </c>
    </row>
    <row r="174" spans="1:16384" ht="15.75">
      <c r="A174" s="44">
        <v>2658</v>
      </c>
      <c r="B174" s="45" t="inlineStr">
        <is>
          <t>ΨΩΜ. ΜΠΑΓΚΕΤΑ ΒΙΕΝΝΕΖΙΚΗ ΨΗΜ ΚΤΨ</t>
        </is>
      </c>
      <c r="C174" s="43" t="s">
        <v>22</v>
      </c>
      <c r="D174" s="24">
        <v>1</v>
      </c>
      <c r="E174" s="43">
        <v>24</v>
      </c>
      <c r="F174" s="43"/>
      <c r="G174" s="43"/>
      <c r="H174" s="54">
        <f>I180*13%+I180</f>
        <v>0.36160000000000003</v>
      </c>
      <c r="I174" s="43">
        <v>2.1899999999999999</v>
      </c>
      <c r="J174" t="s">
        <v>24</v>
      </c>
    </row>
    <row r="175" spans="1:16384" ht="15.75">
      <c r="A175" s="44">
        <v>2657</v>
      </c>
      <c r="B175" s="45" t="inlineStr">
        <is>
          <t>ΨΩΜ. ΜΠΑΓΚ, ΟΛΙΚ. ΠΟΛΥΣΠ. Νο 25</t>
        </is>
      </c>
      <c r="C175" s="43" t="s">
        <v>22</v>
      </c>
      <c r="D175" s="24">
        <v>1</v>
      </c>
      <c r="E175" s="43">
        <v>24</v>
      </c>
      <c r="F175" s="43"/>
      <c r="G175" s="43"/>
      <c r="H175" s="54">
        <f>I181*13%+I181</f>
        <v>0.33899999999999997</v>
      </c>
      <c r="I175" s="43">
        <v>2.3399999999999999</v>
      </c>
      <c r="J175" t="s">
        <v>24</v>
      </c>
    </row>
    <row r="176" spans="1:16384" ht="15.75">
      <c r="A176" s="44">
        <v>334</v>
      </c>
      <c r="B176" s="45" t="inlineStr">
        <is>
          <t>CROUTONS ΣΕ ΣΥΣΚΕΥΑΣΙΑ 500gr</t>
        </is>
      </c>
      <c r="C176" s="43" t="s">
        <v>12</v>
      </c>
      <c r="D176" s="24">
        <v>1</v>
      </c>
      <c r="E176" s="43">
        <v>500</v>
      </c>
      <c r="F176" s="43">
        <v>6</v>
      </c>
      <c r="G176" s="25">
        <f>E176*F176/1000</f>
        <v>3</v>
      </c>
      <c r="H176" s="54">
        <f>I182*$N$124+I182</f>
        <v>8.0999999999999996</v>
      </c>
      <c r="I176" s="43">
        <v>0.111</v>
      </c>
      <c r="J176" t="s">
        <v>24</v>
      </c>
    </row>
    <row r="177" spans="1:16384" ht="15.75">
      <c r="A177" s="44">
        <v>2113</v>
      </c>
      <c r="B177" s="45" t="inlineStr">
        <is>
          <t>CIABATTA ΣΑΝΤΟΥΙΤΣ ΠΟΛΥΣΠΟΡΗ </t>
        </is>
      </c>
      <c r="C177" s="43" t="s">
        <v>22</v>
      </c>
      <c r="D177" s="24">
        <v>1</v>
      </c>
      <c r="E177" s="43">
        <v>95</v>
      </c>
      <c r="F177" s="43">
        <v>65</v>
      </c>
      <c r="G177" s="25">
        <f>E177*F177/1000</f>
        <v>6.1749999999999998</v>
      </c>
      <c r="H177" s="54">
        <f>I183*13%+I183</f>
        <v>0.56499999999999995</v>
      </c>
      <c r="I177" s="43">
        <v>0.125</v>
      </c>
      <c r="J177" t="s">
        <v>24</v>
      </c>
    </row>
    <row r="178" spans="1:16384" ht="15.75">
      <c r="A178" s="44">
        <v>362</v>
      </c>
      <c r="B178" s="45" t="inlineStr">
        <is>
          <t>CIABATTA No 821 (16cm) 110gr</t>
        </is>
      </c>
      <c r="C178" s="43" t="s">
        <v>22</v>
      </c>
      <c r="D178" s="24">
        <v>1</v>
      </c>
      <c r="E178" s="43">
        <v>110</v>
      </c>
      <c r="F178" s="43">
        <v>40</v>
      </c>
      <c r="G178" s="25">
        <f>E178*F178/1000</f>
        <v>4.4000000000000004</v>
      </c>
      <c r="H178" s="54">
        <f>I184*13%+I184</f>
        <v>0.32204999999999995</v>
      </c>
      <c r="I178" s="43">
        <v>0.32000000000000001</v>
      </c>
      <c r="J178" t="s">
        <v>24</v>
      </c>
    </row>
    <row r="179" spans="1:16384" ht="15.75">
      <c r="A179" s="44" t="inlineStr">
        <is>
          <t>00-001</t>
        </is>
      </c>
      <c r="B179" s="45" t="inlineStr">
        <is>
          <t>ΚΟΥΛΟΥΡΙ ΣΤΡΟΓΓΥΛΟ ΛΕΥΚΟ ΜΕ ΣΟΥΣΑΜΙ 90gr</t>
        </is>
      </c>
      <c r="C179" s="43" t="s">
        <v>22</v>
      </c>
      <c r="D179" s="24">
        <v>1</v>
      </c>
      <c r="E179" s="43">
        <v>90</v>
      </c>
      <c r="F179" s="43">
        <v>50</v>
      </c>
      <c r="G179" s="25">
        <f>E179*F179/1000</f>
        <v>4.5</v>
      </c>
      <c r="H179" s="54">
        <f>I185*13%+I185</f>
        <v>0.30510000000000004</v>
      </c>
      <c r="I179" s="43">
        <v>0.34000000000000002</v>
      </c>
      <c r="J179" t="s">
        <v>24</v>
      </c>
    </row>
    <row r="180" spans="1:16384" ht="15.75">
      <c r="A180" s="44">
        <v>725</v>
      </c>
      <c r="B180" s="45" t="inlineStr">
        <is>
          <t>ΚΟΥΛΟΥΡΙ ΣΤΡΟΓΓΥΛΟ ΠΟΛΥΣΠΟΡΟ </t>
        </is>
      </c>
      <c r="C180" s="43" t="s">
        <v>22</v>
      </c>
      <c r="D180" s="24">
        <v>1</v>
      </c>
      <c r="E180" s="43">
        <v>90</v>
      </c>
      <c r="F180" s="43">
        <v>50</v>
      </c>
      <c r="G180" s="25">
        <f>E180*F180/1000</f>
        <v>4.5</v>
      </c>
      <c r="H180" s="54">
        <f>I186*13%+I186</f>
        <v>0.3503</v>
      </c>
      <c r="I180" s="43">
        <v>0.32000000000000001</v>
      </c>
      <c r="J180" t="s">
        <v>24</v>
      </c>
    </row>
    <row r="181" spans="1:16384" ht="15.75">
      <c r="A181" s="44">
        <v>386</v>
      </c>
      <c r="B181" s="45" t="inlineStr">
        <is>
          <t>SELECT ΠΙΤΑ ΕΛΛΗΝΙΚΗ ΚΑΛΑΜΠΟΚΙΟΥ 17cm</t>
        </is>
      </c>
      <c r="C181" s="43" t="s">
        <v>22</v>
      </c>
      <c r="D181" s="24">
        <v>10</v>
      </c>
      <c r="E181" s="43">
        <f>D181*80</f>
        <v>800</v>
      </c>
      <c r="F181" s="43">
        <v>12</v>
      </c>
      <c r="G181" s="25">
        <f>E181*F181/1000</f>
        <v>9.5999999999999996</v>
      </c>
      <c r="H181" s="54">
        <f>I191*13%+I191</f>
        <v>0.10735</v>
      </c>
      <c r="I181" s="43">
        <v>0.29999999999999999</v>
      </c>
      <c r="J181" t="s">
        <v>24</v>
      </c>
    </row>
    <row r="182" spans="1:16384" ht="15.75">
      <c r="A182" s="44">
        <v>434</v>
      </c>
      <c r="B182" s="45" t="inlineStr">
        <is>
          <t>SELECT ΠΙΤΑ ΕΛΛΗΝΙΚΗ 17cm, 75gr</t>
        </is>
      </c>
      <c r="C182" s="43" t="s">
        <v>22</v>
      </c>
      <c r="D182" s="24">
        <v>10</v>
      </c>
      <c r="E182" s="43">
        <f>D182*80</f>
        <v>800</v>
      </c>
      <c r="F182" s="43">
        <v>12</v>
      </c>
      <c r="G182" s="25">
        <f>E182*F182/1000</f>
        <v>9.5999999999999996</v>
      </c>
      <c r="H182" s="54">
        <f>I192*$N$124+I192</f>
        <v>0.095000000000000001</v>
      </c>
      <c r="I182" s="43">
        <v>8.0999999999999996</v>
      </c>
      <c r="J182" t="s">
        <v>24</v>
      </c>
    </row>
    <row r="183" spans="1:16384" ht="15.75">
      <c r="A183" s="44">
        <v>1115</v>
      </c>
      <c r="B183" s="45" t="inlineStr">
        <is>
          <t>ELVIART ΠΙΤΤΑ  18cm , 100gr</t>
        </is>
      </c>
      <c r="C183" s="43" t="s">
        <v>22</v>
      </c>
      <c r="D183" s="24">
        <v>16</v>
      </c>
      <c r="E183" s="43">
        <v>2000</v>
      </c>
      <c r="F183" s="43">
        <v>6</v>
      </c>
      <c r="G183" s="25">
        <f>E183*F183/1000</f>
        <v>12</v>
      </c>
      <c r="H183" s="54">
        <f>I193*$N$124+I193</f>
        <v>0.095000000000000001</v>
      </c>
      <c r="I183" s="43">
        <v>0.5</v>
      </c>
      <c r="J183" t="s">
        <v>24</v>
      </c>
    </row>
    <row r="184" spans="1:16384" ht="15.75">
      <c r="A184" s="44">
        <v>21</v>
      </c>
      <c r="B184" s="45" t="inlineStr">
        <is>
          <t>ΠΙΤΑ ΚΥΠΡΙΑΚΗ </t>
        </is>
      </c>
      <c r="C184" s="43" t="s">
        <v>22</v>
      </c>
      <c r="D184" s="24">
        <v>6</v>
      </c>
      <c r="E184" s="43">
        <v>1400</v>
      </c>
      <c r="F184" s="43">
        <v>12</v>
      </c>
      <c r="G184" s="25">
        <f>E184*F184/1000</f>
        <v>16.800000000000001</v>
      </c>
      <c r="H184" s="54">
        <f>I194*$N$124+I194</f>
        <v>0.29999999999999999</v>
      </c>
      <c r="I184" s="43">
        <v>0.28499999999999998</v>
      </c>
      <c r="J184" t="s">
        <v>24</v>
      </c>
    </row>
    <row r="185" spans="1:16384" customHeight="1" ht="17.25">
      <c r="A185" s="44">
        <v>65</v>
      </c>
      <c r="B185" s="45" t="inlineStr">
        <is>
          <t>ΛΙΒΑΝΕΖΙΚΗ ΠΙΤΑ ΜΕΓΑΛΗ ΠΕΡΙΚΛΗΣ</t>
        </is>
      </c>
      <c r="C185" s="43" t="s">
        <v>3</v>
      </c>
      <c r="D185" s="24">
        <v>6</v>
      </c>
      <c r="E185" s="43">
        <v>350</v>
      </c>
      <c r="F185" s="43">
        <v>10</v>
      </c>
      <c r="G185" s="25">
        <f>E185*F185/1000</f>
        <v>3.5</v>
      </c>
      <c r="H185" s="54">
        <f>I195*$N$124+I195</f>
        <v>0.90000000000000002</v>
      </c>
      <c r="I185" s="43">
        <v>0.27000000000000002</v>
      </c>
      <c r="J185" t="s">
        <v>24</v>
      </c>
    </row>
    <row r="186" spans="1:16384" customHeight="1" ht="17.25">
      <c r="A186" s="44">
        <v>328</v>
      </c>
      <c r="B186" s="45" t="inlineStr">
        <is>
          <t>SELECT ΑΡΑΒΙΚΗ ΠΙΤΑ . 29cm , 90gr </t>
        </is>
      </c>
      <c r="C186" s="43" t="s">
        <v>3</v>
      </c>
      <c r="D186" s="24">
        <v>6</v>
      </c>
      <c r="E186" s="43">
        <f>D186*90</f>
        <v>540</v>
      </c>
      <c r="F186" s="43">
        <v>10</v>
      </c>
      <c r="G186" s="25">
        <f>E186*F186/1000</f>
        <v>5.4000000000000004</v>
      </c>
      <c r="H186" s="54">
        <f>I196*$N$124+I196</f>
        <v>0.93000000000000005</v>
      </c>
      <c r="I186" s="43">
        <v>0.31</v>
      </c>
      <c r="J186" t="s">
        <v>24</v>
      </c>
    </row>
    <row r="187" spans="1:16384" ht="15.75">
      <c r="A187" s="44">
        <v>2929</v>
      </c>
      <c r="B187" s="45" t="inlineStr">
        <is>
          <t>ΨΩΜΑΚΙ ΧΑΜΠΟΥΡΓΚΕΡ ΜΕ ΣΟΥΣΑΜΙ 85 gr</t>
        </is>
      </c>
      <c r="C187" s="43" t="s">
        <v>22</v>
      </c>
      <c r="D187" s="24"/>
      <c r="E187" s="43"/>
      <c r="F187" s="43"/>
      <c r="G187" s="25"/>
      <c r="H187" s="54">
        <v>0.32000000000000001</v>
      </c>
      <c r="I187" s="43"/>
      <c r="J187" t="s">
        <v>24</v>
      </c>
    </row>
    <row r="188" spans="1:16384" ht="15.75">
      <c r="A188" s="44">
        <v>2936</v>
      </c>
      <c r="B188" s="45" t="inlineStr">
        <is>
          <t>ΒΙΕΝΝΕΖΙΚΗ ΜΠΑΓΚΕΤΑ  130 gr</t>
        </is>
      </c>
      <c r="C188" s="43" t="s">
        <v>22</v>
      </c>
      <c r="D188" s="24"/>
      <c r="E188" s="43"/>
      <c r="F188" s="43"/>
      <c r="G188" s="25"/>
      <c r="H188" s="54">
        <v>0.72999999999999998</v>
      </c>
      <c r="I188" s="43"/>
      <c r="J188" t="s">
        <v>24</v>
      </c>
    </row>
    <row r="189" spans="1:16384" ht="15.75">
      <c r="A189" s="44">
        <v>2937</v>
      </c>
      <c r="B189" s="45" t="inlineStr">
        <is>
          <t>ΕΠΑΓΓΕΛΜΑΤΙΚΗ ΦΟΡΜΑ ΤΟΣΤ 1000 gr</t>
        </is>
      </c>
      <c r="C189" s="43" t="s">
        <v>22</v>
      </c>
      <c r="D189" s="24"/>
      <c r="E189" s="43"/>
      <c r="F189" s="43"/>
      <c r="G189" s="25"/>
      <c r="H189" s="54">
        <v>3.71</v>
      </c>
      <c r="I189" s="43"/>
      <c r="J189" t="s">
        <v>24</v>
      </c>
    </row>
    <row r="190" spans="1:16384" ht="15.75">
      <c r="A190" s="44">
        <v>2938</v>
      </c>
      <c r="B190" s="45" t="inlineStr">
        <is>
          <t>ΕΠΑΓΓΕΛΜΑΤΙΚΗ ΦΟΡΜΑ ΤΟΣΤ ΟΛΙΚΗΣ 1000 gr</t>
        </is>
      </c>
      <c r="C190" s="43" t="s">
        <v>22</v>
      </c>
      <c r="D190" s="43"/>
      <c r="E190" s="43"/>
      <c r="F190" s="43"/>
      <c r="G190" s="25"/>
      <c r="H190" s="54">
        <v>3.9399999999999999</v>
      </c>
      <c r="I190" s="43"/>
      <c r="J190" t="s">
        <v>24</v>
      </c>
    </row>
    <row r="191" spans="1:16384" ht="15.75">
      <c r="A191" s="44">
        <v>2933</v>
      </c>
      <c r="B191" s="45" t="inlineStr">
        <is>
          <t>ΨΩΜΑΚΙ SOFT LARGE 120gr</t>
        </is>
      </c>
      <c r="C191" s="43" t="s">
        <v>22</v>
      </c>
      <c r="D191" s="43"/>
      <c r="E191" s="43"/>
      <c r="F191" s="43"/>
      <c r="G191" s="25"/>
      <c r="H191" s="54">
        <v>0.35999999999999999</v>
      </c>
      <c r="I191" s="43">
        <v>0.095000000000000001</v>
      </c>
      <c r="J191" t="s">
        <v>24</v>
      </c>
    </row>
    <row r="192" spans="1:16384" ht="15.75">
      <c r="A192" s="46"/>
      <c r="B192" s="47"/>
      <c r="H192" s="54"/>
      <c r="I192" s="43">
        <v>0.095000000000000001</v>
      </c>
    </row>
    <row r="193" spans="1:16384" ht="15.75">
      <c r="A193" s="34" t="s">
        <v>25</v>
      </c>
      <c r="B193" s="35"/>
      <c r="C193" s="35"/>
      <c r="D193" s="35"/>
      <c r="E193" s="35"/>
      <c r="F193" s="35"/>
      <c r="G193" s="35"/>
      <c r="H193" s="36"/>
      <c r="I193" s="43">
        <v>0.095000000000000001</v>
      </c>
    </row>
    <row r="194" spans="1:16384" ht="16.5">
      <c r="A194" s="8" t="s">
        <v>1</v>
      </c>
      <c r="B194" s="9" t="s">
        <v>2</v>
      </c>
      <c r="C194" s="9"/>
      <c r="D194" s="11"/>
      <c r="E194" s="11"/>
      <c r="F194" s="28" t="s">
        <v>3</v>
      </c>
      <c r="G194" s="29"/>
      <c r="H194" s="20" t="s">
        <v>4</v>
      </c>
      <c r="I194" s="43">
        <v>0.29999999999999999</v>
      </c>
    </row>
    <row r="195" spans="1:16384" ht="16.5">
      <c r="A195" s="15" t="s">
        <v>5</v>
      </c>
      <c r="B195" s="16"/>
      <c r="C195" s="49" t="s">
        <v>6</v>
      </c>
      <c r="D195" s="51" t="inlineStr">
        <is>
          <t>GR/ΤΜΧ</t>
        </is>
      </c>
      <c r="E195" s="18" t="inlineStr">
        <is>
          <t>TEM/ΚΙΒ.</t>
        </is>
      </c>
      <c r="F195" s="64" t="s">
        <v>10</v>
      </c>
      <c r="G195" s="19"/>
      <c r="H195" s="65" t="inlineStr">
        <is>
          <t>€/ΜΜ</t>
        </is>
      </c>
      <c r="I195" s="43">
        <v>0.90000000000000002</v>
      </c>
    </row>
    <row r="196" spans="1:16384" ht="15.75">
      <c r="A196" s="66">
        <v>1017</v>
      </c>
      <c r="B196" s="67" t="inlineStr">
        <is>
          <t>ΓΑΛΑ ΜΑΚΡΑΣ ΔΙΑΡΚΕΙΑΣ 1,5lt 3.5%ΛΙΠ</t>
        </is>
      </c>
      <c r="C196" s="53" t="s">
        <v>22</v>
      </c>
      <c r="D196" s="53">
        <v>1500</v>
      </c>
      <c r="E196" s="53">
        <v>10</v>
      </c>
      <c r="F196" s="68">
        <f>D196*E196/1000</f>
        <v>15</v>
      </c>
      <c r="G196" s="69"/>
      <c r="H196" s="70">
        <f>I202*$L$4+I202</f>
        <v>1.5481</v>
      </c>
      <c r="I196" s="43">
        <v>0.93000000000000005</v>
      </c>
      <c r="J196" s="34" t="s">
        <v>25</v>
      </c>
      <c r="K196" s="35"/>
      <c r="L196" s="35"/>
      <c r="M196" s="35"/>
      <c r="N196" s="35"/>
      <c r="O196" s="35"/>
      <c r="P196" s="35"/>
      <c r="Q196" s="36"/>
    </row>
    <row r="197" spans="1:16384" ht="15.75">
      <c r="A197" s="44">
        <v>1016</v>
      </c>
      <c r="B197" s="45" t="inlineStr">
        <is>
          <t>ΓΑΛΑ ΜΑΚΡΑΣ ΔΙΑΡΚΕΙΑΣ 1,5lt 1.5%ΛΙΠ</t>
        </is>
      </c>
      <c r="C197" s="53" t="s">
        <v>22</v>
      </c>
      <c r="D197" s="53">
        <v>1500</v>
      </c>
      <c r="E197" s="43">
        <v>10</v>
      </c>
      <c r="F197" s="68">
        <f>D197*E197/1000</f>
        <v>15</v>
      </c>
      <c r="G197" s="69"/>
      <c r="H197" s="70">
        <f>I203*$L$4+I203</f>
        <v>1.5481</v>
      </c>
      <c r="J197" s="34" t="s">
        <v>25</v>
      </c>
    </row>
    <row r="198" spans="1:16384" ht="15.75">
      <c r="A198" s="44">
        <v>969</v>
      </c>
      <c r="B198" s="45" t="inlineStr">
        <is>
          <t>ΓΑΛΑ ΕΒΑΠΟΡΕ FRISIAN COW , 410gr</t>
        </is>
      </c>
      <c r="C198" s="43" t="s">
        <v>22</v>
      </c>
      <c r="D198" s="43">
        <v>410</v>
      </c>
      <c r="E198" s="43">
        <v>48</v>
      </c>
      <c r="F198" s="68">
        <f>D198*E198/1000</f>
        <v>19.68</v>
      </c>
      <c r="G198" s="69"/>
      <c r="H198" s="70">
        <f>I204*$L$4+I204</f>
        <v>0.90400000000000003</v>
      </c>
      <c r="J198" s="34" t="s">
        <v>25</v>
      </c>
    </row>
    <row r="199" spans="1:16384" ht="15.75">
      <c r="A199" s="44">
        <v>805</v>
      </c>
      <c r="B199" s="45" t="inlineStr">
        <is>
          <t>ΚΡΕΜΑ ΓΑΛΑΚΤΟΣ CULININAIRE DEBIC 1LT</t>
        </is>
      </c>
      <c r="C199" s="43" t="s">
        <v>22</v>
      </c>
      <c r="D199" s="43">
        <v>1000</v>
      </c>
      <c r="E199" s="43">
        <v>6</v>
      </c>
      <c r="F199" s="68">
        <v>6</v>
      </c>
      <c r="G199" s="69"/>
      <c r="H199" s="70">
        <f>I205*$L$4+I205</f>
        <v>4.0680000000000005</v>
      </c>
      <c r="J199" s="34" t="s">
        <v>25</v>
      </c>
    </row>
    <row r="200" spans="1:16384" ht="15.75">
      <c r="A200" s="44">
        <v>1160</v>
      </c>
      <c r="B200" s="45" t="inlineStr">
        <is>
          <t>KΡΕΜΑ ΓΑΛΑΚ.35% ADORO 1Lt</t>
        </is>
      </c>
      <c r="C200" s="43" t="s">
        <v>22</v>
      </c>
      <c r="D200" s="43">
        <v>1000</v>
      </c>
      <c r="E200" s="43">
        <v>12</v>
      </c>
      <c r="F200" s="68">
        <f>D200*E200/1000</f>
        <v>12</v>
      </c>
      <c r="G200" s="69"/>
      <c r="H200" s="70">
        <f>I206*$L$4+I206</f>
        <v>4.0680000000000005</v>
      </c>
      <c r="J200" s="34" t="s">
        <v>25</v>
      </c>
    </row>
    <row r="201" spans="1:16384" ht="15.75">
      <c r="A201" s="44">
        <v>1172</v>
      </c>
      <c r="B201" s="45" t="inlineStr">
        <is>
          <t>ΕΔΕΣΜΑ ΓΙΑΟΥΡΤΙ  5KG</t>
        </is>
      </c>
      <c r="C201" s="43" t="s">
        <v>12</v>
      </c>
      <c r="D201" s="43">
        <v>5000</v>
      </c>
      <c r="E201" s="43">
        <v>1</v>
      </c>
      <c r="F201" s="68">
        <f>D201*E201/1000</f>
        <v>5</v>
      </c>
      <c r="G201" s="69"/>
      <c r="H201" s="70">
        <f>I207*$L$4+I207</f>
        <v>1.6950000000000001</v>
      </c>
      <c r="J201" s="34" t="s">
        <v>25</v>
      </c>
    </row>
    <row r="202" spans="1:16384" ht="15.75">
      <c r="A202" s="46"/>
      <c r="B202" s="47"/>
      <c r="C202" s="46"/>
      <c r="D202" s="46"/>
      <c r="E202" s="46"/>
      <c r="F202" s="71"/>
      <c r="G202" s="71"/>
      <c r="H202" s="48"/>
      <c r="I202" s="53">
        <v>1.3700000000000001</v>
      </c>
    </row>
    <row r="203" spans="1:16384" ht="16.5">
      <c r="A203" s="5" t="s">
        <v>26</v>
      </c>
      <c r="B203" s="6"/>
      <c r="C203" s="6"/>
      <c r="D203" s="6"/>
      <c r="E203" s="6"/>
      <c r="F203" s="6"/>
      <c r="G203" s="6"/>
      <c r="H203" s="7"/>
      <c r="I203" s="43">
        <v>1.3700000000000001</v>
      </c>
    </row>
    <row r="204" spans="1:16384" ht="16.5">
      <c r="A204" s="8" t="s">
        <v>1</v>
      </c>
      <c r="B204" s="9" t="s">
        <v>2</v>
      </c>
      <c r="C204" s="9"/>
      <c r="D204" s="11"/>
      <c r="E204" s="11"/>
      <c r="F204" s="28" t="s">
        <v>3</v>
      </c>
      <c r="G204" s="29"/>
      <c r="H204" s="20" t="s">
        <v>4</v>
      </c>
      <c r="I204" s="43">
        <v>0.80000000000000004</v>
      </c>
    </row>
    <row r="205" spans="1:16384" ht="16.5">
      <c r="A205" s="15" t="s">
        <v>5</v>
      </c>
      <c r="B205" s="16"/>
      <c r="C205" s="49" t="s">
        <v>6</v>
      </c>
      <c r="D205" s="51" t="s">
        <v>7</v>
      </c>
      <c r="E205" s="18" t="s">
        <v>27</v>
      </c>
      <c r="F205" s="18" t="s">
        <v>28</v>
      </c>
      <c r="G205" s="18" t="s">
        <v>29</v>
      </c>
      <c r="H205" s="65" t="s">
        <v>30</v>
      </c>
      <c r="I205" s="43">
        <v>3.6000000000000001</v>
      </c>
      <c r="J205" s="72"/>
    </row>
    <row r="206" spans="1:16384" ht="15.75">
      <c r="A206" s="66">
        <v>1703</v>
      </c>
      <c r="B206" s="67" t="inlineStr">
        <is>
          <t>ΟΥΖΟΜΕΖΕΔΕΣ 1700ΓΡ</t>
        </is>
      </c>
      <c r="C206" s="53" t="s">
        <v>22</v>
      </c>
      <c r="D206" s="53"/>
      <c r="E206" s="53">
        <v>1700</v>
      </c>
      <c r="F206" s="53">
        <v>6</v>
      </c>
      <c r="G206" s="53">
        <f>E206*F206/1000</f>
        <v>10.199999999999999</v>
      </c>
      <c r="H206" s="70">
        <f>I212*$N$124+I212</f>
        <v>13.699999999999999</v>
      </c>
      <c r="I206" s="43">
        <v>3.6000000000000001</v>
      </c>
      <c r="J206" s="5" t="s">
        <v>26</v>
      </c>
      <c r="K206" s="6"/>
      <c r="L206" s="6"/>
      <c r="M206" s="6"/>
      <c r="N206" s="6"/>
      <c r="O206" s="6"/>
      <c r="P206" s="6"/>
      <c r="Q206" s="7"/>
    </row>
    <row r="207" spans="1:16384" ht="15.75">
      <c r="A207" s="66">
        <v>1702</v>
      </c>
      <c r="B207" s="67" t="inlineStr">
        <is>
          <t>ΣΚΟΥΜΠΡΙ ΦΕΤ. ΚΑΠΝΙΣΤΟ ΣΕ ΛΑΔΙ 1700ΓΡ</t>
        </is>
      </c>
      <c r="C207" s="53" t="s">
        <v>22</v>
      </c>
      <c r="D207" s="53"/>
      <c r="E207" s="53">
        <v>1700</v>
      </c>
      <c r="F207" s="53">
        <v>6</v>
      </c>
      <c r="G207" s="53">
        <f>E207*F207/1000</f>
        <v>10.199999999999999</v>
      </c>
      <c r="H207" s="70">
        <f>I213*$N$124+I213</f>
        <v>15.17</v>
      </c>
      <c r="I207" s="43">
        <v>1.5</v>
      </c>
      <c r="J207" s="5" t="s">
        <v>26</v>
      </c>
    </row>
    <row r="208" spans="1:16384" ht="15.75">
      <c r="A208" s="66">
        <v>1625</v>
      </c>
      <c r="B208" s="67" t="inlineStr">
        <is>
          <t>ΤΣΙΡΟΣΑΛΑΤΑ ΣΕ ΛΑΔΙ 1700ΓΡ</t>
        </is>
      </c>
      <c r="C208" s="53" t="s">
        <v>22</v>
      </c>
      <c r="D208" s="53"/>
      <c r="E208" s="53">
        <v>1700</v>
      </c>
      <c r="F208" s="53">
        <v>6</v>
      </c>
      <c r="G208" s="53">
        <f>E208*F208/1000</f>
        <v>10.199999999999999</v>
      </c>
      <c r="H208" s="70">
        <f>I214*$N$124+I214</f>
        <v>15.17</v>
      </c>
      <c r="J208" s="5" t="s">
        <v>26</v>
      </c>
    </row>
    <row r="209" spans="1:16384" ht="15.75">
      <c r="A209" s="66">
        <v>1626</v>
      </c>
      <c r="B209" s="67" t="inlineStr">
        <is>
          <t>ΓΑΥΡΟΣ ΜΑΡΙΝΑΤΟΣ 1700ΓΡ</t>
        </is>
      </c>
      <c r="C209" s="53" t="s">
        <v>22</v>
      </c>
      <c r="D209" s="53"/>
      <c r="E209" s="53">
        <v>1700</v>
      </c>
      <c r="F209" s="53">
        <v>6</v>
      </c>
      <c r="G209" s="53">
        <f>E209*F209/1000</f>
        <v>10.199999999999999</v>
      </c>
      <c r="H209" s="70">
        <f>I215*$N$124+I215</f>
        <v>15.130000000000001</v>
      </c>
      <c r="J209" s="5" t="s">
        <v>26</v>
      </c>
    </row>
    <row r="210" spans="1:16384" ht="15.75">
      <c r="A210" s="66">
        <v>1700</v>
      </c>
      <c r="B210" s="67" t="inlineStr">
        <is>
          <t>ΤΟΝΟΛΑΚΕΡΔΑ ΣΕ ΛΑΔΙ 1700ΓΡ</t>
        </is>
      </c>
      <c r="C210" s="53" t="s">
        <v>22</v>
      </c>
      <c r="D210" s="53"/>
      <c r="E210" s="53">
        <v>1700</v>
      </c>
      <c r="F210" s="53">
        <v>6</v>
      </c>
      <c r="G210" s="53">
        <f>E210*F210/1000</f>
        <v>10.199999999999999</v>
      </c>
      <c r="H210" s="70">
        <f>I216*$N$124+I216</f>
        <v>22.530000000000001</v>
      </c>
      <c r="J210" s="5" t="s">
        <v>26</v>
      </c>
    </row>
    <row r="211" spans="1:16384" ht="15.75">
      <c r="A211" s="66">
        <v>1281</v>
      </c>
      <c r="B211" s="67" t="inlineStr">
        <is>
          <t>ΑΝΖΟΥΓΙΕΣ ΦΙΛ. ΣΕ ΛΑΔΙ  1700ΓΡ</t>
        </is>
      </c>
      <c r="C211" s="53" t="s">
        <v>22</v>
      </c>
      <c r="D211" s="53"/>
      <c r="E211" s="53">
        <v>1700</v>
      </c>
      <c r="F211" s="53">
        <v>6</v>
      </c>
      <c r="G211" s="53">
        <f>E211*F211/1000</f>
        <v>10.199999999999999</v>
      </c>
      <c r="H211" s="70">
        <f>I217*$N$124+I217</f>
        <v>24.190000000000001</v>
      </c>
      <c r="J211" s="5" t="s">
        <v>26</v>
      </c>
    </row>
    <row r="212" spans="1:16384" ht="15.75">
      <c r="A212" s="66">
        <v>1284</v>
      </c>
      <c r="B212" s="67" t="inlineStr">
        <is>
          <t>ΡΕΓΓΑ ΦΙΛ. ΚΑΠΝΙΣΤΗ 1700ΓΡ</t>
        </is>
      </c>
      <c r="C212" s="53" t="s">
        <v>22</v>
      </c>
      <c r="D212" s="53"/>
      <c r="E212" s="53">
        <v>1700</v>
      </c>
      <c r="F212" s="53">
        <v>6</v>
      </c>
      <c r="G212" s="53">
        <f>E212*F212/1000</f>
        <v>10.199999999999999</v>
      </c>
      <c r="H212" s="70">
        <f>I218*$N$124+I218</f>
        <v>13.699999999999999</v>
      </c>
      <c r="I212" s="53">
        <v>13.699999999999999</v>
      </c>
      <c r="J212" s="5" t="s">
        <v>26</v>
      </c>
    </row>
    <row r="213" spans="1:16384" ht="15.75">
      <c r="I213" s="53">
        <v>15.17</v>
      </c>
    </row>
    <row r="214" spans="1:16384" ht="15.75">
      <c r="A214" s="46"/>
      <c r="B214" s="47"/>
      <c r="C214" s="46"/>
      <c r="D214" s="46"/>
      <c r="E214" s="46"/>
      <c r="F214" s="46"/>
      <c r="G214" s="46"/>
      <c r="H214" s="48"/>
      <c r="I214" s="53">
        <v>15.17</v>
      </c>
    </row>
    <row r="215" spans="1:16384" ht="16.5">
      <c r="A215" s="5" t="s">
        <v>31</v>
      </c>
      <c r="B215" s="6"/>
      <c r="C215" s="6"/>
      <c r="D215" s="6"/>
      <c r="E215" s="6"/>
      <c r="F215" s="6"/>
      <c r="G215" s="6"/>
      <c r="H215" s="7"/>
      <c r="I215" s="53">
        <v>15.130000000000001</v>
      </c>
    </row>
    <row r="216" spans="1:16384" ht="16.5">
      <c r="A216" s="8" t="s">
        <v>1</v>
      </c>
      <c r="B216" s="9" t="s">
        <v>2</v>
      </c>
      <c r="C216" s="9"/>
      <c r="D216" s="50" t="s">
        <v>3</v>
      </c>
      <c r="E216" s="33"/>
      <c r="F216" s="33"/>
      <c r="G216" s="19"/>
      <c r="H216" s="20" t="s">
        <v>4</v>
      </c>
      <c r="I216" s="53">
        <v>22.530000000000001</v>
      </c>
    </row>
    <row r="217" spans="1:16384" ht="16.5">
      <c r="A217" s="15" t="s">
        <v>5</v>
      </c>
      <c r="B217" s="16"/>
      <c r="C217" s="49" t="s">
        <v>6</v>
      </c>
      <c r="D217" s="51" t="s">
        <v>7</v>
      </c>
      <c r="E217" s="18" t="s">
        <v>27</v>
      </c>
      <c r="F217" s="18" t="s">
        <v>28</v>
      </c>
      <c r="G217" s="18" t="s">
        <v>29</v>
      </c>
      <c r="H217" s="65" t="s">
        <v>30</v>
      </c>
      <c r="I217" s="53">
        <v>24.190000000000001</v>
      </c>
    </row>
    <row r="218" spans="1:16384" ht="15.75">
      <c r="A218" s="44">
        <v>1237</v>
      </c>
      <c r="B218" s="45" t="inlineStr">
        <is>
          <t>ΚΟΛΟΚΥΘΟΚΕΦΤΕΔΕΣ 1kg (30τμχ)</t>
        </is>
      </c>
      <c r="C218" s="53" t="s">
        <v>22</v>
      </c>
      <c r="D218" s="24">
        <v>30</v>
      </c>
      <c r="E218" s="43">
        <v>1000</v>
      </c>
      <c r="F218" s="43"/>
      <c r="G218" s="43"/>
      <c r="H218" s="54">
        <v>7.3399999999999999</v>
      </c>
      <c r="I218" s="53">
        <v>13.699999999999999</v>
      </c>
      <c r="J218" s="5" t="s">
        <v>31</v>
      </c>
      <c r="K218" s="6"/>
      <c r="L218" s="6"/>
      <c r="M218" s="6"/>
      <c r="N218" s="6"/>
      <c r="O218" s="6"/>
      <c r="P218" s="6"/>
      <c r="Q218" s="7"/>
    </row>
    <row r="219" spans="1:16384" ht="15.75">
      <c r="A219" s="44">
        <v>1239</v>
      </c>
      <c r="B219" s="45" t="inlineStr">
        <is>
          <t>ΤΟΜΑΤΟΚΕΦΤΕΔΕΣ 1kg (30τμχ)</t>
        </is>
      </c>
      <c r="C219" s="53" t="s">
        <v>22</v>
      </c>
      <c r="D219" s="24">
        <v>30</v>
      </c>
      <c r="E219" s="43">
        <v>1000</v>
      </c>
      <c r="F219" s="43"/>
      <c r="G219" s="43"/>
      <c r="H219" s="54">
        <v>7.3399999999999999</v>
      </c>
      <c r="J219" s="5" t="s">
        <v>31</v>
      </c>
    </row>
    <row r="220" spans="1:16384" ht="15.75">
      <c r="A220" s="44">
        <v>980</v>
      </c>
      <c r="B220" s="45" t="inlineStr">
        <is>
          <t>ΚΑΛΑΜΑΡΙ ΡΟΔΕΛΑ 1kg</t>
        </is>
      </c>
      <c r="C220" s="43" t="s">
        <v>22</v>
      </c>
      <c r="D220" s="24"/>
      <c r="E220" s="43">
        <v>1000</v>
      </c>
      <c r="F220" s="43">
        <v>5</v>
      </c>
      <c r="G220" s="43"/>
      <c r="H220" s="54">
        <v>6.2199999999999998</v>
      </c>
      <c r="J220" s="5" t="s">
        <v>31</v>
      </c>
    </row>
    <row r="221" spans="1:16384" ht="15.75">
      <c r="A221" s="44">
        <v>979</v>
      </c>
      <c r="B221" s="45" t="inlineStr">
        <is>
          <t>ΚΑΛΑΜΑΡΙ STICK 1kg</t>
        </is>
      </c>
      <c r="C221" s="43" t="s">
        <v>12</v>
      </c>
      <c r="D221" s="24"/>
      <c r="E221" s="43">
        <v>1000</v>
      </c>
      <c r="F221" s="43">
        <v>5</v>
      </c>
      <c r="G221" s="43"/>
      <c r="H221" s="54">
        <v>5.3099999999999996</v>
      </c>
      <c r="J221" s="5" t="s">
        <v>31</v>
      </c>
    </row>
    <row r="222" spans="1:16384" ht="15.75">
      <c r="A222" s="44">
        <v>935</v>
      </c>
      <c r="B222" s="45" t="inlineStr">
        <is>
          <t>MC CAIN VEGETABLE BURGER</t>
        </is>
      </c>
      <c r="C222" s="43" t="s">
        <v>12</v>
      </c>
      <c r="D222" s="24">
        <v>10</v>
      </c>
      <c r="E222" s="43">
        <v>1140</v>
      </c>
      <c r="F222" s="43">
        <v>3</v>
      </c>
      <c r="G222" s="53">
        <f>E222*F222/1000</f>
        <v>3.4199999999999999</v>
      </c>
      <c r="H222" s="54">
        <v>5.8799999999999999</v>
      </c>
      <c r="J222" s="5" t="s">
        <v>31</v>
      </c>
    </row>
    <row r="223" spans="1:16384" ht="15.75">
      <c r="A223" s="44">
        <v>2668</v>
      </c>
      <c r="B223" s="45" t="inlineStr">
        <is>
          <t>AVICO AP SQUID STRIPS/PINGS</t>
        </is>
      </c>
      <c r="C223" s="43" t="s">
        <v>12</v>
      </c>
      <c r="D223" s="24">
        <v>1</v>
      </c>
      <c r="E223" s="43">
        <v>1000</v>
      </c>
      <c r="F223" s="43"/>
      <c r="G223" s="53"/>
      <c r="H223" s="54">
        <v>5.7599999999999998</v>
      </c>
      <c r="J223" s="5" t="s">
        <v>31</v>
      </c>
    </row>
    <row r="224" spans="1:16384">
      <c r="A224" s="46"/>
      <c r="B224" s="47"/>
      <c r="C224" s="46"/>
      <c r="D224" s="46"/>
      <c r="E224" s="46"/>
      <c r="F224" s="46"/>
      <c r="G224" s="46"/>
      <c r="H224" s="48"/>
    </row>
    <row r="225" spans="1:16384" ht="15.75">
      <c r="A225" s="4"/>
      <c r="B225" s="4"/>
      <c r="C225" s="4"/>
      <c r="D225" s="4"/>
      <c r="E225" s="4"/>
      <c r="F225" s="4"/>
      <c r="G225" s="4"/>
      <c r="H225" s="73"/>
    </row>
    <row r="226" spans="1:16384" ht="15.75">
      <c r="A226" s="34" t="s">
        <v>32</v>
      </c>
      <c r="B226" s="35"/>
      <c r="C226" s="35"/>
      <c r="D226" s="35"/>
      <c r="E226" s="35"/>
      <c r="F226" s="35"/>
      <c r="G226" s="35"/>
      <c r="H226" s="36"/>
    </row>
    <row r="227" spans="1:16384" ht="16.5">
      <c r="A227" s="8" t="s">
        <v>1</v>
      </c>
      <c r="B227" s="9" t="s">
        <v>2</v>
      </c>
      <c r="C227" s="9"/>
      <c r="D227" s="50" t="s">
        <v>3</v>
      </c>
      <c r="E227" s="33"/>
      <c r="F227" s="33"/>
      <c r="G227" s="19"/>
      <c r="H227" s="20" t="s">
        <v>4</v>
      </c>
    </row>
    <row r="228" spans="1:16384" ht="16.5">
      <c r="A228" s="15" t="s">
        <v>5</v>
      </c>
      <c r="B228" s="16"/>
      <c r="C228" s="49" t="s">
        <v>6</v>
      </c>
      <c r="D228" s="51" t="s">
        <v>7</v>
      </c>
      <c r="E228" s="18" t="s">
        <v>8</v>
      </c>
      <c r="F228" s="19" t="s">
        <v>9</v>
      </c>
      <c r="G228" s="19" t="s">
        <v>10</v>
      </c>
      <c r="H228" s="20" t="s">
        <v>11</v>
      </c>
    </row>
    <row r="229" spans="1:16384" ht="15.75">
      <c r="A229" s="44">
        <v>796</v>
      </c>
      <c r="B229" s="45" t="inlineStr">
        <is>
          <t>ΗΛΙΕΛΑΙΟ 10 LT </t>
        </is>
      </c>
      <c r="C229" s="43" t="s">
        <v>22</v>
      </c>
      <c r="D229" s="24">
        <v>1</v>
      </c>
      <c r="E229" s="43" t="s">
        <v>33</v>
      </c>
      <c r="F229" s="43">
        <v>2</v>
      </c>
      <c r="G229" s="43" t="s">
        <v>34</v>
      </c>
      <c r="H229" s="54">
        <f>I235*24%+I235</f>
        <v>12.152000000000001</v>
      </c>
      <c r="J229" s="34" t="s">
        <v>32</v>
      </c>
      <c r="K229" s="35"/>
      <c r="L229" s="35"/>
      <c r="M229" s="35"/>
      <c r="N229" s="35"/>
      <c r="O229" s="35"/>
      <c r="P229" s="35"/>
      <c r="Q229" s="36"/>
    </row>
    <row r="230" spans="1:16384" ht="15.75">
      <c r="A230" s="44">
        <v>1393</v>
      </c>
      <c r="B230" s="45" t="inlineStr">
        <is>
          <t>ΕΛΑΙΟΛΑΔΟ 5LT</t>
        </is>
      </c>
      <c r="C230" s="43" t="s">
        <v>22</v>
      </c>
      <c r="D230" s="24">
        <v>1</v>
      </c>
      <c r="E230" s="43" t="inlineStr">
        <is>
          <t>5 lt</t>
        </is>
      </c>
      <c r="F230" s="43">
        <v>4</v>
      </c>
      <c r="G230" s="43" t="s">
        <v>34</v>
      </c>
      <c r="H230" s="54">
        <f>I236*13%+I236</f>
        <v>28.25</v>
      </c>
      <c r="J230" s="34" t="s">
        <v>32</v>
      </c>
    </row>
    <row r="231" spans="1:16384" ht="15.75">
      <c r="A231" s="44">
        <v>1308</v>
      </c>
      <c r="B231" s="45" t="inlineStr">
        <is>
          <t>ΑΡΑΒΟΣΙΤΕΛΑΙΟ  10LT</t>
        </is>
      </c>
      <c r="C231" s="43" t="s">
        <v>22</v>
      </c>
      <c r="D231" s="24">
        <v>2</v>
      </c>
      <c r="E231" s="43" t="s">
        <v>33</v>
      </c>
      <c r="F231" s="43">
        <v>2</v>
      </c>
      <c r="G231" s="43" t="s">
        <v>34</v>
      </c>
      <c r="H231" s="54">
        <f>I237*24%+I237</f>
        <v>17.831200000000003</v>
      </c>
      <c r="J231" s="34" t="s">
        <v>32</v>
      </c>
    </row>
    <row r="232" spans="1:16384" ht="15.75">
      <c r="A232" s="44">
        <v>2429</v>
      </c>
      <c r="B232" s="45" t="inlineStr">
        <is>
          <t>SUPER FRYING GOLDEN</t>
        </is>
      </c>
      <c r="C232" s="43" t="s">
        <v>22</v>
      </c>
      <c r="D232" s="24">
        <v>2</v>
      </c>
      <c r="E232" s="43" t="s">
        <v>33</v>
      </c>
      <c r="F232" s="43">
        <v>2</v>
      </c>
      <c r="G232" s="43" t="s">
        <v>33</v>
      </c>
      <c r="H232" s="54">
        <f>I238*24%+I238</f>
        <v>16.616</v>
      </c>
      <c r="J232" s="34" t="s">
        <v>32</v>
      </c>
    </row>
    <row r="233" spans="1:16384" ht="15.75">
      <c r="A233" s="74"/>
      <c r="B233" s="47"/>
      <c r="C233" s="46"/>
      <c r="D233" s="46"/>
      <c r="E233" s="46"/>
      <c r="F233" s="75"/>
      <c r="G233" s="75"/>
      <c r="H233" s="54"/>
    </row>
    <row r="234" spans="1:16384" ht="16.5">
      <c r="A234" s="5" t="s">
        <v>35</v>
      </c>
      <c r="B234" s="6"/>
      <c r="C234" s="6"/>
      <c r="D234" s="6"/>
      <c r="E234" s="6"/>
      <c r="F234" s="6"/>
      <c r="G234" s="6"/>
      <c r="H234" s="7"/>
    </row>
    <row r="235" spans="1:16384" ht="16.5">
      <c r="A235" s="8" t="s">
        <v>1</v>
      </c>
      <c r="B235" s="9" t="s">
        <v>2</v>
      </c>
      <c r="C235" s="9"/>
      <c r="D235" s="50" t="s">
        <v>3</v>
      </c>
      <c r="E235" s="33"/>
      <c r="F235" s="33"/>
      <c r="G235" s="19"/>
      <c r="H235" s="20" t="s">
        <v>4</v>
      </c>
      <c r="I235" s="43">
        <v>9.8000000000000007</v>
      </c>
    </row>
    <row r="236" spans="1:16384" ht="16.5">
      <c r="A236" s="15" t="s">
        <v>5</v>
      </c>
      <c r="B236" s="16"/>
      <c r="C236" s="49" t="s">
        <v>6</v>
      </c>
      <c r="D236" s="51" t="s">
        <v>7</v>
      </c>
      <c r="E236" s="18" t="s">
        <v>27</v>
      </c>
      <c r="F236" s="18" t="s">
        <v>28</v>
      </c>
      <c r="G236" s="18" t="s">
        <v>29</v>
      </c>
      <c r="H236" s="65" t="s">
        <v>30</v>
      </c>
      <c r="I236" s="43">
        <v>25</v>
      </c>
    </row>
    <row r="237" spans="1:16384" ht="15.75">
      <c r="A237" s="44">
        <v>1589</v>
      </c>
      <c r="B237" s="45" t="inlineStr">
        <is>
          <t>ΕΛΙΕΣ ΚΑΛΑΜΩΝ EXTRA LARGE 201-230 TUPPER 3KG</t>
        </is>
      </c>
      <c r="C237" s="43" t="s">
        <v>12</v>
      </c>
      <c r="D237" s="24">
        <v>1</v>
      </c>
      <c r="E237" s="43">
        <v>3000</v>
      </c>
      <c r="F237" s="43">
        <v>4</v>
      </c>
      <c r="G237" s="43">
        <f>E237*F237/1000</f>
        <v>12</v>
      </c>
      <c r="H237" s="54">
        <v>5.7000000000000002</v>
      </c>
      <c r="I237" s="43">
        <v>14.380000000000001</v>
      </c>
      <c r="J237" s="5" t="s">
        <v>35</v>
      </c>
      <c r="K237" s="6"/>
      <c r="L237" s="6"/>
      <c r="M237" s="6"/>
      <c r="N237" s="6"/>
      <c r="O237" s="6"/>
      <c r="P237" s="6"/>
      <c r="Q237" s="7"/>
    </row>
    <row r="238" spans="1:16384" ht="15.75">
      <c r="A238" s="44">
        <v>1591</v>
      </c>
      <c r="B238" s="45" t="inlineStr">
        <is>
          <t>ΠΑΣΤΑ ΜΑΥΡΗΣ ΕΛΙΑΣ 1 ΚΙΛΟ  ΣΕ ΒΑΖΟ</t>
        </is>
      </c>
      <c r="C238" s="43" t="s">
        <v>12</v>
      </c>
      <c r="D238" s="24">
        <v>1</v>
      </c>
      <c r="E238" s="43">
        <v>1000</v>
      </c>
      <c r="F238" s="43">
        <v>6</v>
      </c>
      <c r="G238" s="43">
        <f>E238*F238/1000</f>
        <v>6</v>
      </c>
      <c r="H238" s="54">
        <v>5.5800000000000001</v>
      </c>
      <c r="I238" s="43">
        <v>13.4</v>
      </c>
      <c r="J238" s="5" t="s">
        <v>35</v>
      </c>
    </row>
    <row r="239" spans="1:16384" ht="15.75">
      <c r="A239" s="44">
        <v>1595</v>
      </c>
      <c r="B239" s="45" t="inlineStr">
        <is>
          <t>ΧΡΥΣΑ ΑΥΓΑ ΚΑΡΤΕΛΑ(30TMX)</t>
        </is>
      </c>
      <c r="C239" s="43" t="inlineStr">
        <is>
          <t>ΚΑΡΤΕΛΑ</t>
        </is>
      </c>
      <c r="D239" s="24">
        <v>30</v>
      </c>
      <c r="E239" s="43"/>
      <c r="F239" s="43">
        <v>6</v>
      </c>
      <c r="G239" s="43"/>
      <c r="H239" s="54">
        <v>4.6299999999999999</v>
      </c>
      <c r="I239" s="46"/>
      <c r="J239" s="5" t="s">
        <v>35</v>
      </c>
    </row>
    <row r="240" spans="1:16384" ht="15.75">
      <c r="A240" s="44">
        <v>70</v>
      </c>
      <c r="B240" s="45" t="inlineStr">
        <is>
          <t>ΛΕΜΟΝΙ 340ml</t>
        </is>
      </c>
      <c r="C240" s="43" t="s">
        <v>22</v>
      </c>
      <c r="D240" s="24">
        <v>1</v>
      </c>
      <c r="E240" s="43" t="inlineStr">
        <is>
          <t>0,34 lt</t>
        </is>
      </c>
      <c r="F240" s="43">
        <v>30</v>
      </c>
      <c r="G240" s="43" t="inlineStr">
        <is>
          <t>10,2 lt</t>
        </is>
      </c>
      <c r="H240" s="54">
        <v>0.33000000000000002</v>
      </c>
      <c r="J240" s="5" t="s">
        <v>35</v>
      </c>
    </row>
    <row r="241" spans="1:16384" ht="15.75">
      <c r="A241" s="44">
        <v>1122</v>
      </c>
      <c r="B241" s="45" t="inlineStr">
        <is>
          <t>ΛΕΜΟΝΙ ΑΡΤΙΜΑ 2LT</t>
        </is>
      </c>
      <c r="C241" s="43" t="s">
        <v>22</v>
      </c>
      <c r="D241" s="24">
        <v>1</v>
      </c>
      <c r="E241" s="43" t="inlineStr">
        <is>
          <t>2 lt</t>
        </is>
      </c>
      <c r="F241" s="43">
        <v>8</v>
      </c>
      <c r="G241" s="43" t="s">
        <v>36</v>
      </c>
      <c r="H241" s="54">
        <v>1.9299999999999999</v>
      </c>
      <c r="J241" s="5" t="s">
        <v>35</v>
      </c>
    </row>
    <row r="242" spans="1:16384" ht="15.75">
      <c r="A242" s="44">
        <v>1141</v>
      </c>
      <c r="B242" s="45" t="inlineStr">
        <is>
          <t>ΞΥΔΙ  390 ml</t>
        </is>
      </c>
      <c r="C242" s="43" t="s">
        <v>22</v>
      </c>
      <c r="D242" s="24">
        <v>1</v>
      </c>
      <c r="E242" s="43" t="inlineStr">
        <is>
          <t>0,40 lt</t>
        </is>
      </c>
      <c r="F242" s="43">
        <v>30</v>
      </c>
      <c r="G242" s="43" t="inlineStr">
        <is>
          <t>12 lt</t>
        </is>
      </c>
      <c r="H242" s="54">
        <v>0.42999999999999999</v>
      </c>
      <c r="J242" s="5" t="s">
        <v>35</v>
      </c>
    </row>
    <row r="243" spans="1:16384" ht="15.75">
      <c r="A243" s="44">
        <v>213</v>
      </c>
      <c r="B243" s="45" t="inlineStr">
        <is>
          <t>ΞΥΔΙ  4 LT</t>
        </is>
      </c>
      <c r="C243" s="43" t="s">
        <v>22</v>
      </c>
      <c r="D243" s="24">
        <v>1</v>
      </c>
      <c r="E243" s="43" t="inlineStr">
        <is>
          <t>4 lt</t>
        </is>
      </c>
      <c r="F243" s="43">
        <v>4</v>
      </c>
      <c r="G243" s="43" t="s">
        <v>36</v>
      </c>
      <c r="H243" s="54">
        <v>3.8399999999999999</v>
      </c>
      <c r="J243" s="5" t="s">
        <v>35</v>
      </c>
    </row>
    <row r="244" spans="1:16384" ht="15.75">
      <c r="A244" s="44">
        <v>214</v>
      </c>
      <c r="B244" s="45" t="inlineStr">
        <is>
          <t>ΜΑΚΑΡΟΝΙΑ 5KG [barilla] No 7  </t>
        </is>
      </c>
      <c r="C244" s="43" t="s">
        <v>22</v>
      </c>
      <c r="D244" s="24">
        <v>1</v>
      </c>
      <c r="E244" s="43">
        <v>5000</v>
      </c>
      <c r="F244" s="43">
        <v>3</v>
      </c>
      <c r="G244" s="43">
        <f>E244*F244/1000</f>
        <v>15</v>
      </c>
      <c r="H244" s="54">
        <v>8.1899999999999995</v>
      </c>
      <c r="J244" s="5" t="s">
        <v>35</v>
      </c>
    </row>
    <row r="245" spans="1:16384" ht="15.75">
      <c r="A245" s="44">
        <v>382</v>
      </c>
      <c r="B245" s="45" t="inlineStr">
        <is>
          <t>ΜΑΚΑΡΟΝΙΑ  5KG [barilla] No 5</t>
        </is>
      </c>
      <c r="C245" s="43" t="s">
        <v>22</v>
      </c>
      <c r="D245" s="24">
        <v>1</v>
      </c>
      <c r="E245" s="43">
        <v>5000</v>
      </c>
      <c r="F245" s="43">
        <v>3</v>
      </c>
      <c r="G245" s="43">
        <f>E245*F245/1000</f>
        <v>15</v>
      </c>
      <c r="H245" s="54">
        <v>8.1899999999999995</v>
      </c>
      <c r="J245" s="5" t="s">
        <v>35</v>
      </c>
    </row>
    <row r="246" spans="1:16384" ht="15.75">
      <c r="A246" s="44">
        <v>380</v>
      </c>
      <c r="B246" s="45" t="inlineStr">
        <is>
          <t>ΜΑΚΑΡΟΝΙΑ  5KG [barilla] No 3</t>
        </is>
      </c>
      <c r="C246" s="43" t="s">
        <v>22</v>
      </c>
      <c r="D246" s="24">
        <v>1</v>
      </c>
      <c r="E246" s="43">
        <v>5000</v>
      </c>
      <c r="F246" s="43">
        <v>3</v>
      </c>
      <c r="G246" s="43">
        <f>E246*F246/1000</f>
        <v>15</v>
      </c>
      <c r="H246" s="54">
        <v>8.1899999999999995</v>
      </c>
      <c r="J246" s="5" t="s">
        <v>35</v>
      </c>
    </row>
    <row r="247" spans="1:16384" ht="15.75">
      <c r="A247" s="44">
        <v>379</v>
      </c>
      <c r="B247" s="45" t="inlineStr">
        <is>
          <t>ΖΥΜ/ΚΑ PENΕS RIGΑΤΟΝΙ No73 ΙΤΑΛΙΑΣ 5KG [barilla]</t>
        </is>
      </c>
      <c r="C247" s="43" t="s">
        <v>23</v>
      </c>
      <c r="D247" s="24">
        <v>1</v>
      </c>
      <c r="E247" s="43">
        <v>5000</v>
      </c>
      <c r="F247" s="43">
        <v>3</v>
      </c>
      <c r="G247" s="43">
        <f>E247*F247/1000</f>
        <v>15</v>
      </c>
      <c r="H247" s="54">
        <v>8.9299999999999997</v>
      </c>
      <c r="J247" s="5" t="s">
        <v>35</v>
      </c>
    </row>
    <row r="248" spans="1:16384" ht="15.75">
      <c r="A248" s="44">
        <v>383</v>
      </c>
      <c r="B248" s="45" t="inlineStr">
        <is>
          <t>ΖΑΧΑΡΗ ΟΡΙΖΩΝ Νο 2 ΚΡΥΣΤΑΛΙΚΗ 1kg</t>
        </is>
      </c>
      <c r="C248" s="43" t="s">
        <v>12</v>
      </c>
      <c r="D248" s="24">
        <v>1</v>
      </c>
      <c r="E248" s="43">
        <v>1000</v>
      </c>
      <c r="F248" s="43">
        <v>10</v>
      </c>
      <c r="G248" s="43">
        <f>E248*F248/1000</f>
        <v>10</v>
      </c>
      <c r="H248" s="54">
        <v>0.79000000000000004</v>
      </c>
      <c r="J248" s="5" t="s">
        <v>35</v>
      </c>
    </row>
    <row r="249" spans="1:16384" ht="15.75">
      <c r="A249" s="44">
        <v>1112</v>
      </c>
      <c r="B249" s="45" t="inlineStr">
        <is>
          <t>ΑΛΕΥΡΙ ΓΙΑ ΟΛΕΣ ΤΙΣ ΧΡΗΣΕΙΣ 1kg</t>
        </is>
      </c>
      <c r="C249" s="43" t="s">
        <v>12</v>
      </c>
      <c r="D249" s="24">
        <v>1</v>
      </c>
      <c r="E249" s="43">
        <v>1000</v>
      </c>
      <c r="F249" s="43">
        <v>10</v>
      </c>
      <c r="G249" s="43">
        <f>E249*F249/1000</f>
        <v>10</v>
      </c>
      <c r="H249" s="54">
        <v>0.84999999999999998</v>
      </c>
      <c r="J249" s="5" t="s">
        <v>35</v>
      </c>
    </row>
    <row r="250" spans="1:16384" ht="15.75">
      <c r="A250" s="44">
        <v>1373</v>
      </c>
      <c r="B250" s="45" t="inlineStr">
        <is>
          <t>ΑΛΑΤΙ ΚΑΛΑΣ ΚΟΥΒΑΣ  12,5kg</t>
        </is>
      </c>
      <c r="C250" s="43" t="s">
        <v>12</v>
      </c>
      <c r="D250" s="24">
        <v>1</v>
      </c>
      <c r="E250" s="43">
        <v>12500</v>
      </c>
      <c r="F250" s="43">
        <v>1</v>
      </c>
      <c r="G250" s="43">
        <f>E250*F250/1000</f>
        <v>12.5</v>
      </c>
      <c r="H250" s="54">
        <v>0.89000000000000001</v>
      </c>
      <c r="J250" s="5" t="s">
        <v>35</v>
      </c>
    </row>
    <row r="251" spans="1:16384" ht="15.75">
      <c r="A251" s="44">
        <v>1412</v>
      </c>
      <c r="B251" s="45" t="inlineStr">
        <is>
          <t>ΚΑΛΑΜΠΟΚΙ  340gr</t>
        </is>
      </c>
      <c r="C251" s="43" t="s">
        <v>22</v>
      </c>
      <c r="D251" s="24">
        <v>1</v>
      </c>
      <c r="E251" s="43">
        <v>340</v>
      </c>
      <c r="F251" s="43">
        <v>24</v>
      </c>
      <c r="G251" s="43">
        <f>E251*F251/1000</f>
        <v>8.1600000000000001</v>
      </c>
      <c r="H251" s="54">
        <v>0.88</v>
      </c>
      <c r="J251" s="5" t="s">
        <v>35</v>
      </c>
    </row>
    <row r="252" spans="1:16384" ht="15.75">
      <c r="A252" s="44">
        <v>1854</v>
      </c>
      <c r="B252" s="45" t="inlineStr">
        <is>
          <t>ΚΑΛΑΜΠΟΚΙ ΣΠΥΡΙ  2,550KG</t>
        </is>
      </c>
      <c r="C252" s="43" t="s">
        <v>22</v>
      </c>
      <c r="D252" s="24">
        <v>1</v>
      </c>
      <c r="E252" s="43">
        <v>2550</v>
      </c>
      <c r="F252" s="43">
        <v>3</v>
      </c>
      <c r="G252" s="43">
        <f>E252*F252/1000</f>
        <v>7.6500000000000004</v>
      </c>
      <c r="H252" s="54">
        <v>4.9699999999999998</v>
      </c>
      <c r="J252" s="5" t="s">
        <v>35</v>
      </c>
    </row>
    <row r="253" spans="1:16384" ht="15.75">
      <c r="A253" s="44">
        <v>1085</v>
      </c>
      <c r="B253" s="45" t="inlineStr">
        <is>
          <t>MANITAΡΙ 2,550 κg</t>
        </is>
      </c>
      <c r="C253" s="43" t="s">
        <v>22</v>
      </c>
      <c r="D253" s="24">
        <v>1</v>
      </c>
      <c r="E253" s="43">
        <v>2500</v>
      </c>
      <c r="F253" s="43">
        <v>6</v>
      </c>
      <c r="G253" s="43">
        <f>E253*F253/1000</f>
        <v>15</v>
      </c>
      <c r="H253" s="54">
        <v>4.8399999999999999</v>
      </c>
      <c r="J253" s="5" t="s">
        <v>35</v>
      </c>
    </row>
    <row r="254" spans="1:16384" ht="15.75">
      <c r="A254" s="44">
        <v>705</v>
      </c>
      <c r="B254" s="45" t="inlineStr">
        <is>
          <t>ΤΟΝΟΣ  ΣΕ ΛΑΔΙ ΦΙΛΕΤΟ  2kg</t>
        </is>
      </c>
      <c r="C254" s="43" t="s">
        <v>22</v>
      </c>
      <c r="D254" s="24">
        <v>1</v>
      </c>
      <c r="E254" s="43">
        <v>2000</v>
      </c>
      <c r="F254" s="43">
        <v>6</v>
      </c>
      <c r="G254" s="43">
        <f>E254*F254/1000</f>
        <v>12</v>
      </c>
      <c r="H254" s="54">
        <v>14.76</v>
      </c>
      <c r="J254" s="5" t="s">
        <v>35</v>
      </c>
    </row>
    <row r="255" spans="1:16384" ht="15.75">
      <c r="A255" s="44">
        <v>1035</v>
      </c>
      <c r="B255" s="45" t="inlineStr">
        <is>
          <t>ΠΑΝΤΖΑΡΙ ΜΑΚΕΔΟΝΙΚΗ ΓΗ 4KG (Drained 2,6kg)</t>
        </is>
      </c>
      <c r="C255" s="43" t="s">
        <v>22</v>
      </c>
      <c r="D255" s="24">
        <v>1</v>
      </c>
      <c r="E255" s="43">
        <v>4000</v>
      </c>
      <c r="F255" s="43">
        <v>3</v>
      </c>
      <c r="G255" s="43">
        <f>E255*F255/1000</f>
        <v>12</v>
      </c>
      <c r="H255" s="54">
        <v>4.8399999999999999</v>
      </c>
      <c r="J255" s="5" t="s">
        <v>35</v>
      </c>
    </row>
    <row r="256" spans="1:16384" ht="15.75">
      <c r="A256" s="44">
        <v>2023</v>
      </c>
      <c r="B256" s="45" t="inlineStr">
        <is>
          <t>ΠΙΠΕΡΙΑ ΨΗΤΗ ΦΛΩΡΙΝΗΣ 5ΚΓ</t>
        </is>
      </c>
      <c r="C256" s="43" t="s">
        <v>22</v>
      </c>
      <c r="D256" s="24">
        <v>1</v>
      </c>
      <c r="E256" s="43">
        <v>5000</v>
      </c>
      <c r="F256" s="43">
        <v>1</v>
      </c>
      <c r="G256" s="43">
        <f>E256*F256/1000</f>
        <v>5</v>
      </c>
      <c r="H256" s="54">
        <v>10.42</v>
      </c>
      <c r="J256" s="5" t="s">
        <v>35</v>
      </c>
    </row>
    <row r="257" spans="1:16384" ht="15.75">
      <c r="A257" s="44">
        <v>1693</v>
      </c>
      <c r="B257" s="45" t="inlineStr">
        <is>
          <t>ΠΙΠΕΡΑΚΙ ΤΟΥΡΣΙ ΜΑΚΕΔΟΝΙΚΗ ΓΗ ΔΟΧΕΙΟ 5KG </t>
        </is>
      </c>
      <c r="C257" s="43" t="s">
        <v>22</v>
      </c>
      <c r="D257" s="24">
        <v>1</v>
      </c>
      <c r="E257" s="43">
        <v>5000</v>
      </c>
      <c r="F257" s="43">
        <v>1</v>
      </c>
      <c r="G257" s="43">
        <f>E257*F257/1000</f>
        <v>5</v>
      </c>
      <c r="H257" s="54">
        <v>7.6900000000000004</v>
      </c>
      <c r="J257" s="5" t="s">
        <v>35</v>
      </c>
    </row>
    <row r="258" spans="1:16384" ht="15.75">
      <c r="A258" s="44">
        <v>1614</v>
      </c>
      <c r="B258" s="45" t="inlineStr">
        <is>
          <t>ΜΕΡΕΝΤΑ 10KG</t>
        </is>
      </c>
      <c r="C258" s="43" t="s">
        <v>22</v>
      </c>
      <c r="D258" s="24">
        <v>1</v>
      </c>
      <c r="E258" s="43">
        <v>10000</v>
      </c>
      <c r="F258" s="43">
        <v>1</v>
      </c>
      <c r="G258" s="43">
        <f>E258*F258/1000</f>
        <v>10</v>
      </c>
      <c r="H258" s="54">
        <v>41.909999999999997</v>
      </c>
      <c r="J258" s="5" t="s">
        <v>35</v>
      </c>
    </row>
    <row r="259" spans="1:16384" ht="15.75">
      <c r="A259" s="44">
        <v>1619</v>
      </c>
      <c r="B259" s="45" t="inlineStr">
        <is>
          <t>ΓΑΛΕΤΑ ΤΡΙΜΜΕΝΗ 5 KG</t>
        </is>
      </c>
      <c r="C259" s="43" t="s">
        <v>37</v>
      </c>
      <c r="D259" s="24">
        <v>1</v>
      </c>
      <c r="E259" s="43"/>
      <c r="F259" s="43"/>
      <c r="G259" s="43"/>
      <c r="H259" s="54">
        <v>2.1699999999999999</v>
      </c>
      <c r="J259" s="5" t="s">
        <v>35</v>
      </c>
    </row>
    <row r="260" spans="1:16384" ht="15.75">
      <c r="A260" s="44">
        <v>2744</v>
      </c>
      <c r="B260" s="45" t="inlineStr">
        <is>
          <t>MELI "ΓΛΥΚΙΑ ΚΥΨΕΛΗ" 5KG</t>
        </is>
      </c>
      <c r="C260" s="43" t="s">
        <v>37</v>
      </c>
      <c r="D260" s="24">
        <v>1</v>
      </c>
      <c r="E260" s="43"/>
      <c r="F260" s="43"/>
      <c r="G260" s="43"/>
      <c r="H260" s="54">
        <v>6.9400000000000004</v>
      </c>
      <c r="J260" s="5" t="s">
        <v>35</v>
      </c>
    </row>
    <row r="261" spans="1:16384" ht="15.75">
      <c r="A261" s="44">
        <v>2409</v>
      </c>
      <c r="B261" s="45" t="inlineStr">
        <is>
          <t>ΚΑΠΑΡΗ ΨΙΛΗ 1 KG</t>
        </is>
      </c>
      <c r="C261" s="43" t="s">
        <v>37</v>
      </c>
      <c r="D261" s="24">
        <v>1</v>
      </c>
      <c r="E261" s="43"/>
      <c r="F261" s="43"/>
      <c r="G261" s="43"/>
      <c r="H261" s="54">
        <v>5.3300000000000001</v>
      </c>
      <c r="J261" s="5" t="s">
        <v>35</v>
      </c>
    </row>
    <row r="262" spans="1:16384" ht="15.75">
      <c r="B262" s="4"/>
      <c r="C262" s="4"/>
      <c r="D262" s="4"/>
      <c r="E262" s="4"/>
      <c r="F262" s="4"/>
      <c r="G262" s="4"/>
      <c r="H262" s="73"/>
    </row>
    <row r="263" spans="1:16384" ht="16.5">
      <c r="A263" s="8" t="s">
        <v>1</v>
      </c>
      <c r="B263" s="9" t="s">
        <v>38</v>
      </c>
      <c r="C263" s="49"/>
      <c r="D263" s="50" t="s">
        <v>3</v>
      </c>
      <c r="E263" s="33"/>
      <c r="F263" s="33"/>
      <c r="G263" s="19"/>
      <c r="H263" s="20" t="s">
        <v>4</v>
      </c>
    </row>
    <row r="264" spans="1:16384" ht="16.5">
      <c r="A264" s="15" t="s">
        <v>5</v>
      </c>
      <c r="B264" s="16"/>
      <c r="C264" s="17" t="s">
        <v>6</v>
      </c>
      <c r="D264" s="76" t="s">
        <v>7</v>
      </c>
      <c r="E264" s="18" t="s">
        <v>39</v>
      </c>
      <c r="F264" s="19" t="s">
        <v>9</v>
      </c>
      <c r="G264" s="19" t="s">
        <v>10</v>
      </c>
      <c r="H264" s="65" t="s">
        <v>11</v>
      </c>
    </row>
    <row r="265" spans="1:16384" ht="15.75">
      <c r="A265" s="21">
        <v>10120</v>
      </c>
      <c r="B265" s="22" t="inlineStr">
        <is>
          <t>ΤΗΓΑΝΟΨΩΜΟ ΜΕ ΤΥΡΙ </t>
        </is>
      </c>
      <c r="C265" s="23" t="s">
        <v>22</v>
      </c>
      <c r="D265" s="77">
        <v>8</v>
      </c>
      <c r="E265" s="25" t="inlineStr">
        <is>
          <t>240-260gr</t>
        </is>
      </c>
      <c r="F265" s="25">
        <v>4</v>
      </c>
      <c r="G265" s="25">
        <f>4*8*250/1000</f>
        <v>8</v>
      </c>
      <c r="H265" s="78">
        <f>I271*$N$124+I271</f>
        <v>1.4300000000000002</v>
      </c>
      <c r="J265" t="s">
        <v>38</v>
      </c>
    </row>
    <row r="266" spans="1:16384" ht="15.75">
      <c r="A266" s="21">
        <v>10150</v>
      </c>
      <c r="B266" s="22" t="inlineStr">
        <is>
          <t>ΤΥΡΟΠΙΤΑΡΙ ΧΩΡΙΑΤΙΚΟ ΦΥΛΛΟ ΜΕ ΤΥΡΙ</t>
        </is>
      </c>
      <c r="C266" s="23" t="s">
        <v>22</v>
      </c>
      <c r="D266" s="77"/>
      <c r="E266" s="25" t="inlineStr">
        <is>
          <t>180-200gr</t>
        </is>
      </c>
      <c r="F266" s="25">
        <v>24</v>
      </c>
      <c r="G266" s="25">
        <f>F266*200/1000</f>
        <v>4.7999999999999998</v>
      </c>
      <c r="H266" s="78">
        <f>I272*$N$124+I272</f>
        <v>1.4300000000000002</v>
      </c>
      <c r="J266" t="s">
        <v>38</v>
      </c>
    </row>
    <row r="267" spans="1:16384" ht="15.75">
      <c r="A267" s="21">
        <v>10206</v>
      </c>
      <c r="B267" s="22" t="inlineStr">
        <is>
          <t>ΜΠΟΥΡΕΚΙ ΤΥΡΙ-ΖΑΜΠΟΝ-ΜΠΕΙΚΟΝ</t>
        </is>
      </c>
      <c r="C267" s="23" t="s">
        <v>12</v>
      </c>
      <c r="D267" s="77" t="inlineStr">
        <is>
          <t>2,5KG</t>
        </is>
      </c>
      <c r="E267" s="25" t="inlineStr">
        <is>
          <t>45-48gr</t>
        </is>
      </c>
      <c r="F267" s="25">
        <v>6</v>
      </c>
      <c r="G267" s="25">
        <v>15</v>
      </c>
      <c r="H267" s="78">
        <f>I273*$N$124+I273</f>
        <v>5.46</v>
      </c>
      <c r="J267" t="s">
        <v>38</v>
      </c>
    </row>
    <row r="268" spans="1:16384" ht="15.75">
      <c r="A268" s="21">
        <v>30500</v>
      </c>
      <c r="B268" s="22" t="inlineStr">
        <is>
          <t>ΤΥΡΟΚΡΟΚΕΤΑ</t>
        </is>
      </c>
      <c r="C268" s="23" t="s">
        <v>12</v>
      </c>
      <c r="D268" s="77"/>
      <c r="E268" s="25" t="inlineStr">
        <is>
          <t>20-24gr</t>
        </is>
      </c>
      <c r="F268" s="25"/>
      <c r="G268" s="25">
        <v>5</v>
      </c>
      <c r="H268" s="78">
        <f>I274*$N$124+I274</f>
        <v>4.9399999999999995</v>
      </c>
      <c r="J268" t="s">
        <v>38</v>
      </c>
    </row>
    <row r="269" spans="1:16384" ht="15.75">
      <c r="A269" s="21">
        <v>1887</v>
      </c>
      <c r="B269" s="22" t="inlineStr">
        <is>
          <t>ΠΕΙΝΙΡΛΙ ΖΑΜΠ-ΤΥΡΙ</t>
        </is>
      </c>
      <c r="C269" s="23" t="s">
        <v>17</v>
      </c>
      <c r="D269" s="77"/>
      <c r="E269" s="25">
        <v>20</v>
      </c>
      <c r="F269" s="25"/>
      <c r="G269" s="25">
        <v>1</v>
      </c>
      <c r="H269" s="78">
        <f>I275*$N$124+I275</f>
        <v>1.05</v>
      </c>
      <c r="J269" t="s">
        <v>38</v>
      </c>
    </row>
    <row r="270" spans="1:16384" ht="15.75">
      <c r="D270" s="79"/>
      <c r="H270" s="80"/>
    </row>
    <row r="271" spans="1:16384" ht="15.75">
      <c r="I271" s="69">
        <v>1.4300000000000002</v>
      </c>
    </row>
    <row r="272" spans="1:16384" ht="16.5">
      <c r="A272" s="8"/>
      <c r="B272" s="49" t="s">
        <v>40</v>
      </c>
      <c r="C272" s="49"/>
      <c r="D272" s="50"/>
      <c r="E272" s="33"/>
      <c r="F272" s="33"/>
      <c r="G272" s="19"/>
      <c r="H272" s="20"/>
      <c r="I272" s="69">
        <v>1.4300000000000002</v>
      </c>
    </row>
    <row r="273" spans="1:16384" ht="15.75">
      <c r="A273" s="21">
        <v>1629</v>
      </c>
      <c r="B273" s="22" t="inlineStr">
        <is>
          <t>CHIPSY MARBO ΚΥΜ/ΤΑ CHILLY (7TMX x 290ΓΡ)</t>
        </is>
      </c>
      <c r="C273" s="23" t="s">
        <v>22</v>
      </c>
      <c r="D273" s="24">
        <v>1</v>
      </c>
      <c r="E273" s="25" t="s">
        <v>41</v>
      </c>
      <c r="F273" s="25">
        <v>1</v>
      </c>
      <c r="G273" s="25">
        <v>7</v>
      </c>
      <c r="H273" s="78">
        <v>1.75</v>
      </c>
      <c r="I273" s="69">
        <v>5.46</v>
      </c>
      <c r="J273" s="49" t="s">
        <v>40</v>
      </c>
    </row>
    <row r="274" spans="1:16384" ht="15.75">
      <c r="A274" s="21">
        <v>1656</v>
      </c>
      <c r="B274" s="22" t="inlineStr">
        <is>
          <t>CHIPSY MARBO ΚΥΜ/ΤΑ ΦΥΣΙΚΗ (7TMX x 290ΓΡ)</t>
        </is>
      </c>
      <c r="C274" s="23" t="s">
        <v>22</v>
      </c>
      <c r="D274" s="24">
        <v>1</v>
      </c>
      <c r="E274" s="25" t="s">
        <v>41</v>
      </c>
      <c r="F274" s="25">
        <v>1</v>
      </c>
      <c r="G274" s="25">
        <v>7</v>
      </c>
      <c r="H274" s="78">
        <v>1.75</v>
      </c>
      <c r="I274" s="69">
        <v>4.9399999999999995</v>
      </c>
      <c r="J274" s="49" t="s">
        <v>40</v>
      </c>
    </row>
    <row r="275" spans="1:16384" ht="15.75">
      <c r="A275" s="21">
        <v>1657</v>
      </c>
      <c r="B275" s="22" t="inlineStr">
        <is>
          <t>CHIPSY MARBO ΚΥΜ/ΤΑ ΡΙΓΑΝΗ (7TMX x 290ΓΡ)</t>
        </is>
      </c>
      <c r="C275" s="23" t="s">
        <v>22</v>
      </c>
      <c r="D275" s="24">
        <v>1</v>
      </c>
      <c r="E275" s="25" t="s">
        <v>41</v>
      </c>
      <c r="F275" s="25">
        <v>1</v>
      </c>
      <c r="G275" s="25">
        <v>7</v>
      </c>
      <c r="H275" s="78">
        <v>1.75</v>
      </c>
      <c r="I275" s="69">
        <v>1.05</v>
      </c>
      <c r="J275" s="49" t="s">
        <v>40</v>
      </c>
    </row>
    <row r="276" spans="1:16384" ht="15.75">
      <c r="A276" s="21">
        <v>1773</v>
      </c>
      <c r="B276" s="22" t="inlineStr">
        <is>
          <t>CHIPSY MARBO ΚΥΜ/ΤΑ BBQ (7TMX x 290ΓΡ)</t>
        </is>
      </c>
      <c r="C276" s="23" t="s">
        <v>22</v>
      </c>
      <c r="D276" s="24">
        <v>1</v>
      </c>
      <c r="E276" s="25" t="s">
        <v>41</v>
      </c>
      <c r="F276" s="25">
        <v>1</v>
      </c>
      <c r="G276" s="25">
        <v>7</v>
      </c>
      <c r="H276" s="78">
        <v>1.75</v>
      </c>
      <c r="J276" s="49" t="s">
        <v>40</v>
      </c>
    </row>
    <row r="277" spans="1:16384" ht="15.75">
      <c r="D277" s="24"/>
    </row>
    <row r="278" spans="1:16384" ht="16.5">
      <c r="A278" s="8" t="s">
        <v>1</v>
      </c>
      <c r="B278" s="9" t="s">
        <v>42</v>
      </c>
      <c r="C278" s="49"/>
      <c r="D278" s="50" t="s">
        <v>3</v>
      </c>
      <c r="E278" s="33"/>
      <c r="F278" s="33"/>
      <c r="G278" s="19"/>
      <c r="H278" s="20" t="s">
        <v>4</v>
      </c>
    </row>
    <row r="279" spans="1:16384" ht="16.5">
      <c r="A279" s="15" t="s">
        <v>5</v>
      </c>
      <c r="B279" s="16"/>
      <c r="C279" s="17" t="s">
        <v>6</v>
      </c>
      <c r="D279" s="76" t="s">
        <v>7</v>
      </c>
      <c r="E279" s="18" t="s">
        <v>39</v>
      </c>
      <c r="F279" s="19" t="s">
        <v>9</v>
      </c>
      <c r="G279" s="19" t="s">
        <v>10</v>
      </c>
      <c r="H279" s="65" t="s">
        <v>11</v>
      </c>
      <c r="I279" s="69">
        <v>1.3999999999999999</v>
      </c>
    </row>
    <row r="280" spans="1:16384" ht="15.75">
      <c r="A280" s="21">
        <v>2943</v>
      </c>
      <c r="B280" s="22" t="inlineStr">
        <is>
          <t>ΛΕΜΟΝΑΔΑ ΦΗΜΗ 330ml</t>
        </is>
      </c>
      <c r="C280" s="23" t="s">
        <v>22</v>
      </c>
      <c r="D280" s="24">
        <v>1</v>
      </c>
      <c r="E280" s="23" t="s">
        <v>43</v>
      </c>
      <c r="F280" s="25">
        <v>1</v>
      </c>
      <c r="G280" s="24">
        <v>12</v>
      </c>
      <c r="H280" s="78">
        <v>0.69999999999999996</v>
      </c>
      <c r="I280" s="69">
        <v>1.3999999999999999</v>
      </c>
      <c r="J280" t="s">
        <v>42</v>
      </c>
    </row>
    <row r="281" spans="1:16384" ht="15.75">
      <c r="A281" s="21">
        <v>2944</v>
      </c>
      <c r="B281" s="22" t="inlineStr">
        <is>
          <t>ΠΟΡΤΟΚΑΛΑΔΑ ΦΗΜΗ 330ml</t>
        </is>
      </c>
      <c r="C281" s="23" t="s">
        <v>22</v>
      </c>
      <c r="D281" s="24">
        <v>1</v>
      </c>
      <c r="E281" s="23" t="s">
        <v>43</v>
      </c>
      <c r="F281" s="25">
        <v>1</v>
      </c>
      <c r="G281" s="24">
        <v>12</v>
      </c>
      <c r="H281" s="78">
        <v>0.69999999999999996</v>
      </c>
      <c r="I281" s="69">
        <v>1.3999999999999999</v>
      </c>
      <c r="J281" t="s">
        <v>42</v>
      </c>
    </row>
    <row r="282" spans="1:16384" ht="15.75">
      <c r="A282" s="21">
        <v>2945</v>
      </c>
      <c r="B282" s="22" t="inlineStr">
        <is>
          <t>ΠΟΡΤΟΚΑΛΑΔΑ ΦΗΜΗ 330ml Χ.ΑΝΘΡΑΚΙΚΟ</t>
        </is>
      </c>
      <c r="C282" s="23" t="s">
        <v>22</v>
      </c>
      <c r="D282" s="24">
        <v>1</v>
      </c>
      <c r="E282" s="23" t="s">
        <v>43</v>
      </c>
      <c r="F282" s="25">
        <v>1</v>
      </c>
      <c r="G282" s="24">
        <v>12</v>
      </c>
      <c r="H282" s="78">
        <v>0.69999999999999996</v>
      </c>
      <c r="J282" t="s">
        <v>42</v>
      </c>
    </row>
    <row r="283" spans="1:16384" ht="15.75">
      <c r="A283" s="21">
        <v>2946</v>
      </c>
      <c r="B283" s="22" t="inlineStr">
        <is>
          <t>ΒΥΣΣΙΝΑΔΑ ΦΗΜΗ 330ml</t>
        </is>
      </c>
      <c r="C283" s="23" t="s">
        <v>22</v>
      </c>
      <c r="D283" s="24">
        <v>1</v>
      </c>
      <c r="E283" s="23" t="s">
        <v>43</v>
      </c>
      <c r="F283" s="25">
        <v>1</v>
      </c>
      <c r="G283" s="24">
        <v>12</v>
      </c>
      <c r="H283" s="78">
        <v>0.69999999999999996</v>
      </c>
      <c r="J283" t="s">
        <v>42</v>
      </c>
    </row>
    <row r="284" spans="1:16384" ht="15.75">
      <c r="A284" s="21">
        <v>2947</v>
      </c>
      <c r="B284" s="22" t="inlineStr">
        <is>
          <t>ΦΡΑΟΥΛΑ ΦΗΜΗ 330ml</t>
        </is>
      </c>
      <c r="C284" s="23" t="s">
        <v>22</v>
      </c>
      <c r="D284" s="24">
        <v>1</v>
      </c>
      <c r="E284" s="23" t="s">
        <v>43</v>
      </c>
      <c r="F284" s="25">
        <v>1</v>
      </c>
      <c r="G284" s="24">
        <v>12</v>
      </c>
      <c r="H284" s="78">
        <v>0.69999999999999996</v>
      </c>
      <c r="J284" t="s">
        <v>42</v>
      </c>
    </row>
    <row r="285" spans="1:16384" ht="15.75">
      <c r="A285" s="21">
        <v>2948</v>
      </c>
      <c r="B285" s="22" t="inlineStr">
        <is>
          <t>ΓΚΑΖΟΖΑ ΦΗΜΗ 330ml</t>
        </is>
      </c>
      <c r="C285" s="23" t="s">
        <v>22</v>
      </c>
      <c r="D285" s="24">
        <v>1</v>
      </c>
      <c r="E285" s="23" t="s">
        <v>43</v>
      </c>
      <c r="F285" s="25">
        <v>1</v>
      </c>
      <c r="G285" s="24">
        <v>12</v>
      </c>
      <c r="H285" s="78">
        <v>0.69999999999999996</v>
      </c>
      <c r="J285" t="s">
        <v>42</v>
      </c>
    </row>
    <row r="286" spans="1:16384" ht="15.75">
      <c r="A286" s="21">
        <v>2949</v>
      </c>
      <c r="B286" s="22" t="inlineStr">
        <is>
          <t>ΜΑΝΤΑΡΙΝΑΔΑ ΦΗΜΗ 330ml</t>
        </is>
      </c>
      <c r="C286" s="23" t="s">
        <v>22</v>
      </c>
      <c r="D286" s="24">
        <v>1</v>
      </c>
      <c r="E286" s="23" t="s">
        <v>43</v>
      </c>
      <c r="F286" s="25">
        <v>1</v>
      </c>
      <c r="G286" s="24">
        <v>12</v>
      </c>
      <c r="H286" s="78">
        <v>0.69999999999999996</v>
      </c>
      <c r="J286" t="s">
        <v>42</v>
      </c>
    </row>
    <row r="287" spans="1:16384" ht="15.75">
      <c r="A287" s="21">
        <v>2950</v>
      </c>
      <c r="B287" s="22" t="inlineStr">
        <is>
          <t>ΜΠΥΡΑΛ ΦΗΜΗ 330ml</t>
        </is>
      </c>
      <c r="C287" s="23" t="s">
        <v>22</v>
      </c>
      <c r="D287" s="24">
        <v>1</v>
      </c>
      <c r="E287" s="23" t="s">
        <v>43</v>
      </c>
      <c r="F287" s="25">
        <v>1</v>
      </c>
      <c r="G287" s="24">
        <v>12</v>
      </c>
      <c r="H287" s="78">
        <v>0.69999999999999996</v>
      </c>
      <c r="J287" t="s">
        <v>42</v>
      </c>
    </row>
    <row r="288" spans="1:16384" ht="15.75">
      <c r="A288" s="21">
        <v>2951</v>
      </c>
      <c r="B288" s="22" t="inlineStr">
        <is>
          <t>ΣΟΔΑ ΦΗΜΗ 330ml</t>
        </is>
      </c>
      <c r="C288" s="23" t="s">
        <v>22</v>
      </c>
      <c r="D288" s="24">
        <v>1</v>
      </c>
      <c r="E288" s="23" t="s">
        <v>43</v>
      </c>
      <c r="F288" s="25">
        <v>1</v>
      </c>
      <c r="G288" s="24">
        <v>12</v>
      </c>
      <c r="H288" s="78">
        <v>0.69999999999999996</v>
      </c>
      <c r="J288" t="s">
        <v>42</v>
      </c>
    </row>
    <row r="289" spans="1:16384" ht="15.75">
      <c r="A289" s="21">
        <v>2952</v>
      </c>
      <c r="B289" s="22" t="inlineStr">
        <is>
          <t>SPARKLING ΑΝΘ.ΝΕΡΟ ΦΗΜΗ 330ml</t>
        </is>
      </c>
      <c r="C289" s="23" t="s">
        <v>22</v>
      </c>
      <c r="D289" s="24">
        <v>1</v>
      </c>
      <c r="E289" s="23" t="s">
        <v>43</v>
      </c>
      <c r="F289" s="25">
        <v>1</v>
      </c>
      <c r="G289" s="24">
        <v>12</v>
      </c>
      <c r="H289" s="78">
        <v>0.69999999999999996</v>
      </c>
      <c r="J289" t="s">
        <v>42</v>
      </c>
    </row>
    <row r="290" spans="1:16384" ht="15.75">
      <c r="A290" s="21">
        <v>2953</v>
      </c>
      <c r="B290" s="22" t="inlineStr">
        <is>
          <t>ΛΕΜΟΝΑΔΑ ΦΗΜΗ 250ml</t>
        </is>
      </c>
      <c r="C290" s="23" t="s">
        <v>22</v>
      </c>
      <c r="D290" s="24">
        <v>1</v>
      </c>
      <c r="E290" s="23" t="s">
        <v>44</v>
      </c>
      <c r="F290" s="25">
        <v>1</v>
      </c>
      <c r="G290" s="24">
        <v>12</v>
      </c>
      <c r="H290" s="78">
        <v>0.69999999999999996</v>
      </c>
      <c r="J290" t="s">
        <v>42</v>
      </c>
    </row>
    <row r="291" spans="1:16384" ht="15.75">
      <c r="A291" s="21">
        <v>2954</v>
      </c>
      <c r="B291" s="22" t="inlineStr">
        <is>
          <t>ΠΟΡΤΟΚΑΛΑΔΑ ΦΗΜΗ 250ml</t>
        </is>
      </c>
      <c r="C291" s="23" t="s">
        <v>22</v>
      </c>
      <c r="D291" s="24">
        <v>1</v>
      </c>
      <c r="E291" s="23" t="s">
        <v>44</v>
      </c>
      <c r="F291" s="25">
        <v>1</v>
      </c>
      <c r="G291" s="24">
        <v>12</v>
      </c>
      <c r="H291" s="78">
        <v>0.69999999999999996</v>
      </c>
      <c r="J291" t="s">
        <v>42</v>
      </c>
    </row>
    <row r="292" spans="1:16384" ht="15.75">
      <c r="A292" s="21">
        <v>2955</v>
      </c>
      <c r="B292" s="22" t="inlineStr">
        <is>
          <t>ΠΟΡΤΟΚΑΛΑΔΑ ΦΗΜΗ 250ml Χ.ΑΝΘΡΑΚΙΚΟ</t>
        </is>
      </c>
      <c r="C292" s="23" t="s">
        <v>22</v>
      </c>
      <c r="D292" s="24">
        <v>1</v>
      </c>
      <c r="E292" s="23" t="s">
        <v>44</v>
      </c>
      <c r="F292" s="25">
        <v>1</v>
      </c>
      <c r="G292" s="24">
        <v>12</v>
      </c>
      <c r="H292" s="78">
        <v>0.69999999999999996</v>
      </c>
      <c r="J292" t="s">
        <v>42</v>
      </c>
    </row>
    <row r="293" spans="1:16384" ht="15.75">
      <c r="A293" s="21">
        <v>2956</v>
      </c>
      <c r="B293" s="22" t="inlineStr">
        <is>
          <t>ΜΠΥΡΑΛ ΦΗΜΗ 250ml</t>
        </is>
      </c>
      <c r="C293" s="23" t="s">
        <v>22</v>
      </c>
      <c r="D293" s="24">
        <v>1</v>
      </c>
      <c r="E293" s="23" t="s">
        <v>44</v>
      </c>
      <c r="F293" s="25">
        <v>1</v>
      </c>
      <c r="G293" s="24">
        <v>12</v>
      </c>
      <c r="H293" s="78">
        <v>0.69999999999999996</v>
      </c>
      <c r="J293" t="s">
        <v>42</v>
      </c>
    </row>
    <row r="294" spans="1:16384" ht="15.75">
      <c r="A294" s="21">
        <v>2957</v>
      </c>
      <c r="B294" s="22" t="inlineStr">
        <is>
          <t>ΣΟΔΑ ΦΗΜΗ 250ml</t>
        </is>
      </c>
      <c r="C294" s="23" t="s">
        <v>22</v>
      </c>
      <c r="D294" s="24">
        <v>1</v>
      </c>
      <c r="E294" s="23" t="s">
        <v>44</v>
      </c>
      <c r="F294" s="25">
        <v>1</v>
      </c>
      <c r="G294" s="24">
        <v>12</v>
      </c>
      <c r="H294" s="78">
        <v>0.69999999999999996</v>
      </c>
      <c r="J294" t="s">
        <v>42</v>
      </c>
    </row>
    <row r="295" spans="1:16384" ht="15.75">
      <c r="A295" s="21">
        <v>2958</v>
      </c>
      <c r="B295" s="22" t="inlineStr">
        <is>
          <t>ΓΚΑΖΟΖΑ ΦΗΜΗ 250ml</t>
        </is>
      </c>
      <c r="C295" s="23" t="s">
        <v>22</v>
      </c>
      <c r="D295" s="24">
        <v>1</v>
      </c>
      <c r="E295" s="23" t="s">
        <v>44</v>
      </c>
      <c r="F295" s="25">
        <v>1</v>
      </c>
      <c r="G295" s="24">
        <v>12</v>
      </c>
      <c r="H295" s="78">
        <v>0.69999999999999996</v>
      </c>
      <c r="J295" t="s">
        <v>42</v>
      </c>
    </row>
    <row r="296" spans="1:16384" ht="15.75">
      <c r="A296" s="21">
        <v>2959</v>
      </c>
      <c r="B296" s="22" t="inlineStr">
        <is>
          <t>ΚΟΛΑ ΦΗΜΗ 250ml</t>
        </is>
      </c>
      <c r="C296" s="23" t="s">
        <v>22</v>
      </c>
      <c r="D296" s="24">
        <v>1</v>
      </c>
      <c r="E296" s="23" t="s">
        <v>44</v>
      </c>
      <c r="F296" s="25">
        <v>1</v>
      </c>
      <c r="G296" s="24">
        <v>12</v>
      </c>
      <c r="H296" s="78">
        <v>0.69999999999999996</v>
      </c>
      <c r="J296" t="s">
        <v>42</v>
      </c>
    </row>
    <row r="297" spans="1:16384" ht="15.75">
      <c r="A297" s="21">
        <v>2960</v>
      </c>
      <c r="B297" s="22" t="inlineStr">
        <is>
          <t>ΤΣΑΙ ΛΕΜΟΝΙ 500ml</t>
        </is>
      </c>
      <c r="C297" s="23" t="s">
        <v>22</v>
      </c>
      <c r="D297" s="24">
        <v>1</v>
      </c>
      <c r="E297" s="23" t="s">
        <v>45</v>
      </c>
      <c r="F297" s="25">
        <v>1</v>
      </c>
      <c r="G297" s="24">
        <v>12</v>
      </c>
      <c r="H297" s="78">
        <v>0.69999999999999996</v>
      </c>
      <c r="J297" t="s">
        <v>42</v>
      </c>
    </row>
    <row r="298" spans="1:16384" ht="15.75">
      <c r="A298" s="21">
        <v>2961</v>
      </c>
      <c r="B298" s="22" t="inlineStr">
        <is>
          <t>ΤΣΑΙ ΡΟΔΑΚΙΝΟ 500ml</t>
        </is>
      </c>
      <c r="C298" s="23" t="s">
        <v>22</v>
      </c>
      <c r="D298" s="24">
        <v>1</v>
      </c>
      <c r="E298" s="23" t="s">
        <v>45</v>
      </c>
      <c r="F298" s="25">
        <v>1</v>
      </c>
      <c r="G298" s="24">
        <v>12</v>
      </c>
      <c r="H298" s="78">
        <v>0.69999999999999996</v>
      </c>
      <c r="J298" t="s">
        <v>42</v>
      </c>
    </row>
    <row r="299" spans="1:16384" ht="15.75">
      <c r="A299" s="21">
        <v>2964</v>
      </c>
      <c r="B299" s="22" t="inlineStr">
        <is>
          <t>ΤΣΑΙ ΠΡΑΣΙΝΟ 500ml</t>
        </is>
      </c>
      <c r="C299" s="23" t="s">
        <v>22</v>
      </c>
      <c r="D299" s="24">
        <v>1</v>
      </c>
      <c r="E299" s="23" t="s">
        <v>45</v>
      </c>
      <c r="F299" s="25">
        <v>1</v>
      </c>
      <c r="G299" s="24">
        <v>12</v>
      </c>
      <c r="H299" s="78">
        <v>0.69999999999999996</v>
      </c>
      <c r="J299" t="s">
        <v>42</v>
      </c>
    </row>
    <row r="300" spans="1:16384" ht="15.75">
      <c r="F300" s="4"/>
    </row>
    <row r="301" spans="1:16384" ht="16.5">
      <c r="A301" s="8"/>
      <c r="B301" s="49" t="s">
        <v>46</v>
      </c>
      <c r="C301" s="49"/>
      <c r="D301" s="50"/>
      <c r="E301" s="33"/>
      <c r="F301" s="33"/>
      <c r="G301" s="19"/>
      <c r="H301" s="20"/>
      <c r="I301" s="69">
        <v>1.4300000000000002</v>
      </c>
    </row>
    <row r="302" spans="1:16384" ht="15.75">
      <c r="A302" s="23">
        <v>2822</v>
      </c>
      <c r="B302" s="22" t="inlineStr">
        <is>
          <t>ΚΙΜΑΣ ΝΩΠΟΣ ΜΟΣΧ</t>
        </is>
      </c>
      <c r="C302" s="23" t="s">
        <v>37</v>
      </c>
      <c r="D302" s="24">
        <v>1</v>
      </c>
      <c r="E302" s="25"/>
      <c r="F302" s="25"/>
      <c r="G302" s="25"/>
      <c r="H302" s="78">
        <v>6.5</v>
      </c>
      <c r="I302" s="69">
        <v>5.46</v>
      </c>
      <c r="J302" t="s">
        <v>46</v>
      </c>
    </row>
    <row r="303" spans="1:16384" ht="15.75">
      <c r="A303" s="23">
        <v>2823</v>
      </c>
      <c r="B303" s="22" t="inlineStr">
        <is>
          <t>ΕΛΙΑ-ΣΠΑΛΑ ΒΟΕΙΟΥ ΧΩΡΙΣ ΚΟΚΑΛΟ </t>
        </is>
      </c>
      <c r="C303" s="23" t="s">
        <v>37</v>
      </c>
      <c r="D303" s="24">
        <v>1</v>
      </c>
      <c r="E303" s="25"/>
      <c r="F303" s="25"/>
      <c r="G303" s="25"/>
      <c r="H303" s="78">
        <v>7.7999999999999998</v>
      </c>
      <c r="I303" s="69">
        <v>4.9399999999999995</v>
      </c>
      <c r="J303" t="s">
        <v>46</v>
      </c>
    </row>
    <row r="304" spans="1:16384" ht="15.75">
      <c r="A304" s="23">
        <v>2824</v>
      </c>
      <c r="B304" s="22" t="inlineStr">
        <is>
          <t>ΛΑΙΜΟΣ ΧΟΙΡΙΝΟΣ ΜΕ ΚΟΚΑΛΟ</t>
        </is>
      </c>
      <c r="C304" s="23" t="s">
        <v>37</v>
      </c>
      <c r="D304" s="24">
        <v>1</v>
      </c>
      <c r="E304" s="25"/>
      <c r="F304" s="25"/>
      <c r="G304" s="25"/>
      <c r="H304" s="78">
        <v>4.5</v>
      </c>
      <c r="I304" s="69">
        <v>1.05</v>
      </c>
      <c r="J304" t="s">
        <v>46</v>
      </c>
    </row>
    <row r="305" spans="1:16384" ht="15.75">
      <c r="A305" s="23">
        <v>2825</v>
      </c>
      <c r="B305" s="22" t="inlineStr">
        <is>
          <t>ΜΠΡΙΖΟΛΑ ΧΟΙΡΙΝΗ ΜΕ ΚΟΚΑΛΟ</t>
        </is>
      </c>
      <c r="C305" s="23" t="s">
        <v>37</v>
      </c>
      <c r="D305" s="24">
        <v>1</v>
      </c>
      <c r="E305" s="25"/>
      <c r="F305" s="25"/>
      <c r="G305" s="25"/>
      <c r="H305" s="78">
        <v>4.5</v>
      </c>
      <c r="J305" t="s">
        <v>46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D301:G301"/>
    <mergeCell ref="B278:B279"/>
    <mergeCell ref="D278:G278"/>
    <mergeCell ref="D272:G272"/>
    <mergeCell ref="B263:B264"/>
    <mergeCell ref="D263:G263"/>
    <mergeCell ref="J261:Q261"/>
    <mergeCell ref="J260:Q260"/>
    <mergeCell ref="J259:Q259"/>
    <mergeCell ref="J258:Q258"/>
    <mergeCell ref="J257:Q257"/>
    <mergeCell ref="J256:Q256"/>
    <mergeCell ref="J255:Q255"/>
    <mergeCell ref="J254:Q254"/>
    <mergeCell ref="J253:Q253"/>
    <mergeCell ref="J252:Q252"/>
    <mergeCell ref="J251:Q251"/>
    <mergeCell ref="J250:Q250"/>
    <mergeCell ref="J249:Q249"/>
    <mergeCell ref="J248:Q248"/>
    <mergeCell ref="J247:Q247"/>
    <mergeCell ref="J246:Q246"/>
    <mergeCell ref="J245:Q245"/>
    <mergeCell ref="J244:Q244"/>
    <mergeCell ref="J243:Q243"/>
    <mergeCell ref="J242:Q242"/>
    <mergeCell ref="J241:Q241"/>
    <mergeCell ref="J240:Q240"/>
    <mergeCell ref="J239:Q239"/>
    <mergeCell ref="J238:Q238"/>
    <mergeCell ref="J237:Q237"/>
    <mergeCell ref="D235:G235"/>
    <mergeCell ref="A234:H234"/>
    <mergeCell ref="J232:Q232"/>
    <mergeCell ref="J231:Q231"/>
    <mergeCell ref="J230:Q230"/>
    <mergeCell ref="J229:Q229"/>
    <mergeCell ref="D227:G227"/>
    <mergeCell ref="A226:H226"/>
    <mergeCell ref="J223:Q223"/>
    <mergeCell ref="J222:Q222"/>
    <mergeCell ref="J221:Q221"/>
    <mergeCell ref="J220:Q220"/>
    <mergeCell ref="J219:Q219"/>
    <mergeCell ref="J218:Q218"/>
    <mergeCell ref="D216:G216"/>
    <mergeCell ref="A215:H215"/>
    <mergeCell ref="J212:Q212"/>
    <mergeCell ref="J211:Q211"/>
    <mergeCell ref="J210:Q210"/>
    <mergeCell ref="J209:Q209"/>
    <mergeCell ref="J208:Q208"/>
    <mergeCell ref="J207:Q207"/>
    <mergeCell ref="J206:Q206"/>
    <mergeCell ref="A203:H203"/>
    <mergeCell ref="F201:G201"/>
    <mergeCell ref="J201:Q201"/>
    <mergeCell ref="F200:G200"/>
    <mergeCell ref="J200:Q200"/>
    <mergeCell ref="F199:G199"/>
    <mergeCell ref="J199:Q199"/>
    <mergeCell ref="F198:G198"/>
    <mergeCell ref="J198:Q198"/>
    <mergeCell ref="F197:G197"/>
    <mergeCell ref="J197:Q197"/>
    <mergeCell ref="F196:G196"/>
    <mergeCell ref="J196:Q196"/>
    <mergeCell ref="F195:G195"/>
    <mergeCell ref="A193:H193"/>
    <mergeCell ref="F158:G158"/>
    <mergeCell ref="A157:H157"/>
    <mergeCell ref="J153:Q153"/>
    <mergeCell ref="J152:Q152"/>
    <mergeCell ref="J151:Q151"/>
    <mergeCell ref="J150:Q150"/>
    <mergeCell ref="J149:Q149"/>
    <mergeCell ref="J148:Q148"/>
    <mergeCell ref="J147:Q147"/>
    <mergeCell ref="J146:Q146"/>
    <mergeCell ref="J145:Q145"/>
    <mergeCell ref="J144:Q144"/>
    <mergeCell ref="J143:Q143"/>
    <mergeCell ref="J142:Q142"/>
    <mergeCell ref="J141:Q141"/>
    <mergeCell ref="J140:Q140"/>
    <mergeCell ref="J139:Q139"/>
    <mergeCell ref="J138:Q138"/>
    <mergeCell ref="J137:Q137"/>
    <mergeCell ref="J136:Q136"/>
    <mergeCell ref="J135:Q135"/>
    <mergeCell ref="J134:Q134"/>
    <mergeCell ref="J133:Q133"/>
    <mergeCell ref="J132:Q132"/>
    <mergeCell ref="J131:Q131"/>
    <mergeCell ref="J130:Q130"/>
    <mergeCell ref="J129:Q129"/>
    <mergeCell ref="J128:Q128"/>
    <mergeCell ref="J127:Q127"/>
    <mergeCell ref="J126:Q126"/>
    <mergeCell ref="J125:Q125"/>
    <mergeCell ref="J124:Q124"/>
    <mergeCell ref="J123:Q123"/>
    <mergeCell ref="J122:Q122"/>
    <mergeCell ref="J121:Q121"/>
    <mergeCell ref="J120:Q120"/>
    <mergeCell ref="J119:Q119"/>
    <mergeCell ref="J118:Q118"/>
    <mergeCell ref="J117:Q117"/>
    <mergeCell ref="J116:Q116"/>
    <mergeCell ref="F114:G114"/>
    <mergeCell ref="A113:H113"/>
    <mergeCell ref="D109:E109"/>
    <mergeCell ref="F109:G109"/>
    <mergeCell ref="J109:Q109"/>
    <mergeCell ref="D108:E108"/>
    <mergeCell ref="F108:G108"/>
    <mergeCell ref="J108:Q108"/>
    <mergeCell ref="D107:E107"/>
    <mergeCell ref="F107:G107"/>
    <mergeCell ref="J107:Q107"/>
    <mergeCell ref="D106:E106"/>
    <mergeCell ref="F106:G106"/>
    <mergeCell ref="J106:Q106"/>
    <mergeCell ref="D105:E105"/>
    <mergeCell ref="F105:G105"/>
    <mergeCell ref="J105:Q105"/>
    <mergeCell ref="D104:E104"/>
    <mergeCell ref="F104:G104"/>
    <mergeCell ref="F103:G103"/>
    <mergeCell ref="A102:H102"/>
    <mergeCell ref="F81:G81"/>
    <mergeCell ref="A80:H80"/>
    <mergeCell ref="F60:G60"/>
    <mergeCell ref="A59:H59"/>
    <mergeCell ref="F47:G47"/>
    <mergeCell ref="A46:H46"/>
    <mergeCell ref="A40:H40"/>
    <mergeCell ref="J37:Q37"/>
    <mergeCell ref="J36:Q36"/>
    <mergeCell ref="J35:Q35"/>
    <mergeCell ref="J34:Q34"/>
    <mergeCell ref="J33:Q33"/>
    <mergeCell ref="J32:Q32"/>
    <mergeCell ref="J31:Q31"/>
    <mergeCell ref="J30:Q30"/>
    <mergeCell ref="J29:Q29"/>
    <mergeCell ref="J28:Q28"/>
    <mergeCell ref="J27:Q27"/>
    <mergeCell ref="J26:Q26"/>
    <mergeCell ref="J25:Q25"/>
    <mergeCell ref="J24:Q24"/>
    <mergeCell ref="J23:Q23"/>
    <mergeCell ref="J22:Q22"/>
    <mergeCell ref="J21:Q21"/>
    <mergeCell ref="A18:H18"/>
    <mergeCell ref="B2:B3"/>
    <mergeCell ref="E2:G2"/>
    <mergeCell ref="A1:H1"/>
  </mergeCells>
  <printOptions/>
  <pageMargins left="0.3937007874015748" right="0.1968503937007874" top="0.35433070866141736" bottom="0.7480314960629921" header="0.31496062992125984" footer="0.31496062992125984"/>
  <pageSetup blackAndWhite="0" cellComments="asDisplayed" draft="0" errors="displayed" orientation="portrait" pageOrder="downThenOver" paperSize="9" scale="75" useFirstPageNumber="0"/>
  <headerFooter>
    <oddHeader>&amp;C&amp;A</oddHeader>
    <oddFooter>&amp;CPage &amp;P</oddFooter>
  </headerFooter>
  <rowBreaks count="4">
    <brk id="63" max="16383" man="1"/>
    <brk id="126" max="16383" man="1"/>
    <brk id="190" max="16383" man="1"/>
    <brk id="233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user</cp:lastModifiedBy>
  <dcterms:modified xsi:type="dcterms:W3CDTF">2018-05-22T11:16:06Z</dcterms:modified>
  <dcterms:created xsi:type="dcterms:W3CDTF">2017-10-25T08:49:11Z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