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 282 - 28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PB</author>
  </authors>
  <commentList>
    <comment ref="E5" authorId="0">
      <text>
        <r>
          <rPr>
            <sz val="11"/>
            <color rgb="FF000000"/>
            <rFont val="Calibri"/>
            <family val="2"/>
            <charset val="1"/>
          </rPr>
          <t xml:space="preserve">ADMIN:
</t>
        </r>
        <r>
          <rPr>
            <sz val="9"/>
            <color rgb="FF000000"/>
            <rFont val="Segoe UI"/>
            <family val="2"/>
            <charset val="1"/>
          </rPr>
          <t xml:space="preserve">Ta diferente do livro</t>
        </r>
      </text>
    </comment>
    <comment ref="E21" authorId="0">
      <text>
        <r>
          <rPr>
            <sz val="11"/>
            <color rgb="FF000000"/>
            <rFont val="Calibri"/>
            <family val="2"/>
            <charset val="1"/>
          </rPr>
          <t xml:space="preserve">ADMIN:
</t>
        </r>
        <r>
          <rPr>
            <sz val="9"/>
            <color rgb="FF000000"/>
            <rFont val="Segoe UI"/>
            <family val="2"/>
            <charset val="1"/>
          </rPr>
          <t xml:space="preserve">Ta diferente do livro</t>
        </r>
      </text>
    </comment>
  </commentList>
</comments>
</file>

<file path=xl/sharedStrings.xml><?xml version="1.0" encoding="utf-8"?>
<sst xmlns="http://schemas.openxmlformats.org/spreadsheetml/2006/main" count="41" uniqueCount="36">
  <si>
    <t xml:space="preserve">Tabela 17.1 - Valores Anuais dos parâmetros relacionados com a acidentalidade viária no país</t>
  </si>
  <si>
    <t xml:space="preserve">Tabela 17.2 - Índices relacionados com a acidentalidade viária no país</t>
  </si>
  <si>
    <t xml:space="preserve">Ano</t>
  </si>
  <si>
    <t xml:space="preserve">População</t>
  </si>
  <si>
    <t xml:space="preserve">Frota</t>
  </si>
  <si>
    <t xml:space="preserve">Quilometragem</t>
  </si>
  <si>
    <t xml:space="preserve">Mortes</t>
  </si>
  <si>
    <t xml:space="preserve">Internações</t>
  </si>
  <si>
    <t xml:space="preserve">Veículos/100 hab.</t>
  </si>
  <si>
    <t xml:space="preserve">Mortes/ 100.000 hab.</t>
  </si>
  <si>
    <t xml:space="preserve">Mortes/ 10.000 veíc.</t>
  </si>
  <si>
    <t xml:space="preserve">Mortes/bilhão de km</t>
  </si>
  <si>
    <t xml:space="preserve">Parâmetros para o gráfico</t>
  </si>
  <si>
    <t xml:space="preserve">Figura 17.2 - Evolução dos índices associados à acidentalidade viária no país</t>
  </si>
  <si>
    <t xml:space="preserve">População (10 milhões)</t>
  </si>
  <si>
    <t xml:space="preserve">Frota (milhões)</t>
  </si>
  <si>
    <t xml:space="preserve">Quilometragem (10 bilhões)</t>
  </si>
  <si>
    <t xml:space="preserve">Mortes (mil)</t>
  </si>
  <si>
    <t xml:space="preserve">Internações (10 mil)</t>
  </si>
  <si>
    <t xml:space="preserve">Figura 17.1 - Evolução dos valores dos parâmetros associados à acidentalidade viária no país</t>
  </si>
  <si>
    <t xml:space="preserve">Fonte:</t>
  </si>
  <si>
    <t xml:space="preserve">https://www.ibge.gov.br/estatisticas/sociais/populacao/9103-estimativas-de-populacao.html</t>
  </si>
  <si>
    <t xml:space="preserve">https://www.ibge.gov.br/estatisticas/sociais/populacao/9662-censo-demografico-2010.html?edicao=9673</t>
  </si>
  <si>
    <t xml:space="preserve">Frota (dez/ano)</t>
  </si>
  <si>
    <t xml:space="preserve">https://www.gov.br/infraestrutura/pt-br/assuntos/transito/conteudo-Senatran/estatisticas-frota-de-veiculos-senatran</t>
  </si>
  <si>
    <t xml:space="preserve">USP - Tese - Dissertação - Prof. Tiago - Relatório Técnico - ONSV - KMA.FROT</t>
  </si>
  <si>
    <t xml:space="preserve">https://datasus.saude.gov.br/mortalidade-desde-1996-pela-cid-10</t>
  </si>
  <si>
    <t xml:space="preserve">Internações*</t>
  </si>
  <si>
    <t xml:space="preserve">https://datasus.saude.gov.br/acesso-a-informacao/morbidade-hospitalar-do-sus-sih-sus/</t>
  </si>
  <si>
    <t xml:space="preserve">Para os dados de Internações:</t>
  </si>
  <si>
    <t xml:space="preserve">1 - Causas Externas, por local de internação - a partir de 2008</t>
  </si>
  <si>
    <t xml:space="preserve">2 - Linha - Região</t>
  </si>
  <si>
    <t xml:space="preserve">3 - Coluna - Ano atendimento</t>
  </si>
  <si>
    <t xml:space="preserve">4 - Conteúdo - Internações</t>
  </si>
  <si>
    <t xml:space="preserve">5 - Períodos Disponíveis - (ano)</t>
  </si>
  <si>
    <t xml:space="preserve">6 - Seleções Disponíveis - Categorias CID10 - Conforme a Dissertação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</si>
</sst>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_-* #,##0.00_-;\-* #,##0.00_-;_-* \-??_-;_-@_-"/>
    <numFmt numFmtId="167" formatCode="#,##0"/>
    <numFmt numFmtId="168" formatCode="0.00"/>
    <numFmt numFmtId="169" formatCode="#,##0.00"/>
    <numFmt numFmtId="170" formatCode="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5B9BD5"/>
      <name val="Calibri"/>
      <family val="2"/>
      <charset val="1"/>
    </font>
    <font>
      <sz val="9"/>
      <color rgb="FF000000"/>
      <name val="Segoe UI"/>
      <family val="2"/>
      <charset val="1"/>
    </font>
    <font>
      <b val="true"/>
      <sz val="12"/>
      <color rgb="FF595959"/>
      <name val="Arial"/>
      <family val="2"/>
    </font>
    <font>
      <b val="true"/>
      <sz val="11"/>
      <color rgb="FF404040"/>
      <name val="Arial"/>
      <family val="2"/>
    </font>
    <font>
      <b val="true"/>
      <sz val="11"/>
      <color rgb="FF595959"/>
      <name val="Arial"/>
      <family val="2"/>
    </font>
    <font>
      <b val="true"/>
      <sz val="12"/>
      <color rgb="FF000000"/>
      <name val="Arial"/>
      <family val="2"/>
    </font>
    <font>
      <b val="true"/>
      <sz val="11"/>
      <color rgb="FF000000"/>
      <name val="Arial"/>
      <family val="2"/>
    </font>
    <font>
      <sz val="9"/>
      <color rgb="FF595959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orcentagem 2" xfId="21"/>
    <cellStyle name="Vírgula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200" spc="-1" strike="noStrike">
                <a:solidFill>
                  <a:srgbClr val="595959"/>
                </a:solidFill>
                <a:latin typeface="Arial"/>
              </a:defRPr>
            </a:pPr>
            <a:r>
              <a:rPr b="1" lang="pt-BR" sz="1200" spc="-1" strike="noStrike">
                <a:solidFill>
                  <a:srgbClr val="595959"/>
                </a:solidFill>
                <a:latin typeface="Arial"/>
              </a:rPr>
              <a:t>Evolução dos índices associados à acidentalidade viária no país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'Pág 282 - 284'!$Q$4:$Q$4</c:f>
              <c:strCache>
                <c:ptCount val="1"/>
                <c:pt idx="0">
                  <c:v>Mortes/ 100.000 hab.</c:v>
                </c:pt>
              </c:strCache>
            </c:strRef>
          </c:tx>
          <c:spPr>
            <a:solidFill>
              <a:srgbClr val="5b9bd5"/>
            </a:solidFill>
            <a:ln cap="rnd"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0" sourceLinked="1"/>
            <c:txPr>
              <a:bodyPr wrap="square"/>
              <a:lstStyle/>
              <a:p>
                <a:pPr>
                  <a:defRPr b="1" sz="1100" spc="-1" strike="noStrike">
                    <a:solidFill>
                      <a:srgbClr val="40404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'Pág 282 - 284'!$O$5:$O$16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strCache>
            </c:strRef>
          </c:cat>
          <c:val>
            <c:numRef>
              <c:f>'Pág 282 - 284'!$Q$5:$Q$16</c:f>
              <c:numCache>
                <c:formatCode>General</c:formatCode>
                <c:ptCount val="12"/>
                <c:pt idx="0">
                  <c:v>22.1356311165146</c:v>
                </c:pt>
                <c:pt idx="1">
                  <c:v>22.1931376635157</c:v>
                </c:pt>
                <c:pt idx="2">
                  <c:v>22.8495548002766</c:v>
                </c:pt>
                <c:pt idx="3">
                  <c:v>20.7543335459322</c:v>
                </c:pt>
                <c:pt idx="4">
                  <c:v>21.3208593943671</c:v>
                </c:pt>
                <c:pt idx="5">
                  <c:v>18.6939978850348</c:v>
                </c:pt>
                <c:pt idx="6">
                  <c:v>17.8602162217487</c:v>
                </c:pt>
                <c:pt idx="7">
                  <c:v>16.8409147394308</c:v>
                </c:pt>
                <c:pt idx="8">
                  <c:v>15.4022952120172</c:v>
                </c:pt>
                <c:pt idx="9">
                  <c:v>14.997112142267</c:v>
                </c:pt>
                <c:pt idx="10">
                  <c:v>15.2680665604021</c:v>
                </c:pt>
                <c:pt idx="11">
                  <c:v>15.6386463127747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'Pág 282 - 284'!$R$4:$R$4</c:f>
              <c:strCache>
                <c:ptCount val="1"/>
                <c:pt idx="0">
                  <c:v>Mortes/ 10.000 veíc.</c:v>
                </c:pt>
              </c:strCache>
            </c:strRef>
          </c:tx>
          <c:spPr>
            <a:solidFill>
              <a:srgbClr val="a5a5a5"/>
            </a:solidFill>
            <a:ln cap="rnd"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0.00" sourceLinked="1"/>
            <c:txPr>
              <a:bodyPr wrap="square"/>
              <a:lstStyle/>
              <a:p>
                <a:pPr>
                  <a:defRPr b="1" sz="1100" spc="-1" strike="noStrike">
                    <a:solidFill>
                      <a:srgbClr val="40404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'Pág 282 - 284'!$O$5:$O$16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strCache>
            </c:strRef>
          </c:cat>
          <c:val>
            <c:numRef>
              <c:f>'Pág 282 - 284'!$R$5:$R$16</c:f>
              <c:numCache>
                <c:formatCode>General</c:formatCode>
                <c:ptCount val="12"/>
                <c:pt idx="0">
                  <c:v>6.51439676284853</c:v>
                </c:pt>
                <c:pt idx="1">
                  <c:v>6.05229097180911</c:v>
                </c:pt>
                <c:pt idx="2">
                  <c:v>5.82054570413558</c:v>
                </c:pt>
                <c:pt idx="3">
                  <c:v>5.14529187973225</c:v>
                </c:pt>
                <c:pt idx="4">
                  <c:v>4.98636166877488</c:v>
                </c:pt>
                <c:pt idx="5">
                  <c:v>4.21449898803506</c:v>
                </c:pt>
                <c:pt idx="6">
                  <c:v>3.93215866156862</c:v>
                </c:pt>
                <c:pt idx="7">
                  <c:v>3.60194617976385</c:v>
                </c:pt>
                <c:pt idx="8">
                  <c:v>3.18750359627689</c:v>
                </c:pt>
                <c:pt idx="9">
                  <c:v>3.00770033700158</c:v>
                </c:pt>
                <c:pt idx="10">
                  <c:v>2.99504288026727</c:v>
                </c:pt>
                <c:pt idx="11">
                  <c:v>2.99335459129539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'Pág 282 - 284'!$S$4:$S$4</c:f>
              <c:strCache>
                <c:ptCount val="1"/>
                <c:pt idx="0">
                  <c:v>Mortes/bilhão de km</c:v>
                </c:pt>
              </c:strCache>
            </c:strRef>
          </c:tx>
          <c:spPr>
            <a:solidFill>
              <a:srgbClr val="ffc000"/>
            </a:solidFill>
            <a:ln cap="rnd"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0.00" sourceLinked="1"/>
            <c:txPr>
              <a:bodyPr wrap="square"/>
              <a:lstStyle/>
              <a:p>
                <a:pPr>
                  <a:defRPr b="1" sz="1100" spc="-1" strike="noStrike">
                    <a:solidFill>
                      <a:srgbClr val="40404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'Pág 282 - 284'!$O$5:$O$16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strCache>
            </c:strRef>
          </c:cat>
          <c:val>
            <c:numRef>
              <c:f>'Pág 282 - 284'!$S$5:$S$16</c:f>
              <c:numCache>
                <c:formatCode>General</c:formatCode>
                <c:ptCount val="12"/>
                <c:pt idx="0">
                  <c:v>55.1009134251522</c:v>
                </c:pt>
                <c:pt idx="1">
                  <c:v>51.4032650361079</c:v>
                </c:pt>
                <c:pt idx="2">
                  <c:v>49.2869853567285</c:v>
                </c:pt>
                <c:pt idx="3">
                  <c:v>40.0112336052329</c:v>
                </c:pt>
                <c:pt idx="4">
                  <c:v>44.2666911025267</c:v>
                </c:pt>
                <c:pt idx="5">
                  <c:v>38.4678313174876</c:v>
                </c:pt>
                <c:pt idx="6">
                  <c:v>34.7616966641454</c:v>
                </c:pt>
                <c:pt idx="7">
                  <c:v>35.0286402863349</c:v>
                </c:pt>
                <c:pt idx="8">
                  <c:v>32.4601832388801</c:v>
                </c:pt>
                <c:pt idx="9">
                  <c:v>29.7524955634199</c:v>
                </c:pt>
                <c:pt idx="10">
                  <c:v>32.7499493983645</c:v>
                </c:pt>
                <c:pt idx="11">
                  <c:v>30.2842492480444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94661163"/>
        <c:axId val="49954043"/>
      </c:lineChart>
      <c:catAx>
        <c:axId val="9466116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pt-BR" sz="12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1" lang="pt-BR" sz="1200" spc="-1" strike="noStrike">
                    <a:solidFill>
                      <a:srgbClr val="000000"/>
                    </a:solidFill>
                    <a:latin typeface="Arial"/>
                  </a:rPr>
                  <a:t>Ano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1" sz="1100" spc="-1" strike="noStrike">
                <a:solidFill>
                  <a:srgbClr val="595959"/>
                </a:solidFill>
                <a:latin typeface="Arial"/>
              </a:defRPr>
            </a:pPr>
          </a:p>
        </c:txPr>
        <c:crossAx val="49954043"/>
        <c:crosses val="autoZero"/>
        <c:auto val="1"/>
        <c:lblAlgn val="ctr"/>
        <c:lblOffset val="100"/>
        <c:noMultiLvlLbl val="0"/>
      </c:catAx>
      <c:valAx>
        <c:axId val="49954043"/>
        <c:scaling>
          <c:orientation val="minMax"/>
        </c:scaling>
        <c:delete val="0"/>
        <c:axPos val="l"/>
        <c:majorGridlines>
          <c:spPr>
            <a:ln w="324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pt-BR" sz="12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1" lang="pt-BR" sz="1200" spc="-1" strike="noStrike">
                    <a:solidFill>
                      <a:srgbClr val="000000"/>
                    </a:solidFill>
                    <a:latin typeface="Arial"/>
                  </a:rPr>
                  <a:t>Índices</a:t>
                </a:r>
              </a:p>
            </c:rich>
          </c:tx>
          <c:layout>
            <c:manualLayout>
              <c:xMode val="edge"/>
              <c:yMode val="edge"/>
              <c:x val="0.0126635269492412"/>
              <c:y val="0.395645246946362"/>
            </c:manualLayout>
          </c:layout>
          <c:overlay val="0"/>
          <c:spPr>
            <a:noFill/>
            <a:ln w="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1" sz="1100" spc="-1" strike="noStrike">
                <a:solidFill>
                  <a:srgbClr val="595959"/>
                </a:solidFill>
                <a:latin typeface="Arial"/>
              </a:defRPr>
            </a:pPr>
          </a:p>
        </c:txPr>
        <c:crossAx val="9466116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16746353567754"/>
          <c:y val="0.0414032869785082"/>
          <c:w val="0.858500272347637"/>
          <c:h val="0.655815423514539"/>
        </c:manualLayout>
      </c:layout>
      <c:lineChart>
        <c:grouping val="standard"/>
        <c:varyColors val="0"/>
        <c:ser>
          <c:idx val="0"/>
          <c:order val="0"/>
          <c:tx>
            <c:strRef>
              <c:f>'Pág 282 - 284'!$D$20:$D$20</c:f>
              <c:strCache>
                <c:ptCount val="1"/>
                <c:pt idx="0">
                  <c:v>População (10 milhões)</c:v>
                </c:pt>
              </c:strCache>
            </c:strRef>
          </c:tx>
          <c:spPr>
            <a:solidFill>
              <a:srgbClr val="5b9bd5"/>
            </a:solidFill>
            <a:ln cap="rnd" w="28440">
              <a:solidFill>
                <a:srgbClr val="5b9bd5"/>
              </a:solidFill>
              <a:round/>
            </a:ln>
          </c:spPr>
          <c:marker>
            <c:symbol val="x"/>
            <c:size val="6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'Pág 282 - 284'!$C$21:$C$32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strCache>
            </c:strRef>
          </c:cat>
          <c:val>
            <c:numRef>
              <c:f>'Pág 282 - 284'!$D$21:$D$32</c:f>
              <c:numCache>
                <c:formatCode>General</c:formatCode>
                <c:ptCount val="12"/>
                <c:pt idx="0">
                  <c:v>19.0755799</c:v>
                </c:pt>
                <c:pt idx="1">
                  <c:v>19.2379287</c:v>
                </c:pt>
                <c:pt idx="2">
                  <c:v>19.3946886</c:v>
                </c:pt>
                <c:pt idx="3">
                  <c:v>20.1032714</c:v>
                </c:pt>
                <c:pt idx="4">
                  <c:v>20.2768562</c:v>
                </c:pt>
                <c:pt idx="5">
                  <c:v>20.4450649</c:v>
                </c:pt>
                <c:pt idx="6">
                  <c:v>20.6660432</c:v>
                </c:pt>
                <c:pt idx="7">
                  <c:v>20.7660929</c:v>
                </c:pt>
                <c:pt idx="8">
                  <c:v>20.84949</c:v>
                </c:pt>
                <c:pt idx="9">
                  <c:v>21.0147125</c:v>
                </c:pt>
                <c:pt idx="10">
                  <c:v>21.1755692</c:v>
                </c:pt>
                <c:pt idx="11">
                  <c:v>21.3317696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'Pág 282 - 284'!$E$20:$E$20</c:f>
              <c:strCache>
                <c:ptCount val="1"/>
                <c:pt idx="0">
                  <c:v>Frota (milhões)</c:v>
                </c:pt>
              </c:strCache>
            </c:strRef>
          </c:tx>
          <c:spPr>
            <a:solidFill>
              <a:srgbClr val="ed7d31"/>
            </a:solidFill>
            <a:ln cap="rnd" w="28440">
              <a:solidFill>
                <a:srgbClr val="ed7d31"/>
              </a:solidFill>
              <a:round/>
            </a:ln>
          </c:spPr>
          <c:marker>
            <c:symbol val="diamond"/>
            <c:size val="6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'Pág 282 - 284'!$C$21:$C$32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strCache>
            </c:strRef>
          </c:cat>
          <c:val>
            <c:numRef>
              <c:f>'Pág 282 - 284'!$E$21:$E$32</c:f>
              <c:numCache>
                <c:formatCode>General</c:formatCode>
                <c:ptCount val="12"/>
                <c:pt idx="0">
                  <c:v>64.817974</c:v>
                </c:pt>
                <c:pt idx="1">
                  <c:v>70.543535</c:v>
                </c:pt>
                <c:pt idx="2">
                  <c:v>76.137191</c:v>
                </c:pt>
                <c:pt idx="3">
                  <c:v>81.089666</c:v>
                </c:pt>
                <c:pt idx="4">
                  <c:v>86.70049</c:v>
                </c:pt>
                <c:pt idx="5">
                  <c:v>90.686936</c:v>
                </c:pt>
                <c:pt idx="6">
                  <c:v>93.867016</c:v>
                </c:pt>
                <c:pt idx="7">
                  <c:v>97.091956</c:v>
                </c:pt>
                <c:pt idx="8">
                  <c:v>100.746553</c:v>
                </c:pt>
                <c:pt idx="9">
                  <c:v>104.784375</c:v>
                </c:pt>
                <c:pt idx="10">
                  <c:v>107.948371</c:v>
                </c:pt>
                <c:pt idx="11">
                  <c:v>111.44687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'Pág 282 - 284'!$F$20:$F$20</c:f>
              <c:strCache>
                <c:ptCount val="1"/>
                <c:pt idx="0">
                  <c:v>Quilometragem (10 bilhões)</c:v>
                </c:pt>
              </c:strCache>
            </c:strRef>
          </c:tx>
          <c:spPr>
            <a:solidFill>
              <a:srgbClr val="a5a5a5"/>
            </a:solidFill>
            <a:ln cap="rnd" w="28440">
              <a:solidFill>
                <a:srgbClr val="a5a5a5"/>
              </a:solidFill>
              <a:round/>
            </a:ln>
          </c:spPr>
          <c:marker>
            <c:symbol val="square"/>
            <c:size val="6"/>
            <c:spPr>
              <a:solidFill>
                <a:srgbClr val="a5a5a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'Pág 282 - 284'!$C$21:$C$32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strCache>
            </c:strRef>
          </c:cat>
          <c:val>
            <c:numRef>
              <c:f>'Pág 282 - 284'!$F$21:$F$32</c:f>
              <c:numCache>
                <c:formatCode>General</c:formatCode>
                <c:ptCount val="12"/>
                <c:pt idx="0">
                  <c:v>76.6321234535566</c:v>
                </c:pt>
                <c:pt idx="1">
                  <c:v>83.0589262569395</c:v>
                </c:pt>
                <c:pt idx="2">
                  <c:v>89.9142028656256</c:v>
                </c:pt>
                <c:pt idx="3">
                  <c:v>104.2782144926</c:v>
                </c:pt>
                <c:pt idx="4">
                  <c:v>97.6625966912</c:v>
                </c:pt>
                <c:pt idx="5">
                  <c:v>99.355743984</c:v>
                </c:pt>
                <c:pt idx="6">
                  <c:v>106.1800876885</c:v>
                </c:pt>
                <c:pt idx="7">
                  <c:v>99.8383029262</c:v>
                </c:pt>
                <c:pt idx="8">
                  <c:v>98.9304335212</c:v>
                </c:pt>
                <c:pt idx="9">
                  <c:v>105.9272488011</c:v>
                </c:pt>
                <c:pt idx="10">
                  <c:v>98.7207632193</c:v>
                </c:pt>
                <c:pt idx="11">
                  <c:v>110.1562720831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'Pág 282 - 284'!$G$20:$G$20</c:f>
              <c:strCache>
                <c:ptCount val="1"/>
                <c:pt idx="0">
                  <c:v>Mortes (mil)</c:v>
                </c:pt>
              </c:strCache>
            </c:strRef>
          </c:tx>
          <c:spPr>
            <a:solidFill>
              <a:srgbClr val="ffc000"/>
            </a:solidFill>
            <a:ln cap="rnd" w="28440">
              <a:solidFill>
                <a:srgbClr val="ffc000"/>
              </a:solidFill>
              <a:round/>
            </a:ln>
          </c:spPr>
          <c:marker>
            <c:symbol val="triangle"/>
            <c:size val="6"/>
            <c:spPr>
              <a:solidFill>
                <a:srgbClr val="ffc0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'Pág 282 - 284'!$C$21:$C$32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strCache>
            </c:strRef>
          </c:cat>
          <c:val>
            <c:numRef>
              <c:f>'Pág 282 - 284'!$G$21:$G$32</c:f>
              <c:numCache>
                <c:formatCode>General</c:formatCode>
                <c:ptCount val="12"/>
                <c:pt idx="0">
                  <c:v>42.225</c:v>
                </c:pt>
                <c:pt idx="1">
                  <c:v>42.695</c:v>
                </c:pt>
                <c:pt idx="2">
                  <c:v>44.316</c:v>
                </c:pt>
                <c:pt idx="3">
                  <c:v>41.723</c:v>
                </c:pt>
                <c:pt idx="4">
                  <c:v>43.232</c:v>
                </c:pt>
                <c:pt idx="5">
                  <c:v>38.22</c:v>
                </c:pt>
                <c:pt idx="6">
                  <c:v>36.91</c:v>
                </c:pt>
                <c:pt idx="7">
                  <c:v>34.972</c:v>
                </c:pt>
                <c:pt idx="8">
                  <c:v>32.113</c:v>
                </c:pt>
                <c:pt idx="9">
                  <c:v>31.516</c:v>
                </c:pt>
                <c:pt idx="10">
                  <c:v>32.331</c:v>
                </c:pt>
                <c:pt idx="11">
                  <c:v>33.36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'Pág 282 - 284'!$H$20:$H$20</c:f>
              <c:strCache>
                <c:ptCount val="1"/>
                <c:pt idx="0">
                  <c:v>Internações (10 mil)</c:v>
                </c:pt>
              </c:strCache>
            </c:strRef>
          </c:tx>
          <c:spPr>
            <a:solidFill>
              <a:srgbClr val="4472c4"/>
            </a:solidFill>
            <a:ln cap="rnd" w="28440">
              <a:solidFill>
                <a:srgbClr val="4472c4"/>
              </a:solidFill>
              <a:round/>
            </a:ln>
          </c:spPr>
          <c:marker>
            <c:symbol val="plus"/>
            <c:size val="10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'Pág 282 - 284'!$C$21:$C$32</c:f>
              <c:strCach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strCache>
            </c:strRef>
          </c:cat>
          <c:val>
            <c:numRef>
              <c:f>'Pág 282 - 284'!$H$21:$H$32</c:f>
              <c:numCache>
                <c:formatCode>General</c:formatCode>
                <c:ptCount val="12"/>
                <c:pt idx="0">
                  <c:v>14.6066</c:v>
                </c:pt>
                <c:pt idx="1">
                  <c:v>15.3632</c:v>
                </c:pt>
                <c:pt idx="2">
                  <c:v>15.9216</c:v>
                </c:pt>
                <c:pt idx="3">
                  <c:v>17.0805</c:v>
                </c:pt>
                <c:pt idx="4">
                  <c:v>17.6007</c:v>
                </c:pt>
                <c:pt idx="5">
                  <c:v>17.4833</c:v>
                </c:pt>
                <c:pt idx="6">
                  <c:v>18.0443</c:v>
                </c:pt>
                <c:pt idx="7">
                  <c:v>18.1134</c:v>
                </c:pt>
                <c:pt idx="8">
                  <c:v>18.345</c:v>
                </c:pt>
                <c:pt idx="9">
                  <c:v>19.2813</c:v>
                </c:pt>
                <c:pt idx="10">
                  <c:v>18.7888</c:v>
                </c:pt>
                <c:pt idx="11">
                  <c:v>20.9201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89194867"/>
        <c:axId val="76238403"/>
      </c:lineChart>
      <c:catAx>
        <c:axId val="8919486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pt-BR" sz="11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1" lang="pt-BR" sz="1100" spc="-1" strike="noStrike">
                    <a:solidFill>
                      <a:srgbClr val="000000"/>
                    </a:solidFill>
                    <a:latin typeface="Arial"/>
                  </a:rPr>
                  <a:t>Ano</a:t>
                </a:r>
              </a:p>
            </c:rich>
          </c:tx>
          <c:layout>
            <c:manualLayout>
              <c:xMode val="edge"/>
              <c:yMode val="edge"/>
              <c:x val="0.476789929189615"/>
              <c:y val="0.790139064475348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1" sz="1100" spc="-1" strike="noStrike">
                <a:solidFill>
                  <a:srgbClr val="595959"/>
                </a:solidFill>
                <a:latin typeface="Arial"/>
              </a:defRPr>
            </a:pPr>
          </a:p>
        </c:txPr>
        <c:crossAx val="76238403"/>
        <c:crosses val="autoZero"/>
        <c:auto val="1"/>
        <c:lblAlgn val="ctr"/>
        <c:lblOffset val="100"/>
        <c:noMultiLvlLbl val="0"/>
      </c:catAx>
      <c:valAx>
        <c:axId val="76238403"/>
        <c:scaling>
          <c:orientation val="minMax"/>
        </c:scaling>
        <c:delete val="0"/>
        <c:axPos val="l"/>
        <c:majorGridlines>
          <c:spPr>
            <a:ln w="324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pt-BR" sz="11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1" lang="pt-BR" sz="1100" spc="-1" strike="noStrike">
                    <a:solidFill>
                      <a:srgbClr val="000000"/>
                    </a:solidFill>
                    <a:latin typeface="Arial"/>
                  </a:rPr>
                  <a:t>Índices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1" sz="1100" spc="-1" strike="noStrike">
                <a:solidFill>
                  <a:srgbClr val="595959"/>
                </a:solidFill>
                <a:latin typeface="Arial"/>
              </a:defRPr>
            </a:pPr>
          </a:p>
        </c:txPr>
        <c:crossAx val="89194867"/>
        <c:crosses val="autoZero"/>
        <c:crossBetween val="between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032780403059891"/>
          <c:y val="0.864901613096285"/>
          <c:w val="0.944760967680441"/>
          <c:h val="0.0979309440618279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438120</xdr:colOff>
      <xdr:row>20</xdr:row>
      <xdr:rowOff>95400</xdr:rowOff>
    </xdr:from>
    <xdr:to>
      <xdr:col>19</xdr:col>
      <xdr:colOff>342360</xdr:colOff>
      <xdr:row>41</xdr:row>
      <xdr:rowOff>161640</xdr:rowOff>
    </xdr:to>
    <xdr:graphicFrame>
      <xdr:nvGraphicFramePr>
        <xdr:cNvPr id="0" name="Gráfico 2"/>
        <xdr:cNvGraphicFramePr/>
      </xdr:nvGraphicFramePr>
      <xdr:xfrm>
        <a:off x="12532320" y="3905280"/>
        <a:ext cx="6879240" cy="4066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431280</xdr:colOff>
      <xdr:row>34</xdr:row>
      <xdr:rowOff>122400</xdr:rowOff>
    </xdr:from>
    <xdr:to>
      <xdr:col>7</xdr:col>
      <xdr:colOff>1032480</xdr:colOff>
      <xdr:row>52</xdr:row>
      <xdr:rowOff>110160</xdr:rowOff>
    </xdr:to>
    <xdr:graphicFrame>
      <xdr:nvGraphicFramePr>
        <xdr:cNvPr id="1" name="Gráfico 1"/>
        <xdr:cNvGraphicFramePr/>
      </xdr:nvGraphicFramePr>
      <xdr:xfrm>
        <a:off x="2721600" y="6599520"/>
        <a:ext cx="5947920" cy="341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AI59"/>
  <sheetViews>
    <sheetView showFormulas="false" showGridLines="fals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K45" activeCellId="0" sqref="K45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5.14"/>
    <col collapsed="false" customWidth="true" hidden="false" outlineLevel="0" max="4" min="4" style="0" width="22"/>
    <col collapsed="false" customWidth="true" hidden="false" outlineLevel="0" max="5" min="5" style="0" width="14.29"/>
    <col collapsed="false" customWidth="true" hidden="false" outlineLevel="0" max="6" min="6" style="0" width="25.57"/>
    <col collapsed="false" customWidth="true" hidden="false" outlineLevel="0" max="7" min="7" style="0" width="14"/>
    <col collapsed="false" customWidth="true" hidden="false" outlineLevel="0" max="8" min="8" style="0" width="19.86"/>
    <col collapsed="false" customWidth="true" hidden="false" outlineLevel="0" max="14" min="14" style="0" width="15.14"/>
    <col collapsed="false" customWidth="true" hidden="false" outlineLevel="0" max="16" min="16" style="0" width="16.71"/>
    <col collapsed="false" customWidth="true" hidden="false" outlineLevel="0" max="17" min="17" style="0" width="19.71"/>
    <col collapsed="false" customWidth="true" hidden="false" outlineLevel="0" max="18" min="18" style="0" width="19.86"/>
    <col collapsed="false" customWidth="true" hidden="false" outlineLevel="0" max="19" min="19" style="0" width="18.86"/>
    <col collapsed="false" customWidth="true" hidden="false" outlineLevel="0" max="20" min="20" style="0" width="19.86"/>
  </cols>
  <sheetData>
    <row r="2" customFormat="false" ht="15" hidden="false" customHeight="false" outlineLevel="0" collapsed="false">
      <c r="C2" s="1" t="s">
        <v>0</v>
      </c>
      <c r="O2" s="1" t="s">
        <v>1</v>
      </c>
    </row>
    <row r="4" customFormat="false" ht="15" hidden="false" customHeight="false" outlineLevel="0" collapsed="false"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O4" s="2" t="s">
        <v>2</v>
      </c>
      <c r="P4" s="3" t="s">
        <v>8</v>
      </c>
      <c r="Q4" s="3" t="s">
        <v>9</v>
      </c>
      <c r="R4" s="2" t="s">
        <v>10</v>
      </c>
      <c r="S4" s="2" t="s">
        <v>11</v>
      </c>
    </row>
    <row r="5" customFormat="false" ht="15" hidden="false" customHeight="false" outlineLevel="0" collapsed="false">
      <c r="C5" s="2" t="n">
        <v>2010</v>
      </c>
      <c r="D5" s="4" t="n">
        <v>190755799</v>
      </c>
      <c r="E5" s="4" t="n">
        <v>64817974</v>
      </c>
      <c r="F5" s="4" t="n">
        <v>766321234535.566</v>
      </c>
      <c r="G5" s="4" t="n">
        <v>42225</v>
      </c>
      <c r="H5" s="4" t="n">
        <v>146066</v>
      </c>
      <c r="O5" s="2" t="n">
        <v>2010</v>
      </c>
      <c r="P5" s="5" t="n">
        <f aca="false">100*E5/D5</f>
        <v>33.9795562388119</v>
      </c>
      <c r="Q5" s="5" t="n">
        <f aca="false">100000*G5/D5</f>
        <v>22.1356311165146</v>
      </c>
      <c r="R5" s="5" t="n">
        <f aca="false">10000*G5/E5</f>
        <v>6.51439676284853</v>
      </c>
      <c r="S5" s="5" t="n">
        <f aca="false">G5*1000000000/F5</f>
        <v>55.1009134251522</v>
      </c>
    </row>
    <row r="6" customFormat="false" ht="15" hidden="false" customHeight="false" outlineLevel="0" collapsed="false">
      <c r="C6" s="2" t="n">
        <v>2011</v>
      </c>
      <c r="D6" s="4" t="n">
        <v>192379287</v>
      </c>
      <c r="E6" s="6" t="n">
        <v>70543535</v>
      </c>
      <c r="F6" s="4" t="n">
        <v>830589262569.395</v>
      </c>
      <c r="G6" s="4" t="n">
        <v>42695</v>
      </c>
      <c r="H6" s="4" t="n">
        <v>153632</v>
      </c>
      <c r="O6" s="2" t="n">
        <v>2011</v>
      </c>
      <c r="P6" s="5" t="n">
        <f aca="false">100*E6/D6</f>
        <v>36.6689866149675</v>
      </c>
      <c r="Q6" s="5" t="n">
        <f aca="false">100000*G6/D6</f>
        <v>22.1931376635157</v>
      </c>
      <c r="R6" s="5" t="n">
        <f aca="false">10000*G6/E6</f>
        <v>6.05229097180911</v>
      </c>
      <c r="S6" s="5" t="n">
        <f aca="false">G6*1000000000/F6</f>
        <v>51.4032650361079</v>
      </c>
    </row>
    <row r="7" customFormat="false" ht="15" hidden="false" customHeight="false" outlineLevel="0" collapsed="false">
      <c r="C7" s="2" t="n">
        <v>2012</v>
      </c>
      <c r="D7" s="4" t="n">
        <v>193946886</v>
      </c>
      <c r="E7" s="4" t="n">
        <v>76137191</v>
      </c>
      <c r="F7" s="4" t="n">
        <v>899142028656.256</v>
      </c>
      <c r="G7" s="4" t="n">
        <v>44316</v>
      </c>
      <c r="H7" s="4" t="n">
        <v>159216</v>
      </c>
      <c r="O7" s="2" t="n">
        <v>2012</v>
      </c>
      <c r="P7" s="5" t="n">
        <f aca="false">100*E7/D7</f>
        <v>39.2567225853784</v>
      </c>
      <c r="Q7" s="5" t="n">
        <f aca="false">100000*G7/D7</f>
        <v>22.8495548002766</v>
      </c>
      <c r="R7" s="5" t="n">
        <f aca="false">10000*G7/E7</f>
        <v>5.82054570413558</v>
      </c>
      <c r="S7" s="5" t="n">
        <f aca="false">G7*1000000000/F7</f>
        <v>49.2869853567285</v>
      </c>
    </row>
    <row r="8" customFormat="false" ht="15" hidden="false" customHeight="false" outlineLevel="0" collapsed="false">
      <c r="C8" s="2" t="n">
        <v>2013</v>
      </c>
      <c r="D8" s="4" t="n">
        <v>201032714</v>
      </c>
      <c r="E8" s="4" t="n">
        <v>81089666</v>
      </c>
      <c r="F8" s="4" t="n">
        <v>1042782144926</v>
      </c>
      <c r="G8" s="4" t="n">
        <v>41723</v>
      </c>
      <c r="H8" s="4" t="n">
        <v>170805</v>
      </c>
      <c r="O8" s="2" t="n">
        <v>2013</v>
      </c>
      <c r="P8" s="5" t="n">
        <f aca="false">100*E8/D8</f>
        <v>40.3365523881849</v>
      </c>
      <c r="Q8" s="5" t="n">
        <f aca="false">100000*G8/D8</f>
        <v>20.7543335459322</v>
      </c>
      <c r="R8" s="5" t="n">
        <f aca="false">10000*G8/E8</f>
        <v>5.14529187973225</v>
      </c>
      <c r="S8" s="5" t="n">
        <f aca="false">G8*1000000000/F8</f>
        <v>40.0112336052329</v>
      </c>
    </row>
    <row r="9" customFormat="false" ht="15" hidden="false" customHeight="false" outlineLevel="0" collapsed="false">
      <c r="C9" s="2" t="n">
        <v>2014</v>
      </c>
      <c r="D9" s="4" t="n">
        <v>202768562</v>
      </c>
      <c r="E9" s="4" t="n">
        <v>86700490</v>
      </c>
      <c r="F9" s="4" t="n">
        <v>976625966912</v>
      </c>
      <c r="G9" s="4" t="n">
        <v>43232</v>
      </c>
      <c r="H9" s="4" t="n">
        <v>176007</v>
      </c>
      <c r="O9" s="2" t="n">
        <v>2014</v>
      </c>
      <c r="P9" s="5" t="n">
        <f aca="false">100*E9/D9</f>
        <v>42.7583492947985</v>
      </c>
      <c r="Q9" s="5" t="n">
        <f aca="false">100000*G9/D9</f>
        <v>21.3208593943671</v>
      </c>
      <c r="R9" s="5" t="n">
        <f aca="false">10000*G9/E9</f>
        <v>4.98636166877488</v>
      </c>
      <c r="S9" s="5" t="n">
        <f aca="false">G9*1000000000/F9</f>
        <v>44.2666911025267</v>
      </c>
    </row>
    <row r="10" customFormat="false" ht="15" hidden="false" customHeight="false" outlineLevel="0" collapsed="false">
      <c r="C10" s="2" t="n">
        <v>2015</v>
      </c>
      <c r="D10" s="4" t="n">
        <v>204450649</v>
      </c>
      <c r="E10" s="4" t="n">
        <v>90686936</v>
      </c>
      <c r="F10" s="4" t="n">
        <v>993557439840</v>
      </c>
      <c r="G10" s="4" t="n">
        <v>38220</v>
      </c>
      <c r="H10" s="4" t="n">
        <v>174833</v>
      </c>
      <c r="O10" s="2" t="n">
        <v>2015</v>
      </c>
      <c r="P10" s="5" t="n">
        <f aca="false">100*E10/D10</f>
        <v>44.3563942905361</v>
      </c>
      <c r="Q10" s="5" t="n">
        <f aca="false">100000*G10/D10</f>
        <v>18.6939978850348</v>
      </c>
      <c r="R10" s="5" t="n">
        <f aca="false">10000*G10/E10</f>
        <v>4.21449898803506</v>
      </c>
      <c r="S10" s="5" t="n">
        <f aca="false">G10*1000000000/F10</f>
        <v>38.4678313174876</v>
      </c>
    </row>
    <row r="11" customFormat="false" ht="15" hidden="false" customHeight="false" outlineLevel="0" collapsed="false">
      <c r="C11" s="2" t="n">
        <v>2016</v>
      </c>
      <c r="D11" s="4" t="n">
        <v>206660432</v>
      </c>
      <c r="E11" s="4" t="n">
        <v>93867016</v>
      </c>
      <c r="F11" s="4" t="n">
        <v>1061800876885</v>
      </c>
      <c r="G11" s="4" t="n">
        <v>36910</v>
      </c>
      <c r="H11" s="4" t="n">
        <v>180443</v>
      </c>
      <c r="O11" s="2" t="n">
        <v>2016</v>
      </c>
      <c r="P11" s="5" t="n">
        <f aca="false">100*E11/D11</f>
        <v>45.4208941167799</v>
      </c>
      <c r="Q11" s="5" t="n">
        <f aca="false">100000*G11/D11</f>
        <v>17.8602162217487</v>
      </c>
      <c r="R11" s="5" t="n">
        <f aca="false">10000*G11/E11</f>
        <v>3.93215866156862</v>
      </c>
      <c r="S11" s="5" t="n">
        <f aca="false">G11*1000000000/F11</f>
        <v>34.7616966641454</v>
      </c>
    </row>
    <row r="12" customFormat="false" ht="15" hidden="false" customHeight="false" outlineLevel="0" collapsed="false">
      <c r="C12" s="2" t="n">
        <v>2017</v>
      </c>
      <c r="D12" s="4" t="n">
        <v>207660929</v>
      </c>
      <c r="E12" s="4" t="n">
        <v>97091956</v>
      </c>
      <c r="F12" s="4" t="n">
        <v>998383029262</v>
      </c>
      <c r="G12" s="4" t="n">
        <v>34972</v>
      </c>
      <c r="H12" s="4" t="n">
        <v>181134</v>
      </c>
      <c r="O12" s="2" t="n">
        <v>2017</v>
      </c>
      <c r="P12" s="5" t="n">
        <f aca="false">100*E12/D12</f>
        <v>46.7550426878809</v>
      </c>
      <c r="Q12" s="5" t="n">
        <f aca="false">100000*G12/D12</f>
        <v>16.8409147394308</v>
      </c>
      <c r="R12" s="5" t="n">
        <f aca="false">10000*G12/E12</f>
        <v>3.60194617976385</v>
      </c>
      <c r="S12" s="5" t="n">
        <f aca="false">G12*1000000000/F12</f>
        <v>35.0286402863349</v>
      </c>
    </row>
    <row r="13" customFormat="false" ht="15" hidden="false" customHeight="false" outlineLevel="0" collapsed="false">
      <c r="C13" s="2" t="n">
        <v>2018</v>
      </c>
      <c r="D13" s="4" t="n">
        <v>208494900</v>
      </c>
      <c r="E13" s="4" t="n">
        <v>100746553</v>
      </c>
      <c r="F13" s="4" t="n">
        <v>989304335212</v>
      </c>
      <c r="G13" s="4" t="n">
        <v>32113</v>
      </c>
      <c r="H13" s="4" t="n">
        <v>183450</v>
      </c>
      <c r="O13" s="2" t="n">
        <v>2018</v>
      </c>
      <c r="P13" s="5" t="n">
        <f aca="false">100*E13/D13</f>
        <v>48.3208716376276</v>
      </c>
      <c r="Q13" s="5" t="n">
        <f aca="false">100000*G13/D13</f>
        <v>15.4022952120172</v>
      </c>
      <c r="R13" s="5" t="n">
        <f aca="false">10000*G13/E13</f>
        <v>3.18750359627689</v>
      </c>
      <c r="S13" s="5" t="n">
        <f aca="false">G13*1000000000/F13</f>
        <v>32.4601832388801</v>
      </c>
    </row>
    <row r="14" customFormat="false" ht="15" hidden="false" customHeight="false" outlineLevel="0" collapsed="false">
      <c r="C14" s="2" t="n">
        <v>2019</v>
      </c>
      <c r="D14" s="4" t="n">
        <v>210147125</v>
      </c>
      <c r="E14" s="4" t="n">
        <v>104784375</v>
      </c>
      <c r="F14" s="4" t="n">
        <v>1059272488011</v>
      </c>
      <c r="G14" s="4" t="n">
        <v>31516</v>
      </c>
      <c r="H14" s="4" t="n">
        <v>192813</v>
      </c>
      <c r="O14" s="2" t="n">
        <v>2019</v>
      </c>
      <c r="P14" s="5" t="n">
        <f aca="false">100*E14/D14</f>
        <v>49.8623880769247</v>
      </c>
      <c r="Q14" s="5" t="n">
        <f aca="false">100000*G14/D14</f>
        <v>14.997112142267</v>
      </c>
      <c r="R14" s="5" t="n">
        <f aca="false">10000*G14/E14</f>
        <v>3.00770033700158</v>
      </c>
      <c r="S14" s="5" t="n">
        <f aca="false">G14*1000000000/F14</f>
        <v>29.7524955634199</v>
      </c>
    </row>
    <row r="15" customFormat="false" ht="15" hidden="false" customHeight="false" outlineLevel="0" collapsed="false">
      <c r="C15" s="2" t="n">
        <v>2020</v>
      </c>
      <c r="D15" s="4" t="n">
        <v>211755692</v>
      </c>
      <c r="E15" s="4" t="n">
        <v>107948371</v>
      </c>
      <c r="F15" s="4" t="n">
        <v>987207632193</v>
      </c>
      <c r="G15" s="4" t="n">
        <v>32331</v>
      </c>
      <c r="H15" s="4" t="n">
        <v>187888</v>
      </c>
      <c r="O15" s="2" t="n">
        <v>2020</v>
      </c>
      <c r="P15" s="5" t="n">
        <f aca="false">100*E15/D15</f>
        <v>50.9777895368215</v>
      </c>
      <c r="Q15" s="5" t="n">
        <f aca="false">100000*G15/D15</f>
        <v>15.2680665604021</v>
      </c>
      <c r="R15" s="5" t="n">
        <f aca="false">10000*G15/E15</f>
        <v>2.99504288026727</v>
      </c>
      <c r="S15" s="5" t="n">
        <f aca="false">G15*1000000000/F15</f>
        <v>32.7499493983645</v>
      </c>
    </row>
    <row r="16" customFormat="false" ht="15" hidden="false" customHeight="false" outlineLevel="0" collapsed="false">
      <c r="C16" s="2" t="n">
        <v>2021</v>
      </c>
      <c r="D16" s="4" t="n">
        <v>213317696</v>
      </c>
      <c r="E16" s="4" t="n">
        <v>111446870</v>
      </c>
      <c r="F16" s="4" t="n">
        <v>1101562720831</v>
      </c>
      <c r="G16" s="4" t="n">
        <v>33360</v>
      </c>
      <c r="H16" s="4" t="n">
        <v>209201</v>
      </c>
      <c r="O16" s="2" t="n">
        <v>2021</v>
      </c>
      <c r="P16" s="5" t="n">
        <f aca="false">100*E16/D16</f>
        <v>52.2445498380031</v>
      </c>
      <c r="Q16" s="5" t="n">
        <f aca="false">100000*G16/D16</f>
        <v>15.6386463127747</v>
      </c>
      <c r="R16" s="5" t="n">
        <f aca="false">10000*G16/E16</f>
        <v>2.99335459129539</v>
      </c>
      <c r="S16" s="5" t="n">
        <f aca="false">G16*1000000000/F16</f>
        <v>30.2842492480444</v>
      </c>
    </row>
    <row r="18" customFormat="false" ht="15" hidden="false" customHeight="false" outlineLevel="0" collapsed="false">
      <c r="C18" s="1" t="s">
        <v>12</v>
      </c>
    </row>
    <row r="19" customFormat="false" ht="15" hidden="false" customHeight="false" outlineLevel="0" collapsed="false">
      <c r="O19" s="1" t="s">
        <v>13</v>
      </c>
    </row>
    <row r="20" customFormat="false" ht="15" hidden="false" customHeight="false" outlineLevel="0" collapsed="false">
      <c r="C20" s="2" t="s">
        <v>2</v>
      </c>
      <c r="D20" s="2" t="s">
        <v>14</v>
      </c>
      <c r="E20" s="2" t="s">
        <v>15</v>
      </c>
      <c r="F20" s="2" t="s">
        <v>16</v>
      </c>
      <c r="G20" s="2" t="s">
        <v>17</v>
      </c>
      <c r="H20" s="2" t="s">
        <v>18</v>
      </c>
    </row>
    <row r="21" customFormat="false" ht="15" hidden="false" customHeight="false" outlineLevel="0" collapsed="false">
      <c r="C21" s="2" t="n">
        <v>2010</v>
      </c>
      <c r="D21" s="7" t="n">
        <f aca="false">D5/10000000</f>
        <v>19.0755799</v>
      </c>
      <c r="E21" s="4" t="n">
        <f aca="false">E5/1000000</f>
        <v>64.817974</v>
      </c>
      <c r="F21" s="7" t="n">
        <f aca="false">F5/10000000000</f>
        <v>76.6321234535566</v>
      </c>
      <c r="G21" s="7" t="n">
        <f aca="false">G5/1000</f>
        <v>42.225</v>
      </c>
      <c r="H21" s="7" t="n">
        <f aca="false">H5/10000</f>
        <v>14.6066</v>
      </c>
    </row>
    <row r="22" customFormat="false" ht="15" hidden="false" customHeight="false" outlineLevel="0" collapsed="false">
      <c r="C22" s="2" t="n">
        <v>2011</v>
      </c>
      <c r="D22" s="7" t="n">
        <f aca="false">D6/10000000</f>
        <v>19.2379287</v>
      </c>
      <c r="E22" s="4" t="n">
        <f aca="false">E6/1000000</f>
        <v>70.543535</v>
      </c>
      <c r="F22" s="7" t="n">
        <f aca="false">F6/10000000000</f>
        <v>83.0589262569395</v>
      </c>
      <c r="G22" s="7" t="n">
        <f aca="false">G6/1000</f>
        <v>42.695</v>
      </c>
      <c r="H22" s="7" t="n">
        <f aca="false">H6/10000</f>
        <v>15.3632</v>
      </c>
    </row>
    <row r="23" customFormat="false" ht="15" hidden="false" customHeight="false" outlineLevel="0" collapsed="false">
      <c r="C23" s="2" t="n">
        <v>2012</v>
      </c>
      <c r="D23" s="7" t="n">
        <f aca="false">D7/10000000</f>
        <v>19.3946886</v>
      </c>
      <c r="E23" s="4" t="n">
        <f aca="false">E7/1000000</f>
        <v>76.137191</v>
      </c>
      <c r="F23" s="7" t="n">
        <f aca="false">F7/10000000000</f>
        <v>89.9142028656256</v>
      </c>
      <c r="G23" s="7" t="n">
        <f aca="false">G7/1000</f>
        <v>44.316</v>
      </c>
      <c r="H23" s="7" t="n">
        <f aca="false">H7/10000</f>
        <v>15.9216</v>
      </c>
    </row>
    <row r="24" customFormat="false" ht="15" hidden="false" customHeight="false" outlineLevel="0" collapsed="false">
      <c r="C24" s="2" t="n">
        <v>2013</v>
      </c>
      <c r="D24" s="7" t="n">
        <f aca="false">D8/10000000</f>
        <v>20.1032714</v>
      </c>
      <c r="E24" s="4" t="n">
        <f aca="false">E8/1000000</f>
        <v>81.089666</v>
      </c>
      <c r="F24" s="7" t="n">
        <f aca="false">F8/10000000000</f>
        <v>104.2782144926</v>
      </c>
      <c r="G24" s="7" t="n">
        <f aca="false">G8/1000</f>
        <v>41.723</v>
      </c>
      <c r="H24" s="7" t="n">
        <f aca="false">H8/10000</f>
        <v>17.0805</v>
      </c>
    </row>
    <row r="25" customFormat="false" ht="15" hidden="false" customHeight="false" outlineLevel="0" collapsed="false">
      <c r="C25" s="2" t="n">
        <v>2014</v>
      </c>
      <c r="D25" s="7" t="n">
        <f aca="false">D9/10000000</f>
        <v>20.2768562</v>
      </c>
      <c r="E25" s="4" t="n">
        <f aca="false">E9/1000000</f>
        <v>86.70049</v>
      </c>
      <c r="F25" s="7" t="n">
        <f aca="false">F9/10000000000</f>
        <v>97.6625966912</v>
      </c>
      <c r="G25" s="7" t="n">
        <f aca="false">G9/1000</f>
        <v>43.232</v>
      </c>
      <c r="H25" s="7" t="n">
        <f aca="false">H9/10000</f>
        <v>17.6007</v>
      </c>
    </row>
    <row r="26" customFormat="false" ht="15" hidden="false" customHeight="false" outlineLevel="0" collapsed="false">
      <c r="C26" s="2" t="n">
        <v>2015</v>
      </c>
      <c r="D26" s="7" t="n">
        <f aca="false">D10/10000000</f>
        <v>20.4450649</v>
      </c>
      <c r="E26" s="4" t="n">
        <f aca="false">E10/1000000</f>
        <v>90.686936</v>
      </c>
      <c r="F26" s="7" t="n">
        <f aca="false">F10/10000000000</f>
        <v>99.355743984</v>
      </c>
      <c r="G26" s="7" t="n">
        <f aca="false">G10/1000</f>
        <v>38.22</v>
      </c>
      <c r="H26" s="7" t="n">
        <f aca="false">H10/10000</f>
        <v>17.4833</v>
      </c>
    </row>
    <row r="27" customFormat="false" ht="15" hidden="false" customHeight="false" outlineLevel="0" collapsed="false">
      <c r="C27" s="2" t="n">
        <v>2016</v>
      </c>
      <c r="D27" s="7" t="n">
        <f aca="false">D11/10000000</f>
        <v>20.6660432</v>
      </c>
      <c r="E27" s="4" t="n">
        <f aca="false">E11/1000000</f>
        <v>93.867016</v>
      </c>
      <c r="F27" s="7" t="n">
        <f aca="false">F11/10000000000</f>
        <v>106.1800876885</v>
      </c>
      <c r="G27" s="7" t="n">
        <f aca="false">G11/1000</f>
        <v>36.91</v>
      </c>
      <c r="H27" s="7" t="n">
        <f aca="false">H11/10000</f>
        <v>18.0443</v>
      </c>
    </row>
    <row r="28" customFormat="false" ht="15" hidden="false" customHeight="false" outlineLevel="0" collapsed="false">
      <c r="C28" s="2" t="n">
        <v>2017</v>
      </c>
      <c r="D28" s="7" t="n">
        <f aca="false">D12/10000000</f>
        <v>20.7660929</v>
      </c>
      <c r="E28" s="4" t="n">
        <f aca="false">E12/1000000</f>
        <v>97.091956</v>
      </c>
      <c r="F28" s="7" t="n">
        <f aca="false">F12/10000000000</f>
        <v>99.8383029262</v>
      </c>
      <c r="G28" s="7" t="n">
        <f aca="false">G12/1000</f>
        <v>34.972</v>
      </c>
      <c r="H28" s="7" t="n">
        <f aca="false">H12/10000</f>
        <v>18.1134</v>
      </c>
    </row>
    <row r="29" customFormat="false" ht="15" hidden="false" customHeight="false" outlineLevel="0" collapsed="false">
      <c r="C29" s="2" t="n">
        <v>2018</v>
      </c>
      <c r="D29" s="7" t="n">
        <f aca="false">D13/10000000</f>
        <v>20.84949</v>
      </c>
      <c r="E29" s="4" t="n">
        <f aca="false">E13/1000000</f>
        <v>100.746553</v>
      </c>
      <c r="F29" s="7" t="n">
        <f aca="false">F13/10000000000</f>
        <v>98.9304335212</v>
      </c>
      <c r="G29" s="7" t="n">
        <f aca="false">G13/1000</f>
        <v>32.113</v>
      </c>
      <c r="H29" s="7" t="n">
        <f aca="false">H13/10000</f>
        <v>18.345</v>
      </c>
    </row>
    <row r="30" customFormat="false" ht="15" hidden="false" customHeight="false" outlineLevel="0" collapsed="false">
      <c r="C30" s="2" t="n">
        <v>2019</v>
      </c>
      <c r="D30" s="7" t="n">
        <f aca="false">D14/10000000</f>
        <v>21.0147125</v>
      </c>
      <c r="E30" s="4" t="n">
        <f aca="false">E14/1000000</f>
        <v>104.784375</v>
      </c>
      <c r="F30" s="7" t="n">
        <f aca="false">F14/10000000000</f>
        <v>105.9272488011</v>
      </c>
      <c r="G30" s="7" t="n">
        <f aca="false">G14/1000</f>
        <v>31.516</v>
      </c>
      <c r="H30" s="7" t="n">
        <f aca="false">H14/10000</f>
        <v>19.2813</v>
      </c>
    </row>
    <row r="31" customFormat="false" ht="15" hidden="false" customHeight="false" outlineLevel="0" collapsed="false">
      <c r="C31" s="2" t="n">
        <v>2020</v>
      </c>
      <c r="D31" s="7" t="n">
        <f aca="false">D15/10000000</f>
        <v>21.1755692</v>
      </c>
      <c r="E31" s="4" t="n">
        <f aca="false">E15/1000000</f>
        <v>107.948371</v>
      </c>
      <c r="F31" s="7" t="n">
        <f aca="false">F15/10000000000</f>
        <v>98.7207632193</v>
      </c>
      <c r="G31" s="7" t="n">
        <f aca="false">G15/1000</f>
        <v>32.331</v>
      </c>
      <c r="H31" s="7" t="n">
        <f aca="false">H15/10000</f>
        <v>18.7888</v>
      </c>
    </row>
    <row r="32" customFormat="false" ht="15" hidden="false" customHeight="false" outlineLevel="0" collapsed="false">
      <c r="C32" s="2" t="n">
        <v>2021</v>
      </c>
      <c r="D32" s="7" t="n">
        <f aca="false">D16/10000000</f>
        <v>21.3317696</v>
      </c>
      <c r="E32" s="4" t="n">
        <f aca="false">E16/1000000</f>
        <v>111.44687</v>
      </c>
      <c r="F32" s="7" t="n">
        <f aca="false">F16/10000000000</f>
        <v>110.1562720831</v>
      </c>
      <c r="G32" s="7" t="n">
        <f aca="false">G16/1000</f>
        <v>33.36</v>
      </c>
      <c r="H32" s="7" t="n">
        <f aca="false">H16/10000</f>
        <v>20.9201</v>
      </c>
    </row>
    <row r="34" customFormat="false" ht="15" hidden="false" customHeight="false" outlineLevel="0" collapsed="false">
      <c r="C34" s="1" t="s">
        <v>19</v>
      </c>
    </row>
    <row r="38" customFormat="false" ht="15" hidden="false" customHeight="false" outlineLevel="0" collapsed="false">
      <c r="AI38" s="0" t="n">
        <v>1</v>
      </c>
    </row>
    <row r="45" customFormat="false" ht="15" hidden="false" customHeight="false" outlineLevel="0" collapsed="false">
      <c r="N45" s="0" t="s">
        <v>20</v>
      </c>
    </row>
    <row r="46" customFormat="false" ht="15" hidden="false" customHeight="false" outlineLevel="0" collapsed="false">
      <c r="N46" s="2" t="s">
        <v>3</v>
      </c>
      <c r="O46" s="0" t="s">
        <v>21</v>
      </c>
    </row>
    <row r="47" customFormat="false" ht="15" hidden="false" customHeight="false" outlineLevel="0" collapsed="false">
      <c r="N47" s="2"/>
      <c r="O47" s="0" t="s">
        <v>22</v>
      </c>
    </row>
    <row r="48" customFormat="false" ht="15" hidden="false" customHeight="false" outlineLevel="0" collapsed="false">
      <c r="N48" s="8" t="s">
        <v>23</v>
      </c>
      <c r="O48" s="0" t="s">
        <v>24</v>
      </c>
    </row>
    <row r="49" customFormat="false" ht="15" hidden="false" customHeight="false" outlineLevel="0" collapsed="false">
      <c r="N49" s="2" t="s">
        <v>5</v>
      </c>
      <c r="O49" s="0" t="s">
        <v>25</v>
      </c>
    </row>
    <row r="50" customFormat="false" ht="15" hidden="false" customHeight="false" outlineLevel="0" collapsed="false">
      <c r="N50" s="2" t="s">
        <v>6</v>
      </c>
      <c r="O50" s="0" t="s">
        <v>26</v>
      </c>
    </row>
    <row r="51" customFormat="false" ht="15" hidden="false" customHeight="false" outlineLevel="0" collapsed="false">
      <c r="N51" s="2" t="s">
        <v>27</v>
      </c>
      <c r="O51" s="0" t="s">
        <v>28</v>
      </c>
    </row>
    <row r="53" customFormat="false" ht="15" hidden="false" customHeight="false" outlineLevel="0" collapsed="false">
      <c r="N53" s="9" t="s">
        <v>29</v>
      </c>
    </row>
    <row r="54" customFormat="false" ht="15" hidden="false" customHeight="false" outlineLevel="0" collapsed="false">
      <c r="N54" s="9" t="s">
        <v>30</v>
      </c>
    </row>
    <row r="55" customFormat="false" ht="15" hidden="false" customHeight="false" outlineLevel="0" collapsed="false">
      <c r="N55" s="0" t="s">
        <v>31</v>
      </c>
    </row>
    <row r="56" customFormat="false" ht="15" hidden="false" customHeight="false" outlineLevel="0" collapsed="false">
      <c r="N56" s="0" t="s">
        <v>32</v>
      </c>
    </row>
    <row r="57" customFormat="false" ht="15" hidden="false" customHeight="false" outlineLevel="0" collapsed="false">
      <c r="N57" s="0" t="s">
        <v>33</v>
      </c>
    </row>
    <row r="58" customFormat="false" ht="15" hidden="false" customHeight="false" outlineLevel="0" collapsed="false">
      <c r="N58" s="0" t="s">
        <v>34</v>
      </c>
    </row>
    <row r="59" customFormat="false" ht="15" hidden="false" customHeight="false" outlineLevel="0" collapsed="false">
      <c r="N59" s="0" t="s">
        <v>35</v>
      </c>
    </row>
  </sheetData>
  <mergeCells count="1">
    <mergeCell ref="N46:N47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5b26e6-7832-4067-9ceb-2941cfbb770c">
      <Terms xmlns="http://schemas.microsoft.com/office/infopath/2007/PartnerControls"/>
    </lcf76f155ced4ddcb4097134ff3c332f>
    <TaxCatchAll xmlns="ce29b8ed-6d9c-45d6-831d-9b2ee93b4f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270C7F360A7F47A1B720549C3E9397" ma:contentTypeVersion="11" ma:contentTypeDescription="Create a new document." ma:contentTypeScope="" ma:versionID="c9288f290db4371e77049984c4ad053e">
  <xsd:schema xmlns:xsd="http://www.w3.org/2001/XMLSchema" xmlns:xs="http://www.w3.org/2001/XMLSchema" xmlns:p="http://schemas.microsoft.com/office/2006/metadata/properties" xmlns:ns2="a35b26e6-7832-4067-9ceb-2941cfbb770c" xmlns:ns3="ce29b8ed-6d9c-45d6-831d-9b2ee93b4f7e" targetNamespace="http://schemas.microsoft.com/office/2006/metadata/properties" ma:root="true" ma:fieldsID="9eb003a68fbdb5cdeec7318484af4a94" ns2:_="" ns3:_="">
    <xsd:import namespace="a35b26e6-7832-4067-9ceb-2941cfbb770c"/>
    <xsd:import namespace="ce29b8ed-6d9c-45d6-831d-9b2ee93b4f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b26e6-7832-4067-9ceb-2941cfbb7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9b8ed-6d9c-45d6-831d-9b2ee93b4f7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4e1a75e-c2e7-4bfb-84a0-05fbf59eaf5f}" ma:internalName="TaxCatchAll" ma:showField="CatchAllData" ma:web="ce29b8ed-6d9c-45d6-831d-9b2ee93b4f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38577C-FD69-4EB8-B3CB-BF1C714898A2}"/>
</file>

<file path=customXml/itemProps2.xml><?xml version="1.0" encoding="utf-8"?>
<ds:datastoreItem xmlns:ds="http://schemas.openxmlformats.org/officeDocument/2006/customXml" ds:itemID="{DF062921-EA58-450D-8E70-EE91DBBA8890}"/>
</file>

<file path=customXml/itemProps3.xml><?xml version="1.0" encoding="utf-8"?>
<ds:datastoreItem xmlns:ds="http://schemas.openxmlformats.org/officeDocument/2006/customXml" ds:itemID="{15386822-E6F4-4CA8-B833-B08FEDC683D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2023-05-18T14:52:53Z</dcterms:created>
  <dc:creator>ADMIN</dc:creator>
  <dc:description/>
  <dc:language>en-US</dc:language>
  <cp:lastModifiedBy>Pedro Augusto Borges</cp:lastModifiedBy>
  <dcterms:modified xsi:type="dcterms:W3CDTF">2023-08-22T09:48:48Z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0x01010033270C7F360A7F47A1B720549C3E9397</vt:lpwstr>
  </property>
  <property fmtid="{D5CDD505-2E9C-101B-9397-08002B2CF9AE}" pid="3" name="MediaServiceImageTags">
    <vt:lpwstr/>
  </property>
</Properties>
</file>