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o.losi\_personal\Coding\personal_finance\"/>
    </mc:Choice>
  </mc:AlternateContent>
  <xr:revisionPtr revIDLastSave="0" documentId="13_ncr:1_{02DECBF0-CA1C-4657-83C9-8E8B58C71F64}" xr6:coauthVersionLast="47" xr6:coauthVersionMax="47" xr10:uidLastSave="{00000000-0000-0000-0000-000000000000}"/>
  <bookViews>
    <workbookView xWindow="-113" yWindow="-113" windowWidth="24267" windowHeight="13023" activeTab="3" xr2:uid="{757DA688-7504-40EC-BBE6-04C68CEC2EAD}"/>
  </bookViews>
  <sheets>
    <sheet name="accounts" sheetId="1" r:id="rId1"/>
    <sheet name="incomes" sheetId="2" r:id="rId2"/>
    <sheet name="expenses" sheetId="3" r:id="rId3"/>
    <sheet name="investments" sheetId="9" r:id="rId4"/>
  </sheets>
  <definedNames>
    <definedName name="_xlcn.WorksheetConnection_personal_finance.xlsxaccounts1" hidden="1">accounts[]</definedName>
    <definedName name="_xlcn.WorksheetConnection_personal_finance.xlsxexpenses1" hidden="1">expenses[]</definedName>
    <definedName name="_xlcn.WorksheetConnection_personal_finance.xlsxincomes1" hidden="1">incomes[]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comes" name="incomes" connection="WorksheetConnection_personal_finance.xlsx!incomes"/>
          <x15:modelTable id="expenses" name="expenses" connection="WorksheetConnection_personal_finance.xlsx!expenses"/>
          <x15:modelTable id="accounts" name="accounts" connection="WorksheetConnection_personal_finance.xlsx!accounts"/>
        </x15:modelTables>
        <x15:modelRelationships>
          <x15:modelRelationship fromTable="incomes" fromColumn="account" toTable="accounts" toColumn="name"/>
          <x15:modelRelationship fromTable="expenses" fromColumn="account" toTable="accounts" toColumn="nam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xpens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3" l="1"/>
  <c r="D69" i="2"/>
  <c r="D96" i="3"/>
  <c r="D68" i="2"/>
  <c r="D95" i="3"/>
  <c r="D94" i="3"/>
  <c r="D93" i="3"/>
  <c r="E89" i="3"/>
  <c r="D92" i="3"/>
  <c r="E91" i="3"/>
  <c r="D91" i="3"/>
  <c r="D90" i="3"/>
  <c r="D89" i="3"/>
  <c r="E88" i="3"/>
  <c r="D88" i="3"/>
  <c r="E87" i="3"/>
  <c r="D87" i="3"/>
  <c r="D86" i="3"/>
  <c r="D85" i="3"/>
  <c r="D84" i="3"/>
  <c r="D83" i="3"/>
  <c r="D67" i="2"/>
  <c r="D82" i="3"/>
  <c r="E80" i="3"/>
  <c r="D80" i="3"/>
  <c r="D79" i="3"/>
  <c r="D77" i="3"/>
  <c r="D81" i="3"/>
  <c r="D78" i="3"/>
  <c r="D44" i="3"/>
  <c r="D28" i="3"/>
  <c r="D14" i="3"/>
  <c r="E76" i="3"/>
  <c r="D76" i="3"/>
  <c r="D2" i="2"/>
  <c r="D75" i="3"/>
  <c r="D66" i="2"/>
  <c r="C4" i="9"/>
  <c r="C5" i="9"/>
  <c r="C6" i="9"/>
  <c r="C7" i="9"/>
  <c r="C8" i="9"/>
  <c r="C9" i="9"/>
  <c r="C10" i="9"/>
  <c r="C11" i="9"/>
  <c r="C12" i="9"/>
  <c r="C13" i="9"/>
  <c r="C14" i="9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C2" i="9"/>
  <c r="D74" i="3"/>
  <c r="D71" i="3"/>
  <c r="D64" i="2"/>
  <c r="D61" i="2"/>
  <c r="D59" i="2"/>
  <c r="D56" i="2"/>
  <c r="D69" i="3"/>
  <c r="D73" i="3"/>
  <c r="D70" i="3"/>
  <c r="D67" i="3"/>
  <c r="D64" i="3"/>
  <c r="D62" i="3"/>
  <c r="D49" i="3" l="1"/>
  <c r="D52" i="3"/>
  <c r="D54" i="3"/>
  <c r="D56" i="3"/>
  <c r="D58" i="3"/>
  <c r="D61" i="3"/>
  <c r="D66" i="3"/>
  <c r="D43" i="3"/>
  <c r="D30" i="3"/>
  <c r="D20" i="3"/>
  <c r="D16" i="3"/>
  <c r="D17" i="3"/>
  <c r="D9" i="3"/>
  <c r="D17" i="2"/>
  <c r="D31" i="2"/>
  <c r="D44" i="2"/>
  <c r="D43" i="2"/>
  <c r="D30" i="2"/>
  <c r="D16" i="2"/>
  <c r="D42" i="3" l="1"/>
  <c r="D27" i="3"/>
  <c r="D3" i="3"/>
  <c r="D72" i="3"/>
  <c r="D68" i="3"/>
  <c r="D65" i="3"/>
  <c r="D63" i="3"/>
  <c r="D60" i="3"/>
  <c r="D59" i="3"/>
  <c r="D57" i="3"/>
  <c r="D55" i="3"/>
  <c r="D53" i="3"/>
  <c r="D51" i="3"/>
  <c r="D50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29" i="3"/>
  <c r="D26" i="3"/>
  <c r="D25" i="3"/>
  <c r="D24" i="3"/>
  <c r="D23" i="3"/>
  <c r="D22" i="3"/>
  <c r="D21" i="3"/>
  <c r="D19" i="3"/>
  <c r="D18" i="3"/>
  <c r="D15" i="3"/>
  <c r="D13" i="3"/>
  <c r="D12" i="3"/>
  <c r="D11" i="3"/>
  <c r="D10" i="3"/>
  <c r="D8" i="3"/>
  <c r="D7" i="3"/>
  <c r="D6" i="3"/>
  <c r="D5" i="3"/>
  <c r="D4" i="3"/>
  <c r="D2" i="3"/>
  <c r="D60" i="2"/>
  <c r="D62" i="2"/>
  <c r="D65" i="2"/>
  <c r="D63" i="2"/>
  <c r="D46" i="2"/>
  <c r="D47" i="2"/>
  <c r="D48" i="2"/>
  <c r="D49" i="2"/>
  <c r="D50" i="2"/>
  <c r="D51" i="2"/>
  <c r="D52" i="2"/>
  <c r="D53" i="2"/>
  <c r="D54" i="2"/>
  <c r="D55" i="2"/>
  <c r="D57" i="2"/>
  <c r="D58" i="2"/>
  <c r="D32" i="2"/>
  <c r="D33" i="2"/>
  <c r="D34" i="2"/>
  <c r="D35" i="2"/>
  <c r="D36" i="2"/>
  <c r="D37" i="2"/>
  <c r="D38" i="2"/>
  <c r="D39" i="2"/>
  <c r="D40" i="2"/>
  <c r="D41" i="2"/>
  <c r="D42" i="2"/>
  <c r="D45" i="2"/>
  <c r="D18" i="2"/>
  <c r="D19" i="2"/>
  <c r="D20" i="2"/>
  <c r="D21" i="2"/>
  <c r="D22" i="2"/>
  <c r="D23" i="2"/>
  <c r="D24" i="2"/>
  <c r="D25" i="2"/>
  <c r="D26" i="2"/>
  <c r="D27" i="2"/>
  <c r="D28" i="2"/>
  <c r="D29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E9FD5-8767-44EC-B58E-C537CC5BD9D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CC40E67-AC93-4DF4-965C-A951FC95968D}" name="WorksheetConnection_personal_finance.xlsx!accounts" type="102" refreshedVersion="8" minRefreshableVersion="5">
    <extLst>
      <ext xmlns:x15="http://schemas.microsoft.com/office/spreadsheetml/2010/11/main" uri="{DE250136-89BD-433C-8126-D09CA5730AF9}">
        <x15:connection id="accounts">
          <x15:rangePr sourceName="_xlcn.WorksheetConnection_personal_finance.xlsxaccounts1"/>
        </x15:connection>
      </ext>
    </extLst>
  </connection>
  <connection id="3" xr16:uid="{B8370B6E-59F0-4C21-9FB1-9F587EA90AEA}" name="WorksheetConnection_personal_finance.xlsx!expenses" type="102" refreshedVersion="8" minRefreshableVersion="5">
    <extLst>
      <ext xmlns:x15="http://schemas.microsoft.com/office/spreadsheetml/2010/11/main" uri="{DE250136-89BD-433C-8126-D09CA5730AF9}">
        <x15:connection id="expenses">
          <x15:rangePr sourceName="_xlcn.WorksheetConnection_personal_finance.xlsxexpenses1"/>
        </x15:connection>
      </ext>
    </extLst>
  </connection>
  <connection id="4" xr16:uid="{A6B72D09-EB88-483F-BAC6-16C52AAC1BFE}" name="WorksheetConnection_personal_finance.xlsx!incomes" type="102" refreshedVersion="8" minRefreshableVersion="5">
    <extLst>
      <ext xmlns:x15="http://schemas.microsoft.com/office/spreadsheetml/2010/11/main" uri="{DE250136-89BD-433C-8126-D09CA5730AF9}">
        <x15:connection id="incomes" autoDelete="1">
          <x15:rangePr sourceName="_xlcn.WorksheetConnection_personal_finance.xlsxincomes1"/>
        </x15:connection>
      </ext>
    </extLst>
  </connection>
</connections>
</file>

<file path=xl/sharedStrings.xml><?xml version="1.0" encoding="utf-8"?>
<sst xmlns="http://schemas.openxmlformats.org/spreadsheetml/2006/main" count="530" uniqueCount="54">
  <si>
    <t>id</t>
  </si>
  <si>
    <t>name</t>
  </si>
  <si>
    <t>type</t>
  </si>
  <si>
    <t>sella</t>
  </si>
  <si>
    <t>bank</t>
  </si>
  <si>
    <t>generali</t>
  </si>
  <si>
    <t>investments</t>
  </si>
  <si>
    <t>revolut_EUR</t>
  </si>
  <si>
    <t>revolut_GBP</t>
  </si>
  <si>
    <t>generali_SAV</t>
  </si>
  <si>
    <t>hype</t>
  </si>
  <si>
    <t>card</t>
  </si>
  <si>
    <t>date</t>
  </si>
  <si>
    <t>account</t>
  </si>
  <si>
    <t>currency</t>
  </si>
  <si>
    <t>amount</t>
  </si>
  <si>
    <t>EUR</t>
  </si>
  <si>
    <t>GBP</t>
  </si>
  <si>
    <t>description</t>
  </si>
  <si>
    <t>category</t>
  </si>
  <si>
    <t>balance</t>
  </si>
  <si>
    <t>salary</t>
  </si>
  <si>
    <t>rent</t>
  </si>
  <si>
    <t>netflix</t>
  </si>
  <si>
    <t>wants</t>
  </si>
  <si>
    <t>savings</t>
  </si>
  <si>
    <t>transfer</t>
  </si>
  <si>
    <t>needs</t>
  </si>
  <si>
    <t>rent and deposit</t>
  </si>
  <si>
    <t>salary GWR</t>
  </si>
  <si>
    <t>invested</t>
  </si>
  <si>
    <t>real_value</t>
  </si>
  <si>
    <t>invested_cum</t>
  </si>
  <si>
    <t>amazon prime</t>
  </si>
  <si>
    <t>groceries</t>
  </si>
  <si>
    <t>bed sheets and house stuff</t>
  </si>
  <si>
    <t>dub-mil-dub</t>
  </si>
  <si>
    <t>dunner out</t>
  </si>
  <si>
    <t>house and groceries</t>
  </si>
  <si>
    <t>out</t>
  </si>
  <si>
    <t>doctor</t>
  </si>
  <si>
    <t>from generali - savings</t>
  </si>
  <si>
    <t>from sella - transfer</t>
  </si>
  <si>
    <t>house sale</t>
  </si>
  <si>
    <t>from revolut_GBP - transfer</t>
  </si>
  <si>
    <t>income</t>
  </si>
  <si>
    <t>gas</t>
  </si>
  <si>
    <t>pharmacy</t>
  </si>
  <si>
    <t>gifts</t>
  </si>
  <si>
    <t>out pavia</t>
  </si>
  <si>
    <t>flowers mum</t>
  </si>
  <si>
    <t>lunch</t>
  </si>
  <si>
    <t>to revolut_EUR - transfer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</si>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</sst>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150,1]d\ mmm\ 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4" formatCode="[$]d\ mmm\ yyyy;@" x16r2:formatCode16="[$-en-150,1]d\ mmm\ yyyy;@"/>
    </dxf>
    <dxf>
      <numFmt numFmtId="2" formatCode="0.00"/>
    </dxf>
    <dxf>
      <numFmt numFmtId="164" formatCode="[$]d\ mmm\ yyyy;@" x16r2:formatCode16="[$-en-150,1]d\ 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6B181-E5CF-43CA-B400-EBCA1654CB8A}" name="accounts" displayName="accounts" ref="A1:D7" totalsRowShown="0">
  <autoFilter ref="A1:D7" xr:uid="{7626B181-E5CF-43CA-B400-EBCA1654CB8A}"/>
  <tableColumns count="4">
    <tableColumn id="1" xr3:uid="{72914D5C-53BF-4927-B6F5-4449C295742E}" name="id"/>
    <tableColumn id="2" xr3:uid="{ED975C29-8FD0-46BE-B125-B8655F0F03C5}" name="name"/>
    <tableColumn id="3" xr3:uid="{0CD78A70-EF14-43B2-A9CB-3B81D81A2D10}" name="type"/>
    <tableColumn id="4" xr3:uid="{9D9FA16D-9803-43C9-A6FF-DCBF676F3DDC}" name="curr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F6759-440A-4F24-8BDE-4C7C878A4959}" name="incomes" displayName="incomes" ref="A1:F69" totalsRowShown="0">
  <autoFilter ref="A1:F69" xr:uid="{FE5F6759-440A-4F24-8BDE-4C7C878A4959}"/>
  <sortState xmlns:xlrd2="http://schemas.microsoft.com/office/spreadsheetml/2017/richdata2" ref="A2:F66">
    <sortCondition ref="A1:A66"/>
  </sortState>
  <tableColumns count="6">
    <tableColumn id="1" xr3:uid="{910F2878-6BE9-4AFF-A2FB-1EF94FDB5BDA}" name="date" dataDxfId="3"/>
    <tableColumn id="2" xr3:uid="{979DE1C4-BF06-4347-B643-A96961470150}" name="account"/>
    <tableColumn id="3" xr3:uid="{910424A0-9A87-42C8-A343-DC1BE327CF48}" name="description"/>
    <tableColumn id="4" xr3:uid="{F7562A06-3143-4886-9153-BBE2D81B09C1}" name="currency">
      <calculatedColumnFormula>INDEX(accounts[currency],MATCH(incomes[[#This Row],[account]],accounts[name],0))</calculatedColumnFormula>
    </tableColumn>
    <tableColumn id="5" xr3:uid="{E1CD398C-7240-4D0A-AA90-AD5503C20CE8}" name="amount" dataDxfId="2"/>
    <tableColumn id="6" xr3:uid="{2C011FC0-23DE-4203-85C5-D9CD17C9CB2E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C7F050-ADBC-42EF-BC97-BA312E69053C}" name="expenses" displayName="expenses" ref="A1:F97" totalsRowShown="0">
  <autoFilter ref="A1:F97" xr:uid="{FE5F6759-440A-4F24-8BDE-4C7C878A4959}"/>
  <sortState xmlns:xlrd2="http://schemas.microsoft.com/office/spreadsheetml/2017/richdata2" ref="A2:F82">
    <sortCondition ref="A1:A82"/>
  </sortState>
  <tableColumns count="6">
    <tableColumn id="1" xr3:uid="{7004C2DC-E03F-4824-BCF1-976E20F224B8}" name="date" dataDxfId="1"/>
    <tableColumn id="2" xr3:uid="{D565303E-DE30-4563-A026-955B5B787AC6}" name="account"/>
    <tableColumn id="3" xr3:uid="{2B61D9B4-EE5E-4D9C-9BE8-6411F7B09601}" name="description"/>
    <tableColumn id="4" xr3:uid="{0958141B-3448-4A67-B7F2-CB5B2BF78F36}" name="currency">
      <calculatedColumnFormula>INDEX(accounts[currency],MATCH(expenses[[#This Row],[account]],accounts[name],0))</calculatedColumnFormula>
    </tableColumn>
    <tableColumn id="5" xr3:uid="{21A95C37-740A-42A8-9468-26F9D3BD8664}" name="amount" dataDxfId="0"/>
    <tableColumn id="6" xr3:uid="{7AAD1D0F-F79D-4360-8997-164EE94894F0}" name="categor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BF39-8511-4FF8-95FC-416622F61011}">
  <dimension ref="A1:D7"/>
  <sheetViews>
    <sheetView workbookViewId="0">
      <selection activeCell="C24" sqref="C24"/>
    </sheetView>
  </sheetViews>
  <sheetFormatPr defaultRowHeight="15.05" x14ac:dyDescent="0.3"/>
  <cols>
    <col min="2" max="2" width="11.44140625" bestFit="1" customWidth="1"/>
    <col min="3" max="3" width="10.6640625" bestFit="1" customWidth="1"/>
    <col min="4" max="4" width="9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14</v>
      </c>
    </row>
    <row r="2" spans="1:4" x14ac:dyDescent="0.3">
      <c r="A2">
        <v>1</v>
      </c>
      <c r="B2" t="s">
        <v>3</v>
      </c>
      <c r="C2" t="s">
        <v>4</v>
      </c>
      <c r="D2" t="s">
        <v>16</v>
      </c>
    </row>
    <row r="3" spans="1:4" x14ac:dyDescent="0.3">
      <c r="A3">
        <v>2</v>
      </c>
      <c r="B3" t="s">
        <v>5</v>
      </c>
      <c r="C3" t="s">
        <v>4</v>
      </c>
      <c r="D3" t="s">
        <v>16</v>
      </c>
    </row>
    <row r="4" spans="1:4" x14ac:dyDescent="0.3">
      <c r="A4">
        <v>3</v>
      </c>
      <c r="B4" t="s">
        <v>9</v>
      </c>
      <c r="C4" t="s">
        <v>6</v>
      </c>
      <c r="D4" t="s">
        <v>16</v>
      </c>
    </row>
    <row r="5" spans="1:4" x14ac:dyDescent="0.3">
      <c r="A5">
        <v>4</v>
      </c>
      <c r="B5" t="s">
        <v>7</v>
      </c>
      <c r="C5" t="s">
        <v>4</v>
      </c>
      <c r="D5" t="s">
        <v>16</v>
      </c>
    </row>
    <row r="6" spans="1:4" x14ac:dyDescent="0.3">
      <c r="A6">
        <v>5</v>
      </c>
      <c r="B6" t="s">
        <v>8</v>
      </c>
      <c r="C6" t="s">
        <v>4</v>
      </c>
      <c r="D6" t="s">
        <v>17</v>
      </c>
    </row>
    <row r="7" spans="1:4" x14ac:dyDescent="0.3">
      <c r="A7">
        <v>6</v>
      </c>
      <c r="B7" t="s">
        <v>10</v>
      </c>
      <c r="C7" t="s">
        <v>11</v>
      </c>
      <c r="D7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52AA-0EEF-4BAF-A1AE-BF74CE7F9AF6}">
  <dimension ref="A1:F69"/>
  <sheetViews>
    <sheetView topLeftCell="A15" workbookViewId="0">
      <selection activeCell="F70" sqref="F70"/>
    </sheetView>
  </sheetViews>
  <sheetFormatPr defaultRowHeight="15.05" x14ac:dyDescent="0.3"/>
  <cols>
    <col min="1" max="1" width="10.88671875" style="2" bestFit="1" customWidth="1"/>
    <col min="2" max="2" width="11.44140625" bestFit="1" customWidth="1"/>
    <col min="3" max="3" width="24.109375" customWidth="1"/>
    <col min="4" max="4" width="10.33203125" bestFit="1" customWidth="1"/>
    <col min="5" max="5" width="9.44140625" style="1" bestFit="1" customWidth="1"/>
    <col min="6" max="6" width="10.21875" bestFit="1" customWidth="1"/>
  </cols>
  <sheetData>
    <row r="1" spans="1:6" x14ac:dyDescent="0.3">
      <c r="A1" s="2" t="s">
        <v>12</v>
      </c>
      <c r="B1" t="s">
        <v>13</v>
      </c>
      <c r="C1" t="s">
        <v>18</v>
      </c>
      <c r="D1" t="s">
        <v>14</v>
      </c>
      <c r="E1" s="1" t="s">
        <v>15</v>
      </c>
      <c r="F1" t="s">
        <v>19</v>
      </c>
    </row>
    <row r="2" spans="1:6" x14ac:dyDescent="0.3">
      <c r="A2" s="2">
        <v>43799</v>
      </c>
      <c r="B2" t="s">
        <v>3</v>
      </c>
      <c r="C2" t="s">
        <v>20</v>
      </c>
      <c r="D2" t="str">
        <f>INDEX(accounts[currency],MATCH(incomes[[#This Row],[account]],accounts[name],0))</f>
        <v>EUR</v>
      </c>
      <c r="E2" s="1">
        <v>17606.36</v>
      </c>
      <c r="F2" t="s">
        <v>45</v>
      </c>
    </row>
    <row r="3" spans="1:6" x14ac:dyDescent="0.3">
      <c r="A3" s="2">
        <v>43830</v>
      </c>
      <c r="B3" t="s">
        <v>3</v>
      </c>
      <c r="C3" t="s">
        <v>21</v>
      </c>
      <c r="D3" t="str">
        <f>INDEX(accounts[currency],MATCH(incomes[[#This Row],[account]],accounts[name],0))</f>
        <v>EUR</v>
      </c>
      <c r="E3" s="1">
        <v>921</v>
      </c>
      <c r="F3" t="s">
        <v>45</v>
      </c>
    </row>
    <row r="4" spans="1:6" x14ac:dyDescent="0.3">
      <c r="A4" s="2">
        <v>43861</v>
      </c>
      <c r="B4" t="s">
        <v>3</v>
      </c>
      <c r="C4" t="s">
        <v>21</v>
      </c>
      <c r="D4" t="str">
        <f>INDEX(accounts[currency],MATCH(incomes[[#This Row],[account]],accounts[name],0))</f>
        <v>EUR</v>
      </c>
      <c r="E4" s="1">
        <v>1918</v>
      </c>
      <c r="F4" t="s">
        <v>45</v>
      </c>
    </row>
    <row r="5" spans="1:6" x14ac:dyDescent="0.3">
      <c r="A5" s="2">
        <v>43889</v>
      </c>
      <c r="B5" t="s">
        <v>3</v>
      </c>
      <c r="C5" t="s">
        <v>21</v>
      </c>
      <c r="D5" t="str">
        <f>INDEX(accounts[currency],MATCH(incomes[[#This Row],[account]],accounts[name],0))</f>
        <v>EUR</v>
      </c>
      <c r="E5" s="1">
        <v>1595</v>
      </c>
      <c r="F5" t="s">
        <v>45</v>
      </c>
    </row>
    <row r="6" spans="1:6" x14ac:dyDescent="0.3">
      <c r="A6" s="2">
        <v>43921</v>
      </c>
      <c r="B6" t="s">
        <v>3</v>
      </c>
      <c r="C6" t="s">
        <v>21</v>
      </c>
      <c r="D6" t="str">
        <f>INDEX(accounts[currency],MATCH(incomes[[#This Row],[account]],accounts[name],0))</f>
        <v>EUR</v>
      </c>
      <c r="E6" s="1">
        <v>1584</v>
      </c>
      <c r="F6" t="s">
        <v>45</v>
      </c>
    </row>
    <row r="7" spans="1:6" x14ac:dyDescent="0.3">
      <c r="A7" s="2">
        <v>43951</v>
      </c>
      <c r="B7" t="s">
        <v>3</v>
      </c>
      <c r="C7" t="s">
        <v>21</v>
      </c>
      <c r="D7" t="str">
        <f>INDEX(accounts[currency],MATCH(incomes[[#This Row],[account]],accounts[name],0))</f>
        <v>EUR</v>
      </c>
      <c r="E7" s="1">
        <v>1583</v>
      </c>
      <c r="F7" t="s">
        <v>45</v>
      </c>
    </row>
    <row r="8" spans="1:6" x14ac:dyDescent="0.3">
      <c r="A8" s="2">
        <v>43982</v>
      </c>
      <c r="B8" t="s">
        <v>3</v>
      </c>
      <c r="C8" t="s">
        <v>21</v>
      </c>
      <c r="D8" t="str">
        <f>INDEX(accounts[currency],MATCH(incomes[[#This Row],[account]],accounts[name],0))</f>
        <v>EUR</v>
      </c>
      <c r="E8" s="1">
        <v>1578</v>
      </c>
      <c r="F8" t="s">
        <v>45</v>
      </c>
    </row>
    <row r="9" spans="1:6" x14ac:dyDescent="0.3">
      <c r="A9" s="2">
        <v>44012</v>
      </c>
      <c r="B9" t="s">
        <v>3</v>
      </c>
      <c r="C9" t="s">
        <v>21</v>
      </c>
      <c r="D9" t="str">
        <f>INDEX(accounts[currency],MATCH(incomes[[#This Row],[account]],accounts[name],0))</f>
        <v>EUR</v>
      </c>
      <c r="E9" s="1">
        <v>1569</v>
      </c>
      <c r="F9" t="s">
        <v>45</v>
      </c>
    </row>
    <row r="10" spans="1:6" x14ac:dyDescent="0.3">
      <c r="A10" s="2">
        <v>44043</v>
      </c>
      <c r="B10" t="s">
        <v>3</v>
      </c>
      <c r="C10" t="s">
        <v>21</v>
      </c>
      <c r="D10" t="str">
        <f>INDEX(accounts[currency],MATCH(incomes[[#This Row],[account]],accounts[name],0))</f>
        <v>EUR</v>
      </c>
      <c r="E10" s="1">
        <v>1563</v>
      </c>
      <c r="F10" t="s">
        <v>45</v>
      </c>
    </row>
    <row r="11" spans="1:6" x14ac:dyDescent="0.3">
      <c r="A11" s="2">
        <v>44074</v>
      </c>
      <c r="B11" t="s">
        <v>3</v>
      </c>
      <c r="C11" t="s">
        <v>21</v>
      </c>
      <c r="D11" t="str">
        <f>INDEX(accounts[currency],MATCH(incomes[[#This Row],[account]],accounts[name],0))</f>
        <v>EUR</v>
      </c>
      <c r="E11" s="1">
        <v>4306.4799999999996</v>
      </c>
      <c r="F11" t="s">
        <v>45</v>
      </c>
    </row>
    <row r="12" spans="1:6" x14ac:dyDescent="0.3">
      <c r="A12" s="2">
        <v>44104</v>
      </c>
      <c r="B12" t="s">
        <v>3</v>
      </c>
      <c r="C12" t="s">
        <v>21</v>
      </c>
      <c r="D12" t="str">
        <f>INDEX(accounts[currency],MATCH(incomes[[#This Row],[account]],accounts[name],0))</f>
        <v>EUR</v>
      </c>
      <c r="E12" s="1">
        <v>370.3</v>
      </c>
      <c r="F12" t="s">
        <v>45</v>
      </c>
    </row>
    <row r="13" spans="1:6" x14ac:dyDescent="0.3">
      <c r="A13" s="2">
        <v>44135</v>
      </c>
      <c r="B13" t="s">
        <v>3</v>
      </c>
      <c r="C13" t="s">
        <v>21</v>
      </c>
      <c r="D13" t="str">
        <f>INDEX(accounts[currency],MATCH(incomes[[#This Row],[account]],accounts[name],0))</f>
        <v>EUR</v>
      </c>
      <c r="E13" s="1">
        <v>3921.67</v>
      </c>
      <c r="F13" t="s">
        <v>45</v>
      </c>
    </row>
    <row r="14" spans="1:6" x14ac:dyDescent="0.3">
      <c r="A14" s="2">
        <v>44165</v>
      </c>
      <c r="B14" t="s">
        <v>3</v>
      </c>
      <c r="C14" t="s">
        <v>21</v>
      </c>
      <c r="D14" t="str">
        <f>INDEX(accounts[currency],MATCH(incomes[[#This Row],[account]],accounts[name],0))</f>
        <v>EUR</v>
      </c>
      <c r="E14" s="1">
        <v>1576</v>
      </c>
      <c r="F14" t="s">
        <v>45</v>
      </c>
    </row>
    <row r="15" spans="1:6" x14ac:dyDescent="0.3">
      <c r="A15" s="2">
        <v>44196</v>
      </c>
      <c r="B15" t="s">
        <v>3</v>
      </c>
      <c r="C15" t="s">
        <v>21</v>
      </c>
      <c r="D15" t="str">
        <f>INDEX(accounts[currency],MATCH(incomes[[#This Row],[account]],accounts[name],0))</f>
        <v>EUR</v>
      </c>
      <c r="E15" s="1">
        <v>1699.18</v>
      </c>
      <c r="F15" t="s">
        <v>45</v>
      </c>
    </row>
    <row r="16" spans="1:6" x14ac:dyDescent="0.3">
      <c r="A16" s="2">
        <v>44196</v>
      </c>
      <c r="B16" t="s">
        <v>5</v>
      </c>
      <c r="C16" t="s">
        <v>26</v>
      </c>
      <c r="D16" t="str">
        <f>INDEX(accounts[currency],MATCH(incomes[[#This Row],[account]],accounts[name],0))</f>
        <v>EUR</v>
      </c>
      <c r="E16" s="1">
        <v>12000</v>
      </c>
      <c r="F16" t="s">
        <v>45</v>
      </c>
    </row>
    <row r="17" spans="1:6" x14ac:dyDescent="0.3">
      <c r="A17" s="2">
        <v>44196</v>
      </c>
      <c r="B17" t="s">
        <v>9</v>
      </c>
      <c r="C17" t="s">
        <v>41</v>
      </c>
      <c r="D17" t="str">
        <f>INDEX(accounts[currency],MATCH(incomes[[#This Row],[account]],accounts[name],0))</f>
        <v>EUR</v>
      </c>
      <c r="E17" s="1">
        <v>7000</v>
      </c>
      <c r="F17" t="s">
        <v>45</v>
      </c>
    </row>
    <row r="18" spans="1:6" x14ac:dyDescent="0.3">
      <c r="A18" s="2">
        <v>44227</v>
      </c>
      <c r="B18" t="s">
        <v>3</v>
      </c>
      <c r="C18" t="s">
        <v>21</v>
      </c>
      <c r="D18" t="str">
        <f>INDEX(accounts[currency],MATCH(incomes[[#This Row],[account]],accounts[name],0))</f>
        <v>EUR</v>
      </c>
      <c r="E18" s="1">
        <v>1640</v>
      </c>
      <c r="F18" t="s">
        <v>45</v>
      </c>
    </row>
    <row r="19" spans="1:6" x14ac:dyDescent="0.3">
      <c r="A19" s="2">
        <v>44255</v>
      </c>
      <c r="B19" t="s">
        <v>3</v>
      </c>
      <c r="C19" t="s">
        <v>21</v>
      </c>
      <c r="D19" t="str">
        <f>INDEX(accounts[currency],MATCH(incomes[[#This Row],[account]],accounts[name],0))</f>
        <v>EUR</v>
      </c>
      <c r="E19" s="1">
        <v>2447.4499999999998</v>
      </c>
      <c r="F19" t="s">
        <v>45</v>
      </c>
    </row>
    <row r="20" spans="1:6" x14ac:dyDescent="0.3">
      <c r="A20" s="2">
        <v>44286</v>
      </c>
      <c r="B20" t="s">
        <v>3</v>
      </c>
      <c r="C20" t="s">
        <v>21</v>
      </c>
      <c r="D20" t="str">
        <f>INDEX(accounts[currency],MATCH(incomes[[#This Row],[account]],accounts[name],0))</f>
        <v>EUR</v>
      </c>
      <c r="E20" s="1">
        <v>1706</v>
      </c>
      <c r="F20" t="s">
        <v>45</v>
      </c>
    </row>
    <row r="21" spans="1:6" x14ac:dyDescent="0.3">
      <c r="A21" s="2">
        <v>44316</v>
      </c>
      <c r="B21" t="s">
        <v>3</v>
      </c>
      <c r="C21" t="s">
        <v>21</v>
      </c>
      <c r="D21" t="str">
        <f>INDEX(accounts[currency],MATCH(incomes[[#This Row],[account]],accounts[name],0))</f>
        <v>EUR</v>
      </c>
      <c r="E21" s="1">
        <v>1781</v>
      </c>
      <c r="F21" t="s">
        <v>45</v>
      </c>
    </row>
    <row r="22" spans="1:6" x14ac:dyDescent="0.3">
      <c r="A22" s="2">
        <v>44347</v>
      </c>
      <c r="B22" t="s">
        <v>3</v>
      </c>
      <c r="C22" t="s">
        <v>21</v>
      </c>
      <c r="D22" t="str">
        <f>INDEX(accounts[currency],MATCH(incomes[[#This Row],[account]],accounts[name],0))</f>
        <v>EUR</v>
      </c>
      <c r="E22" s="1">
        <v>2181.6999999999998</v>
      </c>
      <c r="F22" t="s">
        <v>45</v>
      </c>
    </row>
    <row r="23" spans="1:6" x14ac:dyDescent="0.3">
      <c r="A23" s="2">
        <v>44377</v>
      </c>
      <c r="B23" t="s">
        <v>3</v>
      </c>
      <c r="C23" t="s">
        <v>21</v>
      </c>
      <c r="D23" t="str">
        <f>INDEX(accounts[currency],MATCH(incomes[[#This Row],[account]],accounts[name],0))</f>
        <v>EUR</v>
      </c>
      <c r="E23" s="1">
        <v>1651.58</v>
      </c>
      <c r="F23" t="s">
        <v>45</v>
      </c>
    </row>
    <row r="24" spans="1:6" x14ac:dyDescent="0.3">
      <c r="A24" s="2">
        <v>44408</v>
      </c>
      <c r="B24" t="s">
        <v>3</v>
      </c>
      <c r="C24" t="s">
        <v>21</v>
      </c>
      <c r="D24" t="str">
        <f>INDEX(accounts[currency],MATCH(incomes[[#This Row],[account]],accounts[name],0))</f>
        <v>EUR</v>
      </c>
      <c r="E24" s="1">
        <v>1744.85</v>
      </c>
      <c r="F24" t="s">
        <v>45</v>
      </c>
    </row>
    <row r="25" spans="1:6" x14ac:dyDescent="0.3">
      <c r="A25" s="2">
        <v>44439</v>
      </c>
      <c r="B25" t="s">
        <v>3</v>
      </c>
      <c r="C25" t="s">
        <v>21</v>
      </c>
      <c r="D25" t="str">
        <f>INDEX(accounts[currency],MATCH(incomes[[#This Row],[account]],accounts[name],0))</f>
        <v>EUR</v>
      </c>
      <c r="E25" s="1">
        <v>1716.17</v>
      </c>
      <c r="F25" t="s">
        <v>45</v>
      </c>
    </row>
    <row r="26" spans="1:6" x14ac:dyDescent="0.3">
      <c r="A26" s="2">
        <v>44469</v>
      </c>
      <c r="B26" t="s">
        <v>3</v>
      </c>
      <c r="C26" t="s">
        <v>21</v>
      </c>
      <c r="D26" t="str">
        <f>INDEX(accounts[currency],MATCH(incomes[[#This Row],[account]],accounts[name],0))</f>
        <v>EUR</v>
      </c>
      <c r="E26" s="1">
        <v>2748.75</v>
      </c>
      <c r="F26" t="s">
        <v>45</v>
      </c>
    </row>
    <row r="27" spans="1:6" x14ac:dyDescent="0.3">
      <c r="A27" s="2">
        <v>44500</v>
      </c>
      <c r="B27" t="s">
        <v>3</v>
      </c>
      <c r="C27" t="s">
        <v>21</v>
      </c>
      <c r="D27" t="str">
        <f>INDEX(accounts[currency],MATCH(incomes[[#This Row],[account]],accounts[name],0))</f>
        <v>EUR</v>
      </c>
      <c r="E27" s="1">
        <v>3108.42</v>
      </c>
      <c r="F27" t="s">
        <v>45</v>
      </c>
    </row>
    <row r="28" spans="1:6" x14ac:dyDescent="0.3">
      <c r="A28" s="2">
        <v>44530</v>
      </c>
      <c r="B28" t="s">
        <v>3</v>
      </c>
      <c r="C28" t="s">
        <v>21</v>
      </c>
      <c r="D28" t="str">
        <f>INDEX(accounts[currency],MATCH(incomes[[#This Row],[account]],accounts[name],0))</f>
        <v>EUR</v>
      </c>
      <c r="E28" s="1">
        <v>1863.48</v>
      </c>
      <c r="F28" t="s">
        <v>45</v>
      </c>
    </row>
    <row r="29" spans="1:6" x14ac:dyDescent="0.3">
      <c r="A29" s="2">
        <v>44561</v>
      </c>
      <c r="B29" t="s">
        <v>3</v>
      </c>
      <c r="C29" t="s">
        <v>21</v>
      </c>
      <c r="D29" t="str">
        <f>INDEX(accounts[currency],MATCH(incomes[[#This Row],[account]],accounts[name],0))</f>
        <v>EUR</v>
      </c>
      <c r="E29" s="1">
        <v>1186.1999999999998</v>
      </c>
      <c r="F29" t="s">
        <v>45</v>
      </c>
    </row>
    <row r="30" spans="1:6" x14ac:dyDescent="0.3">
      <c r="A30" s="2">
        <v>44561</v>
      </c>
      <c r="B30" t="s">
        <v>5</v>
      </c>
      <c r="C30" t="s">
        <v>42</v>
      </c>
      <c r="D30" t="str">
        <f>INDEX(accounts[currency],MATCH(incomes[[#This Row],[account]],accounts[name],0))</f>
        <v>EUR</v>
      </c>
      <c r="E30" s="1">
        <v>12000</v>
      </c>
      <c r="F30" t="s">
        <v>45</v>
      </c>
    </row>
    <row r="31" spans="1:6" x14ac:dyDescent="0.3">
      <c r="A31" s="2">
        <v>44561</v>
      </c>
      <c r="B31" t="s">
        <v>9</v>
      </c>
      <c r="C31" t="s">
        <v>41</v>
      </c>
      <c r="D31" t="str">
        <f>INDEX(accounts[currency],MATCH(incomes[[#This Row],[account]],accounts[name],0))</f>
        <v>EUR</v>
      </c>
      <c r="E31" s="1">
        <v>13400</v>
      </c>
      <c r="F31" t="s">
        <v>45</v>
      </c>
    </row>
    <row r="32" spans="1:6" x14ac:dyDescent="0.3">
      <c r="A32" s="2">
        <v>44592</v>
      </c>
      <c r="B32" t="s">
        <v>3</v>
      </c>
      <c r="C32" t="s">
        <v>21</v>
      </c>
      <c r="D32" t="str">
        <f>INDEX(accounts[currency],MATCH(incomes[[#This Row],[account]],accounts[name],0))</f>
        <v>EUR</v>
      </c>
      <c r="E32" s="1">
        <v>1627.71</v>
      </c>
      <c r="F32" t="s">
        <v>45</v>
      </c>
    </row>
    <row r="33" spans="1:6" x14ac:dyDescent="0.3">
      <c r="A33" s="2">
        <v>44620</v>
      </c>
      <c r="B33" t="s">
        <v>3</v>
      </c>
      <c r="C33" t="s">
        <v>21</v>
      </c>
      <c r="D33" t="str">
        <f>INDEX(accounts[currency],MATCH(incomes[[#This Row],[account]],accounts[name],0))</f>
        <v>EUR</v>
      </c>
      <c r="E33" s="1">
        <v>2089.3000000000002</v>
      </c>
      <c r="F33" t="s">
        <v>45</v>
      </c>
    </row>
    <row r="34" spans="1:6" x14ac:dyDescent="0.3">
      <c r="A34" s="2">
        <v>44651</v>
      </c>
      <c r="B34" t="s">
        <v>3</v>
      </c>
      <c r="C34" t="s">
        <v>21</v>
      </c>
      <c r="D34" t="str">
        <f>INDEX(accounts[currency],MATCH(incomes[[#This Row],[account]],accounts[name],0))</f>
        <v>EUR</v>
      </c>
      <c r="E34" s="1">
        <v>1744.19</v>
      </c>
      <c r="F34" t="s">
        <v>45</v>
      </c>
    </row>
    <row r="35" spans="1:6" x14ac:dyDescent="0.3">
      <c r="A35" s="2">
        <v>44681</v>
      </c>
      <c r="B35" t="s">
        <v>3</v>
      </c>
      <c r="C35" t="s">
        <v>21</v>
      </c>
      <c r="D35" t="str">
        <f>INDEX(accounts[currency],MATCH(incomes[[#This Row],[account]],accounts[name],0))</f>
        <v>EUR</v>
      </c>
      <c r="E35" s="1">
        <v>1733</v>
      </c>
      <c r="F35" t="s">
        <v>45</v>
      </c>
    </row>
    <row r="36" spans="1:6" x14ac:dyDescent="0.3">
      <c r="A36" s="2">
        <v>44712</v>
      </c>
      <c r="B36" t="s">
        <v>3</v>
      </c>
      <c r="C36" t="s">
        <v>21</v>
      </c>
      <c r="D36" t="str">
        <f>INDEX(accounts[currency],MATCH(incomes[[#This Row],[account]],accounts[name],0))</f>
        <v>EUR</v>
      </c>
      <c r="E36" s="1">
        <v>1728</v>
      </c>
      <c r="F36" t="s">
        <v>45</v>
      </c>
    </row>
    <row r="37" spans="1:6" x14ac:dyDescent="0.3">
      <c r="A37" s="2">
        <v>44742</v>
      </c>
      <c r="B37" t="s">
        <v>3</v>
      </c>
      <c r="C37" t="s">
        <v>43</v>
      </c>
      <c r="D37" t="str">
        <f>INDEX(accounts[currency],MATCH(incomes[[#This Row],[account]],accounts[name],0))</f>
        <v>EUR</v>
      </c>
      <c r="E37" s="1">
        <v>19483.68</v>
      </c>
      <c r="F37" t="s">
        <v>45</v>
      </c>
    </row>
    <row r="38" spans="1:6" x14ac:dyDescent="0.3">
      <c r="A38" s="2">
        <v>44773</v>
      </c>
      <c r="B38" t="s">
        <v>3</v>
      </c>
      <c r="C38" t="s">
        <v>21</v>
      </c>
      <c r="D38" t="str">
        <f>INDEX(accounts[currency],MATCH(incomes[[#This Row],[account]],accounts[name],0))</f>
        <v>EUR</v>
      </c>
      <c r="E38" s="1">
        <v>7498.380000000001</v>
      </c>
      <c r="F38" t="s">
        <v>45</v>
      </c>
    </row>
    <row r="39" spans="1:6" x14ac:dyDescent="0.3">
      <c r="A39" s="2">
        <v>44804</v>
      </c>
      <c r="B39" t="s">
        <v>3</v>
      </c>
      <c r="C39" t="s">
        <v>21</v>
      </c>
      <c r="D39" t="str">
        <f>INDEX(accounts[currency],MATCH(incomes[[#This Row],[account]],accounts[name],0))</f>
        <v>EUR</v>
      </c>
      <c r="E39" s="1">
        <v>5918.4100000000008</v>
      </c>
      <c r="F39" t="s">
        <v>45</v>
      </c>
    </row>
    <row r="40" spans="1:6" x14ac:dyDescent="0.3">
      <c r="A40" s="2">
        <v>44834</v>
      </c>
      <c r="B40" t="s">
        <v>3</v>
      </c>
      <c r="C40" t="s">
        <v>21</v>
      </c>
      <c r="D40" t="str">
        <f>INDEX(accounts[currency],MATCH(incomes[[#This Row],[account]],accounts[name],0))</f>
        <v>EUR</v>
      </c>
      <c r="E40" s="1">
        <v>4551.91</v>
      </c>
      <c r="F40" t="s">
        <v>45</v>
      </c>
    </row>
    <row r="41" spans="1:6" x14ac:dyDescent="0.3">
      <c r="A41" s="2">
        <v>44865</v>
      </c>
      <c r="B41" t="s">
        <v>3</v>
      </c>
      <c r="C41" t="s">
        <v>21</v>
      </c>
      <c r="D41" t="str">
        <f>INDEX(accounts[currency],MATCH(incomes[[#This Row],[account]],accounts[name],0))</f>
        <v>EUR</v>
      </c>
      <c r="E41" s="1">
        <v>4033.77</v>
      </c>
      <c r="F41" t="s">
        <v>45</v>
      </c>
    </row>
    <row r="42" spans="1:6" x14ac:dyDescent="0.3">
      <c r="A42" s="2">
        <v>44895</v>
      </c>
      <c r="B42" t="s">
        <v>3</v>
      </c>
      <c r="C42" t="s">
        <v>21</v>
      </c>
      <c r="D42" t="str">
        <f>INDEX(accounts[currency],MATCH(incomes[[#This Row],[account]],accounts[name],0))</f>
        <v>EUR</v>
      </c>
      <c r="E42" s="1">
        <v>4376.63</v>
      </c>
      <c r="F42" t="s">
        <v>45</v>
      </c>
    </row>
    <row r="43" spans="1:6" x14ac:dyDescent="0.3">
      <c r="A43" s="2">
        <v>44926</v>
      </c>
      <c r="B43" t="s">
        <v>5</v>
      </c>
      <c r="C43" t="s">
        <v>42</v>
      </c>
      <c r="D43" t="str">
        <f>INDEX(accounts[currency],MATCH(incomes[[#This Row],[account]],accounts[name],0))</f>
        <v>EUR</v>
      </c>
      <c r="E43" s="1">
        <v>35000</v>
      </c>
      <c r="F43" t="s">
        <v>45</v>
      </c>
    </row>
    <row r="44" spans="1:6" x14ac:dyDescent="0.3">
      <c r="A44" s="2">
        <v>44926</v>
      </c>
      <c r="B44" t="s">
        <v>9</v>
      </c>
      <c r="C44" t="s">
        <v>41</v>
      </c>
      <c r="D44" t="str">
        <f>INDEX(accounts[currency],MATCH(incomes[[#This Row],[account]],accounts[name],0))</f>
        <v>EUR</v>
      </c>
      <c r="E44" s="1">
        <v>33000</v>
      </c>
      <c r="F44" t="s">
        <v>45</v>
      </c>
    </row>
    <row r="45" spans="1:6" x14ac:dyDescent="0.3">
      <c r="A45" s="2">
        <v>44926</v>
      </c>
      <c r="B45" t="s">
        <v>3</v>
      </c>
      <c r="C45" t="s">
        <v>21</v>
      </c>
      <c r="D45" t="str">
        <f>INDEX(accounts[currency],MATCH(incomes[[#This Row],[account]],accounts[name],0))</f>
        <v>EUR</v>
      </c>
      <c r="E45" s="1">
        <v>598.64</v>
      </c>
      <c r="F45" t="s">
        <v>45</v>
      </c>
    </row>
    <row r="46" spans="1:6" x14ac:dyDescent="0.3">
      <c r="A46" s="2">
        <v>44957</v>
      </c>
      <c r="B46" t="s">
        <v>3</v>
      </c>
      <c r="C46" t="s">
        <v>21</v>
      </c>
      <c r="D46" t="str">
        <f>INDEX(accounts[currency],MATCH(incomes[[#This Row],[account]],accounts[name],0))</f>
        <v>EUR</v>
      </c>
      <c r="E46" s="1">
        <v>1978</v>
      </c>
      <c r="F46" t="s">
        <v>45</v>
      </c>
    </row>
    <row r="47" spans="1:6" x14ac:dyDescent="0.3">
      <c r="A47" s="2">
        <v>44985</v>
      </c>
      <c r="B47" t="s">
        <v>3</v>
      </c>
      <c r="C47" t="s">
        <v>21</v>
      </c>
      <c r="D47" t="str">
        <f>INDEX(accounts[currency],MATCH(incomes[[#This Row],[account]],accounts[name],0))</f>
        <v>EUR</v>
      </c>
      <c r="E47" s="1">
        <v>2397</v>
      </c>
      <c r="F47" t="s">
        <v>45</v>
      </c>
    </row>
    <row r="48" spans="1:6" x14ac:dyDescent="0.3">
      <c r="A48" s="2">
        <v>45016</v>
      </c>
      <c r="B48" t="s">
        <v>3</v>
      </c>
      <c r="C48" t="s">
        <v>21</v>
      </c>
      <c r="D48" t="str">
        <f>INDEX(accounts[currency],MATCH(incomes[[#This Row],[account]],accounts[name],0))</f>
        <v>EUR</v>
      </c>
      <c r="E48" s="1">
        <v>2237</v>
      </c>
      <c r="F48" t="s">
        <v>45</v>
      </c>
    </row>
    <row r="49" spans="1:6" x14ac:dyDescent="0.3">
      <c r="A49" s="2">
        <v>45046</v>
      </c>
      <c r="B49" t="s">
        <v>3</v>
      </c>
      <c r="C49" t="s">
        <v>21</v>
      </c>
      <c r="D49" t="str">
        <f>INDEX(accounts[currency],MATCH(incomes[[#This Row],[account]],accounts[name],0))</f>
        <v>EUR</v>
      </c>
      <c r="E49" s="1">
        <v>2350</v>
      </c>
      <c r="F49" t="s">
        <v>45</v>
      </c>
    </row>
    <row r="50" spans="1:6" x14ac:dyDescent="0.3">
      <c r="A50" s="2">
        <v>45077</v>
      </c>
      <c r="B50" t="s">
        <v>3</v>
      </c>
      <c r="C50" t="s">
        <v>21</v>
      </c>
      <c r="D50" t="str">
        <f>INDEX(accounts[currency],MATCH(incomes[[#This Row],[account]],accounts[name],0))</f>
        <v>EUR</v>
      </c>
      <c r="E50" s="1">
        <v>2249</v>
      </c>
      <c r="F50" t="s">
        <v>45</v>
      </c>
    </row>
    <row r="51" spans="1:6" x14ac:dyDescent="0.3">
      <c r="A51" s="2">
        <v>45107</v>
      </c>
      <c r="B51" t="s">
        <v>3</v>
      </c>
      <c r="C51" t="s">
        <v>21</v>
      </c>
      <c r="D51" t="str">
        <f>INDEX(accounts[currency],MATCH(incomes[[#This Row],[account]],accounts[name],0))</f>
        <v>EUR</v>
      </c>
      <c r="E51" s="1">
        <v>3326.98</v>
      </c>
      <c r="F51" t="s">
        <v>45</v>
      </c>
    </row>
    <row r="52" spans="1:6" x14ac:dyDescent="0.3">
      <c r="A52" s="2">
        <v>45138</v>
      </c>
      <c r="B52" t="s">
        <v>3</v>
      </c>
      <c r="C52" t="s">
        <v>21</v>
      </c>
      <c r="D52" t="str">
        <f>INDEX(accounts[currency],MATCH(incomes[[#This Row],[account]],accounts[name],0))</f>
        <v>EUR</v>
      </c>
      <c r="E52" s="1">
        <v>3947.08</v>
      </c>
      <c r="F52" t="s">
        <v>45</v>
      </c>
    </row>
    <row r="53" spans="1:6" x14ac:dyDescent="0.3">
      <c r="A53" s="2">
        <v>45169</v>
      </c>
      <c r="B53" t="s">
        <v>3</v>
      </c>
      <c r="C53" t="s">
        <v>21</v>
      </c>
      <c r="D53" t="str">
        <f>INDEX(accounts[currency],MATCH(incomes[[#This Row],[account]],accounts[name],0))</f>
        <v>EUR</v>
      </c>
      <c r="E53" s="1">
        <v>1262.8799999999999</v>
      </c>
      <c r="F53" t="s">
        <v>45</v>
      </c>
    </row>
    <row r="54" spans="1:6" x14ac:dyDescent="0.3">
      <c r="A54" s="2">
        <v>45199</v>
      </c>
      <c r="B54" t="s">
        <v>3</v>
      </c>
      <c r="C54" t="s">
        <v>21</v>
      </c>
      <c r="D54" t="str">
        <f>INDEX(accounts[currency],MATCH(incomes[[#This Row],[account]],accounts[name],0))</f>
        <v>EUR</v>
      </c>
      <c r="E54" s="1">
        <v>1311.71</v>
      </c>
      <c r="F54" t="s">
        <v>45</v>
      </c>
    </row>
    <row r="55" spans="1:6" x14ac:dyDescent="0.3">
      <c r="A55" s="2">
        <v>45230</v>
      </c>
      <c r="B55" t="s">
        <v>3</v>
      </c>
      <c r="C55" t="s">
        <v>21</v>
      </c>
      <c r="D55" t="str">
        <f>INDEX(accounts[currency],MATCH(incomes[[#This Row],[account]],accounts[name],0))</f>
        <v>EUR</v>
      </c>
      <c r="E55" s="1">
        <v>1311.71</v>
      </c>
      <c r="F55" t="s">
        <v>45</v>
      </c>
    </row>
    <row r="56" spans="1:6" x14ac:dyDescent="0.3">
      <c r="A56" s="2">
        <v>45260</v>
      </c>
      <c r="B56" t="s">
        <v>8</v>
      </c>
      <c r="C56" t="s">
        <v>42</v>
      </c>
      <c r="D56" t="str">
        <f>INDEX(accounts[currency],MATCH(incomes[[#This Row],[account]],accounts[name],0))</f>
        <v>GBP</v>
      </c>
      <c r="E56" s="1">
        <v>600</v>
      </c>
      <c r="F56" t="s">
        <v>45</v>
      </c>
    </row>
    <row r="57" spans="1:6" x14ac:dyDescent="0.3">
      <c r="A57" s="2">
        <v>45260</v>
      </c>
      <c r="B57" t="s">
        <v>3</v>
      </c>
      <c r="C57" t="s">
        <v>21</v>
      </c>
      <c r="D57" t="str">
        <f>INDEX(accounts[currency],MATCH(incomes[[#This Row],[account]],accounts[name],0))</f>
        <v>EUR</v>
      </c>
      <c r="E57" s="1">
        <v>1311.71</v>
      </c>
      <c r="F57" t="s">
        <v>45</v>
      </c>
    </row>
    <row r="58" spans="1:6" x14ac:dyDescent="0.3">
      <c r="A58" s="2">
        <v>45291</v>
      </c>
      <c r="B58" t="s">
        <v>3</v>
      </c>
      <c r="C58" t="s">
        <v>21</v>
      </c>
      <c r="D58" t="str">
        <f>INDEX(accounts[currency],MATCH(incomes[[#This Row],[account]],accounts[name],0))</f>
        <v>EUR</v>
      </c>
      <c r="E58" s="1">
        <v>1717.15</v>
      </c>
      <c r="F58" t="s">
        <v>45</v>
      </c>
    </row>
    <row r="59" spans="1:6" x14ac:dyDescent="0.3">
      <c r="A59" s="2">
        <v>45322</v>
      </c>
      <c r="B59" t="s">
        <v>8</v>
      </c>
      <c r="C59" t="s">
        <v>29</v>
      </c>
      <c r="D59" t="str">
        <f>INDEX(accounts[currency],MATCH(incomes[[#This Row],[account]],accounts[name],0))</f>
        <v>GBP</v>
      </c>
      <c r="E59" s="1">
        <v>3649.93</v>
      </c>
      <c r="F59" t="s">
        <v>45</v>
      </c>
    </row>
    <row r="60" spans="1:6" x14ac:dyDescent="0.3">
      <c r="A60" s="2">
        <v>45322</v>
      </c>
      <c r="B60" t="s">
        <v>3</v>
      </c>
      <c r="C60" t="s">
        <v>21</v>
      </c>
      <c r="D60" t="str">
        <f>INDEX(accounts[currency],MATCH(incomes[[#This Row],[account]],accounts[name],0))</f>
        <v>EUR</v>
      </c>
      <c r="E60" s="1">
        <v>1505.54</v>
      </c>
      <c r="F60" t="s">
        <v>45</v>
      </c>
    </row>
    <row r="61" spans="1:6" x14ac:dyDescent="0.3">
      <c r="A61" s="2">
        <v>45351</v>
      </c>
      <c r="B61" t="s">
        <v>7</v>
      </c>
      <c r="C61" t="s">
        <v>44</v>
      </c>
      <c r="D61" t="str">
        <f>INDEX(accounts[currency],MATCH(incomes[[#This Row],[account]],accounts[name],0))</f>
        <v>EUR</v>
      </c>
      <c r="E61" s="1">
        <v>479.33</v>
      </c>
      <c r="F61" t="s">
        <v>45</v>
      </c>
    </row>
    <row r="62" spans="1:6" x14ac:dyDescent="0.3">
      <c r="A62" s="2">
        <v>45351</v>
      </c>
      <c r="B62" t="s">
        <v>3</v>
      </c>
      <c r="C62" t="s">
        <v>21</v>
      </c>
      <c r="D62" t="str">
        <f>INDEX(accounts[currency],MATCH(incomes[[#This Row],[account]],accounts[name],0))</f>
        <v>EUR</v>
      </c>
      <c r="E62" s="1">
        <v>1141.1399999999999</v>
      </c>
      <c r="F62" t="s">
        <v>45</v>
      </c>
    </row>
    <row r="63" spans="1:6" x14ac:dyDescent="0.3">
      <c r="A63" s="2">
        <v>45363</v>
      </c>
      <c r="B63" t="s">
        <v>3</v>
      </c>
      <c r="C63" t="s">
        <v>22</v>
      </c>
      <c r="D63" t="str">
        <f>INDEX(accounts[currency],MATCH(incomes[[#This Row],[account]],accounts[name],0))</f>
        <v>EUR</v>
      </c>
      <c r="E63" s="1">
        <v>2424</v>
      </c>
      <c r="F63" t="s">
        <v>45</v>
      </c>
    </row>
    <row r="64" spans="1:6" x14ac:dyDescent="0.3">
      <c r="A64" s="2">
        <v>45365</v>
      </c>
      <c r="B64" t="s">
        <v>7</v>
      </c>
      <c r="C64" t="s">
        <v>44</v>
      </c>
      <c r="D64" t="str">
        <f>INDEX(accounts[currency],MATCH(incomes[[#This Row],[account]],accounts[name],0))</f>
        <v>EUR</v>
      </c>
      <c r="E64" s="1">
        <v>1001.33</v>
      </c>
      <c r="F64" t="s">
        <v>45</v>
      </c>
    </row>
    <row r="65" spans="1:6" x14ac:dyDescent="0.3">
      <c r="A65" s="2">
        <v>45365</v>
      </c>
      <c r="B65" t="s">
        <v>3</v>
      </c>
      <c r="C65" t="s">
        <v>21</v>
      </c>
      <c r="D65" t="str">
        <f>INDEX(accounts[currency],MATCH(incomes[[#This Row],[account]],accounts[name],0))</f>
        <v>EUR</v>
      </c>
      <c r="E65" s="1">
        <v>98.63</v>
      </c>
      <c r="F65" t="s">
        <v>45</v>
      </c>
    </row>
    <row r="66" spans="1:6" x14ac:dyDescent="0.3">
      <c r="A66" s="2">
        <v>45366</v>
      </c>
      <c r="B66" t="s">
        <v>3</v>
      </c>
      <c r="C66" t="s">
        <v>21</v>
      </c>
      <c r="D66" t="str">
        <f>INDEX(accounts[currency],MATCH(incomes[[#This Row],[account]],accounts[name],0))</f>
        <v>EUR</v>
      </c>
      <c r="E66" s="1">
        <v>550.53</v>
      </c>
      <c r="F66" t="s">
        <v>45</v>
      </c>
    </row>
    <row r="67" spans="1:6" x14ac:dyDescent="0.3">
      <c r="A67" s="2">
        <v>45378</v>
      </c>
      <c r="B67" t="s">
        <v>3</v>
      </c>
      <c r="C67" t="s">
        <v>21</v>
      </c>
      <c r="D67" t="str">
        <f>INDEX(accounts[currency],MATCH(incomes[[#This Row],[account]],accounts[name],0))</f>
        <v>EUR</v>
      </c>
      <c r="E67" s="1">
        <v>3498.95</v>
      </c>
      <c r="F67" t="s">
        <v>45</v>
      </c>
    </row>
    <row r="68" spans="1:6" x14ac:dyDescent="0.3">
      <c r="A68" s="2">
        <v>45384</v>
      </c>
      <c r="B68" t="s">
        <v>7</v>
      </c>
      <c r="C68" t="s">
        <v>42</v>
      </c>
      <c r="D68" t="str">
        <f>INDEX(accounts[currency],MATCH(incomes[[#This Row],[account]],accounts[name],0))</f>
        <v>EUR</v>
      </c>
      <c r="E68" s="1">
        <v>500</v>
      </c>
      <c r="F68" t="s">
        <v>45</v>
      </c>
    </row>
    <row r="69" spans="1:6" x14ac:dyDescent="0.3">
      <c r="A69" s="2">
        <v>45385</v>
      </c>
      <c r="B69" t="s">
        <v>3</v>
      </c>
      <c r="C69" t="s">
        <v>22</v>
      </c>
      <c r="D69" t="str">
        <f>INDEX(accounts[currency],MATCH(incomes[[#This Row],[account]],accounts[name],0))</f>
        <v>EUR</v>
      </c>
      <c r="E69" s="1">
        <v>1212</v>
      </c>
      <c r="F69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B0C1A0-E624-4A9A-9007-A404DE991394}">
          <x14:formula1>
            <xm:f>accounts!$B$2:$B$7</xm:f>
          </x14:formula1>
          <xm:sqref>B2:B69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4E0E-3D8F-4663-BE3B-C5FF4609020C}">
  <dimension ref="A1:J97"/>
  <sheetViews>
    <sheetView topLeftCell="A85" workbookViewId="0">
      <selection activeCell="A98" sqref="A98"/>
    </sheetView>
  </sheetViews>
  <sheetFormatPr defaultRowHeight="15.05" x14ac:dyDescent="0.3"/>
  <cols>
    <col min="1" max="1" width="10.88671875" style="2" bestFit="1" customWidth="1"/>
    <col min="2" max="2" width="9.77734375" bestFit="1" customWidth="1"/>
    <col min="3" max="3" width="13.88671875" bestFit="1" customWidth="1"/>
    <col min="4" max="4" width="10.33203125" bestFit="1" customWidth="1"/>
    <col min="5" max="5" width="9.44140625" style="1" bestFit="1" customWidth="1"/>
    <col min="6" max="6" width="10.21875" bestFit="1" customWidth="1"/>
    <col min="10" max="10" width="9.21875" bestFit="1" customWidth="1"/>
  </cols>
  <sheetData>
    <row r="1" spans="1:10" x14ac:dyDescent="0.3">
      <c r="A1" s="2" t="s">
        <v>12</v>
      </c>
      <c r="B1" t="s">
        <v>13</v>
      </c>
      <c r="C1" t="s">
        <v>18</v>
      </c>
      <c r="D1" t="s">
        <v>14</v>
      </c>
      <c r="E1" s="1" t="s">
        <v>15</v>
      </c>
      <c r="F1" t="s">
        <v>19</v>
      </c>
    </row>
    <row r="2" spans="1:10" x14ac:dyDescent="0.3">
      <c r="A2" s="2">
        <v>43830</v>
      </c>
      <c r="B2" t="s">
        <v>3</v>
      </c>
      <c r="C2" t="s">
        <v>20</v>
      </c>
      <c r="D2" t="str">
        <f>INDEX(accounts[currency],MATCH(expenses[[#This Row],[account]],accounts[name],0))</f>
        <v>EUR</v>
      </c>
      <c r="E2" s="1">
        <v>142.33000000000001</v>
      </c>
      <c r="F2" t="s">
        <v>24</v>
      </c>
      <c r="J2" s="1"/>
    </row>
    <row r="3" spans="1:10" x14ac:dyDescent="0.3">
      <c r="A3" s="2">
        <v>43830</v>
      </c>
      <c r="B3" t="s">
        <v>3</v>
      </c>
      <c r="C3" t="s">
        <v>25</v>
      </c>
      <c r="D3" t="str">
        <f>INDEX(accounts[currency],MATCH(expenses[[#This Row],[account]],accounts[name],0))</f>
        <v>EUR</v>
      </c>
      <c r="E3" s="1">
        <v>12000</v>
      </c>
      <c r="F3" t="s">
        <v>25</v>
      </c>
    </row>
    <row r="4" spans="1:10" x14ac:dyDescent="0.3">
      <c r="A4" s="2">
        <v>43861</v>
      </c>
      <c r="B4" t="s">
        <v>3</v>
      </c>
      <c r="C4" t="s">
        <v>20</v>
      </c>
      <c r="D4" t="str">
        <f>INDEX(accounts[currency],MATCH(expenses[[#This Row],[account]],accounts[name],0))</f>
        <v>EUR</v>
      </c>
      <c r="E4" s="1">
        <v>131.30000000000001</v>
      </c>
      <c r="F4" t="s">
        <v>24</v>
      </c>
    </row>
    <row r="5" spans="1:10" x14ac:dyDescent="0.3">
      <c r="A5" s="2">
        <v>43951</v>
      </c>
      <c r="B5" t="s">
        <v>3</v>
      </c>
      <c r="C5" t="s">
        <v>20</v>
      </c>
      <c r="D5" t="str">
        <f>INDEX(accounts[currency],MATCH(expenses[[#This Row],[account]],accounts[name],0))</f>
        <v>EUR</v>
      </c>
      <c r="E5" s="1">
        <v>0.98</v>
      </c>
      <c r="F5" t="s">
        <v>24</v>
      </c>
    </row>
    <row r="6" spans="1:10" x14ac:dyDescent="0.3">
      <c r="A6" s="2">
        <v>44012</v>
      </c>
      <c r="B6" t="s">
        <v>3</v>
      </c>
      <c r="C6" t="s">
        <v>20</v>
      </c>
      <c r="D6" t="str">
        <f>INDEX(accounts[currency],MATCH(expenses[[#This Row],[account]],accounts[name],0))</f>
        <v>EUR</v>
      </c>
      <c r="E6" s="1">
        <v>1056</v>
      </c>
      <c r="F6" t="s">
        <v>24</v>
      </c>
    </row>
    <row r="7" spans="1:10" x14ac:dyDescent="0.3">
      <c r="A7" s="2">
        <v>44043</v>
      </c>
      <c r="B7" t="s">
        <v>3</v>
      </c>
      <c r="C7" t="s">
        <v>20</v>
      </c>
      <c r="D7" t="str">
        <f>INDEX(accounts[currency],MATCH(expenses[[#This Row],[account]],accounts[name],0))</f>
        <v>EUR</v>
      </c>
      <c r="E7" s="1">
        <v>439.5</v>
      </c>
      <c r="F7" t="s">
        <v>24</v>
      </c>
    </row>
    <row r="8" spans="1:10" x14ac:dyDescent="0.3">
      <c r="A8" s="2">
        <v>44074</v>
      </c>
      <c r="B8" t="s">
        <v>3</v>
      </c>
      <c r="C8" t="s">
        <v>20</v>
      </c>
      <c r="D8" t="str">
        <f>INDEX(accounts[currency],MATCH(expenses[[#This Row],[account]],accounts[name],0))</f>
        <v>EUR</v>
      </c>
      <c r="E8" s="1">
        <v>8094.8</v>
      </c>
      <c r="F8" t="s">
        <v>24</v>
      </c>
    </row>
    <row r="9" spans="1:10" x14ac:dyDescent="0.3">
      <c r="A9" s="2">
        <v>44074</v>
      </c>
      <c r="B9" t="s">
        <v>5</v>
      </c>
      <c r="C9" t="s">
        <v>20</v>
      </c>
      <c r="D9" t="str">
        <f>INDEX(accounts[currency],MATCH(expenses[[#This Row],[account]],accounts[name],0))</f>
        <v>EUR</v>
      </c>
      <c r="E9" s="1">
        <v>71.099999999999994</v>
      </c>
      <c r="F9" t="s">
        <v>24</v>
      </c>
    </row>
    <row r="10" spans="1:10" x14ac:dyDescent="0.3">
      <c r="A10" s="2">
        <v>44104</v>
      </c>
      <c r="B10" t="s">
        <v>3</v>
      </c>
      <c r="C10" t="s">
        <v>20</v>
      </c>
      <c r="D10" t="str">
        <f>INDEX(accounts[currency],MATCH(expenses[[#This Row],[account]],accounts[name],0))</f>
        <v>EUR</v>
      </c>
      <c r="E10" s="1">
        <v>1716.87</v>
      </c>
      <c r="F10" t="s">
        <v>24</v>
      </c>
    </row>
    <row r="11" spans="1:10" x14ac:dyDescent="0.3">
      <c r="A11" s="2">
        <v>44135</v>
      </c>
      <c r="B11" t="s">
        <v>3</v>
      </c>
      <c r="C11" t="s">
        <v>20</v>
      </c>
      <c r="D11" t="str">
        <f>INDEX(accounts[currency],MATCH(expenses[[#This Row],[account]],accounts[name],0))</f>
        <v>EUR</v>
      </c>
      <c r="E11" s="1">
        <v>150.6</v>
      </c>
      <c r="F11" t="s">
        <v>24</v>
      </c>
    </row>
    <row r="12" spans="1:10" x14ac:dyDescent="0.3">
      <c r="A12" s="2">
        <v>44165</v>
      </c>
      <c r="B12" t="s">
        <v>3</v>
      </c>
      <c r="C12" t="s">
        <v>20</v>
      </c>
      <c r="D12" t="str">
        <f>INDEX(accounts[currency],MATCH(expenses[[#This Row],[account]],accounts[name],0))</f>
        <v>EUR</v>
      </c>
      <c r="E12" s="1">
        <v>962</v>
      </c>
      <c r="F12" t="s">
        <v>24</v>
      </c>
    </row>
    <row r="13" spans="1:10" x14ac:dyDescent="0.3">
      <c r="A13" s="2">
        <v>44196</v>
      </c>
      <c r="B13" t="s">
        <v>3</v>
      </c>
      <c r="C13" t="s">
        <v>20</v>
      </c>
      <c r="D13" t="str">
        <f>INDEX(accounts[currency],MATCH(expenses[[#This Row],[account]],accounts[name],0))</f>
        <v>EUR</v>
      </c>
      <c r="E13" s="1">
        <v>1154</v>
      </c>
      <c r="F13" t="s">
        <v>24</v>
      </c>
    </row>
    <row r="14" spans="1:10" x14ac:dyDescent="0.3">
      <c r="A14" s="2">
        <v>44196</v>
      </c>
      <c r="B14" t="s">
        <v>5</v>
      </c>
      <c r="C14" t="s">
        <v>25</v>
      </c>
      <c r="D14" t="str">
        <f>INDEX(accounts[currency],MATCH(expenses[[#This Row],[account]],accounts[name],0))</f>
        <v>EUR</v>
      </c>
      <c r="E14" s="1">
        <v>7000</v>
      </c>
      <c r="F14" t="s">
        <v>25</v>
      </c>
    </row>
    <row r="15" spans="1:10" x14ac:dyDescent="0.3">
      <c r="A15" s="2">
        <v>44227</v>
      </c>
      <c r="B15" t="s">
        <v>3</v>
      </c>
      <c r="C15" t="s">
        <v>20</v>
      </c>
      <c r="D15" t="str">
        <f>INDEX(accounts[currency],MATCH(expenses[[#This Row],[account]],accounts[name],0))</f>
        <v>EUR</v>
      </c>
      <c r="E15" s="1">
        <v>1641.7</v>
      </c>
      <c r="F15" t="s">
        <v>24</v>
      </c>
    </row>
    <row r="16" spans="1:10" x14ac:dyDescent="0.3">
      <c r="A16" s="2">
        <v>44227</v>
      </c>
      <c r="B16" t="s">
        <v>5</v>
      </c>
      <c r="C16" t="s">
        <v>20</v>
      </c>
      <c r="D16" t="str">
        <f>INDEX(accounts[currency],MATCH(expenses[[#This Row],[account]],accounts[name],0))</f>
        <v>EUR</v>
      </c>
      <c r="E16" s="1">
        <v>34.200000000000003</v>
      </c>
      <c r="F16" t="s">
        <v>24</v>
      </c>
    </row>
    <row r="17" spans="1:6" x14ac:dyDescent="0.3">
      <c r="A17" s="2">
        <v>44255</v>
      </c>
      <c r="B17" t="s">
        <v>5</v>
      </c>
      <c r="C17" t="s">
        <v>20</v>
      </c>
      <c r="D17" t="str">
        <f>INDEX(accounts[currency],MATCH(expenses[[#This Row],[account]],accounts[name],0))</f>
        <v>EUR</v>
      </c>
      <c r="E17" s="1">
        <v>15.8</v>
      </c>
      <c r="F17" t="s">
        <v>24</v>
      </c>
    </row>
    <row r="18" spans="1:6" x14ac:dyDescent="0.3">
      <c r="A18" s="2">
        <v>44316</v>
      </c>
      <c r="B18" t="s">
        <v>3</v>
      </c>
      <c r="C18" t="s">
        <v>20</v>
      </c>
      <c r="D18" t="str">
        <f>INDEX(accounts[currency],MATCH(expenses[[#This Row],[account]],accounts[name],0))</f>
        <v>EUR</v>
      </c>
      <c r="E18" s="1">
        <v>1286.3900000000001</v>
      </c>
      <c r="F18" t="s">
        <v>24</v>
      </c>
    </row>
    <row r="19" spans="1:6" x14ac:dyDescent="0.3">
      <c r="A19" s="2">
        <v>44347</v>
      </c>
      <c r="B19" t="s">
        <v>3</v>
      </c>
      <c r="C19" t="s">
        <v>20</v>
      </c>
      <c r="D19" t="str">
        <f>INDEX(accounts[currency],MATCH(expenses[[#This Row],[account]],accounts[name],0))</f>
        <v>EUR</v>
      </c>
      <c r="E19" s="1">
        <v>2163.15</v>
      </c>
      <c r="F19" t="s">
        <v>24</v>
      </c>
    </row>
    <row r="20" spans="1:6" x14ac:dyDescent="0.3">
      <c r="A20" s="2">
        <v>44347</v>
      </c>
      <c r="B20" t="s">
        <v>5</v>
      </c>
      <c r="C20" t="s">
        <v>20</v>
      </c>
      <c r="D20" t="str">
        <f>INDEX(accounts[currency],MATCH(expenses[[#This Row],[account]],accounts[name],0))</f>
        <v>EUR</v>
      </c>
      <c r="E20" s="1">
        <v>450</v>
      </c>
      <c r="F20" t="s">
        <v>24</v>
      </c>
    </row>
    <row r="21" spans="1:6" x14ac:dyDescent="0.3">
      <c r="A21" s="2">
        <v>44377</v>
      </c>
      <c r="B21" t="s">
        <v>3</v>
      </c>
      <c r="C21" t="s">
        <v>20</v>
      </c>
      <c r="D21" t="str">
        <f>INDEX(accounts[currency],MATCH(expenses[[#This Row],[account]],accounts[name],0))</f>
        <v>EUR</v>
      </c>
      <c r="E21" s="1">
        <v>7429.15</v>
      </c>
      <c r="F21" t="s">
        <v>24</v>
      </c>
    </row>
    <row r="22" spans="1:6" x14ac:dyDescent="0.3">
      <c r="A22" s="2">
        <v>44408</v>
      </c>
      <c r="B22" t="s">
        <v>3</v>
      </c>
      <c r="C22" t="s">
        <v>20</v>
      </c>
      <c r="D22" t="str">
        <f>INDEX(accounts[currency],MATCH(expenses[[#This Row],[account]],accounts[name],0))</f>
        <v>EUR</v>
      </c>
      <c r="E22" s="1">
        <v>2185.5</v>
      </c>
      <c r="F22" t="s">
        <v>24</v>
      </c>
    </row>
    <row r="23" spans="1:6" x14ac:dyDescent="0.3">
      <c r="A23" s="2">
        <v>44439</v>
      </c>
      <c r="B23" t="s">
        <v>3</v>
      </c>
      <c r="C23" t="s">
        <v>20</v>
      </c>
      <c r="D23" t="str">
        <f>INDEX(accounts[currency],MATCH(expenses[[#This Row],[account]],accounts[name],0))</f>
        <v>EUR</v>
      </c>
      <c r="E23" s="1">
        <v>520.13</v>
      </c>
      <c r="F23" t="s">
        <v>24</v>
      </c>
    </row>
    <row r="24" spans="1:6" x14ac:dyDescent="0.3">
      <c r="A24" s="2">
        <v>44500</v>
      </c>
      <c r="B24" t="s">
        <v>3</v>
      </c>
      <c r="C24" t="s">
        <v>20</v>
      </c>
      <c r="D24" t="str">
        <f>INDEX(accounts[currency],MATCH(expenses[[#This Row],[account]],accounts[name],0))</f>
        <v>EUR</v>
      </c>
      <c r="E24" s="1">
        <v>3694.27</v>
      </c>
      <c r="F24" t="s">
        <v>24</v>
      </c>
    </row>
    <row r="25" spans="1:6" x14ac:dyDescent="0.3">
      <c r="A25" s="2">
        <v>44530</v>
      </c>
      <c r="B25" t="s">
        <v>3</v>
      </c>
      <c r="C25" t="s">
        <v>20</v>
      </c>
      <c r="D25" t="str">
        <f>INDEX(accounts[currency],MATCH(expenses[[#This Row],[account]],accounts[name],0))</f>
        <v>EUR</v>
      </c>
      <c r="E25" s="1">
        <v>3079.85</v>
      </c>
      <c r="F25" t="s">
        <v>24</v>
      </c>
    </row>
    <row r="26" spans="1:6" x14ac:dyDescent="0.3">
      <c r="A26" s="2">
        <v>44561</v>
      </c>
      <c r="B26" t="s">
        <v>3</v>
      </c>
      <c r="C26" t="s">
        <v>20</v>
      </c>
      <c r="D26" t="str">
        <f>INDEX(accounts[currency],MATCH(expenses[[#This Row],[account]],accounts[name],0))</f>
        <v>EUR</v>
      </c>
      <c r="E26" s="1">
        <v>1462.9</v>
      </c>
      <c r="F26" t="s">
        <v>24</v>
      </c>
    </row>
    <row r="27" spans="1:6" x14ac:dyDescent="0.3">
      <c r="A27" s="2">
        <v>44561</v>
      </c>
      <c r="B27" t="s">
        <v>3</v>
      </c>
      <c r="C27" t="s">
        <v>25</v>
      </c>
      <c r="D27" t="str">
        <f>INDEX(accounts[currency],MATCH(expenses[[#This Row],[account]],accounts[name],0))</f>
        <v>EUR</v>
      </c>
      <c r="E27" s="1">
        <v>12000</v>
      </c>
      <c r="F27" t="s">
        <v>25</v>
      </c>
    </row>
    <row r="28" spans="1:6" x14ac:dyDescent="0.3">
      <c r="A28" s="2">
        <v>44561</v>
      </c>
      <c r="B28" t="s">
        <v>5</v>
      </c>
      <c r="C28" t="s">
        <v>25</v>
      </c>
      <c r="D28" t="str">
        <f>INDEX(accounts[currency],MATCH(expenses[[#This Row],[account]],accounts[name],0))</f>
        <v>EUR</v>
      </c>
      <c r="E28" s="1">
        <v>13400</v>
      </c>
      <c r="F28" t="s">
        <v>25</v>
      </c>
    </row>
    <row r="29" spans="1:6" x14ac:dyDescent="0.3">
      <c r="A29" s="2">
        <v>44592</v>
      </c>
      <c r="B29" t="s">
        <v>3</v>
      </c>
      <c r="C29" t="s">
        <v>20</v>
      </c>
      <c r="D29" t="str">
        <f>INDEX(accounts[currency],MATCH(expenses[[#This Row],[account]],accounts[name],0))</f>
        <v>EUR</v>
      </c>
      <c r="E29" s="1">
        <v>531.37</v>
      </c>
      <c r="F29" t="s">
        <v>24</v>
      </c>
    </row>
    <row r="30" spans="1:6" x14ac:dyDescent="0.3">
      <c r="A30" s="2">
        <v>44592</v>
      </c>
      <c r="B30" t="s">
        <v>5</v>
      </c>
      <c r="C30" t="s">
        <v>20</v>
      </c>
      <c r="D30" t="str">
        <f>INDEX(accounts[currency],MATCH(expenses[[#This Row],[account]],accounts[name],0))</f>
        <v>EUR</v>
      </c>
      <c r="E30" s="1">
        <v>48</v>
      </c>
      <c r="F30" t="s">
        <v>24</v>
      </c>
    </row>
    <row r="31" spans="1:6" x14ac:dyDescent="0.3">
      <c r="A31" s="2">
        <v>44620</v>
      </c>
      <c r="B31" t="s">
        <v>3</v>
      </c>
      <c r="C31" t="s">
        <v>20</v>
      </c>
      <c r="D31" t="str">
        <f>INDEX(accounts[currency],MATCH(expenses[[#This Row],[account]],accounts[name],0))</f>
        <v>EUR</v>
      </c>
      <c r="E31" s="1">
        <v>525.72</v>
      </c>
      <c r="F31" t="s">
        <v>24</v>
      </c>
    </row>
    <row r="32" spans="1:6" x14ac:dyDescent="0.3">
      <c r="A32" s="2">
        <v>44651</v>
      </c>
      <c r="B32" t="s">
        <v>3</v>
      </c>
      <c r="C32" t="s">
        <v>20</v>
      </c>
      <c r="D32" t="str">
        <f>INDEX(accounts[currency],MATCH(expenses[[#This Row],[account]],accounts[name],0))</f>
        <v>EUR</v>
      </c>
      <c r="E32" s="1">
        <v>1884.97</v>
      </c>
      <c r="F32" t="s">
        <v>24</v>
      </c>
    </row>
    <row r="33" spans="1:6" x14ac:dyDescent="0.3">
      <c r="A33" s="2">
        <v>44681</v>
      </c>
      <c r="B33" t="s">
        <v>3</v>
      </c>
      <c r="C33" t="s">
        <v>20</v>
      </c>
      <c r="D33" t="str">
        <f>INDEX(accounts[currency],MATCH(expenses[[#This Row],[account]],accounts[name],0))</f>
        <v>EUR</v>
      </c>
      <c r="E33" s="1">
        <v>466.97</v>
      </c>
      <c r="F33" t="s">
        <v>24</v>
      </c>
    </row>
    <row r="34" spans="1:6" x14ac:dyDescent="0.3">
      <c r="A34" s="2">
        <v>44712</v>
      </c>
      <c r="B34" t="s">
        <v>3</v>
      </c>
      <c r="C34" t="s">
        <v>20</v>
      </c>
      <c r="D34" t="str">
        <f>INDEX(accounts[currency],MATCH(expenses[[#This Row],[account]],accounts[name],0))</f>
        <v>EUR</v>
      </c>
      <c r="E34" s="1">
        <v>9.82</v>
      </c>
      <c r="F34" t="s">
        <v>24</v>
      </c>
    </row>
    <row r="35" spans="1:6" x14ac:dyDescent="0.3">
      <c r="A35" s="2">
        <v>44742</v>
      </c>
      <c r="B35" t="s">
        <v>3</v>
      </c>
      <c r="C35" t="s">
        <v>20</v>
      </c>
      <c r="D35" t="str">
        <f>INDEX(accounts[currency],MATCH(expenses[[#This Row],[account]],accounts[name],0))</f>
        <v>EUR</v>
      </c>
      <c r="E35" s="1">
        <v>233.64999999999998</v>
      </c>
      <c r="F35" t="s">
        <v>24</v>
      </c>
    </row>
    <row r="36" spans="1:6" x14ac:dyDescent="0.3">
      <c r="A36" s="2">
        <v>44773</v>
      </c>
      <c r="B36" t="s">
        <v>3</v>
      </c>
      <c r="C36" t="s">
        <v>20</v>
      </c>
      <c r="D36" t="str">
        <f>INDEX(accounts[currency],MATCH(expenses[[#This Row],[account]],accounts[name],0))</f>
        <v>EUR</v>
      </c>
      <c r="E36" s="1">
        <v>1912.43</v>
      </c>
      <c r="F36" t="s">
        <v>24</v>
      </c>
    </row>
    <row r="37" spans="1:6" x14ac:dyDescent="0.3">
      <c r="A37" s="2">
        <v>44804</v>
      </c>
      <c r="B37" t="s">
        <v>3</v>
      </c>
      <c r="C37" t="s">
        <v>20</v>
      </c>
      <c r="D37" t="str">
        <f>INDEX(accounts[currency],MATCH(expenses[[#This Row],[account]],accounts[name],0))</f>
        <v>EUR</v>
      </c>
      <c r="E37" s="1">
        <v>2450.9700000000003</v>
      </c>
      <c r="F37" t="s">
        <v>24</v>
      </c>
    </row>
    <row r="38" spans="1:6" x14ac:dyDescent="0.3">
      <c r="A38" s="2">
        <v>44834</v>
      </c>
      <c r="B38" t="s">
        <v>3</v>
      </c>
      <c r="C38" t="s">
        <v>20</v>
      </c>
      <c r="D38" t="str">
        <f>INDEX(accounts[currency],MATCH(expenses[[#This Row],[account]],accounts[name],0))</f>
        <v>EUR</v>
      </c>
      <c r="E38" s="1">
        <v>1432.8899999999999</v>
      </c>
      <c r="F38" t="s">
        <v>24</v>
      </c>
    </row>
    <row r="39" spans="1:6" x14ac:dyDescent="0.3">
      <c r="A39" s="2">
        <v>44865</v>
      </c>
      <c r="B39" t="s">
        <v>3</v>
      </c>
      <c r="C39" t="s">
        <v>20</v>
      </c>
      <c r="D39" t="str">
        <f>INDEX(accounts[currency],MATCH(expenses[[#This Row],[account]],accounts[name],0))</f>
        <v>EUR</v>
      </c>
      <c r="E39" s="1">
        <v>2908.5200000000004</v>
      </c>
      <c r="F39" t="s">
        <v>24</v>
      </c>
    </row>
    <row r="40" spans="1:6" x14ac:dyDescent="0.3">
      <c r="A40" s="2">
        <v>44895</v>
      </c>
      <c r="B40" t="s">
        <v>3</v>
      </c>
      <c r="C40" t="s">
        <v>20</v>
      </c>
      <c r="D40" t="str">
        <f>INDEX(accounts[currency],MATCH(expenses[[#This Row],[account]],accounts[name],0))</f>
        <v>EUR</v>
      </c>
      <c r="E40" s="1">
        <v>2445.54</v>
      </c>
      <c r="F40" t="s">
        <v>24</v>
      </c>
    </row>
    <row r="41" spans="1:6" x14ac:dyDescent="0.3">
      <c r="A41" s="2">
        <v>44926</v>
      </c>
      <c r="B41" t="s">
        <v>3</v>
      </c>
      <c r="C41" t="s">
        <v>20</v>
      </c>
      <c r="D41" t="str">
        <f>INDEX(accounts[currency],MATCH(expenses[[#This Row],[account]],accounts[name],0))</f>
        <v>EUR</v>
      </c>
      <c r="E41" s="1">
        <v>888.13999999999987</v>
      </c>
      <c r="F41" t="s">
        <v>24</v>
      </c>
    </row>
    <row r="42" spans="1:6" x14ac:dyDescent="0.3">
      <c r="A42" s="2">
        <v>44926</v>
      </c>
      <c r="B42" t="s">
        <v>3</v>
      </c>
      <c r="C42" t="s">
        <v>25</v>
      </c>
      <c r="D42" t="str">
        <f>INDEX(accounts[currency],MATCH(expenses[[#This Row],[account]],accounts[name],0))</f>
        <v>EUR</v>
      </c>
      <c r="E42" s="1">
        <v>35000</v>
      </c>
      <c r="F42" t="s">
        <v>25</v>
      </c>
    </row>
    <row r="43" spans="1:6" x14ac:dyDescent="0.3">
      <c r="A43" s="2">
        <v>44926</v>
      </c>
      <c r="B43" t="s">
        <v>5</v>
      </c>
      <c r="C43" t="s">
        <v>20</v>
      </c>
      <c r="D43" t="str">
        <f>INDEX(accounts[currency],MATCH(expenses[[#This Row],[account]],accounts[name],0))</f>
        <v>EUR</v>
      </c>
      <c r="E43" s="1">
        <v>99.9</v>
      </c>
      <c r="F43" t="s">
        <v>24</v>
      </c>
    </row>
    <row r="44" spans="1:6" x14ac:dyDescent="0.3">
      <c r="A44" s="2">
        <v>44926</v>
      </c>
      <c r="B44" t="s">
        <v>5</v>
      </c>
      <c r="C44" t="s">
        <v>25</v>
      </c>
      <c r="D44" t="str">
        <f>INDEX(accounts[currency],MATCH(expenses[[#This Row],[account]],accounts[name],0))</f>
        <v>EUR</v>
      </c>
      <c r="E44" s="1">
        <v>33000</v>
      </c>
      <c r="F44" t="s">
        <v>25</v>
      </c>
    </row>
    <row r="45" spans="1:6" x14ac:dyDescent="0.3">
      <c r="A45" s="2">
        <v>44957</v>
      </c>
      <c r="B45" t="s">
        <v>3</v>
      </c>
      <c r="C45" t="s">
        <v>20</v>
      </c>
      <c r="D45" t="str">
        <f>INDEX(accounts[currency],MATCH(expenses[[#This Row],[account]],accounts[name],0))</f>
        <v>EUR</v>
      </c>
      <c r="E45" s="1">
        <v>581.27</v>
      </c>
      <c r="F45" t="s">
        <v>24</v>
      </c>
    </row>
    <row r="46" spans="1:6" x14ac:dyDescent="0.3">
      <c r="A46" s="2">
        <v>44985</v>
      </c>
      <c r="B46" t="s">
        <v>3</v>
      </c>
      <c r="C46" t="s">
        <v>20</v>
      </c>
      <c r="D46" t="str">
        <f>INDEX(accounts[currency],MATCH(expenses[[#This Row],[account]],accounts[name],0))</f>
        <v>EUR</v>
      </c>
      <c r="E46" s="1">
        <v>85.149999999999991</v>
      </c>
      <c r="F46" t="s">
        <v>24</v>
      </c>
    </row>
    <row r="47" spans="1:6" x14ac:dyDescent="0.3">
      <c r="A47" s="2">
        <v>45016</v>
      </c>
      <c r="B47" t="s">
        <v>3</v>
      </c>
      <c r="C47" t="s">
        <v>20</v>
      </c>
      <c r="D47" t="str">
        <f>INDEX(accounts[currency],MATCH(expenses[[#This Row],[account]],accounts[name],0))</f>
        <v>EUR</v>
      </c>
      <c r="E47" s="1">
        <v>1786.0199999999998</v>
      </c>
      <c r="F47" t="s">
        <v>24</v>
      </c>
    </row>
    <row r="48" spans="1:6" x14ac:dyDescent="0.3">
      <c r="A48" s="2">
        <v>45046</v>
      </c>
      <c r="B48" t="s">
        <v>3</v>
      </c>
      <c r="C48" t="s">
        <v>20</v>
      </c>
      <c r="D48" t="str">
        <f>INDEX(accounts[currency],MATCH(expenses[[#This Row],[account]],accounts[name],0))</f>
        <v>EUR</v>
      </c>
      <c r="E48" s="1">
        <v>1279.6099999999999</v>
      </c>
      <c r="F48" t="s">
        <v>24</v>
      </c>
    </row>
    <row r="49" spans="1:6" x14ac:dyDescent="0.3">
      <c r="A49" s="2">
        <v>45046</v>
      </c>
      <c r="B49" t="s">
        <v>5</v>
      </c>
      <c r="C49" t="s">
        <v>20</v>
      </c>
      <c r="D49" t="str">
        <f>INDEX(accounts[currency],MATCH(expenses[[#This Row],[account]],accounts[name],0))</f>
        <v>EUR</v>
      </c>
      <c r="E49" s="1">
        <v>239.84</v>
      </c>
      <c r="F49" t="s">
        <v>24</v>
      </c>
    </row>
    <row r="50" spans="1:6" x14ac:dyDescent="0.3">
      <c r="A50" s="2">
        <v>45077</v>
      </c>
      <c r="B50" t="s">
        <v>3</v>
      </c>
      <c r="C50" t="s">
        <v>20</v>
      </c>
      <c r="D50" t="str">
        <f>INDEX(accounts[currency],MATCH(expenses[[#This Row],[account]],accounts[name],0))</f>
        <v>EUR</v>
      </c>
      <c r="E50" s="1">
        <v>8956.02</v>
      </c>
      <c r="F50" t="s">
        <v>24</v>
      </c>
    </row>
    <row r="51" spans="1:6" x14ac:dyDescent="0.3">
      <c r="A51" s="2">
        <v>45107</v>
      </c>
      <c r="B51" t="s">
        <v>3</v>
      </c>
      <c r="C51" t="s">
        <v>20</v>
      </c>
      <c r="D51" t="str">
        <f>INDEX(accounts[currency],MATCH(expenses[[#This Row],[account]],accounts[name],0))</f>
        <v>EUR</v>
      </c>
      <c r="E51" s="1">
        <v>2120.7100000000005</v>
      </c>
      <c r="F51" t="s">
        <v>24</v>
      </c>
    </row>
    <row r="52" spans="1:6" x14ac:dyDescent="0.3">
      <c r="A52" s="2">
        <v>45107</v>
      </c>
      <c r="B52" t="s">
        <v>5</v>
      </c>
      <c r="C52" t="s">
        <v>20</v>
      </c>
      <c r="D52" t="str">
        <f>INDEX(accounts[currency],MATCH(expenses[[#This Row],[account]],accounts[name],0))</f>
        <v>EUR</v>
      </c>
      <c r="E52" s="1">
        <v>1303</v>
      </c>
      <c r="F52" t="s">
        <v>24</v>
      </c>
    </row>
    <row r="53" spans="1:6" x14ac:dyDescent="0.3">
      <c r="A53" s="2">
        <v>45138</v>
      </c>
      <c r="B53" t="s">
        <v>3</v>
      </c>
      <c r="C53" t="s">
        <v>20</v>
      </c>
      <c r="D53" t="str">
        <f>INDEX(accounts[currency],MATCH(expenses[[#This Row],[account]],accounts[name],0))</f>
        <v>EUR</v>
      </c>
      <c r="E53" s="1">
        <v>2949.81</v>
      </c>
      <c r="F53" t="s">
        <v>24</v>
      </c>
    </row>
    <row r="54" spans="1:6" x14ac:dyDescent="0.3">
      <c r="A54" s="2">
        <v>45138</v>
      </c>
      <c r="B54" t="s">
        <v>5</v>
      </c>
      <c r="C54" t="s">
        <v>20</v>
      </c>
      <c r="D54" t="str">
        <f>INDEX(accounts[currency],MATCH(expenses[[#This Row],[account]],accounts[name],0))</f>
        <v>EUR</v>
      </c>
      <c r="E54" s="1">
        <v>274.98</v>
      </c>
      <c r="F54" t="s">
        <v>24</v>
      </c>
    </row>
    <row r="55" spans="1:6" x14ac:dyDescent="0.3">
      <c r="A55" s="2">
        <v>45169</v>
      </c>
      <c r="B55" t="s">
        <v>3</v>
      </c>
      <c r="C55" t="s">
        <v>20</v>
      </c>
      <c r="D55" t="str">
        <f>INDEX(accounts[currency],MATCH(expenses[[#This Row],[account]],accounts[name],0))</f>
        <v>EUR</v>
      </c>
      <c r="E55" s="1">
        <v>2773.58</v>
      </c>
      <c r="F55" t="s">
        <v>24</v>
      </c>
    </row>
    <row r="56" spans="1:6" x14ac:dyDescent="0.3">
      <c r="A56" s="2">
        <v>45169</v>
      </c>
      <c r="B56" t="s">
        <v>5</v>
      </c>
      <c r="C56" t="s">
        <v>20</v>
      </c>
      <c r="D56" t="str">
        <f>INDEX(accounts[currency],MATCH(expenses[[#This Row],[account]],accounts[name],0))</f>
        <v>EUR</v>
      </c>
      <c r="E56" s="1">
        <v>4.9499999999999993</v>
      </c>
      <c r="F56" t="s">
        <v>24</v>
      </c>
    </row>
    <row r="57" spans="1:6" x14ac:dyDescent="0.3">
      <c r="A57" s="2">
        <v>45199</v>
      </c>
      <c r="B57" t="s">
        <v>3</v>
      </c>
      <c r="C57" t="s">
        <v>20</v>
      </c>
      <c r="D57" t="str">
        <f>INDEX(accounts[currency],MATCH(expenses[[#This Row],[account]],accounts[name],0))</f>
        <v>EUR</v>
      </c>
      <c r="E57" s="1">
        <v>1481.9399999999998</v>
      </c>
      <c r="F57" t="s">
        <v>24</v>
      </c>
    </row>
    <row r="58" spans="1:6" x14ac:dyDescent="0.3">
      <c r="A58" s="2">
        <v>45199</v>
      </c>
      <c r="B58" t="s">
        <v>5</v>
      </c>
      <c r="C58" t="s">
        <v>20</v>
      </c>
      <c r="D58" t="str">
        <f>INDEX(accounts[currency],MATCH(expenses[[#This Row],[account]],accounts[name],0))</f>
        <v>EUR</v>
      </c>
      <c r="E58" s="1">
        <v>999</v>
      </c>
      <c r="F58" t="s">
        <v>24</v>
      </c>
    </row>
    <row r="59" spans="1:6" x14ac:dyDescent="0.3">
      <c r="A59" s="2">
        <v>45230</v>
      </c>
      <c r="B59" t="s">
        <v>3</v>
      </c>
      <c r="C59" t="s">
        <v>20</v>
      </c>
      <c r="D59" t="str">
        <f>INDEX(accounts[currency],MATCH(expenses[[#This Row],[account]],accounts[name],0))</f>
        <v>EUR</v>
      </c>
      <c r="E59" s="1">
        <v>1685.6699999999998</v>
      </c>
      <c r="F59" t="s">
        <v>24</v>
      </c>
    </row>
    <row r="60" spans="1:6" x14ac:dyDescent="0.3">
      <c r="A60" s="2">
        <v>45260</v>
      </c>
      <c r="B60" t="s">
        <v>3</v>
      </c>
      <c r="C60" t="s">
        <v>20</v>
      </c>
      <c r="D60" t="str">
        <f>INDEX(accounts[currency],MATCH(expenses[[#This Row],[account]],accounts[name],0))</f>
        <v>EUR</v>
      </c>
      <c r="E60" s="1">
        <v>1787.1199999999997</v>
      </c>
      <c r="F60" t="s">
        <v>24</v>
      </c>
    </row>
    <row r="61" spans="1:6" x14ac:dyDescent="0.3">
      <c r="A61" s="2">
        <v>45260</v>
      </c>
      <c r="B61" t="s">
        <v>5</v>
      </c>
      <c r="C61" t="s">
        <v>20</v>
      </c>
      <c r="D61" t="str">
        <f>INDEX(accounts[currency],MATCH(expenses[[#This Row],[account]],accounts[name],0))</f>
        <v>EUR</v>
      </c>
      <c r="E61" s="1">
        <v>6.46</v>
      </c>
      <c r="F61" t="s">
        <v>24</v>
      </c>
    </row>
    <row r="62" spans="1:6" x14ac:dyDescent="0.3">
      <c r="A62" s="2">
        <v>45260</v>
      </c>
      <c r="B62" t="s">
        <v>8</v>
      </c>
      <c r="C62" t="s">
        <v>20</v>
      </c>
      <c r="D62" t="str">
        <f>INDEX(accounts[currency],MATCH(expenses[[#This Row],[account]],accounts[name],0))</f>
        <v>GBP</v>
      </c>
      <c r="E62" s="1">
        <v>185.45</v>
      </c>
      <c r="F62" t="s">
        <v>24</v>
      </c>
    </row>
    <row r="63" spans="1:6" x14ac:dyDescent="0.3">
      <c r="A63" s="2">
        <v>45291</v>
      </c>
      <c r="B63" t="s">
        <v>3</v>
      </c>
      <c r="C63" t="s">
        <v>20</v>
      </c>
      <c r="D63" t="str">
        <f>INDEX(accounts[currency],MATCH(expenses[[#This Row],[account]],accounts[name],0))</f>
        <v>EUR</v>
      </c>
      <c r="E63" s="1">
        <v>1809.6497273029597</v>
      </c>
      <c r="F63" t="s">
        <v>24</v>
      </c>
    </row>
    <row r="64" spans="1:6" x14ac:dyDescent="0.3">
      <c r="A64" s="2">
        <v>45291</v>
      </c>
      <c r="B64" t="s">
        <v>8</v>
      </c>
      <c r="C64" t="s">
        <v>20</v>
      </c>
      <c r="D64" t="str">
        <f>INDEX(accounts[currency],MATCH(expenses[[#This Row],[account]],accounts[name],0))</f>
        <v>GBP</v>
      </c>
      <c r="E64" s="1">
        <v>12.17</v>
      </c>
      <c r="F64" t="s">
        <v>24</v>
      </c>
    </row>
    <row r="65" spans="1:6" x14ac:dyDescent="0.3">
      <c r="A65" s="2">
        <v>45322</v>
      </c>
      <c r="B65" t="s">
        <v>3</v>
      </c>
      <c r="C65" t="s">
        <v>20</v>
      </c>
      <c r="D65" t="str">
        <f>INDEX(accounts[currency],MATCH(expenses[[#This Row],[account]],accounts[name],0))</f>
        <v>EUR</v>
      </c>
      <c r="E65" s="1">
        <v>1330.4700000000003</v>
      </c>
      <c r="F65" t="s">
        <v>24</v>
      </c>
    </row>
    <row r="66" spans="1:6" x14ac:dyDescent="0.3">
      <c r="A66" s="2">
        <v>45322</v>
      </c>
      <c r="B66" t="s">
        <v>5</v>
      </c>
      <c r="C66" t="s">
        <v>20</v>
      </c>
      <c r="D66" t="str">
        <f>INDEX(accounts[currency],MATCH(expenses[[#This Row],[account]],accounts[name],0))</f>
        <v>EUR</v>
      </c>
      <c r="E66" s="1">
        <v>115.9</v>
      </c>
      <c r="F66" t="s">
        <v>24</v>
      </c>
    </row>
    <row r="67" spans="1:6" x14ac:dyDescent="0.3">
      <c r="A67" s="2">
        <v>45322</v>
      </c>
      <c r="B67" t="s">
        <v>8</v>
      </c>
      <c r="C67" t="s">
        <v>20</v>
      </c>
      <c r="D67" t="str">
        <f>INDEX(accounts[currency],MATCH(expenses[[#This Row],[account]],accounts[name],0))</f>
        <v>GBP</v>
      </c>
      <c r="E67" s="1">
        <v>1126.21</v>
      </c>
      <c r="F67" t="s">
        <v>24</v>
      </c>
    </row>
    <row r="68" spans="1:6" x14ac:dyDescent="0.3">
      <c r="A68" s="2">
        <v>45351</v>
      </c>
      <c r="B68" t="s">
        <v>3</v>
      </c>
      <c r="C68" t="s">
        <v>20</v>
      </c>
      <c r="D68" t="str">
        <f>INDEX(accounts[currency],MATCH(expenses[[#This Row],[account]],accounts[name],0))</f>
        <v>EUR</v>
      </c>
      <c r="E68" s="1">
        <v>912.15999999999985</v>
      </c>
      <c r="F68" t="s">
        <v>24</v>
      </c>
    </row>
    <row r="69" spans="1:6" x14ac:dyDescent="0.3">
      <c r="A69" s="2">
        <v>45351</v>
      </c>
      <c r="B69" t="s">
        <v>3</v>
      </c>
      <c r="C69" t="s">
        <v>28</v>
      </c>
      <c r="D69" t="str">
        <f>INDEX(accounts[currency],MATCH(expenses[[#This Row],[account]],accounts[name],0))</f>
        <v>EUR</v>
      </c>
      <c r="E69" s="1">
        <v>4848</v>
      </c>
      <c r="F69" t="s">
        <v>27</v>
      </c>
    </row>
    <row r="70" spans="1:6" x14ac:dyDescent="0.3">
      <c r="A70" s="2">
        <v>45351</v>
      </c>
      <c r="B70" t="s">
        <v>8</v>
      </c>
      <c r="C70" t="s">
        <v>20</v>
      </c>
      <c r="D70" t="str">
        <f>INDEX(accounts[currency],MATCH(expenses[[#This Row],[account]],accounts[name],0))</f>
        <v>GBP</v>
      </c>
      <c r="E70" s="1">
        <v>494.78</v>
      </c>
      <c r="F70" t="s">
        <v>24</v>
      </c>
    </row>
    <row r="71" spans="1:6" x14ac:dyDescent="0.3">
      <c r="A71" s="2">
        <v>45351</v>
      </c>
      <c r="B71" t="s">
        <v>7</v>
      </c>
      <c r="C71" t="s">
        <v>20</v>
      </c>
      <c r="D71" t="str">
        <f>INDEX(accounts[currency],MATCH(expenses[[#This Row],[account]],accounts[name],0))</f>
        <v>EUR</v>
      </c>
      <c r="E71" s="1">
        <v>478.15</v>
      </c>
      <c r="F71" t="s">
        <v>24</v>
      </c>
    </row>
    <row r="72" spans="1:6" x14ac:dyDescent="0.3">
      <c r="A72" s="2">
        <v>45359</v>
      </c>
      <c r="B72" t="s">
        <v>3</v>
      </c>
      <c r="C72" t="s">
        <v>23</v>
      </c>
      <c r="D72" t="str">
        <f>INDEX(accounts[currency],MATCH(expenses[[#This Row],[account]],accounts[name],0))</f>
        <v>EUR</v>
      </c>
      <c r="E72" s="1">
        <v>9.5</v>
      </c>
      <c r="F72" t="s">
        <v>24</v>
      </c>
    </row>
    <row r="73" spans="1:6" x14ac:dyDescent="0.3">
      <c r="A73" s="2">
        <v>45365</v>
      </c>
      <c r="B73" t="s">
        <v>8</v>
      </c>
      <c r="C73" t="s">
        <v>20</v>
      </c>
      <c r="D73" t="str">
        <f>INDEX(accounts[currency],MATCH(expenses[[#This Row],[account]],accounts[name],0))</f>
        <v>GBP</v>
      </c>
      <c r="E73" s="1">
        <v>1197</v>
      </c>
      <c r="F73" t="s">
        <v>24</v>
      </c>
    </row>
    <row r="74" spans="1:6" x14ac:dyDescent="0.3">
      <c r="A74" s="2">
        <v>45365</v>
      </c>
      <c r="B74" t="s">
        <v>7</v>
      </c>
      <c r="C74" t="s">
        <v>20</v>
      </c>
      <c r="D74" t="str">
        <f>INDEX(accounts[currency],MATCH(expenses[[#This Row],[account]],accounts[name],0))</f>
        <v>EUR</v>
      </c>
      <c r="E74" s="1">
        <v>599.84</v>
      </c>
      <c r="F74" t="s">
        <v>24</v>
      </c>
    </row>
    <row r="75" spans="1:6" x14ac:dyDescent="0.3">
      <c r="A75" s="2">
        <v>45366</v>
      </c>
      <c r="B75" t="s">
        <v>3</v>
      </c>
      <c r="C75" t="s">
        <v>33</v>
      </c>
      <c r="D75" t="str">
        <f>INDEX(accounts[currency],MATCH(expenses[[#This Row],[account]],accounts[name],0))</f>
        <v>EUR</v>
      </c>
      <c r="E75" s="1">
        <v>49.9</v>
      </c>
      <c r="F75" t="s">
        <v>24</v>
      </c>
    </row>
    <row r="76" spans="1:6" x14ac:dyDescent="0.3">
      <c r="A76" s="2">
        <v>45366</v>
      </c>
      <c r="B76" t="s">
        <v>7</v>
      </c>
      <c r="C76" t="s">
        <v>34</v>
      </c>
      <c r="D76" t="str">
        <f>INDEX(accounts[currency],MATCH(expenses[[#This Row],[account]],accounts[name],0))</f>
        <v>EUR</v>
      </c>
      <c r="E76" s="1">
        <f>25.97+48.54</f>
        <v>74.509999999999991</v>
      </c>
      <c r="F76" t="s">
        <v>27</v>
      </c>
    </row>
    <row r="77" spans="1:6" x14ac:dyDescent="0.3">
      <c r="A77" s="2">
        <v>45368</v>
      </c>
      <c r="B77" t="s">
        <v>7</v>
      </c>
      <c r="C77" t="s">
        <v>37</v>
      </c>
      <c r="D77" t="str">
        <f>INDEX(accounts[currency],MATCH(expenses[[#This Row],[account]],accounts[name],0))</f>
        <v>EUR</v>
      </c>
      <c r="E77" s="1">
        <v>33.049999999999997</v>
      </c>
      <c r="F77" t="s">
        <v>24</v>
      </c>
    </row>
    <row r="78" spans="1:6" x14ac:dyDescent="0.3">
      <c r="A78" s="2">
        <v>45369</v>
      </c>
      <c r="B78" t="s">
        <v>3</v>
      </c>
      <c r="C78" t="s">
        <v>35</v>
      </c>
      <c r="D78" t="str">
        <f>INDEX(accounts[currency],MATCH(expenses[[#This Row],[account]],accounts[name],0))</f>
        <v>EUR</v>
      </c>
      <c r="E78" s="1">
        <v>99</v>
      </c>
      <c r="F78" t="s">
        <v>27</v>
      </c>
    </row>
    <row r="79" spans="1:6" x14ac:dyDescent="0.3">
      <c r="A79" s="2">
        <v>45369</v>
      </c>
      <c r="B79" t="s">
        <v>7</v>
      </c>
      <c r="C79" t="s">
        <v>38</v>
      </c>
      <c r="D79" t="str">
        <f>INDEX(accounts[currency],MATCH(expenses[[#This Row],[account]],accounts[name],0))</f>
        <v>EUR</v>
      </c>
      <c r="E79" s="1">
        <v>117.02</v>
      </c>
      <c r="F79" t="s">
        <v>27</v>
      </c>
    </row>
    <row r="80" spans="1:6" x14ac:dyDescent="0.3">
      <c r="A80" s="2">
        <v>45370</v>
      </c>
      <c r="B80" t="s">
        <v>7</v>
      </c>
      <c r="C80" t="s">
        <v>39</v>
      </c>
      <c r="D80" t="str">
        <f>INDEX(accounts[currency],MATCH(expenses[[#This Row],[account]],accounts[name],0))</f>
        <v>EUR</v>
      </c>
      <c r="E80" s="1">
        <f>12.8+4.85</f>
        <v>17.649999999999999</v>
      </c>
      <c r="F80" t="s">
        <v>24</v>
      </c>
    </row>
    <row r="81" spans="1:6" x14ac:dyDescent="0.3">
      <c r="A81" s="2">
        <v>45371</v>
      </c>
      <c r="B81" t="s">
        <v>3</v>
      </c>
      <c r="C81" t="s">
        <v>36</v>
      </c>
      <c r="D81" t="str">
        <f>INDEX(accounts[currency],MATCH(expenses[[#This Row],[account]],accounts[name],0))</f>
        <v>EUR</v>
      </c>
      <c r="E81" s="1">
        <v>353.73</v>
      </c>
      <c r="F81" t="s">
        <v>24</v>
      </c>
    </row>
    <row r="82" spans="1:6" x14ac:dyDescent="0.3">
      <c r="A82" s="2">
        <v>45372</v>
      </c>
      <c r="B82" t="s">
        <v>7</v>
      </c>
      <c r="C82" t="s">
        <v>40</v>
      </c>
      <c r="D82" t="str">
        <f>INDEX(accounts[currency],MATCH(expenses[[#This Row],[account]],accounts[name],0))</f>
        <v>EUR</v>
      </c>
      <c r="E82" s="1">
        <v>40</v>
      </c>
      <c r="F82" t="s">
        <v>27</v>
      </c>
    </row>
    <row r="83" spans="1:6" x14ac:dyDescent="0.3">
      <c r="A83" s="2">
        <v>45372</v>
      </c>
      <c r="B83" t="s">
        <v>3</v>
      </c>
      <c r="C83" t="s">
        <v>40</v>
      </c>
      <c r="D83" t="str">
        <f>INDEX(accounts[currency],MATCH(expenses[[#This Row],[account]],accounts[name],0))</f>
        <v>EUR</v>
      </c>
      <c r="E83" s="1">
        <v>150</v>
      </c>
      <c r="F83" t="s">
        <v>27</v>
      </c>
    </row>
    <row r="84" spans="1:6" x14ac:dyDescent="0.3">
      <c r="A84" s="2">
        <v>45373</v>
      </c>
      <c r="B84" t="s">
        <v>3</v>
      </c>
      <c r="C84" t="s">
        <v>46</v>
      </c>
      <c r="D84" t="str">
        <f>INDEX(accounts[currency],MATCH(expenses[[#This Row],[account]],accounts[name],0))</f>
        <v>EUR</v>
      </c>
      <c r="E84" s="1">
        <v>150</v>
      </c>
      <c r="F84" t="s">
        <v>27</v>
      </c>
    </row>
    <row r="85" spans="1:6" x14ac:dyDescent="0.3">
      <c r="A85" s="2">
        <v>45378</v>
      </c>
      <c r="B85" t="s">
        <v>3</v>
      </c>
      <c r="C85" t="s">
        <v>47</v>
      </c>
      <c r="D85" t="str">
        <f>INDEX(accounts[currency],MATCH(expenses[[#This Row],[account]],accounts[name],0))</f>
        <v>EUR</v>
      </c>
      <c r="E85" s="1">
        <v>60.61</v>
      </c>
      <c r="F85" t="s">
        <v>27</v>
      </c>
    </row>
    <row r="86" spans="1:6" x14ac:dyDescent="0.3">
      <c r="A86" s="2">
        <v>45378</v>
      </c>
      <c r="B86" t="s">
        <v>3</v>
      </c>
      <c r="C86" t="s">
        <v>48</v>
      </c>
      <c r="D86" t="str">
        <f>INDEX(accounts[currency],MATCH(expenses[[#This Row],[account]],accounts[name],0))</f>
        <v>EUR</v>
      </c>
      <c r="E86" s="1">
        <v>84</v>
      </c>
      <c r="F86" t="s">
        <v>24</v>
      </c>
    </row>
    <row r="87" spans="1:6" x14ac:dyDescent="0.3">
      <c r="A87" s="2">
        <v>45373</v>
      </c>
      <c r="B87" t="s">
        <v>7</v>
      </c>
      <c r="C87" t="s">
        <v>39</v>
      </c>
      <c r="D87" t="str">
        <f>INDEX(accounts[currency],MATCH(expenses[[#This Row],[account]],accounts[name],0))</f>
        <v>EUR</v>
      </c>
      <c r="E87" s="1">
        <f>43.7</f>
        <v>43.7</v>
      </c>
      <c r="F87" t="s">
        <v>24</v>
      </c>
    </row>
    <row r="88" spans="1:6" x14ac:dyDescent="0.3">
      <c r="A88" s="2">
        <v>45375</v>
      </c>
      <c r="B88" t="s">
        <v>7</v>
      </c>
      <c r="C88" t="s">
        <v>34</v>
      </c>
      <c r="D88" t="str">
        <f>INDEX(accounts[currency],MATCH(expenses[[#This Row],[account]],accounts[name],0))</f>
        <v>EUR</v>
      </c>
      <c r="E88" s="1">
        <f>19.91+15.03</f>
        <v>34.94</v>
      </c>
      <c r="F88" t="s">
        <v>27</v>
      </c>
    </row>
    <row r="89" spans="1:6" x14ac:dyDescent="0.3">
      <c r="A89" s="2">
        <v>45379</v>
      </c>
      <c r="B89" t="s">
        <v>7</v>
      </c>
      <c r="C89" t="s">
        <v>39</v>
      </c>
      <c r="D89" t="str">
        <f>INDEX(accounts[currency],MATCH(expenses[[#This Row],[account]],accounts[name],0))</f>
        <v>EUR</v>
      </c>
      <c r="E89" s="1">
        <f>24.7+6.3</f>
        <v>31</v>
      </c>
      <c r="F89" t="s">
        <v>24</v>
      </c>
    </row>
    <row r="90" spans="1:6" x14ac:dyDescent="0.3">
      <c r="A90" s="2">
        <v>45380</v>
      </c>
      <c r="B90" t="s">
        <v>3</v>
      </c>
      <c r="C90" t="s">
        <v>22</v>
      </c>
      <c r="D90" t="str">
        <f>INDEX(accounts[currency],MATCH(expenses[[#This Row],[account]],accounts[name],0))</f>
        <v>EUR</v>
      </c>
      <c r="E90" s="1">
        <v>2424</v>
      </c>
      <c r="F90" t="s">
        <v>27</v>
      </c>
    </row>
    <row r="91" spans="1:6" x14ac:dyDescent="0.3">
      <c r="A91" s="2">
        <v>45382</v>
      </c>
      <c r="B91" t="s">
        <v>3</v>
      </c>
      <c r="C91" t="s">
        <v>49</v>
      </c>
      <c r="D91" t="str">
        <f>INDEX(accounts[currency],MATCH(expenses[[#This Row],[account]],accounts[name],0))</f>
        <v>EUR</v>
      </c>
      <c r="E91" s="1">
        <f>64.98+78.77+23.26+11.5</f>
        <v>178.51</v>
      </c>
      <c r="F91" t="s">
        <v>24</v>
      </c>
    </row>
    <row r="92" spans="1:6" x14ac:dyDescent="0.3">
      <c r="A92" s="2">
        <v>45383</v>
      </c>
      <c r="B92" t="s">
        <v>3</v>
      </c>
      <c r="C92" t="s">
        <v>50</v>
      </c>
      <c r="D92" t="str">
        <f>INDEX(accounts[currency],MATCH(expenses[[#This Row],[account]],accounts[name],0))</f>
        <v>EUR</v>
      </c>
      <c r="E92" s="1">
        <v>12</v>
      </c>
      <c r="F92" t="s">
        <v>24</v>
      </c>
    </row>
    <row r="93" spans="1:6" x14ac:dyDescent="0.3">
      <c r="A93" s="2">
        <v>45380</v>
      </c>
      <c r="B93" t="s">
        <v>7</v>
      </c>
      <c r="C93" t="s">
        <v>34</v>
      </c>
      <c r="D93" t="str">
        <f>INDEX(accounts[currency],MATCH(expenses[[#This Row],[account]],accounts[name],0))</f>
        <v>EUR</v>
      </c>
      <c r="E93" s="1">
        <v>7.9</v>
      </c>
      <c r="F93" t="s">
        <v>27</v>
      </c>
    </row>
    <row r="94" spans="1:6" x14ac:dyDescent="0.3">
      <c r="A94" s="2">
        <v>45384</v>
      </c>
      <c r="B94" t="s">
        <v>3</v>
      </c>
      <c r="C94" t="s">
        <v>51</v>
      </c>
      <c r="D94" t="str">
        <f>INDEX(accounts[currency],MATCH(expenses[[#This Row],[account]],accounts[name],0))</f>
        <v>EUR</v>
      </c>
      <c r="E94" s="1">
        <v>12.39</v>
      </c>
      <c r="F94" t="s">
        <v>27</v>
      </c>
    </row>
    <row r="95" spans="1:6" x14ac:dyDescent="0.3">
      <c r="A95" s="2">
        <v>45383</v>
      </c>
      <c r="B95" t="s">
        <v>3</v>
      </c>
      <c r="C95" t="s">
        <v>49</v>
      </c>
      <c r="D95" t="str">
        <f>INDEX(accounts[currency],MATCH(expenses[[#This Row],[account]],accounts[name],0))</f>
        <v>EUR</v>
      </c>
      <c r="E95" s="1">
        <v>13.1</v>
      </c>
      <c r="F95" t="s">
        <v>24</v>
      </c>
    </row>
    <row r="96" spans="1:6" x14ac:dyDescent="0.3">
      <c r="A96" s="2">
        <v>45384</v>
      </c>
      <c r="B96" t="s">
        <v>3</v>
      </c>
      <c r="C96" t="s">
        <v>52</v>
      </c>
      <c r="D96" t="str">
        <f>INDEX(accounts[currency],MATCH(expenses[[#This Row],[account]],accounts[name],0))</f>
        <v>EUR</v>
      </c>
      <c r="E96" s="1">
        <v>500</v>
      </c>
      <c r="F96" t="s">
        <v>26</v>
      </c>
    </row>
    <row r="97" spans="1:6" x14ac:dyDescent="0.3">
      <c r="A97" s="2">
        <v>45385</v>
      </c>
      <c r="B97" t="s">
        <v>3</v>
      </c>
      <c r="C97" t="s">
        <v>53</v>
      </c>
      <c r="D97" t="str">
        <f>INDEX(accounts[currency],MATCH(expenses[[#This Row],[account]],accounts[name],0))</f>
        <v>EUR</v>
      </c>
      <c r="E97" s="1">
        <v>307.13</v>
      </c>
      <c r="F97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212629-827B-45BB-88DE-72E30581F1DC}">
          <x14:formula1>
            <xm:f>accounts!$B$2:$B$7</xm:f>
          </x14:formula1>
          <xm:sqref>B2:B97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3777-5361-4D69-A5C8-6CED5BAC1CEC}">
  <dimension ref="A1:D25"/>
  <sheetViews>
    <sheetView tabSelected="1" workbookViewId="0">
      <selection activeCell="D25" sqref="D25"/>
    </sheetView>
  </sheetViews>
  <sheetFormatPr defaultRowHeight="15.05" x14ac:dyDescent="0.3"/>
  <cols>
    <col min="1" max="1" width="10.88671875" style="2" bestFit="1" customWidth="1"/>
  </cols>
  <sheetData>
    <row r="1" spans="1:4" x14ac:dyDescent="0.3">
      <c r="A1" s="2" t="s">
        <v>12</v>
      </c>
      <c r="B1" t="s">
        <v>30</v>
      </c>
      <c r="C1" t="s">
        <v>32</v>
      </c>
      <c r="D1" t="s">
        <v>31</v>
      </c>
    </row>
    <row r="2" spans="1:4" x14ac:dyDescent="0.3">
      <c r="A2" s="2">
        <v>43861</v>
      </c>
      <c r="B2">
        <v>7000</v>
      </c>
      <c r="C2">
        <f>B2</f>
        <v>7000</v>
      </c>
      <c r="D2">
        <v>7000</v>
      </c>
    </row>
    <row r="3" spans="1:4" x14ac:dyDescent="0.3">
      <c r="A3" s="2">
        <v>44074</v>
      </c>
      <c r="B3">
        <v>0</v>
      </c>
      <c r="C3">
        <f>B3+C2</f>
        <v>7000</v>
      </c>
      <c r="D3">
        <v>7000</v>
      </c>
    </row>
    <row r="4" spans="1:4" x14ac:dyDescent="0.3">
      <c r="A4" s="2">
        <v>44227</v>
      </c>
      <c r="B4">
        <v>0</v>
      </c>
      <c r="C4">
        <f t="shared" ref="C4:C25" si="0">B4+C3</f>
        <v>7000</v>
      </c>
      <c r="D4">
        <v>7000</v>
      </c>
    </row>
    <row r="5" spans="1:4" x14ac:dyDescent="0.3">
      <c r="A5" s="2">
        <v>44224</v>
      </c>
      <c r="B5">
        <v>0</v>
      </c>
      <c r="C5">
        <f t="shared" si="0"/>
        <v>7000</v>
      </c>
      <c r="D5">
        <v>7000</v>
      </c>
    </row>
    <row r="6" spans="1:4" x14ac:dyDescent="0.3">
      <c r="A6" s="2">
        <v>44347</v>
      </c>
      <c r="B6">
        <v>0</v>
      </c>
      <c r="C6">
        <f t="shared" si="0"/>
        <v>7000</v>
      </c>
      <c r="D6">
        <v>7000</v>
      </c>
    </row>
    <row r="7" spans="1:4" x14ac:dyDescent="0.3">
      <c r="A7" s="2">
        <v>44561</v>
      </c>
      <c r="B7">
        <v>13400</v>
      </c>
      <c r="C7">
        <f t="shared" si="0"/>
        <v>20400</v>
      </c>
      <c r="D7">
        <v>20400</v>
      </c>
    </row>
    <row r="8" spans="1:4" x14ac:dyDescent="0.3">
      <c r="A8" s="2">
        <v>44592</v>
      </c>
      <c r="B8">
        <v>0</v>
      </c>
      <c r="C8">
        <f t="shared" si="0"/>
        <v>20400</v>
      </c>
      <c r="D8">
        <v>20400</v>
      </c>
    </row>
    <row r="9" spans="1:4" x14ac:dyDescent="0.3">
      <c r="A9" s="2">
        <v>44895</v>
      </c>
      <c r="B9">
        <v>0</v>
      </c>
      <c r="C9">
        <f t="shared" si="0"/>
        <v>20400</v>
      </c>
      <c r="D9">
        <v>19662.68</v>
      </c>
    </row>
    <row r="10" spans="1:4" x14ac:dyDescent="0.3">
      <c r="A10" s="2">
        <v>44926</v>
      </c>
      <c r="B10">
        <v>33000</v>
      </c>
      <c r="C10">
        <f t="shared" si="0"/>
        <v>53400</v>
      </c>
      <c r="D10">
        <v>50009.8</v>
      </c>
    </row>
    <row r="11" spans="1:4" x14ac:dyDescent="0.3">
      <c r="A11" s="2">
        <v>44957</v>
      </c>
      <c r="B11">
        <v>0</v>
      </c>
      <c r="C11">
        <f t="shared" si="0"/>
        <v>53400</v>
      </c>
      <c r="D11">
        <v>50009.8</v>
      </c>
    </row>
    <row r="12" spans="1:4" x14ac:dyDescent="0.3">
      <c r="A12" s="2">
        <v>44985</v>
      </c>
      <c r="B12">
        <v>0</v>
      </c>
      <c r="C12">
        <f t="shared" si="0"/>
        <v>53400</v>
      </c>
      <c r="D12">
        <v>53711.27</v>
      </c>
    </row>
    <row r="13" spans="1:4" x14ac:dyDescent="0.3">
      <c r="A13" s="2">
        <v>45016</v>
      </c>
      <c r="B13">
        <v>0</v>
      </c>
      <c r="C13">
        <f t="shared" si="0"/>
        <v>53400</v>
      </c>
      <c r="D13">
        <v>51621.99</v>
      </c>
    </row>
    <row r="14" spans="1:4" x14ac:dyDescent="0.3">
      <c r="A14" s="2">
        <v>45046</v>
      </c>
      <c r="B14">
        <v>0</v>
      </c>
      <c r="C14">
        <f t="shared" si="0"/>
        <v>53400</v>
      </c>
      <c r="D14">
        <v>51858.48</v>
      </c>
    </row>
    <row r="15" spans="1:4" x14ac:dyDescent="0.3">
      <c r="A15" s="2">
        <v>45077</v>
      </c>
      <c r="B15">
        <v>0</v>
      </c>
      <c r="C15">
        <f t="shared" si="0"/>
        <v>53400</v>
      </c>
      <c r="D15">
        <v>55616.6</v>
      </c>
    </row>
    <row r="16" spans="1:4" x14ac:dyDescent="0.3">
      <c r="A16" s="2">
        <v>45107</v>
      </c>
      <c r="B16">
        <v>0</v>
      </c>
      <c r="C16">
        <f t="shared" si="0"/>
        <v>53400</v>
      </c>
      <c r="D16">
        <v>55616.6</v>
      </c>
    </row>
    <row r="17" spans="1:4" x14ac:dyDescent="0.3">
      <c r="A17" s="2">
        <v>45138</v>
      </c>
      <c r="B17">
        <v>0</v>
      </c>
      <c r="C17">
        <f t="shared" si="0"/>
        <v>53400</v>
      </c>
      <c r="D17">
        <v>54604.98</v>
      </c>
    </row>
    <row r="18" spans="1:4" x14ac:dyDescent="0.3">
      <c r="A18" s="2">
        <v>45169</v>
      </c>
      <c r="B18">
        <v>0</v>
      </c>
      <c r="C18">
        <f t="shared" si="0"/>
        <v>53400</v>
      </c>
      <c r="D18">
        <v>54578.67</v>
      </c>
    </row>
    <row r="19" spans="1:4" x14ac:dyDescent="0.3">
      <c r="A19" s="2">
        <v>45199</v>
      </c>
      <c r="B19">
        <v>0</v>
      </c>
      <c r="C19">
        <f t="shared" si="0"/>
        <v>53400</v>
      </c>
      <c r="D19">
        <v>53221.64</v>
      </c>
    </row>
    <row r="20" spans="1:4" x14ac:dyDescent="0.3">
      <c r="A20" s="2">
        <v>45230</v>
      </c>
      <c r="B20">
        <v>0</v>
      </c>
      <c r="C20">
        <f t="shared" si="0"/>
        <v>53400</v>
      </c>
      <c r="D20">
        <v>52649.86</v>
      </c>
    </row>
    <row r="21" spans="1:4" x14ac:dyDescent="0.3">
      <c r="A21" s="2">
        <v>45260</v>
      </c>
      <c r="B21">
        <v>0</v>
      </c>
      <c r="C21">
        <f t="shared" si="0"/>
        <v>53400</v>
      </c>
      <c r="D21">
        <v>54131.13</v>
      </c>
    </row>
    <row r="22" spans="1:4" x14ac:dyDescent="0.3">
      <c r="A22" s="2">
        <v>45291</v>
      </c>
      <c r="B22">
        <v>0</v>
      </c>
      <c r="C22">
        <f t="shared" si="0"/>
        <v>53400</v>
      </c>
      <c r="D22">
        <v>57941.15</v>
      </c>
    </row>
    <row r="23" spans="1:4" x14ac:dyDescent="0.3">
      <c r="A23" s="2">
        <v>45322</v>
      </c>
      <c r="B23">
        <v>0</v>
      </c>
      <c r="C23">
        <f t="shared" si="0"/>
        <v>53400</v>
      </c>
      <c r="D23">
        <v>59439.01</v>
      </c>
    </row>
    <row r="24" spans="1:4" x14ac:dyDescent="0.3">
      <c r="A24" s="2">
        <v>45351</v>
      </c>
      <c r="B24">
        <v>0</v>
      </c>
      <c r="C24">
        <f t="shared" si="0"/>
        <v>53400</v>
      </c>
      <c r="D24">
        <v>62031.78</v>
      </c>
    </row>
    <row r="25" spans="1:4" x14ac:dyDescent="0.3">
      <c r="A25" s="2">
        <v>45382</v>
      </c>
      <c r="B25">
        <v>0</v>
      </c>
      <c r="C25">
        <f t="shared" si="0"/>
        <v>53400</v>
      </c>
      <c r="D25">
        <v>63440.76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incomes</vt:lpstr>
      <vt:lpstr>expenses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Losi</dc:creator>
  <cp:lastModifiedBy>Paolo Losi</cp:lastModifiedBy>
  <dcterms:created xsi:type="dcterms:W3CDTF">2024-03-14T21:50:08Z</dcterms:created>
  <dcterms:modified xsi:type="dcterms:W3CDTF">2024-04-12T19:19:42Z</dcterms:modified>
</cp:coreProperties>
</file>