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E2\doc\工程表\"/>
    </mc:Choice>
  </mc:AlternateContent>
  <xr:revisionPtr revIDLastSave="0" documentId="13_ncr:1_{1E9ED7A2-7597-4C66-BB04-7545D3E40152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6月1日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AK7" i="4" l="1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G6" i="4"/>
</calcChain>
</file>

<file path=xl/sharedStrings.xml><?xml version="1.0" encoding="utf-8"?>
<sst xmlns="http://schemas.openxmlformats.org/spreadsheetml/2006/main" count="103" uniqueCount="62">
  <si>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</si>
  <si>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</si>
  <si>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</si>
  <si>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</si>
  <si>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</si>
  <si>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</si>
  <si>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</si>
  <si>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</si>
  <si>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</si>
  <si>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</si>
  <si>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ページ資料</t>
  </si>
  <si>
    <t>デザイン</t>
  </si>
  <si>
    <t>コンテンツ入力</t>
  </si>
  <si>
    <t>担当</t>
    <rPh sb="0" eb="2">
      <t>タントウ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</si>
  <si>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</si>
  <si>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</si>
  <si>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</si>
  <si>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</si>
  <si>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</si>
  <si>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</si>
  <si>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</si>
  <si>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</si>
  <si>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</si>
  <si>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</si>
  <si>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</si>
  <si>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</si>
  <si>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</si>
  <si>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</si>
  <si>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</si>
  <si>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</si>
  <si>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</si>
  <si>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システム開発全体</t>
    <rPh sb="4" eb="6">
      <t>カイハツ</t>
    </rPh>
    <rPh sb="6" eb="8">
      <t>ゼンタイ</t>
    </rPh>
    <phoneticPr fontId="8"/>
  </si>
  <si>
    <t>山本明日音</t>
    <rPh sb="0" eb="5">
      <t>ヤマモトアカネ</t>
    </rPh>
    <phoneticPr fontId="8"/>
  </si>
  <si>
    <t>土</t>
  </si>
  <si>
    <t>土</t>
    <rPh sb="0" eb="1">
      <t>ド</t>
    </rPh>
    <phoneticPr fontId="8"/>
  </si>
  <si>
    <t>日</t>
    <rPh sb="0" eb="1">
      <t>ニチ</t>
    </rPh>
    <phoneticPr fontId="8"/>
  </si>
  <si>
    <t>火</t>
  </si>
  <si>
    <t>水</t>
  </si>
  <si>
    <t>木</t>
  </si>
  <si>
    <t>金</t>
  </si>
  <si>
    <t>時田</t>
    <rPh sb="0" eb="2">
      <t>トキダ</t>
    </rPh>
    <phoneticPr fontId="8"/>
  </si>
  <si>
    <t>尾森、浦島</t>
    <rPh sb="0" eb="2">
      <t>オモリ</t>
    </rPh>
    <rPh sb="3" eb="5">
      <t>ウラシマ</t>
    </rPh>
    <phoneticPr fontId="8"/>
  </si>
  <si>
    <t>山本</t>
    <rPh sb="0" eb="2">
      <t>ヤマモト</t>
    </rPh>
    <phoneticPr fontId="8"/>
  </si>
  <si>
    <t>戸松</t>
    <rPh sb="0" eb="2">
      <t>トマツ</t>
    </rPh>
    <phoneticPr fontId="8"/>
  </si>
  <si>
    <t>山本、慶保</t>
    <rPh sb="0" eb="2">
      <t>ヤマモト</t>
    </rPh>
    <rPh sb="3" eb="5">
      <t>ケイホ</t>
    </rPh>
    <phoneticPr fontId="8"/>
  </si>
  <si>
    <t>メニュー画面</t>
    <rPh sb="4" eb="6">
      <t>ガメン</t>
    </rPh>
    <phoneticPr fontId="8"/>
  </si>
  <si>
    <t>音声関連画面</t>
    <rPh sb="0" eb="6">
      <t>オンセイカンレンガメン</t>
    </rPh>
    <phoneticPr fontId="8"/>
  </si>
  <si>
    <t>ログイン</t>
    <phoneticPr fontId="8"/>
  </si>
  <si>
    <t>アカウント登録</t>
    <rPh sb="5" eb="7">
      <t>トウロク</t>
    </rPh>
    <phoneticPr fontId="8"/>
  </si>
  <si>
    <t>目標評価画面</t>
    <rPh sb="0" eb="6">
      <t>モクヒョウヒョウカガメン</t>
    </rPh>
    <phoneticPr fontId="8"/>
  </si>
  <si>
    <t>合否判定画面</t>
    <rPh sb="0" eb="6">
      <t>ゴウヒハンテイガメン</t>
    </rPh>
    <phoneticPr fontId="8"/>
  </si>
  <si>
    <t>一覧表示</t>
    <rPh sb="0" eb="4">
      <t>イチランヒョウジ</t>
    </rPh>
    <phoneticPr fontId="8"/>
  </si>
  <si>
    <t>ログアウト</t>
    <phoneticPr fontId="8"/>
  </si>
  <si>
    <t>目標設定画面</t>
    <rPh sb="0" eb="6">
      <t>モクヒョウセッテイガメン</t>
    </rPh>
    <phoneticPr fontId="8"/>
  </si>
  <si>
    <t>慶保</t>
    <rPh sb="0" eb="2">
      <t>ケイホ</t>
    </rPh>
    <phoneticPr fontId="1"/>
  </si>
  <si>
    <t>尾森</t>
    <rPh sb="0" eb="2">
      <t>オモリ</t>
    </rPh>
    <phoneticPr fontId="8"/>
  </si>
  <si>
    <t>浦島</t>
    <rPh sb="0" eb="2">
      <t>ウラシマ</t>
    </rPh>
    <phoneticPr fontId="8"/>
  </si>
  <si>
    <t>慶保</t>
    <rPh sb="0" eb="2">
      <t>ケイホ</t>
    </rPh>
    <phoneticPr fontId="8"/>
  </si>
  <si>
    <t>全員</t>
    <rPh sb="0" eb="2">
      <t>ゼンイン</t>
    </rPh>
    <phoneticPr fontId="8"/>
  </si>
  <si>
    <t>テスト・浦島</t>
    <rPh sb="4" eb="6">
      <t>ウラシマ</t>
    </rPh>
    <phoneticPr fontId="8"/>
  </si>
  <si>
    <t>浦島、時田</t>
    <rPh sb="0" eb="2">
      <t>ウラシマ</t>
    </rPh>
    <rPh sb="3" eb="5">
      <t>トキダ</t>
    </rPh>
    <phoneticPr fontId="8"/>
  </si>
  <si>
    <t>浦島</t>
    <rPh sb="0" eb="2">
      <t>ウラシマ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</si>
</sst>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1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0"/>
      <color theme="1" tint="4.9989318521683403E-2"/>
      <name val="Meiryo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</fills>
  <borders count="20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5" borderId="0" xfId="0" applyFill="1" applyAlignment="1">
      <alignment vertical="center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177" fontId="10" fillId="0" borderId="7" xfId="0" applyNumberFormat="1" applyFont="1" applyBorder="1" applyAlignment="1">
      <alignment horizontal="center" vertical="center"/>
    </xf>
    <xf numFmtId="20" fontId="2" fillId="0" borderId="13" xfId="0" applyNumberFormat="1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9" fillId="0" borderId="17" xfId="0" applyFont="1" applyBorder="1" applyAlignment="1">
      <alignment horizontal="center" vertical="center"/>
    </xf>
    <xf numFmtId="9" fontId="0" fillId="0" borderId="17" xfId="0" applyNumberForma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shrinkToFit="1"/>
    </xf>
    <xf numFmtId="0" fontId="9" fillId="0" borderId="19" xfId="0" applyFont="1" applyBorder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2" fillId="5" borderId="7" xfId="0" applyFont="1" applyFill="1" applyBorder="1" applyAlignment="1">
      <alignment horizontal="center" vertical="center" shrinkToFit="1"/>
    </xf>
    <xf numFmtId="0" fontId="9" fillId="0" borderId="14" xfId="0" applyFont="1" applyBorder="1" applyAlignment="1">
      <alignment vertical="center"/>
    </xf>
    <xf numFmtId="0" fontId="2" fillId="2" borderId="2" xfId="0" applyFont="1" applyFill="1" applyBorder="1" applyAlignment="1">
      <alignment horizontal="left" vertical="center" wrapText="1" shrinkToFit="1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3" borderId="2" xfId="0" applyFont="1" applyFill="1" applyBorder="1" applyAlignment="1">
      <alignment horizontal="right" vertical="center" shrinkToFit="1"/>
    </xf>
    <xf numFmtId="0" fontId="2" fillId="2" borderId="2" xfId="0" applyFont="1" applyFill="1" applyBorder="1" applyAlignment="1">
      <alignment horizontal="left" vertical="center" shrinkToFit="1"/>
    </xf>
    <xf numFmtId="0" fontId="2" fillId="2" borderId="2" xfId="0" applyFont="1" applyFill="1" applyBorder="1" applyAlignment="1">
      <alignment horizontal="right" vertical="center" shrinkToFit="1"/>
    </xf>
    <xf numFmtId="0" fontId="2" fillId="2" borderId="3" xfId="0" applyFont="1" applyFill="1" applyBorder="1" applyAlignment="1">
      <alignment horizontal="right" vertical="center" shrinkToFi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6" borderId="16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 shrinkToFit="1"/>
    </xf>
    <xf numFmtId="0" fontId="2" fillId="3" borderId="3" xfId="0" applyFont="1" applyFill="1" applyBorder="1" applyAlignment="1">
      <alignment horizontal="center" vertical="center" shrinkToFit="1"/>
    </xf>
  </cellXfs>
  <cellStyles count="1">
    <cellStyle name="標準" xfId="0" builtinId="0"/>
  </cellStyles>
  <dxfs count="2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1C28596-661F-438B-BA7F-6A82C3A2E2A6}"/>
            </a:ext>
          </a:extLst>
        </xdr:cNvPr>
        <xdr:cNvSpPr txBox="1"/>
      </xdr:nvSpPr>
      <xdr:spPr>
        <a:xfrm>
          <a:off x="3990975" y="490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8</xdr:col>
      <xdr:colOff>89535</xdr:colOff>
      <xdr:row>13</xdr:row>
      <xdr:rowOff>180975</xdr:rowOff>
    </xdr:from>
    <xdr:ext cx="889987" cy="459100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2543175" y="3594735"/>
          <a:ext cx="889987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</xdr:txBody>
    </xdr:sp>
    <xdr:clientData/>
  </xdr:oneCellAnchor>
  <xdr:twoCellAnchor>
    <xdr:from>
      <xdr:col>18</xdr:col>
      <xdr:colOff>-1</xdr:colOff>
      <xdr:row>7</xdr:row>
      <xdr:rowOff>241390</xdr:rowOff>
    </xdr:from>
    <xdr:to>
      <xdr:col>18</xdr:col>
      <xdr:colOff>12790</xdr:colOff>
      <xdr:row>27</xdr:row>
      <xdr:rowOff>79465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A1D2608-CBB8-56F7-3142-91BED5298AA1}"/>
            </a:ext>
          </a:extLst>
        </xdr:cNvPr>
        <xdr:cNvCxnSpPr/>
      </xdr:nvCxnSpPr>
      <xdr:spPr>
        <a:xfrm flipH="1">
          <a:off x="5617028" y="1972219"/>
          <a:ext cx="12791" cy="5433332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16</xdr:col>
      <xdr:colOff>249554</xdr:colOff>
      <xdr:row>15</xdr:row>
      <xdr:rowOff>188595</xdr:rowOff>
    </xdr:from>
    <xdr:ext cx="527686" cy="45910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8BAC39A3-C25E-4F0D-BED7-F05B4DE50285}"/>
            </a:ext>
          </a:extLst>
        </xdr:cNvPr>
        <xdr:cNvSpPr txBox="1"/>
      </xdr:nvSpPr>
      <xdr:spPr>
        <a:xfrm>
          <a:off x="5202554" y="4166235"/>
          <a:ext cx="527686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内部</a:t>
          </a:r>
          <a:br>
            <a:rPr kumimoji="1" lang="en-US" altLang="ja-JP" sz="1100"/>
          </a:br>
          <a:r>
            <a:rPr kumimoji="1" lang="ja-JP" altLang="en-US" sz="1100"/>
            <a:t>設計</a:t>
          </a:r>
        </a:p>
      </xdr:txBody>
    </xdr:sp>
    <xdr:clientData/>
  </xdr:oneCellAnchor>
  <xdr:oneCellAnchor>
    <xdr:from>
      <xdr:col>12</xdr:col>
      <xdr:colOff>89535</xdr:colOff>
      <xdr:row>15</xdr:row>
      <xdr:rowOff>5715</xdr:rowOff>
    </xdr:from>
    <xdr:ext cx="923925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31FB4200-3230-4AF9-85DB-6334343E09DE}"/>
            </a:ext>
          </a:extLst>
        </xdr:cNvPr>
        <xdr:cNvSpPr txBox="1"/>
      </xdr:nvSpPr>
      <xdr:spPr>
        <a:xfrm>
          <a:off x="3792855" y="3983355"/>
          <a:ext cx="923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外部設計</a:t>
          </a:r>
          <a:endParaRPr kumimoji="1" lang="en-US" altLang="ja-JP" sz="1100"/>
        </a:p>
      </xdr:txBody>
    </xdr:sp>
    <xdr:clientData/>
  </xdr:oneCellAnchor>
  <xdr:oneCellAnchor>
    <xdr:from>
      <xdr:col>30</xdr:col>
      <xdr:colOff>45721</xdr:colOff>
      <xdr:row>27</xdr:row>
      <xdr:rowOff>51435</xdr:rowOff>
    </xdr:from>
    <xdr:ext cx="1028700" cy="27571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96B4D850-9F71-444C-B890-BDC12A99D456}"/>
            </a:ext>
          </a:extLst>
        </xdr:cNvPr>
        <xdr:cNvSpPr txBox="1"/>
      </xdr:nvSpPr>
      <xdr:spPr>
        <a:xfrm>
          <a:off x="9372601" y="7038975"/>
          <a:ext cx="10287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32</xdr:col>
      <xdr:colOff>234315</xdr:colOff>
      <xdr:row>27</xdr:row>
      <xdr:rowOff>51435</xdr:rowOff>
    </xdr:from>
    <xdr:ext cx="611505" cy="27571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7BC47DAE-0037-4676-884E-A7AE8963DBD0}"/>
            </a:ext>
          </a:extLst>
        </xdr:cNvPr>
        <xdr:cNvSpPr txBox="1"/>
      </xdr:nvSpPr>
      <xdr:spPr>
        <a:xfrm>
          <a:off x="10186035" y="7038975"/>
          <a:ext cx="61150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発表</a:t>
          </a:r>
        </a:p>
      </xdr:txBody>
    </xdr:sp>
    <xdr:clientData/>
  </xdr:oneCellAnchor>
  <xdr:oneCellAnchor>
    <xdr:from>
      <xdr:col>17</xdr:col>
      <xdr:colOff>297815</xdr:colOff>
      <xdr:row>13</xdr:row>
      <xdr:rowOff>266913</xdr:rowOff>
    </xdr:from>
    <xdr:ext cx="2793788" cy="283422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829D06E-CCD8-438B-AC85-1C31FD7EBEF2}"/>
            </a:ext>
          </a:extLst>
        </xdr:cNvPr>
        <xdr:cNvSpPr txBox="1"/>
      </xdr:nvSpPr>
      <xdr:spPr>
        <a:xfrm>
          <a:off x="5504815" y="3611246"/>
          <a:ext cx="2793788" cy="28342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コーディング</a:t>
          </a:r>
          <a:endParaRPr kumimoji="1" lang="en-US" altLang="ja-JP" sz="1100"/>
        </a:p>
      </xdr:txBody>
    </xdr:sp>
    <xdr:clientData/>
  </xdr:oneCellAnchor>
  <xdr:oneCellAnchor>
    <xdr:from>
      <xdr:col>29</xdr:col>
      <xdr:colOff>300990</xdr:colOff>
      <xdr:row>12</xdr:row>
      <xdr:rowOff>45720</xdr:rowOff>
    </xdr:from>
    <xdr:ext cx="889987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E85AA50C-CE0C-4A36-8617-533EF44D824D}"/>
            </a:ext>
          </a:extLst>
        </xdr:cNvPr>
        <xdr:cNvSpPr txBox="1"/>
      </xdr:nvSpPr>
      <xdr:spPr>
        <a:xfrm>
          <a:off x="7753350" y="733806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17</xdr:col>
      <xdr:colOff>253637</xdr:colOff>
      <xdr:row>14</xdr:row>
      <xdr:rowOff>277494</xdr:rowOff>
    </xdr:from>
    <xdr:ext cx="1125583" cy="318679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3A9D0A3C-3BAA-4E85-B080-14D756536221}"/>
            </a:ext>
          </a:extLst>
        </xdr:cNvPr>
        <xdr:cNvSpPr txBox="1"/>
      </xdr:nvSpPr>
      <xdr:spPr>
        <a:xfrm>
          <a:off x="5487851" y="3960494"/>
          <a:ext cx="1125583" cy="31867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共通部分作成</a:t>
          </a:r>
          <a:endParaRPr kumimoji="1" lang="en-US" altLang="ja-JP" sz="1100"/>
        </a:p>
      </xdr:txBody>
    </xdr:sp>
    <xdr:clientData/>
  </xdr:oneCellAnchor>
  <xdr:twoCellAnchor>
    <xdr:from>
      <xdr:col>24</xdr:col>
      <xdr:colOff>254000</xdr:colOff>
      <xdr:row>17</xdr:row>
      <xdr:rowOff>270510</xdr:rowOff>
    </xdr:from>
    <xdr:to>
      <xdr:col>26</xdr:col>
      <xdr:colOff>304800</xdr:colOff>
      <xdr:row>26</xdr:row>
      <xdr:rowOff>3810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51A2A244-7731-7FFF-C0B1-CE10FBAC6300}"/>
            </a:ext>
          </a:extLst>
        </xdr:cNvPr>
        <xdr:cNvSpPr txBox="1"/>
      </xdr:nvSpPr>
      <xdr:spPr>
        <a:xfrm>
          <a:off x="7609417" y="4715510"/>
          <a:ext cx="664633" cy="224155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1100" b="0"/>
            <a:t>デザイン流し込み</a:t>
          </a:r>
        </a:p>
      </xdr:txBody>
    </xdr:sp>
    <xdr:clientData/>
  </xdr:twoCellAnchor>
  <xdr:twoCellAnchor>
    <xdr:from>
      <xdr:col>16</xdr:col>
      <xdr:colOff>304800</xdr:colOff>
      <xdr:row>18</xdr:row>
      <xdr:rowOff>2176</xdr:rowOff>
    </xdr:from>
    <xdr:to>
      <xdr:col>18</xdr:col>
      <xdr:colOff>0</xdr:colOff>
      <xdr:row>26</xdr:row>
      <xdr:rowOff>178525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B89E5535-1D6B-4C17-AC50-671CBEF25013}"/>
            </a:ext>
          </a:extLst>
        </xdr:cNvPr>
        <xdr:cNvSpPr txBox="1"/>
      </xdr:nvSpPr>
      <xdr:spPr>
        <a:xfrm>
          <a:off x="5290457" y="4846319"/>
          <a:ext cx="326572" cy="246234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en-US" altLang="ja-JP" sz="1100" b="0"/>
            <a:t>Bean</a:t>
          </a:r>
          <a:r>
            <a:rPr kumimoji="1" lang="ja-JP" altLang="en-US" sz="1100" b="0"/>
            <a:t>作成</a:t>
          </a:r>
        </a:p>
      </xdr:txBody>
    </xdr:sp>
    <xdr:clientData/>
  </xdr:twoCellAnchor>
  <xdr:twoCellAnchor>
    <xdr:from>
      <xdr:col>18</xdr:col>
      <xdr:colOff>43543</xdr:colOff>
      <xdr:row>17</xdr:row>
      <xdr:rowOff>274321</xdr:rowOff>
    </xdr:from>
    <xdr:to>
      <xdr:col>20</xdr:col>
      <xdr:colOff>10886</xdr:colOff>
      <xdr:row>26</xdr:row>
      <xdr:rowOff>167641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1025F251-0F6B-4796-AA1C-21667FDEA053}"/>
            </a:ext>
          </a:extLst>
        </xdr:cNvPr>
        <xdr:cNvSpPr txBox="1"/>
      </xdr:nvSpPr>
      <xdr:spPr>
        <a:xfrm>
          <a:off x="5660572" y="4835435"/>
          <a:ext cx="598714" cy="246234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en-US" altLang="ja-JP" sz="1100" b="0"/>
            <a:t>DAO</a:t>
          </a:r>
          <a:r>
            <a:rPr kumimoji="1" lang="ja-JP" altLang="en-US" sz="1100" b="0"/>
            <a:t>作成</a:t>
          </a:r>
        </a:p>
      </xdr:txBody>
    </xdr:sp>
    <xdr:clientData/>
  </xdr:twoCellAnchor>
  <xdr:twoCellAnchor>
    <xdr:from>
      <xdr:col>22</xdr:col>
      <xdr:colOff>0</xdr:colOff>
      <xdr:row>17</xdr:row>
      <xdr:rowOff>269240</xdr:rowOff>
    </xdr:from>
    <xdr:to>
      <xdr:col>24</xdr:col>
      <xdr:colOff>296333</xdr:colOff>
      <xdr:row>27</xdr:row>
      <xdr:rowOff>6773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1668F481-9AAC-4778-AD07-7330925D3AC1}"/>
            </a:ext>
          </a:extLst>
        </xdr:cNvPr>
        <xdr:cNvSpPr txBox="1"/>
      </xdr:nvSpPr>
      <xdr:spPr>
        <a:xfrm>
          <a:off x="6741583" y="4714240"/>
          <a:ext cx="910167" cy="2436283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1100" b="0"/>
            <a:t>サーブレット作成</a:t>
          </a:r>
        </a:p>
      </xdr:txBody>
    </xdr:sp>
    <xdr:clientData/>
  </xdr:twoCellAnchor>
  <xdr:twoCellAnchor>
    <xdr:from>
      <xdr:col>29</xdr:col>
      <xdr:colOff>15240</xdr:colOff>
      <xdr:row>18</xdr:row>
      <xdr:rowOff>0</xdr:rowOff>
    </xdr:from>
    <xdr:to>
      <xdr:col>31</xdr:col>
      <xdr:colOff>304800</xdr:colOff>
      <xdr:row>26</xdr:row>
      <xdr:rowOff>182880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B98F18B1-3814-459A-8A2D-81A594DB2508}"/>
            </a:ext>
          </a:extLst>
        </xdr:cNvPr>
        <xdr:cNvSpPr txBox="1"/>
      </xdr:nvSpPr>
      <xdr:spPr>
        <a:xfrm>
          <a:off x="9029700" y="4823460"/>
          <a:ext cx="914400" cy="246126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1100" b="0"/>
            <a:t>コーディング調整</a:t>
          </a:r>
        </a:p>
      </xdr:txBody>
    </xdr:sp>
    <xdr:clientData/>
  </xdr:twoCellAnchor>
  <xdr:twoCellAnchor>
    <xdr:from>
      <xdr:col>32</xdr:col>
      <xdr:colOff>228600</xdr:colOff>
      <xdr:row>11</xdr:row>
      <xdr:rowOff>274320</xdr:rowOff>
    </xdr:from>
    <xdr:to>
      <xdr:col>34</xdr:col>
      <xdr:colOff>99060</xdr:colOff>
      <xdr:row>13</xdr:row>
      <xdr:rowOff>236220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1BFE6A16-B7C3-35A7-3E68-15194B1A3325}"/>
            </a:ext>
          </a:extLst>
        </xdr:cNvPr>
        <xdr:cNvSpPr txBox="1"/>
      </xdr:nvSpPr>
      <xdr:spPr>
        <a:xfrm>
          <a:off x="10180320" y="3124200"/>
          <a:ext cx="495300" cy="5257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完成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N1001"/>
  <sheetViews>
    <sheetView tabSelected="1" topLeftCell="A14" zoomScale="60" zoomScaleNormal="60" workbookViewId="0">
      <selection activeCell="AA17" sqref="AA17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6" width="3.7265625" customWidth="1"/>
    <col min="37" max="37" width="3.6328125" customWidth="1"/>
    <col min="38" max="38" width="11.36328125" customWidth="1"/>
    <col min="39" max="39" width="10.453125" customWidth="1"/>
    <col min="40" max="40" width="11.453125" customWidth="1"/>
  </cols>
  <sheetData>
    <row r="1" spans="1:40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40" ht="22.5" customHeight="1">
      <c r="B2" s="59">
        <v>2022</v>
      </c>
      <c r="C2" s="44"/>
      <c r="D2" s="44"/>
      <c r="E2" s="9" t="s">
        <v>0</v>
      </c>
      <c r="F2" s="59">
        <v>6</v>
      </c>
      <c r="G2" s="44"/>
      <c r="H2" s="9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50" t="s">
        <v>3</v>
      </c>
      <c r="C4" s="33"/>
      <c r="D4" s="33"/>
      <c r="E4" s="34"/>
      <c r="F4" s="39" t="s">
        <v>32</v>
      </c>
      <c r="G4" s="33"/>
      <c r="H4" s="33"/>
      <c r="I4" s="33"/>
      <c r="J4" s="34"/>
      <c r="K4" s="50" t="s">
        <v>4</v>
      </c>
      <c r="L4" s="33"/>
      <c r="M4" s="33"/>
      <c r="N4" s="34"/>
      <c r="O4" s="39" t="s">
        <v>32</v>
      </c>
      <c r="P4" s="33"/>
      <c r="Q4" s="33"/>
      <c r="R4" s="33"/>
      <c r="S4" s="34"/>
      <c r="T4" s="50" t="s">
        <v>5</v>
      </c>
      <c r="U4" s="33"/>
      <c r="V4" s="33"/>
      <c r="W4" s="34"/>
      <c r="X4" s="51">
        <v>45448</v>
      </c>
      <c r="Y4" s="33"/>
      <c r="Z4" s="33"/>
      <c r="AA4" s="33"/>
      <c r="AB4" s="34"/>
      <c r="AC4" s="50" t="s">
        <v>6</v>
      </c>
      <c r="AD4" s="33"/>
      <c r="AE4" s="33"/>
      <c r="AF4" s="34"/>
      <c r="AG4" s="39"/>
      <c r="AH4" s="33"/>
      <c r="AI4" s="33"/>
      <c r="AJ4" s="33"/>
      <c r="AK4" s="34"/>
    </row>
    <row r="5" spans="1:40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40" ht="18.75" customHeight="1">
      <c r="B6" s="40"/>
      <c r="C6" s="41"/>
      <c r="D6" s="41"/>
      <c r="E6" s="42"/>
      <c r="F6" s="7" t="s">
        <v>1</v>
      </c>
      <c r="G6" s="49">
        <f>F2</f>
        <v>6</v>
      </c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4"/>
    </row>
    <row r="7" spans="1:40" ht="22.5" customHeight="1">
      <c r="B7" s="43"/>
      <c r="C7" s="44"/>
      <c r="D7" s="44"/>
      <c r="E7" s="45"/>
      <c r="F7" s="7" t="s">
        <v>7</v>
      </c>
      <c r="G7" s="21">
        <f>DATE($B$2,$F$2,1)</f>
        <v>44713</v>
      </c>
      <c r="H7" s="21">
        <f>DATE($B$2,$F$2,2)</f>
        <v>44714</v>
      </c>
      <c r="I7" s="21">
        <f>DATE($B$2,$F$2,3)</f>
        <v>44715</v>
      </c>
      <c r="J7" s="21">
        <f>DATE($B$2,$F$2,4)</f>
        <v>44716</v>
      </c>
      <c r="K7" s="21">
        <f>DATE($B$2,$F$2,5)</f>
        <v>44717</v>
      </c>
      <c r="L7" s="21">
        <f>DATE($B$2,$F$2,6)</f>
        <v>44718</v>
      </c>
      <c r="M7" s="21">
        <f>DATE($B$2,$F$2,7)</f>
        <v>44719</v>
      </c>
      <c r="N7" s="21">
        <f>DATE($B$2,$F$2,8)</f>
        <v>44720</v>
      </c>
      <c r="O7" s="21">
        <f>DATE($B$2,$F$2,9)</f>
        <v>44721</v>
      </c>
      <c r="P7" s="21">
        <f>DATE($B$2,$F$2,10)</f>
        <v>44722</v>
      </c>
      <c r="Q7" s="21">
        <f>DATE($B$2,$F$2,11)</f>
        <v>44723</v>
      </c>
      <c r="R7" s="21">
        <f>DATE($B$2,$F$2,12)</f>
        <v>44724</v>
      </c>
      <c r="S7" s="21">
        <f>DATE($B$2,$F$2,13)</f>
        <v>44725</v>
      </c>
      <c r="T7" s="21">
        <f>DATE($B$2,$F$2,14)</f>
        <v>44726</v>
      </c>
      <c r="U7" s="21">
        <f>DATE($B$2,$F$2,15)</f>
        <v>44727</v>
      </c>
      <c r="V7" s="21">
        <f>DATE($B$2,$F$2,16)</f>
        <v>44728</v>
      </c>
      <c r="W7" s="21">
        <f>DATE($B$2,$F$2,17)</f>
        <v>44729</v>
      </c>
      <c r="X7" s="21">
        <f>DATE($B$2,$F$2,18)</f>
        <v>44730</v>
      </c>
      <c r="Y7" s="21">
        <f>DATE($B$2,$F$2,19)</f>
        <v>44731</v>
      </c>
      <c r="Z7" s="21">
        <f>DATE($B$2,$F$2,20)</f>
        <v>44732</v>
      </c>
      <c r="AA7" s="21">
        <f>DATE($B$2,$F$2,21)</f>
        <v>44733</v>
      </c>
      <c r="AB7" s="21">
        <f>DATE($B$2,$F$2,22)</f>
        <v>44734</v>
      </c>
      <c r="AC7" s="21">
        <f>DATE($B$2,$F$2,23)</f>
        <v>44735</v>
      </c>
      <c r="AD7" s="21">
        <f>DATE($B$2,$F$2,24)</f>
        <v>44736</v>
      </c>
      <c r="AE7" s="21">
        <f>DATE($B$2,$F$2,25)</f>
        <v>44737</v>
      </c>
      <c r="AF7" s="21">
        <f>DATE($B$2,$F$2,26)</f>
        <v>44738</v>
      </c>
      <c r="AG7" s="21">
        <f>DATE($B$2,$F$2,27)</f>
        <v>44739</v>
      </c>
      <c r="AH7" s="21">
        <f>DATE($B$2,$F$2,28)</f>
        <v>44740</v>
      </c>
      <c r="AI7" s="21">
        <f>DATE($B$2,$F$2,29)</f>
        <v>44741</v>
      </c>
      <c r="AJ7" s="21">
        <f>DATE($B$2,$F$2,30)</f>
        <v>44742</v>
      </c>
      <c r="AK7" s="21">
        <f>DATE($B$2,$F$2,31)</f>
        <v>44743</v>
      </c>
    </row>
    <row r="8" spans="1:40" ht="22.5" customHeight="1">
      <c r="B8" s="46"/>
      <c r="C8" s="47"/>
      <c r="D8" s="47"/>
      <c r="E8" s="48"/>
      <c r="F8" s="8" t="s">
        <v>8</v>
      </c>
      <c r="G8" s="21" t="s">
        <v>34</v>
      </c>
      <c r="H8" s="21" t="s">
        <v>35</v>
      </c>
      <c r="I8" s="21" t="s">
        <v>1</v>
      </c>
      <c r="J8" s="21" t="s">
        <v>36</v>
      </c>
      <c r="K8" s="21" t="s">
        <v>37</v>
      </c>
      <c r="L8" s="21" t="s">
        <v>38</v>
      </c>
      <c r="M8" s="21" t="s">
        <v>39</v>
      </c>
      <c r="N8" s="21" t="s">
        <v>33</v>
      </c>
      <c r="O8" s="21" t="s">
        <v>7</v>
      </c>
      <c r="P8" s="21" t="s">
        <v>1</v>
      </c>
      <c r="Q8" s="21" t="s">
        <v>36</v>
      </c>
      <c r="R8" s="21" t="s">
        <v>37</v>
      </c>
      <c r="S8" s="21" t="s">
        <v>38</v>
      </c>
      <c r="T8" s="21" t="s">
        <v>39</v>
      </c>
      <c r="U8" s="21" t="s">
        <v>33</v>
      </c>
      <c r="V8" s="21" t="s">
        <v>7</v>
      </c>
      <c r="W8" s="21" t="s">
        <v>1</v>
      </c>
      <c r="X8" s="21" t="s">
        <v>36</v>
      </c>
      <c r="Y8" s="21" t="s">
        <v>37</v>
      </c>
      <c r="Z8" s="21" t="s">
        <v>38</v>
      </c>
      <c r="AA8" s="21" t="s">
        <v>39</v>
      </c>
      <c r="AB8" s="21" t="s">
        <v>33</v>
      </c>
      <c r="AC8" s="21" t="s">
        <v>7</v>
      </c>
      <c r="AD8" s="21" t="s">
        <v>1</v>
      </c>
      <c r="AE8" s="21" t="s">
        <v>36</v>
      </c>
      <c r="AF8" s="21" t="s">
        <v>37</v>
      </c>
      <c r="AG8" s="21" t="s">
        <v>38</v>
      </c>
      <c r="AH8" s="21" t="s">
        <v>39</v>
      </c>
      <c r="AI8" s="21" t="s">
        <v>33</v>
      </c>
      <c r="AJ8" s="21" t="s">
        <v>7</v>
      </c>
      <c r="AK8" s="21" t="s">
        <v>1</v>
      </c>
      <c r="AL8" s="11" t="s">
        <v>13</v>
      </c>
      <c r="AM8" s="11" t="s">
        <v>24</v>
      </c>
      <c r="AN8" s="11" t="s">
        <v>19</v>
      </c>
    </row>
    <row r="9" spans="1:40" ht="22.5" customHeight="1">
      <c r="A9" s="55" t="s">
        <v>20</v>
      </c>
      <c r="B9" s="36" t="s">
        <v>18</v>
      </c>
      <c r="C9" s="33"/>
      <c r="D9" s="33"/>
      <c r="E9" s="33"/>
      <c r="F9" s="34"/>
      <c r="G9" s="19"/>
      <c r="H9" s="20"/>
      <c r="I9" s="20"/>
      <c r="J9" s="19"/>
      <c r="K9" s="19"/>
      <c r="L9" s="19"/>
      <c r="M9" s="16"/>
      <c r="N9" s="20"/>
      <c r="O9" s="20"/>
      <c r="P9" s="16"/>
      <c r="Q9" s="16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10"/>
      <c r="AL9" s="11" t="s">
        <v>40</v>
      </c>
      <c r="AM9" s="11" t="s">
        <v>41</v>
      </c>
      <c r="AN9" s="12">
        <v>1</v>
      </c>
    </row>
    <row r="10" spans="1:40" ht="22.5" customHeight="1">
      <c r="A10" s="56"/>
      <c r="B10" s="36" t="s">
        <v>17</v>
      </c>
      <c r="C10" s="33"/>
      <c r="D10" s="33"/>
      <c r="E10" s="33"/>
      <c r="F10" s="34"/>
      <c r="G10" s="20"/>
      <c r="H10" s="20"/>
      <c r="I10" s="20"/>
      <c r="J10" s="19"/>
      <c r="K10" s="19"/>
      <c r="L10" s="19"/>
      <c r="M10" s="20"/>
      <c r="N10" s="20"/>
      <c r="O10" s="20"/>
      <c r="P10" s="20"/>
      <c r="Q10" s="20"/>
      <c r="R10" s="16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10"/>
      <c r="AL10" s="11" t="s">
        <v>42</v>
      </c>
      <c r="AM10" s="11" t="s">
        <v>41</v>
      </c>
      <c r="AN10" s="12">
        <v>1</v>
      </c>
    </row>
    <row r="11" spans="1:40" ht="22.5" customHeight="1">
      <c r="A11" s="56"/>
      <c r="B11" s="36" t="s">
        <v>14</v>
      </c>
      <c r="C11" s="33"/>
      <c r="D11" s="33"/>
      <c r="E11" s="33"/>
      <c r="F11" s="34"/>
      <c r="G11" s="19"/>
      <c r="H11" s="20"/>
      <c r="I11" s="20"/>
      <c r="J11" s="20"/>
      <c r="K11" s="20"/>
      <c r="L11" s="20"/>
      <c r="M11" s="20"/>
      <c r="N11" s="20"/>
      <c r="O11" s="20"/>
      <c r="P11" s="20"/>
      <c r="Q11" s="16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10"/>
      <c r="AL11" s="11" t="s">
        <v>42</v>
      </c>
      <c r="AM11" s="11" t="s">
        <v>41</v>
      </c>
      <c r="AN11" s="12">
        <v>1</v>
      </c>
    </row>
    <row r="12" spans="1:40" ht="22.5" customHeight="1">
      <c r="A12" s="56"/>
      <c r="B12" s="36" t="s">
        <v>15</v>
      </c>
      <c r="C12" s="33"/>
      <c r="D12" s="33"/>
      <c r="E12" s="33"/>
      <c r="F12" s="34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16"/>
      <c r="T12" s="16"/>
      <c r="U12" s="20"/>
      <c r="V12" s="20"/>
      <c r="W12" s="16"/>
      <c r="X12" s="16"/>
      <c r="Y12" s="16"/>
      <c r="Z12" s="16"/>
      <c r="AA12" s="18"/>
      <c r="AB12" s="20"/>
      <c r="AC12" s="20"/>
      <c r="AD12" s="20"/>
      <c r="AE12" s="20"/>
      <c r="AF12" s="20"/>
      <c r="AG12" s="20"/>
      <c r="AH12" s="20"/>
      <c r="AI12" s="20"/>
      <c r="AJ12" s="20"/>
      <c r="AK12" s="10"/>
      <c r="AL12" s="11" t="s">
        <v>42</v>
      </c>
      <c r="AM12" s="11"/>
      <c r="AN12" s="12">
        <v>0</v>
      </c>
    </row>
    <row r="13" spans="1:40" ht="22.5" customHeight="1">
      <c r="A13" s="56"/>
      <c r="B13" s="36" t="s">
        <v>16</v>
      </c>
      <c r="C13" s="33"/>
      <c r="D13" s="33"/>
      <c r="E13" s="33"/>
      <c r="F13" s="34"/>
      <c r="G13" s="19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8"/>
      <c r="AE13" s="30"/>
      <c r="AF13" s="30"/>
      <c r="AG13" s="30"/>
      <c r="AH13" s="18"/>
      <c r="AI13" s="20"/>
      <c r="AJ13" s="20"/>
      <c r="AK13" s="10"/>
      <c r="AL13" s="11" t="s">
        <v>59</v>
      </c>
      <c r="AM13" s="11" t="s">
        <v>58</v>
      </c>
      <c r="AN13" s="12">
        <v>0</v>
      </c>
    </row>
    <row r="14" spans="1:40" ht="22.5" customHeight="1">
      <c r="A14" s="57" t="s">
        <v>21</v>
      </c>
      <c r="B14" s="35" t="s">
        <v>9</v>
      </c>
      <c r="C14" s="33"/>
      <c r="D14" s="33"/>
      <c r="E14" s="33"/>
      <c r="F14" s="34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10"/>
      <c r="AL14" s="11" t="s">
        <v>55</v>
      </c>
      <c r="AM14" s="11" t="s">
        <v>58</v>
      </c>
      <c r="AN14" s="12">
        <v>1</v>
      </c>
    </row>
    <row r="15" spans="1:40" ht="22.5" customHeight="1">
      <c r="A15" s="58"/>
      <c r="B15" s="35" t="s">
        <v>10</v>
      </c>
      <c r="C15" s="33"/>
      <c r="D15" s="33"/>
      <c r="E15" s="33"/>
      <c r="F15" s="34"/>
      <c r="G15" s="19"/>
      <c r="H15" s="20"/>
      <c r="I15" s="16"/>
      <c r="J15" s="16"/>
      <c r="K15" s="16"/>
      <c r="L15" s="16"/>
      <c r="M15" s="16"/>
      <c r="N15" s="20"/>
      <c r="O15" s="20"/>
      <c r="R15" s="20"/>
      <c r="S15" s="16"/>
      <c r="T15" s="16"/>
      <c r="U15" s="20"/>
      <c r="V15" s="20"/>
      <c r="W15" s="16"/>
      <c r="X15" s="16"/>
      <c r="Y15" s="15"/>
      <c r="Z15" s="16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10"/>
      <c r="AL15" s="11"/>
      <c r="AM15" s="11"/>
      <c r="AN15" s="12">
        <v>0</v>
      </c>
    </row>
    <row r="16" spans="1:40" ht="22.5" customHeight="1">
      <c r="A16" s="58"/>
      <c r="B16" s="35" t="s">
        <v>11</v>
      </c>
      <c r="C16" s="33"/>
      <c r="D16" s="33"/>
      <c r="E16" s="33"/>
      <c r="F16" s="34"/>
      <c r="G16" s="20"/>
      <c r="H16" s="20"/>
      <c r="M16" s="15"/>
      <c r="N16" s="20"/>
      <c r="O16" s="20"/>
      <c r="P16" s="15"/>
      <c r="Q16" s="15"/>
      <c r="R16" s="16"/>
      <c r="S16" s="15"/>
      <c r="T16" s="16"/>
      <c r="U16" s="20"/>
      <c r="V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10"/>
      <c r="AL16" s="11" t="s">
        <v>43</v>
      </c>
      <c r="AM16" s="11" t="s">
        <v>44</v>
      </c>
      <c r="AN16" s="12">
        <v>1</v>
      </c>
    </row>
    <row r="17" spans="1:40" ht="22.5" customHeight="1">
      <c r="A17" s="58"/>
      <c r="B17" s="35" t="s">
        <v>12</v>
      </c>
      <c r="C17" s="33"/>
      <c r="D17" s="33"/>
      <c r="E17" s="33"/>
      <c r="F17" s="34"/>
      <c r="G17" s="19"/>
      <c r="H17" s="20"/>
      <c r="N17" s="20"/>
      <c r="O17" s="20"/>
      <c r="P17" s="20"/>
      <c r="R17" s="16"/>
      <c r="U17" s="20"/>
      <c r="V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10"/>
      <c r="AL17" s="11"/>
      <c r="AM17" s="11"/>
      <c r="AN17" s="12">
        <v>0</v>
      </c>
    </row>
    <row r="18" spans="1:40" ht="22.5" customHeight="1">
      <c r="A18" s="52" t="s">
        <v>22</v>
      </c>
      <c r="B18" s="36" t="s">
        <v>31</v>
      </c>
      <c r="C18" s="33"/>
      <c r="D18" s="33"/>
      <c r="E18" s="33"/>
      <c r="F18" s="34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10"/>
      <c r="AL18" s="11"/>
      <c r="AM18" s="11"/>
      <c r="AN18" s="12">
        <v>0</v>
      </c>
    </row>
    <row r="19" spans="1:40" ht="22.5" customHeight="1">
      <c r="A19" s="53"/>
      <c r="B19" s="35" t="s">
        <v>47</v>
      </c>
      <c r="C19" s="33"/>
      <c r="D19" s="33"/>
      <c r="E19" s="33"/>
      <c r="F19" s="34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16"/>
      <c r="S19" s="16"/>
      <c r="T19" s="16"/>
      <c r="U19" s="20"/>
      <c r="W19" s="15"/>
      <c r="X19" s="16"/>
      <c r="Y19" s="16"/>
      <c r="Z19" s="16"/>
      <c r="AA19" s="18"/>
      <c r="AB19" s="20"/>
      <c r="AC19" s="20"/>
      <c r="AD19" s="18"/>
      <c r="AE19" s="18"/>
      <c r="AF19" s="18"/>
      <c r="AG19" s="20"/>
      <c r="AH19" s="20"/>
      <c r="AI19" s="20"/>
      <c r="AJ19" s="20"/>
      <c r="AK19" s="10"/>
      <c r="AL19" s="11" t="s">
        <v>54</v>
      </c>
      <c r="AM19" s="11" t="s">
        <v>60</v>
      </c>
      <c r="AN19" s="12">
        <v>0.15</v>
      </c>
    </row>
    <row r="20" spans="1:40" ht="22.5" customHeight="1">
      <c r="A20" s="53"/>
      <c r="B20" s="35" t="s">
        <v>48</v>
      </c>
      <c r="C20" s="33"/>
      <c r="D20" s="33"/>
      <c r="E20" s="33"/>
      <c r="F20" s="34"/>
      <c r="G20" s="19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16"/>
      <c r="S20" s="16"/>
      <c r="T20" s="16"/>
      <c r="U20" s="20"/>
      <c r="W20" s="16"/>
      <c r="X20" s="16"/>
      <c r="Y20" s="16"/>
      <c r="Z20" s="16"/>
      <c r="AA20" s="18"/>
      <c r="AB20" s="20"/>
      <c r="AC20" s="20"/>
      <c r="AD20" s="18"/>
      <c r="AE20" s="18"/>
      <c r="AF20" s="18"/>
      <c r="AG20" s="20"/>
      <c r="AH20" s="20"/>
      <c r="AI20" s="20"/>
      <c r="AJ20" s="20"/>
      <c r="AK20" s="10"/>
      <c r="AL20" s="11" t="s">
        <v>40</v>
      </c>
      <c r="AM20" s="11"/>
      <c r="AN20" s="12">
        <v>0.18</v>
      </c>
    </row>
    <row r="21" spans="1:40" ht="22.5" customHeight="1">
      <c r="A21" s="53"/>
      <c r="B21" s="60" t="s">
        <v>45</v>
      </c>
      <c r="C21" s="60"/>
      <c r="D21" s="60"/>
      <c r="E21" s="60"/>
      <c r="F21" s="61"/>
      <c r="G21" s="19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16"/>
      <c r="S21" s="16"/>
      <c r="T21" s="16"/>
      <c r="U21" s="20"/>
      <c r="W21" s="15"/>
      <c r="X21" s="15"/>
      <c r="Y21" s="15"/>
      <c r="Z21" s="15"/>
      <c r="AA21" s="18"/>
      <c r="AB21" s="20"/>
      <c r="AC21" s="20"/>
      <c r="AD21" s="18"/>
      <c r="AE21" s="18"/>
      <c r="AF21" s="18"/>
      <c r="AG21" s="20"/>
      <c r="AH21" s="20"/>
      <c r="AI21" s="20"/>
      <c r="AJ21" s="20"/>
      <c r="AK21" s="10"/>
      <c r="AL21" s="11" t="s">
        <v>55</v>
      </c>
      <c r="AM21" s="11"/>
      <c r="AN21" s="12">
        <v>0.13</v>
      </c>
    </row>
    <row r="22" spans="1:40" ht="22.5" customHeight="1">
      <c r="A22" s="53"/>
      <c r="B22" s="37" t="s">
        <v>49</v>
      </c>
      <c r="C22" s="37"/>
      <c r="D22" s="37"/>
      <c r="E22" s="37"/>
      <c r="F22" s="38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16"/>
      <c r="S22" s="16"/>
      <c r="T22" s="16"/>
      <c r="U22" s="20"/>
      <c r="W22" s="15"/>
      <c r="X22" s="16"/>
      <c r="Y22" s="16"/>
      <c r="Z22" s="15"/>
      <c r="AA22" s="18"/>
      <c r="AB22" s="20"/>
      <c r="AC22" s="20"/>
      <c r="AD22" s="18"/>
      <c r="AE22" s="18"/>
      <c r="AF22" s="18"/>
      <c r="AG22" s="20"/>
      <c r="AH22" s="20"/>
      <c r="AI22" s="20"/>
      <c r="AJ22" s="20"/>
      <c r="AK22" s="10"/>
      <c r="AL22" s="11" t="s">
        <v>55</v>
      </c>
      <c r="AM22" s="11"/>
      <c r="AN22" s="12">
        <v>0.18</v>
      </c>
    </row>
    <row r="23" spans="1:40" ht="22.5" customHeight="1">
      <c r="A23" s="53"/>
      <c r="B23" s="35" t="s">
        <v>50</v>
      </c>
      <c r="C23" s="33"/>
      <c r="D23" s="33"/>
      <c r="E23" s="33"/>
      <c r="F23" s="34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16"/>
      <c r="S23" s="16"/>
      <c r="T23" s="16"/>
      <c r="U23" s="20"/>
      <c r="W23" s="15"/>
      <c r="X23" s="15"/>
      <c r="Y23" s="15"/>
      <c r="Z23" s="15"/>
      <c r="AA23" s="18"/>
      <c r="AB23" s="20"/>
      <c r="AC23" s="20"/>
      <c r="AD23" s="18"/>
      <c r="AE23" s="18"/>
      <c r="AF23" s="18"/>
      <c r="AG23" s="20"/>
      <c r="AH23" s="20"/>
      <c r="AI23" s="20"/>
      <c r="AJ23" s="20"/>
      <c r="AK23" s="10"/>
      <c r="AL23" s="11" t="s">
        <v>43</v>
      </c>
      <c r="AM23" s="11" t="s">
        <v>56</v>
      </c>
      <c r="AN23" s="12">
        <v>0</v>
      </c>
    </row>
    <row r="24" spans="1:40" ht="22.5" customHeight="1">
      <c r="A24" s="53"/>
      <c r="B24" s="35" t="s">
        <v>46</v>
      </c>
      <c r="C24" s="33"/>
      <c r="D24" s="33"/>
      <c r="E24" s="33"/>
      <c r="F24" s="34"/>
      <c r="G24" s="19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16"/>
      <c r="S24" s="16"/>
      <c r="T24" s="16"/>
      <c r="U24" s="20"/>
      <c r="W24" s="15"/>
      <c r="X24" s="16"/>
      <c r="Y24" s="16"/>
      <c r="Z24" s="16"/>
      <c r="AA24" s="18"/>
      <c r="AB24" s="20"/>
      <c r="AC24" s="20"/>
      <c r="AD24" s="18"/>
      <c r="AE24" s="18"/>
      <c r="AF24" s="18"/>
      <c r="AG24" s="20"/>
      <c r="AH24" s="20"/>
      <c r="AI24" s="20"/>
      <c r="AJ24" s="20"/>
      <c r="AK24" s="10"/>
      <c r="AL24" s="11" t="s">
        <v>43</v>
      </c>
      <c r="AM24" s="11" t="s">
        <v>61</v>
      </c>
      <c r="AN24" s="12">
        <v>0</v>
      </c>
    </row>
    <row r="25" spans="1:40" ht="22.5" customHeight="1">
      <c r="A25" s="53"/>
      <c r="B25" s="35" t="s">
        <v>51</v>
      </c>
      <c r="C25" s="33"/>
      <c r="D25" s="33"/>
      <c r="E25" s="33"/>
      <c r="F25" s="34"/>
      <c r="G25" s="22"/>
      <c r="H25" s="8"/>
      <c r="I25" s="8"/>
      <c r="J25" s="8"/>
      <c r="K25" s="8"/>
      <c r="L25" s="8"/>
      <c r="M25" s="8"/>
      <c r="N25" s="8"/>
      <c r="O25" s="8"/>
      <c r="P25" s="8"/>
      <c r="Q25" s="8"/>
      <c r="R25" s="16"/>
      <c r="S25" s="16"/>
      <c r="T25" s="16"/>
      <c r="U25" s="8"/>
      <c r="W25" s="16"/>
      <c r="X25" s="16"/>
      <c r="Y25" s="16"/>
      <c r="Z25" s="15"/>
      <c r="AA25" s="18"/>
      <c r="AB25" s="8"/>
      <c r="AC25" s="8"/>
      <c r="AD25" s="18"/>
      <c r="AE25" s="18"/>
      <c r="AF25" s="18"/>
      <c r="AG25" s="8"/>
      <c r="AH25" s="8"/>
      <c r="AI25" s="8"/>
      <c r="AJ25" s="8"/>
      <c r="AK25" s="23"/>
      <c r="AL25" s="24" t="s">
        <v>42</v>
      </c>
      <c r="AM25" s="24" t="s">
        <v>61</v>
      </c>
      <c r="AN25" s="25">
        <v>0.15</v>
      </c>
    </row>
    <row r="26" spans="1:40" ht="24" customHeight="1">
      <c r="A26" s="54"/>
      <c r="B26" s="35" t="s">
        <v>53</v>
      </c>
      <c r="C26" s="33"/>
      <c r="D26" s="33"/>
      <c r="E26" s="33"/>
      <c r="F26" s="33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16"/>
      <c r="S26" s="16"/>
      <c r="T26" s="16"/>
      <c r="U26" s="29"/>
      <c r="W26" s="16"/>
      <c r="X26" s="16"/>
      <c r="Y26" s="16"/>
      <c r="Z26" s="15"/>
      <c r="AA26" s="18"/>
      <c r="AB26" s="29"/>
      <c r="AC26" s="29"/>
      <c r="AD26" s="18"/>
      <c r="AE26" s="18"/>
      <c r="AF26" s="18"/>
      <c r="AG26" s="29"/>
      <c r="AH26" s="29"/>
      <c r="AI26" s="29"/>
      <c r="AJ26" s="29"/>
      <c r="AK26" s="29"/>
      <c r="AL26" s="11" t="s">
        <v>56</v>
      </c>
      <c r="AM26" s="29"/>
      <c r="AN26" s="25">
        <v>0</v>
      </c>
    </row>
    <row r="27" spans="1:40" ht="15" customHeight="1">
      <c r="B27" s="35" t="s">
        <v>52</v>
      </c>
      <c r="C27" s="33"/>
      <c r="D27" s="33"/>
      <c r="E27" s="33"/>
      <c r="F27" s="33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16"/>
      <c r="S27" s="16"/>
      <c r="T27" s="16"/>
      <c r="U27" s="29"/>
      <c r="W27" s="16"/>
      <c r="X27" s="16"/>
      <c r="Y27" s="16"/>
      <c r="Z27" s="29"/>
      <c r="AA27" s="29"/>
      <c r="AB27" s="29"/>
      <c r="AC27" s="29"/>
      <c r="AD27" s="18"/>
      <c r="AE27" s="18"/>
      <c r="AF27" s="18"/>
      <c r="AG27" s="29"/>
      <c r="AH27" s="29"/>
      <c r="AI27" s="29"/>
      <c r="AJ27" s="29"/>
      <c r="AK27" s="29"/>
      <c r="AL27" s="11" t="s">
        <v>57</v>
      </c>
      <c r="AM27" s="31" t="s">
        <v>42</v>
      </c>
      <c r="AN27" s="25">
        <v>1</v>
      </c>
    </row>
    <row r="28" spans="1:40" ht="30.75" customHeight="1">
      <c r="A28" s="13" t="s">
        <v>23</v>
      </c>
      <c r="B28" s="32" t="s">
        <v>30</v>
      </c>
      <c r="C28" s="33"/>
      <c r="D28" s="33"/>
      <c r="E28" s="33"/>
      <c r="F28" s="34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AD28" s="20"/>
      <c r="AE28" s="18"/>
      <c r="AF28" s="18"/>
      <c r="AG28" s="18"/>
      <c r="AH28" s="18"/>
      <c r="AL28" s="27" t="s">
        <v>58</v>
      </c>
      <c r="AM28" s="27"/>
      <c r="AN28" s="28">
        <v>0</v>
      </c>
    </row>
    <row r="29" spans="1:40" ht="22.5" customHeight="1">
      <c r="A29" s="14" t="s">
        <v>25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15"/>
      <c r="B30" s="3"/>
      <c r="C30" s="2" t="s">
        <v>26</v>
      </c>
      <c r="D30" s="2"/>
      <c r="E30" s="2"/>
      <c r="F30" s="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16"/>
      <c r="B31" s="3"/>
      <c r="C31" s="2" t="s">
        <v>27</v>
      </c>
      <c r="D31" s="2"/>
      <c r="E31" s="2"/>
      <c r="F31" s="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A32" s="17"/>
      <c r="B32" s="3"/>
      <c r="C32" s="2" t="s">
        <v>28</v>
      </c>
      <c r="D32" s="2"/>
      <c r="E32" s="2"/>
      <c r="F32" s="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1:37" ht="22.5" customHeight="1">
      <c r="A33" s="18"/>
      <c r="B33" s="3"/>
      <c r="C33" s="2" t="s">
        <v>29</v>
      </c>
      <c r="D33" s="2"/>
      <c r="E33" s="2"/>
      <c r="F33" s="2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  <row r="1001" spans="2:37" ht="22.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</row>
  </sheetData>
  <mergeCells count="35">
    <mergeCell ref="A18:A26"/>
    <mergeCell ref="B26:F26"/>
    <mergeCell ref="A9:A13"/>
    <mergeCell ref="A14:A17"/>
    <mergeCell ref="B2:D2"/>
    <mergeCell ref="F2:G2"/>
    <mergeCell ref="B4:E4"/>
    <mergeCell ref="F4:J4"/>
    <mergeCell ref="B25:F25"/>
    <mergeCell ref="B14:F14"/>
    <mergeCell ref="B10:F10"/>
    <mergeCell ref="B11:F11"/>
    <mergeCell ref="B12:F12"/>
    <mergeCell ref="B13:F13"/>
    <mergeCell ref="B20:F20"/>
    <mergeCell ref="B21:F21"/>
    <mergeCell ref="AG4:AK4"/>
    <mergeCell ref="B6:E8"/>
    <mergeCell ref="G6:AK6"/>
    <mergeCell ref="O4:S4"/>
    <mergeCell ref="B9:F9"/>
    <mergeCell ref="K4:N4"/>
    <mergeCell ref="T4:W4"/>
    <mergeCell ref="X4:AB4"/>
    <mergeCell ref="AC4:AF4"/>
    <mergeCell ref="B28:F28"/>
    <mergeCell ref="B27:F27"/>
    <mergeCell ref="B23:F23"/>
    <mergeCell ref="B24:F24"/>
    <mergeCell ref="B15:F15"/>
    <mergeCell ref="B16:F16"/>
    <mergeCell ref="B17:F17"/>
    <mergeCell ref="B18:F18"/>
    <mergeCell ref="B19:F19"/>
    <mergeCell ref="B22:F22"/>
  </mergeCells>
  <phoneticPr fontId="8"/>
  <conditionalFormatting sqref="G7:AK8">
    <cfRule type="expression" dxfId="1" priority="1">
      <formula>WEEKDAY(G$7)=7</formula>
    </cfRule>
    <cfRule type="expression" dxfId="0" priority="2">
      <formula>WEEKDAY(G$7)=1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6月1日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山本明日音</cp:lastModifiedBy>
  <dcterms:created xsi:type="dcterms:W3CDTF">2019-11-28T06:39:01Z</dcterms:created>
  <dcterms:modified xsi:type="dcterms:W3CDTF">2024-06-20T23:53:09Z</dcterms:modified>
</cp:coreProperties>
</file>