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Material\Fourth Year\SEM7\BTP\data\"/>
    </mc:Choice>
  </mc:AlternateContent>
  <xr:revisionPtr revIDLastSave="0" documentId="13_ncr:1_{7B1CC95E-183E-4503-8CBA-BFAA82B4FF0A}" xr6:coauthVersionLast="47" xr6:coauthVersionMax="47" xr10:uidLastSave="{00000000-0000-0000-0000-000000000000}"/>
  <bookViews>
    <workbookView xWindow="-120" yWindow="-120" windowWidth="29040" windowHeight="15840" xr2:uid="{73CA1011-CBB8-4AB9-8BF6-B2E0BD0A4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 a="1"/>
  <c r="I19" i="1" s="1"/>
  <c r="F35" i="1"/>
  <c r="AE26" i="1"/>
  <c r="I18" i="1" a="1"/>
  <c r="I18" i="1" s="1"/>
  <c r="F23" i="1"/>
  <c r="F24" i="1"/>
  <c r="F25" i="1"/>
  <c r="F26" i="1"/>
  <c r="F28" i="1"/>
  <c r="F29" i="1"/>
  <c r="F30" i="1"/>
  <c r="F31" i="1"/>
  <c r="F32" i="1"/>
  <c r="F34" i="1"/>
  <c r="F36" i="1"/>
  <c r="F22" i="1"/>
  <c r="K37" i="1"/>
  <c r="J44" i="1" s="1" a="1"/>
  <c r="J44" i="1" s="1"/>
  <c r="K38" i="1"/>
  <c r="K39" i="1"/>
  <c r="K40" i="1"/>
  <c r="K41" i="1"/>
  <c r="AC6" i="1" a="1"/>
  <c r="AC6" i="1" s="1"/>
  <c r="D10" i="1"/>
  <c r="D11" i="1"/>
  <c r="D12" i="1"/>
  <c r="D13" i="1"/>
  <c r="D14" i="1"/>
  <c r="D15" i="1"/>
  <c r="D9" i="1"/>
  <c r="E18" i="1" s="1" a="1"/>
  <c r="E18" i="1" s="1"/>
  <c r="G9" i="1"/>
  <c r="K10" i="1"/>
  <c r="K11" i="1"/>
  <c r="K12" i="1"/>
  <c r="K13" i="1"/>
  <c r="K14" i="1"/>
  <c r="K15" i="1"/>
  <c r="K9" i="1"/>
  <c r="I10" i="1"/>
  <c r="I11" i="1"/>
  <c r="I12" i="1"/>
  <c r="I13" i="1"/>
  <c r="I14" i="1"/>
  <c r="I15" i="1"/>
  <c r="I9" i="1"/>
  <c r="G10" i="1"/>
  <c r="G11" i="1"/>
  <c r="G12" i="1"/>
  <c r="G13" i="1"/>
  <c r="G14" i="1"/>
  <c r="G15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7" i="1"/>
  <c r="AC7" i="1" a="1"/>
  <c r="AC7" i="1" s="1"/>
  <c r="F20" i="1" l="1" a="1"/>
  <c r="F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<sst xmlns="http://schemas.openxmlformats.org/spreadsheetml/2006/main" count="190" uniqueCount="108">
  <si>
    <t>Size range (mesh)</t>
  </si>
  <si>
    <t>Average diameter (cm)</t>
  </si>
  <si>
    <t>Density (g/cm³)</t>
  </si>
  <si>
    <t>Minimum fluidizing velocity (cm/sec)</t>
  </si>
  <si>
    <t>35- 48</t>
  </si>
  <si>
    <t>65-100</t>
  </si>
  <si>
    <t>150-200</t>
  </si>
  <si>
    <t>Sieves no.</t>
  </si>
  <si>
    <t>Weight (%) X</t>
  </si>
  <si>
    <t>Initial weight (g)</t>
  </si>
  <si>
    <t>Sieves (um)</t>
  </si>
  <si>
    <t>After experiment at 800 °C</t>
  </si>
  <si>
    <t>After experiment at 850 °C</t>
  </si>
  <si>
    <t>After experiment at 900 °C</t>
  </si>
  <si>
    <t>&gt; 16</t>
  </si>
  <si>
    <t>&gt;1190</t>
  </si>
  <si>
    <t>18 16</t>
  </si>
  <si>
    <t>1000-1190</t>
  </si>
  <si>
    <t>20-18</t>
  </si>
  <si>
    <t>840-1000</t>
  </si>
  <si>
    <t>24-20</t>
  </si>
  <si>
    <t>701-840</t>
  </si>
  <si>
    <t>35 5-24</t>
  </si>
  <si>
    <t>500-701</t>
  </si>
  <si>
    <t>45-35</t>
  </si>
  <si>
    <t>350-500 -</t>
  </si>
  <si>
    <t>45&gt;</t>
  </si>
  <si>
    <t>350&gt;</t>
  </si>
  <si>
    <t>Total (g)</t>
  </si>
  <si>
    <t>-</t>
  </si>
  <si>
    <t>Type of particles</t>
  </si>
  <si>
    <t>Sieves (mm)</t>
  </si>
  <si>
    <t>Weight (%)</t>
  </si>
  <si>
    <t>Gaussian-type distribution</t>
  </si>
  <si>
    <t>0.5-0.6</t>
  </si>
  <si>
    <t>0.45-0.5</t>
  </si>
  <si>
    <t>0.355-0.45</t>
  </si>
  <si>
    <t>0.3-0.355</t>
  </si>
  <si>
    <t>0.2-0.3</t>
  </si>
  <si>
    <t>Average diameter (mm)</t>
  </si>
  <si>
    <t>Uniform distribution</t>
  </si>
  <si>
    <t>Binary disribution</t>
  </si>
  <si>
    <t>Particle size (mm)</t>
  </si>
  <si>
    <t>Temperature (C)</t>
  </si>
  <si>
    <t>Pressure (MPa)</t>
  </si>
  <si>
    <t>Umf (m/s)</t>
  </si>
  <si>
    <t>Mean</t>
  </si>
  <si>
    <t>2.5-3</t>
  </si>
  <si>
    <t>1.25-2.5</t>
  </si>
  <si>
    <t>0.63-1.25</t>
  </si>
  <si>
    <t>0.35-0.63</t>
  </si>
  <si>
    <t>0.1-0.35</t>
  </si>
  <si>
    <t>0-0.1</t>
  </si>
  <si>
    <t>Average diameter</t>
  </si>
  <si>
    <t>(mm) 0.5</t>
  </si>
  <si>
    <t>&gt;6</t>
  </si>
  <si>
    <t>5-6</t>
  </si>
  <si>
    <t>4-5</t>
  </si>
  <si>
    <t>3-4</t>
  </si>
  <si>
    <t>Sample 1</t>
  </si>
  <si>
    <t>Sample 2</t>
  </si>
  <si>
    <t xml:space="preserve">Bottom-ash </t>
  </si>
  <si>
    <t>Silica Sand</t>
  </si>
  <si>
    <t>Quartz Sand</t>
  </si>
  <si>
    <t>Narrow (dp = 0.5 mm)</t>
  </si>
  <si>
    <t>X</t>
  </si>
  <si>
    <t>Y</t>
  </si>
  <si>
    <t>Temperature (K)</t>
  </si>
  <si>
    <t>u_mf (m/s)</t>
  </si>
  <si>
    <t>Narrow (dp=0.5mm)</t>
  </si>
  <si>
    <t>Tables Type of particles__1</t>
  </si>
  <si>
    <t>Tables Sieves (mm)__2</t>
  </si>
  <si>
    <t>Tables Weight 1#__3</t>
  </si>
  <si>
    <t>Tables (%) 2# sample__4</t>
  </si>
  <si>
    <t>1.6-2.5</t>
  </si>
  <si>
    <t>1.25-1.6</t>
  </si>
  <si>
    <t>(mm) 1.0</t>
  </si>
  <si>
    <t>Binary distribution</t>
  </si>
  <si>
    <t>1.29 (mm)</t>
  </si>
  <si>
    <t>5</t>
  </si>
  <si>
    <t>3</t>
  </si>
  <si>
    <t>Narrow</t>
  </si>
  <si>
    <t>Binary</t>
  </si>
  <si>
    <t>G1</t>
  </si>
  <si>
    <t>G2</t>
  </si>
  <si>
    <t>atmospheric pressure</t>
  </si>
  <si>
    <t>Uniform</t>
  </si>
  <si>
    <t>Gaussian</t>
  </si>
  <si>
    <t>Dataset 8</t>
  </si>
  <si>
    <t>Dataset 7</t>
  </si>
  <si>
    <t>Dataset 6</t>
  </si>
  <si>
    <t>Dataset 5</t>
  </si>
  <si>
    <t>Dataset 4</t>
  </si>
  <si>
    <t>Dataset 3</t>
  </si>
  <si>
    <t>Dataset 2</t>
  </si>
  <si>
    <t>Dataset 1</t>
  </si>
  <si>
    <t>2.5</t>
  </si>
  <si>
    <t>4</t>
  </si>
  <si>
    <t>1.25</t>
  </si>
  <si>
    <t>0.63</t>
  </si>
  <si>
    <t>0.35</t>
  </si>
  <si>
    <t>0.1</t>
  </si>
  <si>
    <t>0.7640  0.0313  -0.0122 -0.5053</t>
  </si>
  <si>
    <t>1.0970  0.5910  1.5668  3.3678</t>
  </si>
  <si>
    <t>0.9608  0.6337  1.8104  3.6309</t>
  </si>
  <si>
    <t>1.5972  0.5992  0.1716  -1.2103</t>
  </si>
  <si>
    <t>1.4950  0.3080  -0.0000 -2.0000</t>
  </si>
  <si>
    <t>0.355-0.5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</si>
</sst>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0BDC-7B8A-4B6A-90D4-0823E5185D93}">
  <dimension ref="A1:AE63"/>
  <sheetViews>
    <sheetView tabSelected="1" topLeftCell="A17" workbookViewId="0">
      <selection activeCell="I19" sqref="I19"/>
    </sheetView>
  </sheetViews>
  <sheetFormatPr defaultRowHeight="15" x14ac:dyDescent="0.25"/>
  <cols>
    <col min="1" max="1" width="9.140625" customWidth="1"/>
    <col min="2" max="2" width="12.85546875" customWidth="1"/>
    <col min="3" max="3" width="13.5703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M1" s="6"/>
    </row>
    <row r="2" spans="1:31" x14ac:dyDescent="0.25">
      <c r="A2" s="1" t="s">
        <v>4</v>
      </c>
      <c r="B2" s="3">
        <v>3.44E-2</v>
      </c>
      <c r="C2" s="2">
        <v>1.8460000000000001</v>
      </c>
      <c r="D2" s="2">
        <v>6.8</v>
      </c>
      <c r="E2" s="1"/>
      <c r="F2" s="1"/>
      <c r="G2" s="1"/>
      <c r="H2" s="1"/>
      <c r="M2" s="6"/>
    </row>
    <row r="3" spans="1:31" x14ac:dyDescent="0.25">
      <c r="A3" s="1" t="s">
        <v>5</v>
      </c>
      <c r="B3" s="3">
        <v>1.54E-2</v>
      </c>
      <c r="C3" s="2">
        <v>1.7769999999999999</v>
      </c>
      <c r="D3" s="2">
        <v>1.83</v>
      </c>
      <c r="E3" s="1"/>
      <c r="F3" s="1"/>
      <c r="G3" s="1"/>
      <c r="H3" s="1"/>
      <c r="M3" s="6"/>
    </row>
    <row r="4" spans="1:31" x14ac:dyDescent="0.25">
      <c r="A4" s="1" t="s">
        <v>6</v>
      </c>
      <c r="B4" s="3">
        <v>8.6E-3</v>
      </c>
      <c r="C4" s="2">
        <v>1.784</v>
      </c>
      <c r="D4" s="2">
        <v>0.63</v>
      </c>
      <c r="E4" s="1"/>
      <c r="F4" s="1"/>
      <c r="G4" s="1"/>
      <c r="H4" s="1"/>
      <c r="M4" s="6"/>
    </row>
    <row r="5" spans="1:31" x14ac:dyDescent="0.25">
      <c r="A5" s="1"/>
      <c r="B5" s="1"/>
      <c r="C5" s="1"/>
      <c r="D5" s="1"/>
      <c r="E5" s="1"/>
      <c r="F5" s="1"/>
      <c r="G5" s="1"/>
      <c r="H5" s="1" t="s">
        <v>62</v>
      </c>
      <c r="M5" s="6"/>
    </row>
    <row r="6" spans="1:31" x14ac:dyDescent="0.25">
      <c r="A6" s="1"/>
      <c r="B6" s="1"/>
      <c r="C6" s="1"/>
      <c r="D6" s="1"/>
      <c r="E6" s="1"/>
      <c r="F6" s="1"/>
      <c r="G6" s="1"/>
      <c r="H6" s="1"/>
      <c r="M6" s="6"/>
      <c r="S6" t="s">
        <v>85</v>
      </c>
      <c r="AC6" t="str" cm="1">
        <f t="array" ref="AC6">_xlfn.CONCAT(Y10:Y17&amp;",")</f>
        <v>1,1,5,18,47,16,9,3,</v>
      </c>
    </row>
    <row r="7" spans="1:31" x14ac:dyDescent="0.25">
      <c r="M7" s="6"/>
      <c r="AC7" s="7" t="str" cm="1">
        <f t="array" ref="AC7">_xlfn.CONCAT(Z10:Z17&amp;",")</f>
        <v>1,1,5,15,25,42,9,2,</v>
      </c>
    </row>
    <row r="8" spans="1:31" x14ac:dyDescent="0.25">
      <c r="A8" t="s">
        <v>7</v>
      </c>
      <c r="B8" t="s">
        <v>8</v>
      </c>
      <c r="C8" t="s">
        <v>9</v>
      </c>
      <c r="E8" t="s">
        <v>10</v>
      </c>
      <c r="F8" t="s">
        <v>11</v>
      </c>
      <c r="H8" t="s">
        <v>12</v>
      </c>
      <c r="J8" t="s">
        <v>13</v>
      </c>
      <c r="M8" s="6"/>
      <c r="N8" t="s">
        <v>61</v>
      </c>
      <c r="W8" t="s">
        <v>63</v>
      </c>
    </row>
    <row r="9" spans="1:31" x14ac:dyDescent="0.25">
      <c r="A9" t="s">
        <v>14</v>
      </c>
      <c r="B9">
        <v>0</v>
      </c>
      <c r="C9">
        <v>0</v>
      </c>
      <c r="D9" s="7">
        <f>C9/C$16*100</f>
        <v>0</v>
      </c>
      <c r="E9" t="s">
        <v>15</v>
      </c>
      <c r="F9">
        <v>16.93</v>
      </c>
      <c r="G9">
        <f>F9/F$16</f>
        <v>7.5916218627947746E-3</v>
      </c>
      <c r="H9">
        <v>17.72</v>
      </c>
      <c r="I9" s="7">
        <f>H9/H$16</f>
        <v>7.9438016380728657E-3</v>
      </c>
      <c r="J9">
        <v>20.89</v>
      </c>
      <c r="K9" s="7">
        <f>J9/J$16</f>
        <v>9.3535358962648536E-3</v>
      </c>
      <c r="M9" s="6"/>
      <c r="P9" t="s">
        <v>32</v>
      </c>
      <c r="W9" s="8" t="s">
        <v>70</v>
      </c>
      <c r="X9" s="8" t="s">
        <v>71</v>
      </c>
      <c r="Y9" s="8" t="s">
        <v>72</v>
      </c>
      <c r="Z9" s="8" t="s">
        <v>73</v>
      </c>
    </row>
    <row r="10" spans="1:31" x14ac:dyDescent="0.25">
      <c r="A10" t="s">
        <v>16</v>
      </c>
      <c r="B10">
        <v>9</v>
      </c>
      <c r="C10">
        <v>201.6</v>
      </c>
      <c r="D10" s="7">
        <f t="shared" ref="D10:D15" si="0">C10/C$16*100</f>
        <v>9</v>
      </c>
      <c r="E10" t="s">
        <v>17</v>
      </c>
      <c r="F10">
        <v>169.88</v>
      </c>
      <c r="G10" s="7">
        <f>F10/F$16</f>
        <v>7.6176297817576857E-2</v>
      </c>
      <c r="H10">
        <v>161.56</v>
      </c>
      <c r="I10" s="7">
        <f>H10/H$16</f>
        <v>7.2426670013941999E-2</v>
      </c>
      <c r="J10">
        <v>155.80000000000001</v>
      </c>
      <c r="K10" s="7">
        <f>J10/J$16</f>
        <v>6.9759736363717781E-2</v>
      </c>
      <c r="M10" s="6"/>
      <c r="O10" t="s">
        <v>31</v>
      </c>
      <c r="P10" t="s">
        <v>59</v>
      </c>
      <c r="Q10" t="s">
        <v>60</v>
      </c>
      <c r="W10" s="7" t="s">
        <v>33</v>
      </c>
      <c r="X10" s="7" t="s">
        <v>57</v>
      </c>
      <c r="Y10" s="4">
        <v>1</v>
      </c>
      <c r="Z10" s="4">
        <v>1</v>
      </c>
      <c r="AB10">
        <v>4.5</v>
      </c>
      <c r="AC10" s="4">
        <v>4</v>
      </c>
      <c r="AD10" s="4">
        <v>5</v>
      </c>
      <c r="AE10" s="9">
        <f t="shared" ref="AE10:AE26" si="1">AVERAGE(AC10:AD10)</f>
        <v>4.5</v>
      </c>
    </row>
    <row r="11" spans="1:31" x14ac:dyDescent="0.25">
      <c r="A11" t="s">
        <v>18</v>
      </c>
      <c r="B11">
        <v>23</v>
      </c>
      <c r="C11">
        <v>515.20000000000005</v>
      </c>
      <c r="D11" s="7">
        <f t="shared" si="0"/>
        <v>23</v>
      </c>
      <c r="E11" t="s">
        <v>19</v>
      </c>
      <c r="F11">
        <v>561.91</v>
      </c>
      <c r="G11" s="7">
        <f>F11/F$16</f>
        <v>0.25196740938706508</v>
      </c>
      <c r="H11">
        <v>569.35</v>
      </c>
      <c r="I11" s="7">
        <f>H11/H$16</f>
        <v>0.25523721572442359</v>
      </c>
      <c r="J11">
        <v>571.99</v>
      </c>
      <c r="K11" s="7">
        <f>J11/J$16</f>
        <v>0.25610957382980054</v>
      </c>
      <c r="M11" s="6"/>
      <c r="N11" t="s">
        <v>33</v>
      </c>
      <c r="O11" t="s">
        <v>55</v>
      </c>
      <c r="P11">
        <v>1</v>
      </c>
      <c r="Q11">
        <v>1</v>
      </c>
      <c r="W11" s="7"/>
      <c r="X11" s="7" t="s">
        <v>58</v>
      </c>
      <c r="Y11" s="4">
        <v>1</v>
      </c>
      <c r="Z11" s="4">
        <v>1</v>
      </c>
      <c r="AB11">
        <v>3.5</v>
      </c>
      <c r="AC11" s="4">
        <v>3</v>
      </c>
      <c r="AD11" s="4">
        <v>4</v>
      </c>
      <c r="AE11" s="9">
        <f t="shared" si="1"/>
        <v>3.5</v>
      </c>
    </row>
    <row r="12" spans="1:31" x14ac:dyDescent="0.25">
      <c r="A12" t="s">
        <v>20</v>
      </c>
      <c r="B12">
        <v>35</v>
      </c>
      <c r="C12">
        <v>784</v>
      </c>
      <c r="D12" s="7">
        <f t="shared" si="0"/>
        <v>35</v>
      </c>
      <c r="E12" t="s">
        <v>21</v>
      </c>
      <c r="F12">
        <v>706.51</v>
      </c>
      <c r="G12" s="7">
        <f>F12/F$16</f>
        <v>0.31680784183597971</v>
      </c>
      <c r="H12">
        <v>700.49</v>
      </c>
      <c r="I12" s="7">
        <f>H12/H$16</f>
        <v>0.31402672739580484</v>
      </c>
      <c r="J12">
        <v>691.66</v>
      </c>
      <c r="K12" s="7">
        <f>J12/J$16</f>
        <v>0.30969203628580894</v>
      </c>
      <c r="M12" s="6"/>
      <c r="O12" s="5" t="s">
        <v>56</v>
      </c>
      <c r="P12">
        <v>1</v>
      </c>
      <c r="Q12">
        <v>1</v>
      </c>
      <c r="W12" s="7"/>
      <c r="X12" s="7" t="s">
        <v>47</v>
      </c>
      <c r="Y12" s="4">
        <v>5</v>
      </c>
      <c r="Z12" s="4">
        <v>5</v>
      </c>
      <c r="AB12">
        <v>2.75</v>
      </c>
      <c r="AC12" s="4">
        <v>2.5</v>
      </c>
      <c r="AD12" s="4">
        <v>3</v>
      </c>
      <c r="AE12" s="9">
        <f t="shared" si="1"/>
        <v>2.75</v>
      </c>
    </row>
    <row r="13" spans="1:31" x14ac:dyDescent="0.25">
      <c r="A13" t="s">
        <v>22</v>
      </c>
      <c r="B13">
        <v>25</v>
      </c>
      <c r="C13">
        <v>560</v>
      </c>
      <c r="D13" s="7">
        <f t="shared" si="0"/>
        <v>25</v>
      </c>
      <c r="E13" t="s">
        <v>23</v>
      </c>
      <c r="F13">
        <v>502.38</v>
      </c>
      <c r="G13" s="7">
        <f>F13/F$16</f>
        <v>0.22527341945840748</v>
      </c>
      <c r="H13">
        <v>530.62</v>
      </c>
      <c r="I13" s="7">
        <f>H13/H$16</f>
        <v>0.23787471925475306</v>
      </c>
      <c r="J13">
        <v>545.58000000000004</v>
      </c>
      <c r="K13" s="7">
        <f>J13/J$16</f>
        <v>0.24428444778765818</v>
      </c>
      <c r="M13" s="6"/>
      <c r="O13" s="5" t="s">
        <v>57</v>
      </c>
      <c r="P13">
        <v>1</v>
      </c>
      <c r="Q13">
        <v>1</v>
      </c>
      <c r="W13" s="7"/>
      <c r="X13" s="7" t="s">
        <v>48</v>
      </c>
      <c r="Y13" s="4">
        <v>18</v>
      </c>
      <c r="Z13" s="4">
        <v>15</v>
      </c>
      <c r="AB13">
        <v>1.875</v>
      </c>
      <c r="AC13" s="4">
        <v>1.25</v>
      </c>
      <c r="AD13" s="4">
        <v>2.5</v>
      </c>
      <c r="AE13" s="9">
        <f t="shared" si="1"/>
        <v>1.875</v>
      </c>
    </row>
    <row r="14" spans="1:31" x14ac:dyDescent="0.25">
      <c r="A14" t="s">
        <v>24</v>
      </c>
      <c r="B14">
        <v>8</v>
      </c>
      <c r="C14">
        <v>179.2</v>
      </c>
      <c r="D14" s="7">
        <f t="shared" si="0"/>
        <v>8</v>
      </c>
      <c r="E14" t="s">
        <v>25</v>
      </c>
      <c r="F14">
        <v>180.95</v>
      </c>
      <c r="G14" s="7">
        <f>F14/F$16</f>
        <v>8.1140223040325712E-2</v>
      </c>
      <c r="H14">
        <v>176.74</v>
      </c>
      <c r="I14" s="7">
        <f>H14/H$16</f>
        <v>7.923180031111729E-2</v>
      </c>
      <c r="J14">
        <v>179.98</v>
      </c>
      <c r="K14" s="7">
        <f>J14/J$16</f>
        <v>8.0586375807072674E-2</v>
      </c>
      <c r="M14" s="6"/>
      <c r="O14" s="5" t="s">
        <v>58</v>
      </c>
      <c r="P14">
        <v>1</v>
      </c>
      <c r="Q14">
        <v>1</v>
      </c>
      <c r="W14" s="7"/>
      <c r="X14" s="7" t="s">
        <v>49</v>
      </c>
      <c r="Y14" s="4">
        <v>47</v>
      </c>
      <c r="Z14" s="4">
        <v>25</v>
      </c>
      <c r="AB14">
        <v>0.94</v>
      </c>
      <c r="AC14" s="4">
        <v>0.63</v>
      </c>
      <c r="AD14" s="4">
        <v>1.25</v>
      </c>
      <c r="AE14" s="9">
        <f t="shared" si="1"/>
        <v>0.94</v>
      </c>
    </row>
    <row r="15" spans="1:31" x14ac:dyDescent="0.25">
      <c r="A15" t="s">
        <v>26</v>
      </c>
      <c r="B15">
        <v>0</v>
      </c>
      <c r="C15">
        <v>0</v>
      </c>
      <c r="D15" s="7">
        <f t="shared" si="0"/>
        <v>0</v>
      </c>
      <c r="E15" t="s">
        <v>27</v>
      </c>
      <c r="F15">
        <v>91.53</v>
      </c>
      <c r="G15" s="7">
        <f>F15/F$16</f>
        <v>4.1043186597850306E-2</v>
      </c>
      <c r="H15">
        <v>74.19</v>
      </c>
      <c r="I15" s="7">
        <f>H15/H$16</f>
        <v>3.3259065661886335E-2</v>
      </c>
      <c r="J15">
        <v>77.48</v>
      </c>
      <c r="K15" s="7">
        <f>J15/J$16</f>
        <v>3.4691812409889944E-2</v>
      </c>
      <c r="M15" s="6"/>
      <c r="O15" s="4" t="s">
        <v>47</v>
      </c>
      <c r="P15">
        <v>5</v>
      </c>
      <c r="Q15">
        <v>5</v>
      </c>
      <c r="W15" s="7"/>
      <c r="X15" s="7" t="s">
        <v>50</v>
      </c>
      <c r="Y15" s="4">
        <v>16</v>
      </c>
      <c r="Z15" s="4">
        <v>42</v>
      </c>
      <c r="AB15">
        <v>0.49</v>
      </c>
      <c r="AC15" s="4">
        <v>0.35</v>
      </c>
      <c r="AD15" s="4">
        <v>0.63</v>
      </c>
      <c r="AE15" s="9">
        <f t="shared" si="1"/>
        <v>0.49</v>
      </c>
    </row>
    <row r="16" spans="1:31" x14ac:dyDescent="0.25">
      <c r="A16" t="s">
        <v>28</v>
      </c>
      <c r="B16" t="s">
        <v>29</v>
      </c>
      <c r="C16">
        <v>2240</v>
      </c>
      <c r="E16" t="s">
        <v>29</v>
      </c>
      <c r="F16">
        <v>2230.09</v>
      </c>
      <c r="H16">
        <v>2230.67</v>
      </c>
      <c r="J16">
        <v>2233.38</v>
      </c>
      <c r="M16" s="6"/>
      <c r="O16" s="4" t="s">
        <v>48</v>
      </c>
      <c r="P16">
        <v>18</v>
      </c>
      <c r="Q16">
        <v>15</v>
      </c>
      <c r="W16" s="7"/>
      <c r="X16" s="7" t="s">
        <v>51</v>
      </c>
      <c r="Y16" s="4">
        <v>9</v>
      </c>
      <c r="Z16" s="4">
        <v>9</v>
      </c>
      <c r="AB16">
        <v>0.22500000000000001</v>
      </c>
      <c r="AC16" s="4">
        <v>0.1</v>
      </c>
      <c r="AD16" s="4">
        <v>0.35</v>
      </c>
      <c r="AE16" s="9">
        <f t="shared" si="1"/>
        <v>0.22499999999999998</v>
      </c>
    </row>
    <row r="17" spans="1:31" x14ac:dyDescent="0.25">
      <c r="M17" s="6"/>
      <c r="O17" s="4" t="s">
        <v>49</v>
      </c>
      <c r="P17">
        <v>45</v>
      </c>
      <c r="Q17">
        <v>25</v>
      </c>
      <c r="W17" s="7"/>
      <c r="X17" s="7" t="s">
        <v>52</v>
      </c>
      <c r="Y17" s="4">
        <v>3</v>
      </c>
      <c r="Z17" s="4">
        <v>2</v>
      </c>
      <c r="AB17">
        <v>0.05</v>
      </c>
      <c r="AC17" s="4">
        <v>0</v>
      </c>
      <c r="AD17" s="4">
        <v>0.1</v>
      </c>
      <c r="AE17" s="9">
        <f t="shared" si="1"/>
        <v>0.05</v>
      </c>
    </row>
    <row r="18" spans="1:31" x14ac:dyDescent="0.25">
      <c r="E18" s="7" t="str" cm="1">
        <f t="array" ref="E18">_xlfn.CONCAT(D9:D15&amp;",")</f>
        <v>0,9,23,35,25,8,0,</v>
      </c>
      <c r="I18" t="str" cm="1">
        <f t="array" ref="I18">_xlfn.CONCAT(C22:C26&amp;",")</f>
        <v>15,23,36,16,10,</v>
      </c>
      <c r="M18" s="6"/>
      <c r="O18" s="4" t="s">
        <v>50</v>
      </c>
      <c r="P18">
        <v>16</v>
      </c>
      <c r="Q18">
        <v>40</v>
      </c>
      <c r="W18" s="7"/>
      <c r="X18" s="7" t="s">
        <v>53</v>
      </c>
      <c r="Y18" s="7" t="s">
        <v>54</v>
      </c>
      <c r="Z18" s="4">
        <v>0.5</v>
      </c>
      <c r="AE18" s="9" t="e">
        <f t="shared" si="1"/>
        <v>#DIV/0!</v>
      </c>
    </row>
    <row r="19" spans="1:31" x14ac:dyDescent="0.25">
      <c r="I19" s="7" t="str" cm="1">
        <f t="array" ref="I19">_xlfn.CONCAT(C28:C32&amp;",")</f>
        <v>27,23,18,17,15,</v>
      </c>
      <c r="M19" s="6"/>
      <c r="O19" s="4" t="s">
        <v>51</v>
      </c>
      <c r="P19">
        <v>9</v>
      </c>
      <c r="Q19">
        <v>9</v>
      </c>
      <c r="W19" s="7" t="s">
        <v>40</v>
      </c>
      <c r="X19" s="7" t="s">
        <v>47</v>
      </c>
      <c r="Y19" s="4">
        <v>21</v>
      </c>
      <c r="Z19" s="7"/>
      <c r="AC19" s="4">
        <v>2.5</v>
      </c>
      <c r="AD19" s="4">
        <v>3</v>
      </c>
      <c r="AE19" s="9">
        <f t="shared" si="1"/>
        <v>2.75</v>
      </c>
    </row>
    <row r="20" spans="1:31" x14ac:dyDescent="0.25">
      <c r="F20" t="str" cm="1">
        <f t="array" ref="F20">_xlfn.CONCAT(F22:F26&amp;",")</f>
        <v>0.55,0.475,0.4025,0.3275,0.25,</v>
      </c>
      <c r="M20" s="6"/>
      <c r="O20" s="4" t="s">
        <v>52</v>
      </c>
      <c r="P20">
        <v>3</v>
      </c>
      <c r="Q20">
        <v>2</v>
      </c>
      <c r="W20" s="7"/>
      <c r="X20" s="7" t="s">
        <v>74</v>
      </c>
      <c r="Y20" s="4">
        <v>21</v>
      </c>
      <c r="Z20" s="7"/>
      <c r="AC20" s="4">
        <v>1.6</v>
      </c>
      <c r="AD20" s="4">
        <v>2.5</v>
      </c>
      <c r="AE20" s="9">
        <f t="shared" si="1"/>
        <v>2.0499999999999998</v>
      </c>
    </row>
    <row r="21" spans="1:31" x14ac:dyDescent="0.25">
      <c r="A21" t="s">
        <v>30</v>
      </c>
      <c r="B21" t="s">
        <v>31</v>
      </c>
      <c r="C21" t="s">
        <v>32</v>
      </c>
      <c r="I21" t="s">
        <v>42</v>
      </c>
      <c r="J21" t="s">
        <v>43</v>
      </c>
      <c r="K21" t="s">
        <v>44</v>
      </c>
      <c r="L21" t="s">
        <v>45</v>
      </c>
      <c r="M21" s="6"/>
      <c r="O21" t="s">
        <v>53</v>
      </c>
      <c r="P21" t="s">
        <v>54</v>
      </c>
      <c r="Q21">
        <v>0.5</v>
      </c>
      <c r="W21" s="7"/>
      <c r="X21" s="7" t="s">
        <v>75</v>
      </c>
      <c r="Y21" s="4">
        <v>23</v>
      </c>
      <c r="Z21" s="7"/>
      <c r="AC21" s="4">
        <v>1.25</v>
      </c>
      <c r="AD21" s="4">
        <v>1.6</v>
      </c>
      <c r="AE21" s="9">
        <f t="shared" si="1"/>
        <v>1.425</v>
      </c>
    </row>
    <row r="22" spans="1:31" x14ac:dyDescent="0.25">
      <c r="A22" t="s">
        <v>33</v>
      </c>
      <c r="B22" t="s">
        <v>34</v>
      </c>
      <c r="C22">
        <v>15</v>
      </c>
      <c r="D22" s="4">
        <v>0.5</v>
      </c>
      <c r="E22" s="4">
        <v>0.6</v>
      </c>
      <c r="F22">
        <f>AVERAGE(D22:E22)</f>
        <v>0.55000000000000004</v>
      </c>
      <c r="L22" t="s">
        <v>46</v>
      </c>
      <c r="M22" s="6"/>
      <c r="W22" s="7"/>
      <c r="X22" s="7" t="s">
        <v>49</v>
      </c>
      <c r="Y22" s="4">
        <v>20</v>
      </c>
      <c r="Z22" s="7"/>
      <c r="AC22" s="4">
        <v>0.63</v>
      </c>
      <c r="AD22" s="4">
        <v>1.25</v>
      </c>
      <c r="AE22" s="9">
        <f t="shared" si="1"/>
        <v>0.94</v>
      </c>
    </row>
    <row r="23" spans="1:31" x14ac:dyDescent="0.25">
      <c r="B23" t="s">
        <v>35</v>
      </c>
      <c r="C23">
        <v>23</v>
      </c>
      <c r="D23" s="4">
        <v>0.45</v>
      </c>
      <c r="E23" s="4">
        <v>0.5</v>
      </c>
      <c r="F23" s="7">
        <f t="shared" ref="F23:F35" si="2">AVERAGE(D23:E23)</f>
        <v>0.47499999999999998</v>
      </c>
      <c r="I23">
        <v>0.25</v>
      </c>
      <c r="J23">
        <v>300</v>
      </c>
      <c r="K23">
        <v>0.1</v>
      </c>
      <c r="L23">
        <v>3.4759999999999999E-2</v>
      </c>
      <c r="M23" s="6"/>
      <c r="W23" s="7"/>
      <c r="X23" s="7" t="s">
        <v>50</v>
      </c>
      <c r="Y23" s="4">
        <v>15</v>
      </c>
      <c r="Z23" s="7"/>
      <c r="AC23" s="4">
        <v>0.35</v>
      </c>
      <c r="AD23" s="4">
        <v>0.63</v>
      </c>
      <c r="AE23" s="9">
        <f t="shared" si="1"/>
        <v>0.49</v>
      </c>
    </row>
    <row r="24" spans="1:31" x14ac:dyDescent="0.25">
      <c r="B24" t="s">
        <v>36</v>
      </c>
      <c r="C24">
        <v>36</v>
      </c>
      <c r="D24" s="4">
        <v>0.35499999999999998</v>
      </c>
      <c r="E24" s="4">
        <v>0.45</v>
      </c>
      <c r="F24" s="7">
        <f t="shared" si="2"/>
        <v>0.40249999999999997</v>
      </c>
      <c r="I24">
        <v>0.32750000000000001</v>
      </c>
      <c r="J24">
        <v>300</v>
      </c>
      <c r="K24">
        <v>0.1</v>
      </c>
      <c r="L24">
        <v>5.9700000000000003E-2</v>
      </c>
      <c r="M24" s="6"/>
      <c r="N24">
        <v>1</v>
      </c>
      <c r="P24">
        <v>2</v>
      </c>
      <c r="R24" t="s">
        <v>64</v>
      </c>
      <c r="W24" s="7"/>
      <c r="X24" s="7" t="s">
        <v>53</v>
      </c>
      <c r="Y24" s="7" t="s">
        <v>76</v>
      </c>
      <c r="Z24" s="7"/>
      <c r="AE24" s="9" t="e">
        <f t="shared" si="1"/>
        <v>#DIV/0!</v>
      </c>
    </row>
    <row r="25" spans="1:31" x14ac:dyDescent="0.25">
      <c r="B25" t="s">
        <v>37</v>
      </c>
      <c r="C25">
        <v>16</v>
      </c>
      <c r="D25" s="4">
        <v>0.3</v>
      </c>
      <c r="E25" s="4">
        <v>0.35499999999999998</v>
      </c>
      <c r="F25" s="7">
        <f t="shared" si="2"/>
        <v>0.32750000000000001</v>
      </c>
      <c r="I25">
        <v>0.40250000000000002</v>
      </c>
      <c r="J25">
        <v>300</v>
      </c>
      <c r="K25">
        <v>0.1</v>
      </c>
      <c r="L25">
        <v>8.7190000000000004E-2</v>
      </c>
      <c r="M25" s="6"/>
      <c r="N25" t="s">
        <v>65</v>
      </c>
      <c r="O25" t="s">
        <v>66</v>
      </c>
      <c r="P25" t="s">
        <v>65</v>
      </c>
      <c r="Q25" t="s">
        <v>66</v>
      </c>
      <c r="R25" t="s">
        <v>65</v>
      </c>
      <c r="S25" t="s">
        <v>66</v>
      </c>
      <c r="W25" s="7" t="s">
        <v>77</v>
      </c>
      <c r="X25" s="7" t="s">
        <v>74</v>
      </c>
      <c r="Y25" s="4">
        <v>50</v>
      </c>
      <c r="Z25" s="7"/>
      <c r="AC25" s="4">
        <v>1.6</v>
      </c>
      <c r="AD25" s="4">
        <v>2.5</v>
      </c>
      <c r="AE25" s="9">
        <f t="shared" si="1"/>
        <v>2.0499999999999998</v>
      </c>
    </row>
    <row r="26" spans="1:31" x14ac:dyDescent="0.25">
      <c r="B26" t="s">
        <v>38</v>
      </c>
      <c r="C26">
        <v>10</v>
      </c>
      <c r="D26" s="4">
        <v>0.2</v>
      </c>
      <c r="E26" s="4">
        <v>0.3</v>
      </c>
      <c r="F26" s="7">
        <f t="shared" si="2"/>
        <v>0.25</v>
      </c>
      <c r="I26">
        <v>0.25</v>
      </c>
      <c r="J26">
        <v>500</v>
      </c>
      <c r="K26">
        <v>0.1</v>
      </c>
      <c r="L26">
        <v>3.056E-2</v>
      </c>
      <c r="M26" s="6"/>
      <c r="N26" s="7">
        <v>30</v>
      </c>
      <c r="O26">
        <v>0.59248658300000001</v>
      </c>
      <c r="P26" s="7">
        <v>30</v>
      </c>
      <c r="Q26">
        <v>0.50125223600000002</v>
      </c>
      <c r="R26" s="7">
        <v>30</v>
      </c>
      <c r="S26">
        <v>0.22218246899999999</v>
      </c>
      <c r="W26" s="7"/>
      <c r="X26" t="s">
        <v>75</v>
      </c>
      <c r="Y26" s="4">
        <v>0</v>
      </c>
      <c r="AC26" s="4">
        <v>1.25</v>
      </c>
      <c r="AD26" s="4">
        <v>1.6</v>
      </c>
      <c r="AE26" s="9">
        <f t="shared" si="1"/>
        <v>1.425</v>
      </c>
    </row>
    <row r="27" spans="1:31" x14ac:dyDescent="0.25">
      <c r="B27" t="s">
        <v>39</v>
      </c>
      <c r="C27">
        <v>0.4</v>
      </c>
      <c r="F27" s="7"/>
      <c r="I27">
        <v>0.32750000000000001</v>
      </c>
      <c r="J27">
        <v>500</v>
      </c>
      <c r="K27">
        <v>0.1</v>
      </c>
      <c r="L27">
        <v>4.9529999999999998E-2</v>
      </c>
      <c r="M27" s="6"/>
      <c r="N27" s="7">
        <v>200</v>
      </c>
      <c r="O27">
        <v>0.46905187799999998</v>
      </c>
      <c r="P27" s="7">
        <v>200</v>
      </c>
      <c r="Q27">
        <v>0.39069767399999999</v>
      </c>
      <c r="R27" s="7">
        <v>200</v>
      </c>
      <c r="S27">
        <v>0.132021467</v>
      </c>
      <c r="W27" s="7"/>
      <c r="X27" s="7" t="s">
        <v>49</v>
      </c>
      <c r="Y27" s="4">
        <v>50</v>
      </c>
      <c r="Z27" s="7"/>
      <c r="AC27" s="4">
        <v>0.63</v>
      </c>
      <c r="AD27" s="4">
        <v>1.25</v>
      </c>
      <c r="AE27" s="9">
        <f>AVERAGE(AC27:AD27)</f>
        <v>0.94</v>
      </c>
    </row>
    <row r="28" spans="1:31" x14ac:dyDescent="0.25">
      <c r="A28" t="s">
        <v>40</v>
      </c>
      <c r="B28" t="s">
        <v>34</v>
      </c>
      <c r="C28">
        <v>27</v>
      </c>
      <c r="D28" s="4">
        <v>0.5</v>
      </c>
      <c r="E28" s="4">
        <v>0.6</v>
      </c>
      <c r="F28" s="7">
        <f t="shared" si="2"/>
        <v>0.55000000000000004</v>
      </c>
      <c r="I28">
        <v>0.40250000000000002</v>
      </c>
      <c r="J28">
        <v>500</v>
      </c>
      <c r="K28">
        <v>0.1</v>
      </c>
      <c r="L28">
        <v>6.6280000000000006E-2</v>
      </c>
      <c r="M28" s="6"/>
      <c r="N28" s="7">
        <v>300</v>
      </c>
      <c r="O28">
        <v>0.402504472</v>
      </c>
      <c r="P28" s="7">
        <v>300</v>
      </c>
      <c r="Q28">
        <v>0.36064400699999999</v>
      </c>
      <c r="R28" s="7">
        <v>300</v>
      </c>
      <c r="S28">
        <v>0.10948121600000001</v>
      </c>
      <c r="X28" s="7" t="s">
        <v>53</v>
      </c>
      <c r="Y28" s="7" t="s">
        <v>78</v>
      </c>
      <c r="Z28" s="7"/>
    </row>
    <row r="29" spans="1:31" x14ac:dyDescent="0.25">
      <c r="B29" t="s">
        <v>35</v>
      </c>
      <c r="C29">
        <v>23</v>
      </c>
      <c r="D29" s="4">
        <v>0.45</v>
      </c>
      <c r="E29" s="4">
        <v>0.5</v>
      </c>
      <c r="F29" s="7">
        <f t="shared" si="2"/>
        <v>0.47499999999999998</v>
      </c>
      <c r="I29">
        <v>0.25</v>
      </c>
      <c r="J29">
        <v>700</v>
      </c>
      <c r="K29">
        <v>0.1</v>
      </c>
      <c r="L29">
        <v>2.6460000000000001E-2</v>
      </c>
      <c r="M29" s="6"/>
      <c r="N29" s="7">
        <v>400</v>
      </c>
      <c r="O29">
        <v>0.37137745999999999</v>
      </c>
      <c r="P29" s="7">
        <v>400</v>
      </c>
      <c r="Q29">
        <v>0.33273702999999999</v>
      </c>
      <c r="R29" s="7">
        <v>400</v>
      </c>
      <c r="S29">
        <v>9.0161002000000004E-2</v>
      </c>
      <c r="W29" t="s">
        <v>83</v>
      </c>
      <c r="Y29" t="s">
        <v>84</v>
      </c>
      <c r="AA29" t="s">
        <v>69</v>
      </c>
    </row>
    <row r="30" spans="1:31" x14ac:dyDescent="0.25">
      <c r="B30" t="s">
        <v>36</v>
      </c>
      <c r="C30">
        <v>18</v>
      </c>
      <c r="D30" s="4">
        <v>0.35499999999999998</v>
      </c>
      <c r="E30" s="4">
        <v>0.45</v>
      </c>
      <c r="F30" s="7">
        <f t="shared" si="2"/>
        <v>0.40249999999999997</v>
      </c>
      <c r="I30">
        <v>0.32750000000000001</v>
      </c>
      <c r="J30">
        <v>700</v>
      </c>
      <c r="K30">
        <v>0.1</v>
      </c>
      <c r="L30">
        <v>4.2290000000000001E-2</v>
      </c>
      <c r="M30" s="6"/>
      <c r="N30" s="7">
        <v>500</v>
      </c>
      <c r="O30">
        <v>0.338103757</v>
      </c>
      <c r="P30" s="7">
        <v>500</v>
      </c>
      <c r="Q30">
        <v>0.31985688699999998</v>
      </c>
      <c r="R30" s="7">
        <v>500</v>
      </c>
      <c r="S30">
        <v>6.9767441999999999E-2</v>
      </c>
      <c r="W30" t="s">
        <v>65</v>
      </c>
      <c r="X30" t="s">
        <v>66</v>
      </c>
      <c r="Y30" t="s">
        <v>65</v>
      </c>
      <c r="Z30" t="s">
        <v>66</v>
      </c>
      <c r="AA30" t="s">
        <v>65</v>
      </c>
      <c r="AB30" t="s">
        <v>66</v>
      </c>
    </row>
    <row r="31" spans="1:31" x14ac:dyDescent="0.25">
      <c r="B31" t="s">
        <v>37</v>
      </c>
      <c r="C31">
        <v>17</v>
      </c>
      <c r="D31" s="4">
        <v>0.3</v>
      </c>
      <c r="E31" s="4">
        <v>0.35499999999999998</v>
      </c>
      <c r="F31" s="7">
        <f t="shared" si="2"/>
        <v>0.32750000000000001</v>
      </c>
      <c r="I31">
        <v>0.40250000000000002</v>
      </c>
      <c r="J31">
        <v>700</v>
      </c>
      <c r="K31">
        <v>0.1</v>
      </c>
      <c r="L31">
        <v>5.7070000000000003E-2</v>
      </c>
      <c r="M31" s="6"/>
      <c r="N31" s="7">
        <v>600</v>
      </c>
      <c r="O31">
        <v>0.31878354199999998</v>
      </c>
      <c r="P31" s="7">
        <v>600</v>
      </c>
      <c r="Q31">
        <v>0.30483005400000002</v>
      </c>
      <c r="R31" s="7">
        <v>600</v>
      </c>
      <c r="S31">
        <v>5.6887299000000002E-2</v>
      </c>
      <c r="W31">
        <v>30</v>
      </c>
      <c r="X31">
        <v>0.58871270828483002</v>
      </c>
      <c r="Y31" s="7">
        <v>30</v>
      </c>
      <c r="Z31">
        <v>0.54235374330661501</v>
      </c>
      <c r="AA31" s="7">
        <v>30</v>
      </c>
      <c r="AB31">
        <v>0.276341587122094</v>
      </c>
    </row>
    <row r="32" spans="1:31" x14ac:dyDescent="0.25">
      <c r="B32" t="s">
        <v>38</v>
      </c>
      <c r="C32">
        <v>15</v>
      </c>
      <c r="D32" s="4">
        <v>0.2</v>
      </c>
      <c r="E32" s="4">
        <v>0.3</v>
      </c>
      <c r="F32" s="7">
        <f t="shared" si="2"/>
        <v>0.25</v>
      </c>
      <c r="I32">
        <v>0.25</v>
      </c>
      <c r="J32">
        <v>850</v>
      </c>
      <c r="K32">
        <v>0.1</v>
      </c>
      <c r="L32">
        <v>2.5000000000000001E-2</v>
      </c>
      <c r="M32" s="6"/>
      <c r="V32" s="7"/>
      <c r="W32">
        <v>200</v>
      </c>
      <c r="X32">
        <v>0.476371936009578</v>
      </c>
      <c r="Y32" s="7">
        <v>200</v>
      </c>
      <c r="Z32">
        <v>0.42976768550237798</v>
      </c>
      <c r="AA32" s="7">
        <v>200</v>
      </c>
      <c r="AB32">
        <v>0.14388740147005</v>
      </c>
    </row>
    <row r="33" spans="1:31" x14ac:dyDescent="0.25">
      <c r="B33" t="s">
        <v>39</v>
      </c>
      <c r="C33">
        <v>0.4</v>
      </c>
      <c r="F33" s="7"/>
      <c r="I33">
        <v>0.32750000000000001</v>
      </c>
      <c r="J33">
        <v>850</v>
      </c>
      <c r="K33">
        <v>0.1</v>
      </c>
      <c r="L33">
        <v>4.0120000000000003E-2</v>
      </c>
      <c r="M33" s="6"/>
      <c r="V33" s="7"/>
      <c r="W33">
        <v>300</v>
      </c>
      <c r="X33">
        <v>0.42535254598064298</v>
      </c>
      <c r="Y33" s="7">
        <v>300</v>
      </c>
      <c r="Z33">
        <v>0.38806038537741899</v>
      </c>
      <c r="AA33" s="7">
        <v>300</v>
      </c>
      <c r="AB33">
        <v>0.12133865319833299</v>
      </c>
    </row>
    <row r="34" spans="1:31" x14ac:dyDescent="0.25">
      <c r="A34" t="s">
        <v>41</v>
      </c>
      <c r="B34" t="s">
        <v>34</v>
      </c>
      <c r="C34">
        <v>48</v>
      </c>
      <c r="D34" s="4">
        <v>0.5</v>
      </c>
      <c r="E34" s="4">
        <v>0.6</v>
      </c>
      <c r="F34" s="7">
        <f t="shared" si="2"/>
        <v>0.55000000000000004</v>
      </c>
      <c r="I34">
        <v>0.40250000000000002</v>
      </c>
      <c r="J34">
        <v>850</v>
      </c>
      <c r="K34">
        <v>0.1</v>
      </c>
      <c r="L34">
        <v>5.2519999999999997E-2</v>
      </c>
      <c r="M34" s="6"/>
      <c r="N34" t="s">
        <v>44</v>
      </c>
      <c r="O34" t="s">
        <v>67</v>
      </c>
      <c r="P34" t="s">
        <v>68</v>
      </c>
      <c r="V34" s="7"/>
      <c r="W34">
        <v>400</v>
      </c>
      <c r="X34">
        <v>0.358179351828535</v>
      </c>
      <c r="Y34" s="7">
        <v>400</v>
      </c>
      <c r="Z34">
        <v>0.33263461602421202</v>
      </c>
      <c r="AA34" s="7">
        <v>400</v>
      </c>
      <c r="AB34">
        <v>9.3901714741838505E-2</v>
      </c>
    </row>
    <row r="35" spans="1:31" x14ac:dyDescent="0.25">
      <c r="B35" t="s">
        <v>107</v>
      </c>
      <c r="C35">
        <v>0</v>
      </c>
      <c r="D35" s="4">
        <v>0.35499999999999998</v>
      </c>
      <c r="E35" s="4">
        <v>0.5</v>
      </c>
      <c r="F35">
        <f t="shared" si="2"/>
        <v>0.42749999999999999</v>
      </c>
      <c r="M35" s="6"/>
      <c r="V35" s="7"/>
      <c r="W35">
        <v>500</v>
      </c>
      <c r="X35">
        <v>0.339730375969857</v>
      </c>
      <c r="Y35" s="7">
        <v>500</v>
      </c>
      <c r="Z35">
        <v>0.30945513353510401</v>
      </c>
      <c r="AA35" s="7">
        <v>500</v>
      </c>
      <c r="AB35">
        <v>8.8382790339670003E-2</v>
      </c>
    </row>
    <row r="36" spans="1:31" x14ac:dyDescent="0.25">
      <c r="B36" t="s">
        <v>37</v>
      </c>
      <c r="C36">
        <v>52</v>
      </c>
      <c r="D36" s="4">
        <v>0.3</v>
      </c>
      <c r="E36" s="4">
        <v>0.35499999999999998</v>
      </c>
      <c r="F36" s="7">
        <f>AVERAGE(D36:E36)</f>
        <v>0.32750000000000001</v>
      </c>
      <c r="M36" s="6"/>
      <c r="V36" s="7"/>
      <c r="W36">
        <v>600</v>
      </c>
      <c r="X36">
        <v>0.31938919745900801</v>
      </c>
      <c r="Y36" s="7">
        <v>600</v>
      </c>
      <c r="Z36">
        <v>0.288483220806864</v>
      </c>
      <c r="AA36" s="7">
        <v>600</v>
      </c>
      <c r="AB36">
        <v>8.2548498828806202E-2</v>
      </c>
    </row>
    <row r="37" spans="1:31" x14ac:dyDescent="0.25">
      <c r="B37" t="s">
        <v>39</v>
      </c>
      <c r="C37">
        <v>0.4</v>
      </c>
      <c r="I37" s="4">
        <v>1000</v>
      </c>
      <c r="J37" s="4">
        <v>1190</v>
      </c>
      <c r="K37" s="9">
        <f t="shared" ref="K37:K41" si="3">AVERAGE(I37:J37)</f>
        <v>1095</v>
      </c>
      <c r="M37" s="6"/>
    </row>
    <row r="38" spans="1:31" x14ac:dyDescent="0.25">
      <c r="I38" s="4">
        <v>840</v>
      </c>
      <c r="J38" s="4">
        <v>1000</v>
      </c>
      <c r="K38" s="9">
        <f t="shared" si="3"/>
        <v>920</v>
      </c>
      <c r="M38" s="6"/>
    </row>
    <row r="39" spans="1:31" x14ac:dyDescent="0.25">
      <c r="I39" s="4">
        <v>701</v>
      </c>
      <c r="J39" s="4">
        <v>840</v>
      </c>
      <c r="K39" s="9">
        <f t="shared" si="3"/>
        <v>770.5</v>
      </c>
      <c r="M39" s="6"/>
      <c r="W39" t="s">
        <v>81</v>
      </c>
      <c r="Y39" t="s">
        <v>82</v>
      </c>
      <c r="AB39" t="s">
        <v>86</v>
      </c>
      <c r="AD39" t="s">
        <v>81</v>
      </c>
    </row>
    <row r="40" spans="1:31" x14ac:dyDescent="0.25">
      <c r="I40" s="4">
        <v>500</v>
      </c>
      <c r="J40" s="4">
        <v>701</v>
      </c>
      <c r="K40" s="9">
        <f t="shared" si="3"/>
        <v>600.5</v>
      </c>
      <c r="M40" s="6"/>
      <c r="W40" t="s">
        <v>65</v>
      </c>
      <c r="X40" t="s">
        <v>66</v>
      </c>
      <c r="Y40" t="s">
        <v>65</v>
      </c>
      <c r="Z40" t="s">
        <v>66</v>
      </c>
      <c r="AB40" t="s">
        <v>65</v>
      </c>
      <c r="AC40" t="s">
        <v>66</v>
      </c>
      <c r="AD40" t="s">
        <v>65</v>
      </c>
      <c r="AE40" t="s">
        <v>66</v>
      </c>
    </row>
    <row r="41" spans="1:31" x14ac:dyDescent="0.25">
      <c r="A41" s="7" t="s">
        <v>81</v>
      </c>
      <c r="B41" s="7"/>
      <c r="C41" s="7" t="s">
        <v>82</v>
      </c>
      <c r="D41" s="7"/>
      <c r="E41" s="7" t="s">
        <v>87</v>
      </c>
      <c r="F41" s="7"/>
      <c r="G41" s="7" t="s">
        <v>86</v>
      </c>
      <c r="H41" s="7"/>
      <c r="I41" s="4">
        <v>350</v>
      </c>
      <c r="J41" s="4">
        <v>500</v>
      </c>
      <c r="K41" s="9">
        <f t="shared" si="3"/>
        <v>425</v>
      </c>
      <c r="M41" s="6"/>
      <c r="W41" s="7">
        <v>30</v>
      </c>
      <c r="X41">
        <v>0.87066748199999999</v>
      </c>
      <c r="Y41" s="7">
        <v>30</v>
      </c>
      <c r="Z41">
        <v>0.74149729600000003</v>
      </c>
      <c r="AB41" s="7">
        <v>30</v>
      </c>
      <c r="AC41">
        <v>0.75396966600000004</v>
      </c>
      <c r="AD41" s="7">
        <v>30</v>
      </c>
      <c r="AE41">
        <v>0.66760154000000005</v>
      </c>
    </row>
    <row r="42" spans="1:31" x14ac:dyDescent="0.25">
      <c r="A42" s="7" t="s">
        <v>65</v>
      </c>
      <c r="B42" s="7" t="s">
        <v>66</v>
      </c>
      <c r="C42" s="7" t="s">
        <v>65</v>
      </c>
      <c r="D42" s="7" t="s">
        <v>66</v>
      </c>
      <c r="E42" s="7" t="s">
        <v>65</v>
      </c>
      <c r="F42" s="7" t="s">
        <v>66</v>
      </c>
      <c r="G42" s="7" t="s">
        <v>65</v>
      </c>
      <c r="H42" s="7" t="s">
        <v>66</v>
      </c>
      <c r="M42" s="6"/>
      <c r="W42" s="7">
        <v>200</v>
      </c>
      <c r="X42">
        <v>0.74754965900000003</v>
      </c>
      <c r="Y42" s="7">
        <v>200</v>
      </c>
      <c r="Z42">
        <v>0.59223543700000003</v>
      </c>
      <c r="AB42" s="7">
        <v>200</v>
      </c>
      <c r="AC42">
        <v>0.59460421200000002</v>
      </c>
      <c r="AD42" s="7">
        <v>200</v>
      </c>
      <c r="AE42">
        <v>0.45439152300000002</v>
      </c>
    </row>
    <row r="43" spans="1:31" x14ac:dyDescent="0.25">
      <c r="A43" s="7">
        <v>300.113378684807</v>
      </c>
      <c r="B43" s="7">
        <v>8.7152671755725206E-2</v>
      </c>
      <c r="C43" s="7">
        <v>300.850340136054</v>
      </c>
      <c r="D43" s="7">
        <v>9.1854961832061002E-2</v>
      </c>
      <c r="E43" s="7">
        <v>300.850340136054</v>
      </c>
      <c r="F43" s="7">
        <v>8.5389312977099202E-2</v>
      </c>
      <c r="G43" s="7">
        <v>300.113378684807</v>
      </c>
      <c r="H43" s="7">
        <v>8.8160305343511394E-2</v>
      </c>
      <c r="M43" s="6"/>
      <c r="W43" s="7">
        <v>300</v>
      </c>
      <c r="X43">
        <v>0.66504638400000005</v>
      </c>
      <c r="Y43" s="7">
        <v>300</v>
      </c>
      <c r="Z43">
        <v>0.53234034299999999</v>
      </c>
      <c r="AB43" s="7">
        <v>300</v>
      </c>
      <c r="AC43">
        <v>0.51383736700000004</v>
      </c>
      <c r="AD43" s="7">
        <v>300</v>
      </c>
      <c r="AE43">
        <v>0.328272377</v>
      </c>
    </row>
    <row r="44" spans="1:31" x14ac:dyDescent="0.25">
      <c r="A44" s="7">
        <v>499.82993197278898</v>
      </c>
      <c r="B44" s="7">
        <v>6.6328244274809101E-2</v>
      </c>
      <c r="C44" s="7">
        <v>500.56689342403598</v>
      </c>
      <c r="D44" s="7">
        <v>7.8503816793893094E-2</v>
      </c>
      <c r="E44" s="7">
        <v>499.82993197278898</v>
      </c>
      <c r="F44" s="7">
        <v>6.9351145038167902E-2</v>
      </c>
      <c r="G44" s="7">
        <v>500.56689342403598</v>
      </c>
      <c r="H44" s="7">
        <v>7.5564885496183204E-2</v>
      </c>
      <c r="J44" t="str" cm="1">
        <f t="array" ref="J44">_xlfn.CONCAT(K37:K41/1000&amp;",")</f>
        <v>1.095,0.92,0.7705,0.6005,0.425,</v>
      </c>
      <c r="M44" s="6"/>
      <c r="W44" s="7">
        <v>400</v>
      </c>
      <c r="X44">
        <v>0.55670110799999994</v>
      </c>
      <c r="Y44" s="7">
        <v>400</v>
      </c>
      <c r="Z44">
        <v>0.47241640099999999</v>
      </c>
      <c r="AB44" s="7">
        <v>400</v>
      </c>
      <c r="AC44">
        <v>0.44535720000000001</v>
      </c>
      <c r="AD44" s="7">
        <v>400</v>
      </c>
      <c r="AE44">
        <v>0.227449335</v>
      </c>
    </row>
    <row r="45" spans="1:31" x14ac:dyDescent="0.25">
      <c r="A45" s="7">
        <v>700.28344671201796</v>
      </c>
      <c r="B45" s="7">
        <v>5.7175572519083902E-2</v>
      </c>
      <c r="C45" s="7">
        <v>700.28344671201796</v>
      </c>
      <c r="D45" s="7">
        <v>7.3633587786259502E-2</v>
      </c>
      <c r="E45" s="7">
        <v>700.28344671201796</v>
      </c>
      <c r="F45" s="7">
        <v>5.9022900763358699E-2</v>
      </c>
      <c r="G45" s="7">
        <v>700.28344671201796</v>
      </c>
      <c r="H45" s="7">
        <v>6.3977099236641202E-2</v>
      </c>
      <c r="M45" s="6"/>
      <c r="W45" s="7">
        <v>500</v>
      </c>
      <c r="X45">
        <v>0.41705873999999998</v>
      </c>
      <c r="Y45" s="7">
        <v>500</v>
      </c>
      <c r="Z45">
        <v>0.42884492200000002</v>
      </c>
      <c r="AB45" s="7">
        <v>500</v>
      </c>
      <c r="AC45">
        <v>0.36657790600000001</v>
      </c>
      <c r="AD45" s="7">
        <v>500</v>
      </c>
      <c r="AE45">
        <v>0.14812798099999999</v>
      </c>
    </row>
    <row r="46" spans="1:31" x14ac:dyDescent="0.25">
      <c r="A46" s="7">
        <v>850.62358276643999</v>
      </c>
      <c r="B46" s="7">
        <v>5.2557251908396899E-2</v>
      </c>
      <c r="C46" s="7">
        <v>850.62358276643999</v>
      </c>
      <c r="D46" s="7">
        <v>7.1030534351144994E-2</v>
      </c>
      <c r="E46" s="7">
        <v>849.88662131519197</v>
      </c>
      <c r="F46" s="7">
        <v>5.6755725190839698E-2</v>
      </c>
      <c r="G46" s="7">
        <v>850.62358276643999</v>
      </c>
      <c r="H46" s="7">
        <v>6.2465648854961801E-2</v>
      </c>
      <c r="M46" s="6"/>
      <c r="W46" s="7">
        <v>600</v>
      </c>
      <c r="X46">
        <v>0.36131328299999999</v>
      </c>
      <c r="Y46" s="7">
        <v>600</v>
      </c>
      <c r="Z46">
        <v>0.399321549</v>
      </c>
      <c r="AB46" s="7">
        <v>600</v>
      </c>
      <c r="AC46">
        <v>0.308969041</v>
      </c>
      <c r="AD46" s="7">
        <v>600</v>
      </c>
      <c r="AE46">
        <v>9.0669687999999998E-2</v>
      </c>
    </row>
    <row r="47" spans="1:31" x14ac:dyDescent="0.25">
      <c r="M47" s="6"/>
    </row>
    <row r="48" spans="1:31" x14ac:dyDescent="0.25">
      <c r="M48" s="6"/>
    </row>
    <row r="49" spans="1:18" x14ac:dyDescent="0.25">
      <c r="A49" s="7" t="s">
        <v>91</v>
      </c>
      <c r="B49" s="7"/>
      <c r="C49" s="7" t="s">
        <v>90</v>
      </c>
      <c r="D49" s="7"/>
      <c r="E49" s="7" t="s">
        <v>89</v>
      </c>
      <c r="F49" s="7"/>
      <c r="G49" s="7" t="s">
        <v>88</v>
      </c>
      <c r="H49" s="7"/>
      <c r="M49" s="6"/>
    </row>
    <row r="50" spans="1:18" x14ac:dyDescent="0.25">
      <c r="A50" s="7" t="s">
        <v>65</v>
      </c>
      <c r="B50" s="7" t="s">
        <v>66</v>
      </c>
      <c r="C50" s="7" t="s">
        <v>65</v>
      </c>
      <c r="D50" s="7" t="s">
        <v>66</v>
      </c>
      <c r="E50" s="7" t="s">
        <v>65</v>
      </c>
      <c r="F50" s="7" t="s">
        <v>66</v>
      </c>
      <c r="G50" s="7" t="s">
        <v>65</v>
      </c>
      <c r="H50" s="7" t="s">
        <v>66</v>
      </c>
      <c r="M50" s="6"/>
    </row>
    <row r="51" spans="1:18" x14ac:dyDescent="0.25">
      <c r="A51" s="7">
        <v>300.11507479861899</v>
      </c>
      <c r="B51" s="7">
        <v>8.5759689922480606E-2</v>
      </c>
      <c r="C51" s="7">
        <v>298.67511520737298</v>
      </c>
      <c r="D51" s="7">
        <v>9.0961240310077504E-2</v>
      </c>
      <c r="E51" s="7">
        <v>299.42396313363997</v>
      </c>
      <c r="F51" s="7">
        <v>8.5077519379844896E-2</v>
      </c>
      <c r="G51" s="7">
        <v>300.17281105990702</v>
      </c>
      <c r="H51" s="7">
        <v>8.7038759689922404E-2</v>
      </c>
      <c r="M51" s="6"/>
    </row>
    <row r="52" spans="1:18" x14ac:dyDescent="0.25">
      <c r="A52" s="7">
        <v>500.57537399309501</v>
      </c>
      <c r="B52" s="7">
        <v>6.5550387596899198E-2</v>
      </c>
      <c r="C52" s="7">
        <v>500.86405529953902</v>
      </c>
      <c r="D52" s="7">
        <v>7.74031007751938E-2</v>
      </c>
      <c r="E52" s="7">
        <v>499.36635944700402</v>
      </c>
      <c r="F52" s="7">
        <v>6.8279069767441802E-2</v>
      </c>
      <c r="G52" s="7">
        <v>500.11520737327101</v>
      </c>
      <c r="H52" s="7">
        <v>7.4674418604651099E-2</v>
      </c>
      <c r="M52" s="6"/>
    </row>
    <row r="53" spans="1:18" x14ac:dyDescent="0.25">
      <c r="A53" s="7">
        <v>700.287686996547</v>
      </c>
      <c r="B53" s="7">
        <v>5.3441860465116203E-2</v>
      </c>
      <c r="C53" s="7">
        <v>699.30875576036794</v>
      </c>
      <c r="D53" s="7">
        <v>7.1604651162790703E-2</v>
      </c>
      <c r="E53" s="7">
        <v>699.30875576036794</v>
      </c>
      <c r="F53" s="7">
        <v>5.7705426356589103E-2</v>
      </c>
      <c r="G53" s="7">
        <v>700.80645161290295</v>
      </c>
      <c r="H53" s="7">
        <v>6.2224806201550298E-2</v>
      </c>
      <c r="M53" s="6"/>
    </row>
    <row r="54" spans="1:18" x14ac:dyDescent="0.25">
      <c r="A54" s="7">
        <v>849.13693901035595</v>
      </c>
      <c r="B54" s="7">
        <v>5.1906976744185998E-2</v>
      </c>
      <c r="C54" s="7">
        <v>851.32488479262599</v>
      </c>
      <c r="D54" s="7">
        <v>7.06666666666666E-2</v>
      </c>
      <c r="E54" s="7">
        <v>849.078341013824</v>
      </c>
      <c r="F54" s="7">
        <v>5.6511627906976697E-2</v>
      </c>
      <c r="G54" s="7">
        <v>850.576036866359</v>
      </c>
      <c r="H54" s="7">
        <v>6.2310077519379801E-2</v>
      </c>
      <c r="M54" s="6"/>
    </row>
    <row r="55" spans="1:18" x14ac:dyDescent="0.25">
      <c r="M55" s="6"/>
    </row>
    <row r="56" spans="1:18" x14ac:dyDescent="0.25">
      <c r="M56" s="6"/>
    </row>
    <row r="57" spans="1:18" x14ac:dyDescent="0.25">
      <c r="A57" s="7" t="s">
        <v>95</v>
      </c>
      <c r="B57" s="7"/>
      <c r="C57" s="7" t="s">
        <v>94</v>
      </c>
      <c r="D57" s="7"/>
      <c r="E57" s="7" t="s">
        <v>93</v>
      </c>
      <c r="F57" s="7"/>
      <c r="G57" s="7" t="s">
        <v>92</v>
      </c>
      <c r="H57" s="7"/>
      <c r="M57" s="6"/>
    </row>
    <row r="58" spans="1:18" x14ac:dyDescent="0.25">
      <c r="A58" s="7" t="s">
        <v>65</v>
      </c>
      <c r="B58" s="7" t="s">
        <v>66</v>
      </c>
      <c r="C58" s="7" t="s">
        <v>65</v>
      </c>
      <c r="D58" s="7" t="s">
        <v>66</v>
      </c>
      <c r="E58" s="7" t="s">
        <v>65</v>
      </c>
      <c r="F58" s="7" t="s">
        <v>66</v>
      </c>
      <c r="G58" s="7" t="s">
        <v>65</v>
      </c>
      <c r="H58" s="7" t="s">
        <v>66</v>
      </c>
      <c r="M58" s="6"/>
    </row>
    <row r="59" spans="1:18" x14ac:dyDescent="0.25">
      <c r="A59" s="7">
        <v>299.91851980000001</v>
      </c>
      <c r="B59" s="7">
        <v>8.5457529000000004E-2</v>
      </c>
      <c r="C59" s="7">
        <v>300.72647430000001</v>
      </c>
      <c r="D59" s="7">
        <v>9.0755798999999998E-2</v>
      </c>
      <c r="E59" s="7">
        <v>299.90049010000001</v>
      </c>
      <c r="F59" s="7">
        <v>8.4111960999999999E-2</v>
      </c>
      <c r="G59" s="7">
        <v>299.90161690000002</v>
      </c>
      <c r="H59" s="7">
        <v>8.4196059000000004E-2</v>
      </c>
      <c r="M59" s="6"/>
      <c r="R59" t="s">
        <v>102</v>
      </c>
    </row>
    <row r="60" spans="1:18" x14ac:dyDescent="0.25">
      <c r="A60" s="7">
        <v>500.0974296</v>
      </c>
      <c r="B60" s="7">
        <v>6.4963550999999994E-2</v>
      </c>
      <c r="C60" s="7">
        <v>499.51033849999999</v>
      </c>
      <c r="D60" s="7">
        <v>7.6148489999999999E-2</v>
      </c>
      <c r="E60" s="7">
        <v>499.40103360000001</v>
      </c>
      <c r="F60" s="7">
        <v>6.7990983000000005E-2</v>
      </c>
      <c r="G60" s="7">
        <v>500.22363719999998</v>
      </c>
      <c r="H60" s="7">
        <v>7.4382527000000004E-2</v>
      </c>
      <c r="M60" s="6"/>
      <c r="R60" t="s">
        <v>103</v>
      </c>
    </row>
    <row r="61" spans="1:18" x14ac:dyDescent="0.25">
      <c r="A61" s="7">
        <v>699.66107690000001</v>
      </c>
      <c r="B61" s="7">
        <v>5.3552061999999997E-2</v>
      </c>
      <c r="C61" s="7">
        <v>699.14047019999998</v>
      </c>
      <c r="D61" s="7">
        <v>6.9698783E-2</v>
      </c>
      <c r="E61" s="7">
        <v>701.18909140000005</v>
      </c>
      <c r="F61" s="7">
        <v>5.7588955999999997E-2</v>
      </c>
      <c r="G61" s="7">
        <v>699.78165030000002</v>
      </c>
      <c r="H61" s="7">
        <v>6.2550547999999997E-2</v>
      </c>
      <c r="M61" s="6"/>
      <c r="R61" t="s">
        <v>104</v>
      </c>
    </row>
    <row r="62" spans="1:18" x14ac:dyDescent="0.25">
      <c r="A62" s="7">
        <v>849.23183210000002</v>
      </c>
      <c r="B62" s="7">
        <v>5.1132575E-2</v>
      </c>
      <c r="C62" s="7">
        <v>850.22346389999996</v>
      </c>
      <c r="D62" s="7">
        <v>7.0138820000000004E-2</v>
      </c>
      <c r="E62" s="7">
        <v>850.03415240000004</v>
      </c>
      <c r="F62" s="7">
        <v>5.6010354999999998E-2</v>
      </c>
      <c r="G62" s="7">
        <v>849.38057679999997</v>
      </c>
      <c r="H62" s="7">
        <v>6.2233511999999998E-2</v>
      </c>
      <c r="M62" s="6"/>
      <c r="R62" t="s">
        <v>105</v>
      </c>
    </row>
    <row r="63" spans="1:18" x14ac:dyDescent="0.25">
      <c r="M63" s="6"/>
      <c r="R63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Bhatia</dc:creator>
  <cp:lastModifiedBy>Samarth Bhatia</cp:lastModifiedBy>
  <dcterms:created xsi:type="dcterms:W3CDTF">2022-11-09T13:37:12Z</dcterms:created>
  <dcterms:modified xsi:type="dcterms:W3CDTF">2022-11-23T10:25:52Z</dcterms:modified>
</cp:coreProperties>
</file>