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omments+xml" PartName="/xl/comments/comment1.xml"/>
  <Override ContentType="application/vnd.openxmlformats-officedocument.spreadsheetml.worksheet+xml" PartName="/xl/worksheets/sheet3.xml"/>
  <Override ContentType="application/vnd.openxmlformats-officedocument.spreadsheetml.comments+xml" PartName="/xl/comments/comment2.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1" autoFilterDateGrouping="1" firstSheet="0" minimized="0" showHorizontalScroll="1" showSheetTabs="1" showVerticalScroll="1" tabRatio="600" visibility="visible"/>
  </bookViews>
  <sheets>
    <sheet xmlns:r="http://schemas.openxmlformats.org/officeDocument/2006/relationships" name="Production Schedule" sheetId="1" state="hidden" r:id="rId1"/>
    <sheet xmlns:r="http://schemas.openxmlformats.org/officeDocument/2006/relationships" name="ERP" sheetId="2" state="visible" r:id="rId2"/>
    <sheet xmlns:r="http://schemas.openxmlformats.org/officeDocument/2006/relationships" name="Body Log" sheetId="3" state="visible" r:id="rId3"/>
    <sheet xmlns:r="http://schemas.openxmlformats.org/officeDocument/2006/relationships" name="ERP_Verify" sheetId="4" state="visible" r:id="rId4"/>
    <sheet xmlns:r="http://schemas.openxmlformats.org/officeDocument/2006/relationships" name="Sensor Log" sheetId="5" state="visible" r:id="rId5"/>
    <sheet xmlns:r="http://schemas.openxmlformats.org/officeDocument/2006/relationships" name="Amplifier Log" sheetId="6" state="visible" r:id="rId6"/>
    <sheet xmlns:r="http://schemas.openxmlformats.org/officeDocument/2006/relationships" name="Production Log" sheetId="7" state="visible" r:id="rId7"/>
    <sheet xmlns:r="http://schemas.openxmlformats.org/officeDocument/2006/relationships" name="Controller Log" sheetId="8" state="visible" r:id="rId8"/>
    <sheet xmlns:r="http://schemas.openxmlformats.org/officeDocument/2006/relationships" name="Summary" sheetId="9" state="hidden" r:id="rId9"/>
    <sheet xmlns:r="http://schemas.openxmlformats.org/officeDocument/2006/relationships" name="Failure Data" sheetId="10" state="visible" r:id="rId10"/>
    <sheet xmlns:r="http://schemas.openxmlformats.org/officeDocument/2006/relationships" name="Part Inventory Tracking" sheetId="11" state="visible" r:id="rId11"/>
    <sheet xmlns:r="http://schemas.openxmlformats.org/officeDocument/2006/relationships" name="SheetX" sheetId="12" state="visible" r:id="rId12"/>
  </sheets>
  <definedNames>
    <definedName hidden="1" localSheetId="1" name="_xlnm._FilterDatabase">'ERP'!$A$2:$AP$1200</definedName>
    <definedName hidden="1" localSheetId="7" name="_xlnm._FilterDatabase">'Controller Log'!$A$1:$AG$927</definedName>
  </definedNames>
  <calcPr calcId="124519" fullCalcOnLoad="1"/>
</workbook>
</file>

<file path=xl/sharedStrings.xml><?xml version="1.0" encoding="utf-8"?>
<sst xmlns="http://schemas.openxmlformats.org/spreadsheetml/2006/main" uniqueCount="7289">
  <si>
    <t>Task/Date</t>
  </si>
  <si>
    <t>Mon</t>
  </si>
  <si>
    <t>Tues</t>
  </si>
  <si>
    <t>Wed</t>
  </si>
  <si>
    <t>Thurs</t>
  </si>
  <si>
    <t>Fri</t>
  </si>
  <si>
    <t>Sat</t>
  </si>
  <si>
    <t>Sun</t>
  </si>
  <si>
    <t>Tue</t>
  </si>
  <si>
    <t>Thu</t>
  </si>
  <si>
    <t>Major deadline</t>
  </si>
  <si>
    <t>Sensor preparation</t>
  </si>
  <si>
    <t>GW</t>
  </si>
  <si>
    <t>Body bonding</t>
  </si>
  <si>
    <t>Nick</t>
  </si>
  <si>
    <t>Amplifier preparation</t>
  </si>
  <si>
    <t>Eletronics integration</t>
  </si>
  <si>
    <t>Calibration &amp; test</t>
  </si>
  <si>
    <t>Back cover</t>
  </si>
  <si>
    <t>4M3-06</t>
  </si>
  <si>
    <t>M3-08</t>
  </si>
  <si>
    <t>M3-12</t>
  </si>
  <si>
    <t>M3-13</t>
  </si>
  <si>
    <t>Certified</t>
  </si>
  <si>
    <t>Fully Assembled</t>
  </si>
  <si>
    <t>Issues</t>
  </si>
  <si>
    <t>Broken</t>
  </si>
  <si>
    <t>ERP State Lvl 1</t>
  </si>
  <si>
    <t>ERP State Lvl 2</t>
  </si>
  <si>
    <t>Subtype</t>
  </si>
  <si>
    <t>Customer</t>
  </si>
  <si>
    <t>Overall ERP State</t>
  </si>
  <si>
    <t>Bonded WO</t>
  </si>
  <si>
    <t>Date of Bonding</t>
  </si>
  <si>
    <t>Assembled WO</t>
  </si>
  <si>
    <t>Date of Assembly</t>
  </si>
  <si>
    <t>Sales Order</t>
  </si>
  <si>
    <t>Transfer</t>
  </si>
  <si>
    <t>Adjustment</t>
  </si>
  <si>
    <t>Notes</t>
  </si>
  <si>
    <t>WO60</t>
  </si>
  <si>
    <t>SO-000021</t>
  </si>
  <si>
    <t>SO-000017</t>
  </si>
  <si>
    <t>SO-000016</t>
  </si>
  <si>
    <t>SO-000015</t>
  </si>
  <si>
    <t>ADJ-000312</t>
  </si>
  <si>
    <t>previously TR-000002</t>
  </si>
  <si>
    <t>previously TR-000002, entire flw written off in adjustment</t>
  </si>
  <si>
    <t>SO-000010</t>
  </si>
  <si>
    <t>SO-000018</t>
  </si>
  <si>
    <t>entire flw written off in adjustment</t>
  </si>
  <si>
    <t>SO-000023</t>
  </si>
  <si>
    <t>WO122</t>
  </si>
  <si>
    <t>SO-000033</t>
  </si>
  <si>
    <t>WO123</t>
  </si>
  <si>
    <t>SO-000029</t>
  </si>
  <si>
    <t>Shipped to Zhidong but marked as Samsung</t>
  </si>
  <si>
    <t>RMA-ZHIDONG</t>
  </si>
  <si>
    <t>wasn't deducted last year, might as well add it to an overall RMA</t>
  </si>
  <si>
    <t>SO-000026</t>
  </si>
  <si>
    <t>SO-000007</t>
  </si>
  <si>
    <t>SO-000026, returned 1 of those, and added one to SO-000007</t>
  </si>
  <si>
    <t>SO-000024</t>
  </si>
  <si>
    <t>Also included on WO284</t>
  </si>
  <si>
    <t>SO-000027</t>
  </si>
  <si>
    <t>SO-000039</t>
  </si>
  <si>
    <t>empty row for generation transition</t>
  </si>
  <si>
    <t>SO-000047</t>
  </si>
  <si>
    <t>SO-000059/3</t>
  </si>
  <si>
    <t>SO-000036</t>
  </si>
  <si>
    <t>SO-000040</t>
  </si>
  <si>
    <t>SO-000035</t>
  </si>
  <si>
    <t>TR17</t>
  </si>
  <si>
    <t>SO-000045</t>
  </si>
  <si>
    <t>SO-000049</t>
  </si>
  <si>
    <t>SO94</t>
  </si>
  <si>
    <t>SO-000094</t>
  </si>
  <si>
    <t>SO-000074</t>
  </si>
  <si>
    <t>SO87</t>
  </si>
  <si>
    <t>SO-000087</t>
  </si>
  <si>
    <t>Previously ADJ 312</t>
  </si>
  <si>
    <t>SO102</t>
  </si>
  <si>
    <t>SO-000102</t>
  </si>
  <si>
    <t>SO-000056</t>
  </si>
  <si>
    <t>SO-000052</t>
  </si>
  <si>
    <t>SO-000067</t>
  </si>
  <si>
    <t>SO-000060</t>
  </si>
  <si>
    <t>SO-000059/1</t>
  </si>
  <si>
    <t>SO-000059/2</t>
  </si>
  <si>
    <t>SO-000065</t>
  </si>
  <si>
    <t>SO-000066</t>
  </si>
  <si>
    <t>SO-000070</t>
  </si>
  <si>
    <t>SO-000044</t>
  </si>
  <si>
    <t>SO-000056/1</t>
  </si>
  <si>
    <t>WO-000284</t>
  </si>
  <si>
    <t>SO-000059</t>
  </si>
  <si>
    <t>21004620/1</t>
  </si>
  <si>
    <t>SO-000069</t>
  </si>
  <si>
    <t>previously ad312</t>
  </si>
  <si>
    <t>WO134</t>
  </si>
  <si>
    <t>SO-000053</t>
  </si>
  <si>
    <t>SO96</t>
  </si>
  <si>
    <t>SO-000096</t>
  </si>
  <si>
    <t>SO92</t>
  </si>
  <si>
    <t>SO-000092</t>
  </si>
  <si>
    <t>WO169</t>
  </si>
  <si>
    <t>SO-000072</t>
  </si>
  <si>
    <t>WO171</t>
  </si>
  <si>
    <t>WO172</t>
  </si>
  <si>
    <t>SO-000061/1</t>
  </si>
  <si>
    <t>previously WO172</t>
  </si>
  <si>
    <t>SO86</t>
  </si>
  <si>
    <t>SO-000086</t>
  </si>
  <si>
    <t>RMA-BR-210714A</t>
  </si>
  <si>
    <t>RMA</t>
  </si>
  <si>
    <t>SO81</t>
  </si>
  <si>
    <t>SO-000081</t>
  </si>
  <si>
    <t>WO420</t>
  </si>
  <si>
    <t>WO284</t>
  </si>
  <si>
    <t>SO-000073</t>
  </si>
  <si>
    <t>SO90</t>
  </si>
  <si>
    <t>SO-000090</t>
  </si>
  <si>
    <t>TR14</t>
  </si>
  <si>
    <t>WO421</t>
  </si>
  <si>
    <t>WO173</t>
  </si>
  <si>
    <t>SO112</t>
  </si>
  <si>
    <t>SO-000112</t>
  </si>
  <si>
    <t>SO101</t>
  </si>
  <si>
    <t>SO-000101</t>
  </si>
  <si>
    <t>SO99</t>
  </si>
  <si>
    <t>SO-000099</t>
  </si>
  <si>
    <t>SO-000051</t>
  </si>
  <si>
    <t>SO100</t>
  </si>
  <si>
    <t>SO-000100</t>
  </si>
  <si>
    <t>SO105</t>
  </si>
  <si>
    <t>SO-000105</t>
  </si>
  <si>
    <t>SO103</t>
  </si>
  <si>
    <t>SO-000103</t>
  </si>
  <si>
    <t>WO285</t>
  </si>
  <si>
    <t>98006428/4</t>
  </si>
  <si>
    <t>SO106</t>
  </si>
  <si>
    <t>SO-000106</t>
  </si>
  <si>
    <t>RMA-THERMO</t>
  </si>
  <si>
    <t>WO281</t>
  </si>
  <si>
    <t>SO120</t>
  </si>
  <si>
    <t>SO-000120</t>
  </si>
  <si>
    <t>SO116</t>
  </si>
  <si>
    <t>SO-000116</t>
  </si>
  <si>
    <t>SO98600428/3</t>
  </si>
  <si>
    <t>98006428/3</t>
  </si>
  <si>
    <t>TR12</t>
  </si>
  <si>
    <t>WO302</t>
  </si>
  <si>
    <t>21004657-RESHIP</t>
  </si>
  <si>
    <t>21004657 returned</t>
  </si>
  <si>
    <t>TR2</t>
  </si>
  <si>
    <t>SO117</t>
  </si>
  <si>
    <t>SO-000117</t>
  </si>
  <si>
    <t>WO360</t>
  </si>
  <si>
    <t>Previously TR-000002</t>
  </si>
  <si>
    <t>SO121</t>
  </si>
  <si>
    <t>SO-000121</t>
  </si>
  <si>
    <t>WO283</t>
  </si>
  <si>
    <t>21004601/1</t>
  </si>
  <si>
    <t>WO280</t>
  </si>
  <si>
    <t>Already built? WO TE</t>
  </si>
  <si>
    <t>WO382</t>
  </si>
  <si>
    <t>WO170</t>
  </si>
  <si>
    <t>WO259</t>
  </si>
  <si>
    <t>WO259?</t>
  </si>
  <si>
    <t>WO423</t>
  </si>
  <si>
    <t>WO TE</t>
  </si>
  <si>
    <t>WO260?</t>
  </si>
  <si>
    <t>WO261?</t>
  </si>
  <si>
    <t>WO282</t>
  </si>
  <si>
    <t>WO417</t>
  </si>
  <si>
    <t>RMA-ZAHO-20220823</t>
  </si>
  <si>
    <t>TR20</t>
  </si>
  <si>
    <t>WO362</t>
  </si>
  <si>
    <t>probably was assembled - old and in397rnal</t>
  </si>
  <si>
    <t>WO260</t>
  </si>
  <si>
    <t>old sold</t>
  </si>
  <si>
    <t>WO Issues</t>
  </si>
  <si>
    <t>WO304</t>
  </si>
  <si>
    <t>WO305</t>
  </si>
  <si>
    <t>21004635-RESHIP</t>
  </si>
  <si>
    <t>21004635 returned</t>
  </si>
  <si>
    <t>21004635/1-RESHIP</t>
  </si>
  <si>
    <t>21004635/1 returned</t>
  </si>
  <si>
    <t>WO303</t>
  </si>
  <si>
    <t>WO307</t>
  </si>
  <si>
    <t>WO359</t>
  </si>
  <si>
    <t>WO316</t>
  </si>
  <si>
    <t>WO315</t>
  </si>
  <si>
    <t>WO261</t>
  </si>
  <si>
    <t>WO317</t>
  </si>
  <si>
    <t>WO321</t>
  </si>
  <si>
    <t>WO322</t>
  </si>
  <si>
    <t>WO323</t>
  </si>
  <si>
    <t>WO331</t>
  </si>
  <si>
    <t>WO332</t>
  </si>
  <si>
    <t>21004635/2-RESHIP</t>
  </si>
  <si>
    <t>21004635/2 returned</t>
  </si>
  <si>
    <t>WO351</t>
  </si>
  <si>
    <t>WO352</t>
  </si>
  <si>
    <t>21004635/3-RESHIP</t>
  </si>
  <si>
    <t>21004635/3 returned</t>
  </si>
  <si>
    <t>WO Internal</t>
  </si>
  <si>
    <t>WO361</t>
  </si>
  <si>
    <t>WO363</t>
  </si>
  <si>
    <t>WO364</t>
  </si>
  <si>
    <t>WO365</t>
  </si>
  <si>
    <t>WO366</t>
  </si>
  <si>
    <t>Assembled - Dead with customer??</t>
  </si>
  <si>
    <t>WO374</t>
  </si>
  <si>
    <t>WO375</t>
  </si>
  <si>
    <t>Assembled - Dead??</t>
  </si>
  <si>
    <t>RMA-TE-20220829</t>
  </si>
  <si>
    <t>WO418</t>
  </si>
  <si>
    <t>WO PMI</t>
  </si>
  <si>
    <t>98006443/1</t>
  </si>
  <si>
    <t>assembled but already dead in warehouse?</t>
  </si>
  <si>
    <t>WO380</t>
  </si>
  <si>
    <t>WO376</t>
  </si>
  <si>
    <t>WO373</t>
  </si>
  <si>
    <t>WO379</t>
  </si>
  <si>
    <t>21004635/4-RESHIP</t>
  </si>
  <si>
    <t>21004635/4 returned</t>
  </si>
  <si>
    <t>WO399</t>
  </si>
  <si>
    <t>WO377</t>
  </si>
  <si>
    <t>TR5</t>
  </si>
  <si>
    <t>21004657/3-RESHIP</t>
  </si>
  <si>
    <t>21004657/3 returned</t>
  </si>
  <si>
    <t>WO390</t>
  </si>
  <si>
    <t>98006465/1</t>
  </si>
  <si>
    <t>21004657/4</t>
  </si>
  <si>
    <t>already shipped TE</t>
  </si>
  <si>
    <t>WO384</t>
  </si>
  <si>
    <t>WO385</t>
  </si>
  <si>
    <t>WO378</t>
  </si>
  <si>
    <t>WO391</t>
  </si>
  <si>
    <t>WO383</t>
  </si>
  <si>
    <t>98006457/1</t>
  </si>
  <si>
    <t>WO387</t>
  </si>
  <si>
    <t>WO397</t>
  </si>
  <si>
    <t>RMA-BR-20220923</t>
  </si>
  <si>
    <t>TR13</t>
  </si>
  <si>
    <t>21004620B</t>
  </si>
  <si>
    <t>WO398</t>
  </si>
  <si>
    <t>WO412</t>
  </si>
  <si>
    <t>WO440</t>
  </si>
  <si>
    <t>WO416</t>
  </si>
  <si>
    <t>WO441</t>
  </si>
  <si>
    <t>0</t>
  </si>
  <si>
    <t>PO number</t>
  </si>
  <si>
    <t>Date Stamp</t>
  </si>
  <si>
    <t>Inspector</t>
  </si>
  <si>
    <t>Status</t>
  </si>
  <si>
    <t>Type of Defect</t>
  </si>
  <si>
    <t>When repaired</t>
  </si>
  <si>
    <t>1</t>
  </si>
  <si>
    <t>PMI-20210915-SHJX</t>
  </si>
  <si>
    <t>AH</t>
  </si>
  <si>
    <t>Good</t>
  </si>
  <si>
    <t>2</t>
  </si>
  <si>
    <t>Repairable</t>
  </si>
  <si>
    <t>3</t>
  </si>
  <si>
    <t>Reject</t>
  </si>
  <si>
    <t>4</t>
  </si>
  <si>
    <t>5</t>
  </si>
  <si>
    <t>Burrs</t>
  </si>
  <si>
    <t>6</t>
  </si>
  <si>
    <t>Dent/Sscratch</t>
  </si>
  <si>
    <t>7</t>
  </si>
  <si>
    <t>8</t>
  </si>
  <si>
    <t>9</t>
  </si>
  <si>
    <t>10</t>
  </si>
  <si>
    <t>11</t>
  </si>
  <si>
    <t>KL</t>
  </si>
  <si>
    <t>12</t>
  </si>
  <si>
    <t>13</t>
  </si>
  <si>
    <t>14</t>
  </si>
  <si>
    <t>15</t>
  </si>
  <si>
    <t>16</t>
  </si>
  <si>
    <t>17</t>
  </si>
  <si>
    <t>18</t>
  </si>
  <si>
    <t>19</t>
  </si>
  <si>
    <t>20</t>
  </si>
  <si>
    <t>21</t>
  </si>
  <si>
    <t>22</t>
  </si>
  <si>
    <t>23</t>
  </si>
  <si>
    <t>24</t>
  </si>
  <si>
    <t>25</t>
  </si>
  <si>
    <t>burrs</t>
  </si>
  <si>
    <t>26</t>
  </si>
  <si>
    <t>dent</t>
  </si>
  <si>
    <t>27</t>
  </si>
  <si>
    <t>28</t>
  </si>
  <si>
    <t>29</t>
  </si>
  <si>
    <t>30</t>
  </si>
  <si>
    <t>31</t>
  </si>
  <si>
    <t>32</t>
  </si>
  <si>
    <t>33</t>
  </si>
  <si>
    <t>cable hole not machined / burrs</t>
  </si>
  <si>
    <t>34</t>
  </si>
  <si>
    <t>35</t>
  </si>
  <si>
    <t>36</t>
  </si>
  <si>
    <t>37</t>
  </si>
  <si>
    <t>38</t>
  </si>
  <si>
    <t>39</t>
  </si>
  <si>
    <t>dent/scratch</t>
  </si>
  <si>
    <t>12/01 AH</t>
  </si>
  <si>
    <t>40</t>
  </si>
  <si>
    <t>41</t>
  </si>
  <si>
    <t>42</t>
  </si>
  <si>
    <t>43</t>
  </si>
  <si>
    <t>dent ( acceptable )</t>
  </si>
  <si>
    <t>44</t>
  </si>
  <si>
    <t>45</t>
  </si>
  <si>
    <t>46</t>
  </si>
  <si>
    <t>scratch</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</si>
  <si>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</si>
  <si>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</si>
  <si>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</si>
  <si>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</si>
  <si>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</si>
  <si>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</si>
  <si>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</si>
  <si>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</si>
  <si>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</si>
  <si>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</si>
  <si>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</si>
  <si>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</si>
  <si>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</si>
  <si>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</si>
  <si>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</si>
  <si>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</si>
  <si>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</si>
  <si>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</si>
  <si>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</si>
  <si>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</si>
  <si>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</si>
  <si>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</si>
  <si>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</si>
  <si>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</si>
  <si>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</si>
  <si>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</si>
  <si>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</si>
  <si>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</si>
  <si>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12/1 AH</t>
  </si>
  <si>
    <t>75</t>
  </si>
  <si>
    <t>76</t>
  </si>
  <si>
    <t>77</t>
  </si>
  <si>
    <t>78</t>
  </si>
  <si>
    <t>79</t>
  </si>
  <si>
    <t>80</t>
  </si>
  <si>
    <t>81</t>
  </si>
  <si>
    <t>discolour</t>
  </si>
  <si>
    <t>82</t>
  </si>
  <si>
    <t>tiny scratch</t>
  </si>
  <si>
    <t>83</t>
  </si>
  <si>
    <t>84</t>
  </si>
  <si>
    <t>85</t>
  </si>
  <si>
    <t>86</t>
  </si>
  <si>
    <t>87</t>
  </si>
  <si>
    <t>88</t>
  </si>
  <si>
    <t>89</t>
  </si>
  <si>
    <t>90</t>
  </si>
  <si>
    <t>91</t>
  </si>
  <si>
    <t>92</t>
  </si>
  <si>
    <t>93</t>
  </si>
  <si>
    <t>94</t>
  </si>
  <si>
    <t>95</t>
  </si>
  <si>
    <t>96</t>
  </si>
  <si>
    <t>97</t>
  </si>
  <si>
    <t>98</t>
  </si>
  <si>
    <t>99</t>
  </si>
  <si>
    <t>100</t>
  </si>
  <si>
    <t>101</t>
  </si>
  <si>
    <t>102</t>
  </si>
  <si>
    <t>103</t>
  </si>
  <si>
    <t>screw hole anodized</t>
  </si>
  <si>
    <t>11/30  AH</t>
  </si>
  <si>
    <t>104</t>
  </si>
  <si>
    <t>hydro plug hole defect</t>
  </si>
  <si>
    <t>105</t>
  </si>
  <si>
    <t>106</t>
  </si>
  <si>
    <t>107</t>
  </si>
  <si>
    <t>108</t>
  </si>
  <si>
    <t>109</t>
  </si>
  <si>
    <t>110</t>
  </si>
  <si>
    <t>111</t>
  </si>
  <si>
    <t>112</t>
  </si>
  <si>
    <t>113</t>
  </si>
  <si>
    <t>114</t>
  </si>
  <si>
    <t>115</t>
  </si>
  <si>
    <t>116</t>
  </si>
  <si>
    <t>117</t>
  </si>
  <si>
    <t>118</t>
  </si>
  <si>
    <t>119</t>
  </si>
  <si>
    <t>120</t>
  </si>
  <si>
    <t>11/30 AH</t>
  </si>
  <si>
    <t>121</t>
  </si>
  <si>
    <t>122</t>
  </si>
  <si>
    <t>123</t>
  </si>
  <si>
    <t>124</t>
  </si>
  <si>
    <t>125</t>
  </si>
  <si>
    <t>126</t>
  </si>
  <si>
    <t>127</t>
  </si>
  <si>
    <t>128</t>
  </si>
  <si>
    <t>129</t>
  </si>
  <si>
    <t>130</t>
  </si>
  <si>
    <t>131</t>
  </si>
  <si>
    <t>132</t>
  </si>
  <si>
    <t>133</t>
  </si>
  <si>
    <t>134</t>
  </si>
  <si>
    <t>135</t>
  </si>
  <si>
    <t>136</t>
  </si>
  <si>
    <t>137</t>
  </si>
  <si>
    <t>138</t>
  </si>
  <si>
    <t>139</t>
  </si>
  <si>
    <t>dent causes uneven surface</t>
  </si>
  <si>
    <t>140</t>
  </si>
  <si>
    <t>141</t>
  </si>
  <si>
    <t>142</t>
  </si>
  <si>
    <t>143</t>
  </si>
  <si>
    <t>144</t>
  </si>
  <si>
    <t>145</t>
  </si>
  <si>
    <t>146</t>
  </si>
  <si>
    <t>paint chipped</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</si>
  <si>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</si>
  <si>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</si>
  <si>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</si>
  <si>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</si>
  <si>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</si>
  <si>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</si>
  <si>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</si>
  <si>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</si>
  <si>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</si>
  <si>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</si>
  <si>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</si>
  <si>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</si>
  <si>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</si>
  <si>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</si>
  <si>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</si>
  <si>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</si>
  <si>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</si>
  <si>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</si>
  <si>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</si>
  <si>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</si>
  <si>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</si>
  <si>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</si>
  <si>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</si>
  <si>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</si>
  <si>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</si>
  <si>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</si>
  <si>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</si>
  <si>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</si>
  <si>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</si>
  <si>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</si>
  <si>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</si>
  <si>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</si>
  <si>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</si>
  <si>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</si>
  <si>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</si>
  <si>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</si>
  <si>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</si>
  <si>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DENT</t>
  </si>
  <si>
    <t>184</t>
  </si>
  <si>
    <t>SCREW HOLE ANODIZED</t>
  </si>
  <si>
    <t>185</t>
  </si>
  <si>
    <t>186</t>
  </si>
  <si>
    <t>187</t>
  </si>
  <si>
    <t>188</t>
  </si>
  <si>
    <t>189</t>
  </si>
  <si>
    <t>190</t>
  </si>
  <si>
    <t>191</t>
  </si>
  <si>
    <t>192</t>
  </si>
  <si>
    <t>PAINT CHIPPED</t>
  </si>
  <si>
    <t>193</t>
  </si>
  <si>
    <t>194</t>
  </si>
  <si>
    <t>195</t>
  </si>
  <si>
    <t>196</t>
  </si>
  <si>
    <t>197</t>
  </si>
  <si>
    <t>198</t>
  </si>
  <si>
    <t>199</t>
  </si>
  <si>
    <t>200</t>
  </si>
  <si>
    <t>201</t>
  </si>
  <si>
    <t>202</t>
  </si>
  <si>
    <t>203</t>
  </si>
  <si>
    <t>BLEMISH</t>
  </si>
  <si>
    <t>204</t>
  </si>
  <si>
    <t>205</t>
  </si>
  <si>
    <t>206</t>
  </si>
  <si>
    <t>207</t>
  </si>
  <si>
    <t>208</t>
  </si>
  <si>
    <t>209</t>
  </si>
  <si>
    <t>210</t>
  </si>
  <si>
    <t>211</t>
  </si>
  <si>
    <t>212</t>
  </si>
  <si>
    <t>213</t>
  </si>
  <si>
    <t>214</t>
  </si>
  <si>
    <t>215</t>
  </si>
  <si>
    <t>216</t>
  </si>
  <si>
    <t>217</t>
  </si>
  <si>
    <t>218</t>
  </si>
  <si>
    <t>219</t>
  </si>
  <si>
    <t>220</t>
  </si>
  <si>
    <t>221</t>
  </si>
  <si>
    <t>222</t>
  </si>
  <si>
    <t>1. discolour 2. screw hole not machined properly</t>
  </si>
  <si>
    <t>223</t>
  </si>
  <si>
    <t>1. discolour 2. scratch</t>
  </si>
  <si>
    <t>224</t>
  </si>
  <si>
    <t>holes not anodized</t>
  </si>
  <si>
    <t>225</t>
  </si>
  <si>
    <t>226</t>
  </si>
  <si>
    <t>227</t>
  </si>
  <si>
    <t>228</t>
  </si>
  <si>
    <t>229</t>
  </si>
  <si>
    <t>230</t>
  </si>
  <si>
    <t>blemish</t>
  </si>
  <si>
    <t>231</t>
  </si>
  <si>
    <t>232</t>
  </si>
  <si>
    <t>233</t>
  </si>
  <si>
    <t>234</t>
  </si>
  <si>
    <t>235</t>
  </si>
  <si>
    <t>236</t>
  </si>
  <si>
    <t>237</t>
  </si>
  <si>
    <t>238</t>
  </si>
  <si>
    <t>239</t>
  </si>
  <si>
    <t>240</t>
  </si>
  <si>
    <t>241</t>
  </si>
  <si>
    <t>242</t>
  </si>
  <si>
    <t>243</t>
  </si>
  <si>
    <t>244</t>
  </si>
  <si>
    <t>245</t>
  </si>
  <si>
    <t>246</t>
  </si>
  <si>
    <t>247</t>
  </si>
  <si>
    <t>248</t>
  </si>
  <si>
    <t>249</t>
  </si>
  <si>
    <t>250</t>
  </si>
  <si>
    <t>251</t>
  </si>
  <si>
    <t>NEW PO Number here.</t>
  </si>
  <si>
    <t>252</t>
  </si>
  <si>
    <t>PMI-20211214-SHJX-1</t>
  </si>
  <si>
    <t>blemish in pin holes</t>
  </si>
  <si>
    <t>253</t>
  </si>
  <si>
    <t>254</t>
  </si>
  <si>
    <t>burrs     blemish in pin holes</t>
  </si>
  <si>
    <t>255</t>
  </si>
  <si>
    <t>256</t>
  </si>
  <si>
    <t>257</t>
  </si>
  <si>
    <t>ALL have same issue - blemishes in hydro holes</t>
  </si>
  <si>
    <t>258</t>
  </si>
  <si>
    <t>259</t>
  </si>
  <si>
    <t>260</t>
  </si>
  <si>
    <t>261</t>
  </si>
  <si>
    <t>262</t>
  </si>
  <si>
    <t>263</t>
  </si>
  <si>
    <t>264</t>
  </si>
  <si>
    <t>many small burrs</t>
  </si>
  <si>
    <t>265</t>
  </si>
  <si>
    <t>266</t>
  </si>
  <si>
    <t>267</t>
  </si>
  <si>
    <t>268</t>
  </si>
  <si>
    <t>269</t>
  </si>
  <si>
    <t>270</t>
  </si>
  <si>
    <t>271</t>
  </si>
  <si>
    <t>272</t>
  </si>
  <si>
    <t>273</t>
  </si>
  <si>
    <t xml:space="preserve">lots of burrs  </t>
  </si>
  <si>
    <t>274</t>
  </si>
  <si>
    <t>275</t>
  </si>
  <si>
    <t>276</t>
  </si>
  <si>
    <t>277</t>
  </si>
  <si>
    <t>278</t>
  </si>
  <si>
    <t>279</t>
  </si>
  <si>
    <t>280</t>
  </si>
  <si>
    <t>281</t>
  </si>
  <si>
    <t>282</t>
  </si>
  <si>
    <t>283</t>
  </si>
  <si>
    <t>284</t>
  </si>
  <si>
    <t>285</t>
  </si>
  <si>
    <t>286</t>
  </si>
  <si>
    <t>anodized hole</t>
  </si>
  <si>
    <t>5/13 fixed</t>
  </si>
  <si>
    <t>287</t>
  </si>
  <si>
    <t>288</t>
  </si>
  <si>
    <t>289</t>
  </si>
  <si>
    <t>290</t>
  </si>
  <si>
    <t>291</t>
  </si>
  <si>
    <t>292</t>
  </si>
  <si>
    <t>burrs in cable hole</t>
  </si>
  <si>
    <t>293</t>
  </si>
  <si>
    <t>294</t>
  </si>
  <si>
    <t>295</t>
  </si>
  <si>
    <t>296</t>
  </si>
  <si>
    <t>297</t>
  </si>
  <si>
    <t>298</t>
  </si>
  <si>
    <t>299</t>
  </si>
  <si>
    <t>300</t>
  </si>
  <si>
    <t>301</t>
  </si>
  <si>
    <t>streaks on body</t>
  </si>
  <si>
    <t>302</t>
  </si>
  <si>
    <t>303</t>
  </si>
  <si>
    <t>304</t>
  </si>
  <si>
    <t>305</t>
  </si>
  <si>
    <t>BURRS</t>
  </si>
  <si>
    <t>306</t>
  </si>
  <si>
    <t>307</t>
  </si>
  <si>
    <t>308</t>
  </si>
  <si>
    <t>309</t>
  </si>
  <si>
    <t>310</t>
  </si>
  <si>
    <t>311</t>
  </si>
  <si>
    <t>312</t>
  </si>
  <si>
    <t>313</t>
  </si>
  <si>
    <t>314</t>
  </si>
  <si>
    <t>315</t>
  </si>
  <si>
    <t>316</t>
  </si>
  <si>
    <t>317</t>
  </si>
  <si>
    <t>318</t>
  </si>
  <si>
    <t>319</t>
  </si>
  <si>
    <t>320</t>
  </si>
  <si>
    <t>321</t>
  </si>
  <si>
    <t>322</t>
  </si>
  <si>
    <t>323</t>
  </si>
  <si>
    <t>324</t>
  </si>
  <si>
    <t>BLEMISH &amp; BURRS</t>
  </si>
  <si>
    <t>325</t>
  </si>
  <si>
    <t>326</t>
  </si>
  <si>
    <t>327</t>
  </si>
  <si>
    <t>328</t>
  </si>
  <si>
    <t>329</t>
  </si>
  <si>
    <t>330</t>
  </si>
  <si>
    <t>331</t>
  </si>
  <si>
    <t>332</t>
  </si>
  <si>
    <t>333</t>
  </si>
  <si>
    <t>334</t>
  </si>
  <si>
    <t>335</t>
  </si>
  <si>
    <t>336</t>
  </si>
  <si>
    <t>337</t>
  </si>
  <si>
    <t>BURRS + dent</t>
  </si>
  <si>
    <t>338</t>
  </si>
  <si>
    <t>339</t>
  </si>
  <si>
    <t>340</t>
  </si>
  <si>
    <t>341</t>
  </si>
  <si>
    <t>342</t>
  </si>
  <si>
    <t>343</t>
  </si>
  <si>
    <t>344</t>
  </si>
  <si>
    <t xml:space="preserve">BURRS </t>
  </si>
  <si>
    <t>345</t>
  </si>
  <si>
    <t>346</t>
  </si>
  <si>
    <t>347</t>
  </si>
  <si>
    <t>348</t>
  </si>
  <si>
    <t>349</t>
  </si>
  <si>
    <t>350</t>
  </si>
  <si>
    <t>351</t>
  </si>
  <si>
    <t>352</t>
  </si>
  <si>
    <t>353</t>
  </si>
  <si>
    <t>354</t>
  </si>
  <si>
    <t>355</t>
  </si>
  <si>
    <t>356</t>
  </si>
  <si>
    <t>357</t>
  </si>
  <si>
    <t>BURRS + screw hole anodzd</t>
  </si>
  <si>
    <t>358</t>
  </si>
  <si>
    <t>359</t>
  </si>
  <si>
    <t>360</t>
  </si>
  <si>
    <t>361</t>
  </si>
  <si>
    <t>362</t>
  </si>
  <si>
    <t>363</t>
  </si>
  <si>
    <t>364</t>
  </si>
  <si>
    <t>365</t>
  </si>
  <si>
    <t>BURRS+blemish</t>
  </si>
  <si>
    <t>366</t>
  </si>
  <si>
    <t>367</t>
  </si>
  <si>
    <t>368</t>
  </si>
  <si>
    <t>369</t>
  </si>
  <si>
    <t>370</t>
  </si>
  <si>
    <t>371</t>
  </si>
  <si>
    <t>372</t>
  </si>
  <si>
    <t>373</t>
  </si>
  <si>
    <t>374</t>
  </si>
  <si>
    <t>375</t>
  </si>
  <si>
    <t>376</t>
  </si>
  <si>
    <t>377</t>
  </si>
  <si>
    <t>378</t>
  </si>
  <si>
    <t>379</t>
  </si>
  <si>
    <t>380</t>
  </si>
  <si>
    <t>381</t>
  </si>
  <si>
    <t>382</t>
  </si>
  <si>
    <t>383</t>
  </si>
  <si>
    <t>JM</t>
  </si>
  <si>
    <t>BURRS + Anodized m5 screw hole</t>
  </si>
  <si>
    <t>6/1 Alex</t>
  </si>
  <si>
    <t>384</t>
  </si>
  <si>
    <t>385</t>
  </si>
  <si>
    <t>386</t>
  </si>
  <si>
    <t>387</t>
  </si>
  <si>
    <t>388</t>
  </si>
  <si>
    <t>389</t>
  </si>
  <si>
    <t>Pressed wrong part causing cosmetic damage</t>
  </si>
  <si>
    <t>390</t>
  </si>
  <si>
    <t>391</t>
  </si>
  <si>
    <t>BURRS + anodized m3 hole</t>
  </si>
  <si>
    <t>392</t>
  </si>
  <si>
    <t>393</t>
  </si>
  <si>
    <t>394</t>
  </si>
  <si>
    <t>395</t>
  </si>
  <si>
    <t>396</t>
  </si>
  <si>
    <t>397</t>
  </si>
  <si>
    <t>BURRS + 3 anodized m3 holes</t>
  </si>
  <si>
    <t>398</t>
  </si>
  <si>
    <t>399</t>
  </si>
  <si>
    <t>400</t>
  </si>
  <si>
    <t>401</t>
  </si>
  <si>
    <t>6/3 Graham</t>
  </si>
  <si>
    <t>402</t>
  </si>
  <si>
    <r>
      <rPr>
        <rFont val="Arial"/>
        <color rgb="00000000"/>
      </rPr>
      <t>BURRS</t>
    </r>
    <r>
      <t xml:space="preserve"> + Cosmetic damage</t>
    </r>
  </si>
  <si>
    <t>403</t>
  </si>
  <si>
    <t>404</t>
  </si>
  <si>
    <t>405</t>
  </si>
  <si>
    <t>406</t>
  </si>
  <si>
    <t>407</t>
  </si>
  <si>
    <t>408</t>
  </si>
  <si>
    <t>409</t>
  </si>
  <si>
    <t>410</t>
  </si>
  <si>
    <t>411</t>
  </si>
  <si>
    <t>412</t>
  </si>
  <si>
    <t>BURRS + 1 anodized m5 holes</t>
  </si>
  <si>
    <t>413</t>
  </si>
  <si>
    <t>JT</t>
  </si>
  <si>
    <t>414</t>
  </si>
  <si>
    <t>415</t>
  </si>
  <si>
    <t>416</t>
  </si>
  <si>
    <t>417</t>
  </si>
  <si>
    <t>418</t>
  </si>
  <si>
    <t>419</t>
  </si>
  <si>
    <t>420</t>
  </si>
  <si>
    <t>BURRS + COSMETIC damage on rim</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</si>
  <si>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</si>
  <si>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</si>
  <si>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</si>
  <si>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</si>
  <si>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</si>
  <si>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</si>
  <si>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</si>
  <si>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</si>
  <si>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</si>
  <si>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</si>
  <si>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</si>
  <si>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</si>
  <si>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</si>
  <si>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</si>
  <si>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</si>
  <si>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</si>
  <si>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</si>
  <si>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</si>
  <si>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</si>
  <si>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</si>
  <si>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</si>
  <si>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</si>
  <si>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</si>
  <si>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</si>
  <si>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</si>
  <si>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</si>
  <si>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</si>
  <si>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BURRS+DENT</t>
  </si>
  <si>
    <t>448</t>
  </si>
  <si>
    <t>449</t>
  </si>
  <si>
    <t>450</t>
  </si>
  <si>
    <t>451</t>
  </si>
  <si>
    <t>452</t>
  </si>
  <si>
    <t>453</t>
  </si>
  <si>
    <t>454</t>
  </si>
  <si>
    <t>455</t>
  </si>
  <si>
    <t>456</t>
  </si>
  <si>
    <t>457</t>
  </si>
  <si>
    <t>458</t>
  </si>
  <si>
    <t>459</t>
  </si>
  <si>
    <t>460</t>
  </si>
  <si>
    <t>461</t>
  </si>
  <si>
    <t>462</t>
  </si>
  <si>
    <t>463</t>
  </si>
  <si>
    <t>464</t>
  </si>
  <si>
    <t>465</t>
  </si>
  <si>
    <t>466</t>
  </si>
  <si>
    <t>467</t>
  </si>
  <si>
    <t>BURRS + Anodized M3 hole</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</si>
  <si>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</si>
  <si>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</si>
  <si>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</si>
  <si>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</si>
  <si>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</si>
  <si>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</si>
  <si>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</si>
  <si>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</si>
  <si>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</si>
  <si>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</si>
  <si>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</si>
  <si>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</si>
  <si>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</si>
  <si>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</si>
  <si>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</si>
  <si>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</si>
  <si>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</si>
  <si>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</si>
  <si>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</si>
  <si>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</si>
  <si>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</si>
  <si>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</si>
  <si>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</si>
  <si>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</si>
  <si>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</si>
  <si>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</si>
  <si>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</si>
  <si>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</si>
  <si>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</si>
  <si>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</si>
  <si>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</si>
  <si>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</si>
  <si>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</si>
  <si>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</si>
  <si>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</si>
  <si>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</si>
  <si>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</si>
  <si>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</si>
  <si>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</si>
  <si>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</si>
  <si>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</si>
  <si>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</si>
  <si>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</si>
  <si>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</si>
  <si>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</si>
  <si>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</si>
  <si>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</si>
  <si>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Production verifications</t>
  </si>
  <si>
    <t>Bonded bodies</t>
  </si>
  <si>
    <t>Assembled Flyways</t>
  </si>
  <si>
    <t>Transfer Verification</t>
  </si>
  <si>
    <t>Shipping Verification</t>
  </si>
  <si>
    <t>Job #</t>
  </si>
  <si>
    <t>Job Qty</t>
  </si>
  <si>
    <t>Chart Qty</t>
  </si>
  <si>
    <t>Connector Type</t>
  </si>
  <si>
    <t>PMI</t>
  </si>
  <si>
    <t>FLW-G4.0 4.1</t>
  </si>
  <si>
    <t>TE</t>
  </si>
  <si>
    <t>FLW-4.0 4.1 BnR</t>
  </si>
  <si>
    <t>FLW-G4.1.1-TE-Kit</t>
  </si>
  <si>
    <t>FLW-G4.1.1-PMI-KIT</t>
  </si>
  <si>
    <t>FLB-G4.1.1</t>
  </si>
  <si>
    <t>FLW-v4.1B</t>
  </si>
  <si>
    <t>FLW-v4.2</t>
  </si>
  <si>
    <t>FLW-v4.1</t>
  </si>
  <si>
    <t>Total bonded</t>
  </si>
  <si>
    <t>Total assembled</t>
  </si>
  <si>
    <t>True count based on serial number</t>
  </si>
  <si>
    <t>True count assembled based on s/n, including 10x extra that counted as assembled in ERP</t>
  </si>
  <si>
    <t>21004635/1</t>
  </si>
  <si>
    <t>21004635/2</t>
  </si>
  <si>
    <t>21004635/3</t>
  </si>
  <si>
    <t>21004635/4</t>
  </si>
  <si>
    <t>21004657/3</t>
  </si>
  <si>
    <t>TR16</t>
  </si>
  <si>
    <t>Total Shipped</t>
  </si>
  <si>
    <t>Sensor Board ID</t>
  </si>
  <si>
    <t>Used on Flw</t>
  </si>
  <si>
    <t>Scan</t>
  </si>
  <si>
    <t>Calibration</t>
  </si>
  <si>
    <t>Current Status</t>
  </si>
  <si>
    <t>Special Note1</t>
  </si>
  <si>
    <t>Special Note 2</t>
  </si>
  <si>
    <t>040773-0-00001</t>
  </si>
  <si>
    <t>Fixed by soldering</t>
  </si>
  <si>
    <t>040773-0-00002</t>
  </si>
  <si>
    <t>040773-0-00003</t>
  </si>
  <si>
    <t>040773-0-00004</t>
  </si>
  <si>
    <t>040773-0-00005</t>
  </si>
  <si>
    <t>040773-0-00006</t>
  </si>
  <si>
    <t>040773-0-00007</t>
  </si>
  <si>
    <t>040773-0-00008</t>
  </si>
  <si>
    <t>040773-0-00009</t>
  </si>
  <si>
    <t>040773-0-00010</t>
  </si>
  <si>
    <t>040773-0-00011</t>
  </si>
  <si>
    <t>040773-0-00012</t>
  </si>
  <si>
    <t>040773-0-00013</t>
  </si>
  <si>
    <t>040773-0-00014</t>
  </si>
  <si>
    <t>040773-0-00015</t>
  </si>
  <si>
    <t>040773-0-00016</t>
  </si>
  <si>
    <t>040773-0-00017</t>
  </si>
  <si>
    <t>040773-0-00018</t>
  </si>
  <si>
    <t>040773-0-00019</t>
  </si>
  <si>
    <t>040773-0-00020</t>
  </si>
  <si>
    <t>040773-0-00021</t>
  </si>
  <si>
    <t>040773-0-00022</t>
  </si>
  <si>
    <t>040773-0-00023</t>
  </si>
  <si>
    <t>040773-0-00024</t>
  </si>
  <si>
    <t>040773-0-00025</t>
  </si>
  <si>
    <t>040773-0-00026</t>
  </si>
  <si>
    <t>040773-0-00027</t>
  </si>
  <si>
    <t>040773-0-00028</t>
  </si>
  <si>
    <t>040773-0-00029</t>
  </si>
  <si>
    <t>040773-0-00030</t>
  </si>
  <si>
    <t>040773-0-00031</t>
  </si>
  <si>
    <t>040773-0-00032</t>
  </si>
  <si>
    <t>040773-0-00033</t>
  </si>
  <si>
    <t>040773-0-00034</t>
  </si>
  <si>
    <t>040773-0-00035</t>
  </si>
  <si>
    <t>040773-0-00036</t>
  </si>
  <si>
    <t>040773-0-00037</t>
  </si>
  <si>
    <t>040773-0-00038</t>
  </si>
  <si>
    <t>040773-0-00039</t>
  </si>
  <si>
    <t>040773-0-00040</t>
  </si>
  <si>
    <t>040773-0-00041</t>
  </si>
  <si>
    <t>040773-0-00042</t>
  </si>
  <si>
    <t>040773-0-00043</t>
  </si>
  <si>
    <t>040773-0-00044</t>
  </si>
  <si>
    <t>040773-0-00045</t>
  </si>
  <si>
    <t>040773-0-00046</t>
  </si>
  <si>
    <t>040773-0-00047</t>
  </si>
  <si>
    <t>040773-0-00048</t>
  </si>
  <si>
    <t>040773-0-00049</t>
  </si>
  <si>
    <t>040773-0-00050</t>
  </si>
  <si>
    <t>040773-0-00051</t>
  </si>
  <si>
    <t>040773-0-00052</t>
  </si>
  <si>
    <t>040773-0-00053</t>
  </si>
  <si>
    <t>040773-0-00054</t>
  </si>
  <si>
    <t>040773-0-00055</t>
  </si>
  <si>
    <t>040773-0-00056</t>
  </si>
  <si>
    <t>040773-0-00057</t>
  </si>
  <si>
    <t>040773-0-00058</t>
  </si>
  <si>
    <t>040773-0-00059</t>
  </si>
  <si>
    <t>040773-0-00060</t>
  </si>
  <si>
    <t>040773-0-00061</t>
  </si>
  <si>
    <t>040773-0-00062</t>
  </si>
  <si>
    <t>040773-0-00063</t>
  </si>
  <si>
    <t>040773-0-00064</t>
  </si>
  <si>
    <t>040773-0-00065</t>
  </si>
  <si>
    <t>040773-0-00066</t>
  </si>
  <si>
    <t>040773-0-00067</t>
  </si>
  <si>
    <t>040773-0-00068</t>
  </si>
  <si>
    <t>040773-0-00069</t>
  </si>
  <si>
    <t>040773-0-00070</t>
  </si>
  <si>
    <t>040773-0-00071</t>
  </si>
  <si>
    <t>040773-0-00072</t>
  </si>
  <si>
    <t>040773-0-00073</t>
  </si>
  <si>
    <t>040773-0-00074</t>
  </si>
  <si>
    <t>040773-0-00075</t>
  </si>
  <si>
    <t>041375-0 00001</t>
  </si>
  <si>
    <t>041375-0 00002</t>
  </si>
  <si>
    <t>041375-0 00003</t>
  </si>
  <si>
    <t>041375-0 00004</t>
  </si>
  <si>
    <t>041375-0 00005</t>
  </si>
  <si>
    <t>041375-0 00006</t>
  </si>
  <si>
    <t>041375-0 00007</t>
  </si>
  <si>
    <t>041375-0 00008</t>
  </si>
  <si>
    <t>041375-0 00009</t>
  </si>
  <si>
    <t>041375-0 00010</t>
  </si>
  <si>
    <t>041375-0 00011</t>
  </si>
  <si>
    <t>041375-0 00012</t>
  </si>
  <si>
    <t>041375-0 00013</t>
  </si>
  <si>
    <t>041375-0 00014</t>
  </si>
  <si>
    <t>041375-0 00015</t>
  </si>
  <si>
    <t>041375-0 00016</t>
  </si>
  <si>
    <t>041375-0 00017</t>
  </si>
  <si>
    <t>041375-0 00018</t>
  </si>
  <si>
    <t>041375-0 00019</t>
  </si>
  <si>
    <t>041375-0 00020</t>
  </si>
  <si>
    <t>041375-0 00021</t>
  </si>
  <si>
    <t>041375-0 00022</t>
  </si>
  <si>
    <t>041375-0 00023</t>
  </si>
  <si>
    <t>041375-0 00024</t>
  </si>
  <si>
    <t>041375-0 00025</t>
  </si>
  <si>
    <t>041375-0 00026</t>
  </si>
  <si>
    <t>041375-0 00027</t>
  </si>
  <si>
    <t>041375-0 00028</t>
  </si>
  <si>
    <t>041375-0 00029</t>
  </si>
  <si>
    <t>041375-0 00030</t>
  </si>
  <si>
    <t>041375-0 00031</t>
  </si>
  <si>
    <t>041375-0 00032</t>
  </si>
  <si>
    <t>041375-0 00033</t>
  </si>
  <si>
    <t>041375-0 00034</t>
  </si>
  <si>
    <t>041375-0 00035</t>
  </si>
  <si>
    <t>041375-0 00036</t>
  </si>
  <si>
    <t>041375-0 00037</t>
  </si>
  <si>
    <t>041375-0 00038</t>
  </si>
  <si>
    <t>041375-0 00039</t>
  </si>
  <si>
    <t>041375-0 00040</t>
  </si>
  <si>
    <t>041375-0 00041</t>
  </si>
  <si>
    <t>041375-0 00042</t>
  </si>
  <si>
    <t>041375-0 00043</t>
  </si>
  <si>
    <t>041375-0 00044</t>
  </si>
  <si>
    <t>041375-0 00045</t>
  </si>
  <si>
    <t>041375-0 00046</t>
  </si>
  <si>
    <t>041375-0 00047</t>
  </si>
  <si>
    <t>041375-0 00048</t>
  </si>
  <si>
    <t>041375-0 00049</t>
  </si>
  <si>
    <t>041375-0 00050</t>
  </si>
  <si>
    <t>041331-0 00001</t>
  </si>
  <si>
    <t>041331-0 00002</t>
  </si>
  <si>
    <t>041331-0 00003</t>
  </si>
  <si>
    <t>041331-0 00004</t>
  </si>
  <si>
    <t>041331-0 00005</t>
  </si>
  <si>
    <t>041331-0 00006</t>
  </si>
  <si>
    <t>041331-0 00007</t>
  </si>
  <si>
    <t>041331-0 00008</t>
  </si>
  <si>
    <t>041331-0 00009</t>
  </si>
  <si>
    <t>041331-0 00010</t>
  </si>
  <si>
    <t>041331-0 00011</t>
  </si>
  <si>
    <t>041331-0 00012</t>
  </si>
  <si>
    <t>041331-0 00013</t>
  </si>
  <si>
    <t>041331-0 00014</t>
  </si>
  <si>
    <t>041331-0 00015</t>
  </si>
  <si>
    <t>041331-0 00016</t>
  </si>
  <si>
    <t>041331-0 00017</t>
  </si>
  <si>
    <t>BAD</t>
  </si>
  <si>
    <t>041331-0 00018</t>
  </si>
  <si>
    <t>041331-0 00019</t>
  </si>
  <si>
    <t>041331-0 00020</t>
  </si>
  <si>
    <t>041331-0 00021</t>
  </si>
  <si>
    <t>041331-0 00022</t>
  </si>
  <si>
    <t>041331-0 00023</t>
  </si>
  <si>
    <t>041331-0 00024</t>
  </si>
  <si>
    <t>041331-0 00025</t>
  </si>
  <si>
    <t>041331-0 00026</t>
  </si>
  <si>
    <t>041331-0 00027</t>
  </si>
  <si>
    <t>041331-0 00028</t>
  </si>
  <si>
    <t>041331-0 00029</t>
  </si>
  <si>
    <t>041331-0 00030</t>
  </si>
  <si>
    <t>041331-0 00031</t>
  </si>
  <si>
    <t>041331-0 00032</t>
  </si>
  <si>
    <t>041331-0 00033</t>
  </si>
  <si>
    <t>041331-0 00034</t>
  </si>
  <si>
    <t>041331-0 00035</t>
  </si>
  <si>
    <t>041331-0 00036</t>
  </si>
  <si>
    <t>041331-0 00037</t>
  </si>
  <si>
    <t>041331-0 00038</t>
  </si>
  <si>
    <t>041331-0 00039</t>
  </si>
  <si>
    <t>Bad</t>
  </si>
  <si>
    <t>1 component is gone at the corner</t>
  </si>
  <si>
    <t>041331-0 00040</t>
  </si>
  <si>
    <t>041331-0 00041</t>
  </si>
  <si>
    <t>041331-0 00042</t>
  </si>
  <si>
    <t>041331-0 00043</t>
  </si>
  <si>
    <t>041331-0 00044</t>
  </si>
  <si>
    <t>041331-0 00045</t>
  </si>
  <si>
    <t>041331-0 00046</t>
  </si>
  <si>
    <t>041331-0 00047</t>
  </si>
  <si>
    <t>041331-0 00048</t>
  </si>
  <si>
    <t>041331-0 00049</t>
  </si>
  <si>
    <t>041331-0 00050</t>
  </si>
  <si>
    <t>041596-0 00001</t>
  </si>
  <si>
    <t>Checked cable (cross &amp; dent)</t>
  </si>
  <si>
    <t>041596-0 00002</t>
  </si>
  <si>
    <t>041596-0 00003</t>
  </si>
  <si>
    <t>041596-0 00004</t>
  </si>
  <si>
    <t>041596-0 00005</t>
  </si>
  <si>
    <t>041596-0 00006</t>
  </si>
  <si>
    <t>041596-0 00007</t>
  </si>
  <si>
    <t>041596-0 00008</t>
  </si>
  <si>
    <t>041596-0 00009</t>
  </si>
  <si>
    <t>041596-0 00010</t>
  </si>
  <si>
    <t>041596-0 00011</t>
  </si>
  <si>
    <t>041596-0 00012</t>
  </si>
  <si>
    <t>041596-0 00013</t>
  </si>
  <si>
    <t>041596-0 00014</t>
  </si>
  <si>
    <t>041596-0 00015</t>
  </si>
  <si>
    <t>041596-0 00016</t>
  </si>
  <si>
    <t>041596-0 00017</t>
  </si>
  <si>
    <t>041596-0 00018</t>
  </si>
  <si>
    <t>041596-0 00019</t>
  </si>
  <si>
    <t>041596-0 00020</t>
  </si>
  <si>
    <t>041596-0 00021</t>
  </si>
  <si>
    <t>041596-0 00022</t>
  </si>
  <si>
    <t>041596-0 00023</t>
  </si>
  <si>
    <t>041596-0 00024</t>
  </si>
  <si>
    <t>041596-0 00025</t>
  </si>
  <si>
    <t>041596-0 00026</t>
  </si>
  <si>
    <t>041596-0 00027</t>
  </si>
  <si>
    <t>041596-0 00028</t>
  </si>
  <si>
    <t>041596-0 00029</t>
  </si>
  <si>
    <t>Cleaned epoxy</t>
  </si>
  <si>
    <t>041596-0 00030</t>
  </si>
  <si>
    <t>041596-0 00031</t>
  </si>
  <si>
    <t>041596-0 00032</t>
  </si>
  <si>
    <t>041596-0 00033</t>
  </si>
  <si>
    <t>041596-0 00034</t>
  </si>
  <si>
    <t>041596-0 00035</t>
  </si>
  <si>
    <t>041596-0 00036</t>
  </si>
  <si>
    <t>041596-0 00037</t>
  </si>
  <si>
    <t>041596-0 00038</t>
  </si>
  <si>
    <t>041596-0 00039</t>
  </si>
  <si>
    <t>041596-0 00040</t>
  </si>
  <si>
    <t>041596-0 00041</t>
  </si>
  <si>
    <t>041596-0 00042</t>
  </si>
  <si>
    <t>041596-0 00043</t>
  </si>
  <si>
    <t>041596-0 00044</t>
  </si>
  <si>
    <t>041596-0 00045</t>
  </si>
  <si>
    <t>041596-0 00046</t>
  </si>
  <si>
    <t>041596-0 00047</t>
  </si>
  <si>
    <t>041596-0 00048</t>
  </si>
  <si>
    <t>041596-0 00049</t>
  </si>
  <si>
    <t>041596-0 00050</t>
  </si>
  <si>
    <t>041596-2 00056</t>
  </si>
  <si>
    <t>041596-2 00053</t>
  </si>
  <si>
    <t>041596-2 00051</t>
  </si>
  <si>
    <t>041596-2 00052</t>
  </si>
  <si>
    <t>041596-2 00049</t>
  </si>
  <si>
    <t>041596-2 00054</t>
  </si>
  <si>
    <t>041596-2 00041</t>
  </si>
  <si>
    <t>041596-2 00050</t>
  </si>
  <si>
    <t>041596-2 00048</t>
  </si>
  <si>
    <t>041596-2 00001</t>
  </si>
  <si>
    <t>041596-2 00002</t>
  </si>
  <si>
    <t>041596-2 00015</t>
  </si>
  <si>
    <t>041596-2 00016</t>
  </si>
  <si>
    <t>041596-2 00042</t>
  </si>
  <si>
    <t>041596-2 00043</t>
  </si>
  <si>
    <t>041596-2 00044</t>
  </si>
  <si>
    <t>041596-2 00045</t>
  </si>
  <si>
    <t>041596-2 00046</t>
  </si>
  <si>
    <t>041596-2 00047</t>
  </si>
  <si>
    <t>041596-2 00061</t>
  </si>
  <si>
    <t>041596-2 00068</t>
  </si>
  <si>
    <t>041596-2 00070</t>
  </si>
  <si>
    <t>041596-2 00073</t>
  </si>
  <si>
    <t>041596-2 00021</t>
  </si>
  <si>
    <t>041596-2 00022</t>
  </si>
  <si>
    <t>041596-2 00023</t>
  </si>
  <si>
    <t>041596-2 00024</t>
  </si>
  <si>
    <t>041596-2 00025</t>
  </si>
  <si>
    <t>041596-2 00026</t>
  </si>
  <si>
    <t>041596-2 00027</t>
  </si>
  <si>
    <t>041596-2 00028</t>
  </si>
  <si>
    <t>041596-2 00029</t>
  </si>
  <si>
    <t>041596-2 00030</t>
  </si>
  <si>
    <t>041596-2 00031</t>
  </si>
  <si>
    <t>041596-2 00032</t>
  </si>
  <si>
    <t>041596-2 00033</t>
  </si>
  <si>
    <t>041596-2 00034</t>
  </si>
  <si>
    <t>041596-2 00035</t>
  </si>
  <si>
    <t>041596-2 00036</t>
  </si>
  <si>
    <t>041596-2 00037</t>
  </si>
  <si>
    <t>041596-2 00038</t>
  </si>
  <si>
    <t>041596-2 00039</t>
  </si>
  <si>
    <t>041596-2 00040</t>
  </si>
  <si>
    <t>041596-2 00055</t>
  </si>
  <si>
    <t>041596-2 00057</t>
  </si>
  <si>
    <t>041596-2 00058</t>
  </si>
  <si>
    <t>041596-2 00060</t>
  </si>
  <si>
    <t>041596-2 00003</t>
  </si>
  <si>
    <t>041596-2 00004</t>
  </si>
  <si>
    <t>041596-2 00005</t>
  </si>
  <si>
    <t>041596-2 00006</t>
  </si>
  <si>
    <t>041596-2 00007</t>
  </si>
  <si>
    <t>041596-2 00008</t>
  </si>
  <si>
    <t>041596-2 00009</t>
  </si>
  <si>
    <t>041596-2 00010</t>
  </si>
  <si>
    <t>041596-2 00011</t>
  </si>
  <si>
    <t>041596-2 00012</t>
  </si>
  <si>
    <t>041596-2 00013</t>
  </si>
  <si>
    <t>041596-2 00014</t>
  </si>
  <si>
    <t>041596-2 00017</t>
  </si>
  <si>
    <t>041596-2 00018</t>
  </si>
  <si>
    <t>041596-2 00019</t>
  </si>
  <si>
    <t>041596-2 00020</t>
  </si>
  <si>
    <t>041596-2 00062</t>
  </si>
  <si>
    <t>041596-2 00063</t>
  </si>
  <si>
    <t>041596-2 00064</t>
  </si>
  <si>
    <t>041596-2 00065</t>
  </si>
  <si>
    <t>041596-2 00066</t>
  </si>
  <si>
    <t>041596-2 00067</t>
  </si>
  <si>
    <t>041596-2 00069</t>
  </si>
  <si>
    <t>041596-2 00071</t>
  </si>
  <si>
    <t>041596-2 00072</t>
  </si>
  <si>
    <t>042019-0-00001</t>
  </si>
  <si>
    <t>042019-0-00002</t>
  </si>
  <si>
    <t>042019-0-00003</t>
  </si>
  <si>
    <t>042019-0-00004</t>
  </si>
  <si>
    <t>042019-0-00005</t>
  </si>
  <si>
    <t>042019-0-00006</t>
  </si>
  <si>
    <t>042019-0-00007</t>
  </si>
  <si>
    <t>042019-0-00008</t>
  </si>
  <si>
    <t>042019-0-00009</t>
  </si>
  <si>
    <t>042019-0-00010</t>
  </si>
  <si>
    <t>042019-0-00011</t>
  </si>
  <si>
    <t>042019-0-00012</t>
  </si>
  <si>
    <t>042019-0-00013</t>
  </si>
  <si>
    <t>042019-0-00014</t>
  </si>
  <si>
    <t>042019-0-00015</t>
  </si>
  <si>
    <t>042019-0-00016</t>
  </si>
  <si>
    <t>042019-0-00017</t>
  </si>
  <si>
    <t>042019-0-00018</t>
  </si>
  <si>
    <t>bad sensor</t>
  </si>
  <si>
    <t>042019-0-00019</t>
  </si>
  <si>
    <t>042019-0-00020</t>
  </si>
  <si>
    <t>042019-0-00021</t>
  </si>
  <si>
    <t>042019-0-00022</t>
  </si>
  <si>
    <t>042019-0-00023</t>
  </si>
  <si>
    <t>042019-0-00024</t>
  </si>
  <si>
    <t>042019-0-00025</t>
  </si>
  <si>
    <t>042019-0-00026</t>
  </si>
  <si>
    <t>042019-0-00027</t>
  </si>
  <si>
    <t>042019-0-00028</t>
  </si>
  <si>
    <t>042019-0-00029</t>
  </si>
  <si>
    <t>042019-0-00030</t>
  </si>
  <si>
    <t>042019-0-00031</t>
  </si>
  <si>
    <t>042019-0-00032</t>
  </si>
  <si>
    <t>042019-0-00033</t>
  </si>
  <si>
    <t>042019-0-00034</t>
  </si>
  <si>
    <t>042019-0-00035</t>
  </si>
  <si>
    <t>042019-0-00036</t>
  </si>
  <si>
    <t>042019-0-00037</t>
  </si>
  <si>
    <t>042019-0-00038</t>
  </si>
  <si>
    <t>042019-0-00039</t>
  </si>
  <si>
    <t>bad corner</t>
  </si>
  <si>
    <t>042019-0-00040</t>
  </si>
  <si>
    <t>042019-0-00041</t>
  </si>
  <si>
    <t>042019-0-00042</t>
  </si>
  <si>
    <t>042019-0-00043</t>
  </si>
  <si>
    <t>042019-0-00044</t>
  </si>
  <si>
    <t>042019-0-00045</t>
  </si>
  <si>
    <t>042019-0-00046</t>
  </si>
  <si>
    <t>042019-0-00047</t>
  </si>
  <si>
    <t>042019-0-00048</t>
  </si>
  <si>
    <t>042019-0-00049</t>
  </si>
  <si>
    <t>042019-0-00050</t>
  </si>
  <si>
    <t>042019-0-00051</t>
  </si>
  <si>
    <t>042019-0-00052</t>
  </si>
  <si>
    <t>042019-0-00053</t>
  </si>
  <si>
    <t>042019-0-00054</t>
  </si>
  <si>
    <t>042019-0-00055</t>
  </si>
  <si>
    <t>042019-0-00056</t>
  </si>
  <si>
    <t>042019-0-00057</t>
  </si>
  <si>
    <t>042019-0-00058</t>
  </si>
  <si>
    <t>042019-0-00059</t>
  </si>
  <si>
    <t>042019-0-00060</t>
  </si>
  <si>
    <t>042019-0-00061</t>
  </si>
  <si>
    <t>042019-0-00062</t>
  </si>
  <si>
    <t>042019-0-00063</t>
  </si>
  <si>
    <t>042019-0-00064</t>
  </si>
  <si>
    <t>042019-0-00065</t>
  </si>
  <si>
    <t>042019-0-00066</t>
  </si>
  <si>
    <t>042019-0-00067</t>
  </si>
  <si>
    <t>042019-0-00068</t>
  </si>
  <si>
    <t>042019-0-00069</t>
  </si>
  <si>
    <t>042019-0-00070</t>
  </si>
  <si>
    <t>042019-0-00071</t>
  </si>
  <si>
    <t>042019-0-00072</t>
  </si>
  <si>
    <t>042019-0-00073</t>
  </si>
  <si>
    <t>042019-0-00074</t>
  </si>
  <si>
    <t>042019-0-00075</t>
  </si>
  <si>
    <t>042019-0-00076</t>
  </si>
  <si>
    <t>042019-0-00077</t>
  </si>
  <si>
    <t>042019-0-00078</t>
  </si>
  <si>
    <t>042019-0-00079</t>
  </si>
  <si>
    <t>042019-0-00080</t>
  </si>
  <si>
    <t>042019-0-00081</t>
  </si>
  <si>
    <t>042019-0-00082</t>
  </si>
  <si>
    <t>042019-0-00083</t>
  </si>
  <si>
    <t>042019-0-00084</t>
  </si>
  <si>
    <t>042019-0-00085</t>
  </si>
  <si>
    <t>042019-0-00086</t>
  </si>
  <si>
    <t>042019-0-00087</t>
  </si>
  <si>
    <t>042019-0-00088</t>
  </si>
  <si>
    <t>042019-0-00089</t>
  </si>
  <si>
    <t>042019-0-00090</t>
  </si>
  <si>
    <t>042019-0-00091</t>
  </si>
  <si>
    <t>042019-0-00092</t>
  </si>
  <si>
    <t>042019-0-00093</t>
  </si>
  <si>
    <t>042019-0-00094</t>
  </si>
  <si>
    <t>042019-0-00095</t>
  </si>
  <si>
    <t>042019-2-00001</t>
  </si>
  <si>
    <t>042019-2-00002</t>
  </si>
  <si>
    <t>042019-2-00003</t>
  </si>
  <si>
    <t>042019-2-00004</t>
  </si>
  <si>
    <t>042019-2-00005</t>
  </si>
  <si>
    <t>042019-2-00006</t>
  </si>
  <si>
    <t>042019-2-00007</t>
  </si>
  <si>
    <t>042019-2-00008</t>
  </si>
  <si>
    <t>042019-2-00009</t>
  </si>
  <si>
    <t>042019-2-00010</t>
  </si>
  <si>
    <t>042019-2-00011</t>
  </si>
  <si>
    <t>042019-2-00012</t>
  </si>
  <si>
    <t>042019-2-00013</t>
  </si>
  <si>
    <t>042019-2-00014</t>
  </si>
  <si>
    <t>042019-2-00015</t>
  </si>
  <si>
    <t>042019-2-00016</t>
  </si>
  <si>
    <t>042019-2-00017</t>
  </si>
  <si>
    <t>042019-2-00018</t>
  </si>
  <si>
    <t>042019-2-00019</t>
  </si>
  <si>
    <t>042019-2-00020</t>
  </si>
  <si>
    <t>042019-2-00021</t>
  </si>
  <si>
    <t>042019-2-00022</t>
  </si>
  <si>
    <t>042019-2-00023</t>
  </si>
  <si>
    <t>042019-2-00024</t>
  </si>
  <si>
    <t>042019-2-00025</t>
  </si>
  <si>
    <t>042019-2-00026</t>
  </si>
  <si>
    <t>042019-2-00027</t>
  </si>
  <si>
    <t>042019-2-00028</t>
  </si>
  <si>
    <t>042019-2-00029</t>
  </si>
  <si>
    <t>042019-2-00030</t>
  </si>
  <si>
    <t>042019-2-00031</t>
  </si>
  <si>
    <t>042019-2-00032</t>
  </si>
  <si>
    <t>042019-2-00033</t>
  </si>
  <si>
    <t>042019-2-00034</t>
  </si>
  <si>
    <t>042019-2-00035</t>
  </si>
  <si>
    <t>042019-2-00036</t>
  </si>
  <si>
    <t>042019-2-00037</t>
  </si>
  <si>
    <t>042019-2-00038</t>
  </si>
  <si>
    <t>042019-2-00039</t>
  </si>
  <si>
    <t>042019-2-00040</t>
  </si>
  <si>
    <t>042019-2-00041</t>
  </si>
  <si>
    <t>042019-2-00042</t>
  </si>
  <si>
    <t>042019-2-00043</t>
  </si>
  <si>
    <t>042019-2-00044</t>
  </si>
  <si>
    <t>042019-2-00045</t>
  </si>
  <si>
    <t>042019-2-00046</t>
  </si>
  <si>
    <t>042019-2-00047</t>
  </si>
  <si>
    <t>042019-2-00048</t>
  </si>
  <si>
    <t>bad</t>
  </si>
  <si>
    <t>042019-2-00049</t>
  </si>
  <si>
    <t>042019-2-00050</t>
  </si>
  <si>
    <t>042019-2-00051</t>
  </si>
  <si>
    <t>042019-2-00052</t>
  </si>
  <si>
    <t>042019-2-00053</t>
  </si>
  <si>
    <t>042019-2-00054</t>
  </si>
  <si>
    <t>042019-2-00055</t>
  </si>
  <si>
    <t>042019-2-00056</t>
  </si>
  <si>
    <t>042019-2-00057</t>
  </si>
  <si>
    <t>042019-2-00058</t>
  </si>
  <si>
    <t>042019-2-00059</t>
  </si>
  <si>
    <t>042019-2-00060</t>
  </si>
  <si>
    <t>042019-2-00061</t>
  </si>
  <si>
    <t>042019-2-00062</t>
  </si>
  <si>
    <t>042019-2-00063</t>
  </si>
  <si>
    <t>042019-2-00064</t>
  </si>
  <si>
    <t>042019-2-00065</t>
  </si>
  <si>
    <t>042019-2-00066</t>
  </si>
  <si>
    <t>042019-2-00067</t>
  </si>
  <si>
    <t>042019-2-00068</t>
  </si>
  <si>
    <t>042019-2-00069</t>
  </si>
  <si>
    <t>042019-2-00070</t>
  </si>
  <si>
    <t>042019-2-00071</t>
  </si>
  <si>
    <t>042019-2-00072</t>
  </si>
  <si>
    <t>042019-2-00073</t>
  </si>
  <si>
    <t>042019-2-00074</t>
  </si>
  <si>
    <t>042019-2-00075</t>
  </si>
  <si>
    <t>042019-2-00076</t>
  </si>
  <si>
    <t>042019-2-00077</t>
  </si>
  <si>
    <t>042019-2-00078</t>
  </si>
  <si>
    <t>042019-2-00079</t>
  </si>
  <si>
    <t>042019-2-00080</t>
  </si>
  <si>
    <t>042019-2-00081</t>
  </si>
  <si>
    <t>042019-2-00082</t>
  </si>
  <si>
    <t>042019-2-00083</t>
  </si>
  <si>
    <t>042019-2-00084</t>
  </si>
  <si>
    <t>042019-2-00085</t>
  </si>
  <si>
    <t>042019-2-00086</t>
  </si>
  <si>
    <t>042019-2-00087</t>
  </si>
  <si>
    <t>042019-2-00088</t>
  </si>
  <si>
    <t>042019-2-00089</t>
  </si>
  <si>
    <t>042019-2-00090</t>
  </si>
  <si>
    <t>042019-2-00091</t>
  </si>
  <si>
    <t>042019-2-00092</t>
  </si>
  <si>
    <t>042019-2-00093</t>
  </si>
  <si>
    <t>042019-2-00094</t>
  </si>
  <si>
    <t>042019-2-00095</t>
  </si>
  <si>
    <t>042019-2-00096</t>
  </si>
  <si>
    <t>042019-2-00097</t>
  </si>
  <si>
    <t>042019-2-00098</t>
  </si>
  <si>
    <t>042019-2-00099</t>
  </si>
  <si>
    <t>042019-2-00100</t>
  </si>
  <si>
    <t>Kevin's special testing unit (AD8421 x 18 replaced with INA849)</t>
  </si>
  <si>
    <t>042019-2-00101</t>
  </si>
  <si>
    <t>042019-2-00102</t>
  </si>
  <si>
    <t>042019-2-00103</t>
  </si>
  <si>
    <t>042019-2-00104</t>
  </si>
  <si>
    <t>042019-2-00105</t>
  </si>
  <si>
    <t>042019-2-00106</t>
  </si>
  <si>
    <t>042019-2-00107</t>
  </si>
  <si>
    <t>042019-2-00108</t>
  </si>
  <si>
    <t>042019-2-00109</t>
  </si>
  <si>
    <t>042019-2-00110</t>
  </si>
  <si>
    <t>042019-2-00111</t>
  </si>
  <si>
    <t>042019-2-00112</t>
  </si>
  <si>
    <t>042019-2-00113</t>
  </si>
  <si>
    <t>042019-2-00114</t>
  </si>
  <si>
    <t>042019-2-00115</t>
  </si>
  <si>
    <t>042019-2-00116</t>
  </si>
  <si>
    <t>042019-2-00117</t>
  </si>
  <si>
    <t>042019-2-00118</t>
  </si>
  <si>
    <t>042019-2-00119</t>
  </si>
  <si>
    <t>042019-2-00120</t>
  </si>
  <si>
    <t>042019-2-00121</t>
  </si>
  <si>
    <t>042019-2-00122</t>
  </si>
  <si>
    <t>042019-2-00123</t>
  </si>
  <si>
    <t>042019-2-00124</t>
  </si>
  <si>
    <t>042019-2-00125</t>
  </si>
  <si>
    <t>042019-2-00126</t>
  </si>
  <si>
    <t>042019-2-00127</t>
  </si>
  <si>
    <t>042019-2-00128</t>
  </si>
  <si>
    <t>042019-2-00129</t>
  </si>
  <si>
    <t>042019-2-00130</t>
  </si>
  <si>
    <t>042019-2-00131</t>
  </si>
  <si>
    <t>042019-2-00132</t>
  </si>
  <si>
    <t>042019-2-00133</t>
  </si>
  <si>
    <t>042019-2-00134</t>
  </si>
  <si>
    <t>042019-2-00135</t>
  </si>
  <si>
    <t>042019-2-00136</t>
  </si>
  <si>
    <t>042019-2-00137</t>
  </si>
  <si>
    <t>042019-2-00138</t>
  </si>
  <si>
    <t>042019-2-00139</t>
  </si>
  <si>
    <t>042019-2-00140</t>
  </si>
  <si>
    <t>042019-2-00141</t>
  </si>
  <si>
    <t>042019-2-00142</t>
  </si>
  <si>
    <t>042019-2-00143</t>
  </si>
  <si>
    <t>042019-2-00144</t>
  </si>
  <si>
    <t>042019-2-00145</t>
  </si>
  <si>
    <t>042019-2-00146</t>
  </si>
  <si>
    <t>042019-2-00147</t>
  </si>
  <si>
    <t>042019-2-00148</t>
  </si>
  <si>
    <t>042019-2-00149</t>
  </si>
  <si>
    <t>042019-2-00150</t>
  </si>
  <si>
    <t>042019-2-00151</t>
  </si>
  <si>
    <t>042019-2-00152</t>
  </si>
  <si>
    <t>042019-2-00153</t>
  </si>
  <si>
    <t>042019-2-00154</t>
  </si>
  <si>
    <t>042019-2-00155</t>
  </si>
  <si>
    <t>Link2</t>
  </si>
  <si>
    <t>Received 3/23</t>
  </si>
  <si>
    <t>BAD?</t>
  </si>
  <si>
    <t>bad!!</t>
  </si>
  <si>
    <t>TBD</t>
  </si>
  <si>
    <t>partially bonded</t>
  </si>
  <si>
    <t>This one was scheduled for 4757; there was a problem partway through bonding. Partially-bonded flyway on shelf (no motor) for now. Will re-number if/when it can be remediated. #4757 given to different unit (sensor ending 292)</t>
  </si>
  <si>
    <t>bad body (late discovery)</t>
  </si>
  <si>
    <t>PCB is cracked by us. Sent it to link2 for conformal coating test</t>
  </si>
  <si>
    <t>Amp Board ID</t>
  </si>
  <si>
    <t>Current Scan Test</t>
  </si>
  <si>
    <t>Initial test</t>
  </si>
  <si>
    <t>Epoxy?</t>
  </si>
  <si>
    <t>040774-0/00001</t>
  </si>
  <si>
    <t>Done</t>
  </si>
  <si>
    <t>Yes</t>
  </si>
  <si>
    <t>1.8nF + 330ohm thick wires</t>
  </si>
  <si>
    <t>040774-0/00002</t>
  </si>
  <si>
    <t>1.8nF + 330ohm thick wires, cleaned</t>
  </si>
  <si>
    <t>added in special error checking reworks, then removed special reworks. Time to complete: Pins - 40mins, INA199 output wire - 135, add res - 60, attach wire and cap - 140, attach gnd - 145. Total = 520min</t>
  </si>
  <si>
    <t>040774-0/00003</t>
  </si>
  <si>
    <t>1.8nF thru hole caps only</t>
  </si>
  <si>
    <t>180 soldering, 45 min cleaning due to replaced cap on b2 (broke during vigorous cleaning), 2020-10-05</t>
  </si>
  <si>
    <t>040774-0/00004</t>
  </si>
  <si>
    <t>replaced cap on e1, output pad loose but ok, 2020-10-06</t>
  </si>
  <si>
    <t>040774-0/00005</t>
  </si>
  <si>
    <t>Time to complete: row 1-60, row2-45, row3-45, row-45. total = 195mins</t>
  </si>
  <si>
    <t>040774-0/00006</t>
  </si>
  <si>
    <t>1.8nF + 330ohm thin wires, cleaned</t>
  </si>
  <si>
    <t>very first thin wire version. Time to complete: Pins - 50mins, INA199 output wire - 120, add rows caps and gnd wire on a row by row basis, 60 minutes per row. Total = 410min</t>
  </si>
  <si>
    <t>040774-0/00007</t>
  </si>
  <si>
    <t>pins-30, INAout-90, add res-35, bend wire and add caps-120, add gnd-95, cleaning and cutting trace, etc-30. total 370 min</t>
  </si>
  <si>
    <t>040774-0/00008</t>
  </si>
  <si>
    <t>040774-0/00009</t>
  </si>
  <si>
    <t>040774-0/00010</t>
  </si>
  <si>
    <t>040774-0/00011</t>
  </si>
  <si>
    <t>cap replaced on a16, 2020-10-15</t>
  </si>
  <si>
    <t>040774-0/00012</t>
  </si>
  <si>
    <t>040774-0/00013</t>
  </si>
  <si>
    <t>040774-0/00014</t>
  </si>
  <si>
    <t>040774-0/00015</t>
  </si>
  <si>
    <t>040774-0/00016</t>
  </si>
  <si>
    <t>040774-0/00017</t>
  </si>
  <si>
    <t>040774-0/00018</t>
  </si>
  <si>
    <t>040774-0/00019</t>
  </si>
  <si>
    <t>040774-0/00020</t>
  </si>
  <si>
    <t>040774-0/00021</t>
  </si>
  <si>
    <t>Many Flyways errors whenever amplifier is turned on even when controller and cables are verified</t>
  </si>
  <si>
    <t>040774-0/00022</t>
  </si>
  <si>
    <t>040774-0/00023</t>
  </si>
  <si>
    <t>Many Flyways errors whenever amplifier is turned on even when controller and cables are verified. See C:\CloudStation\PMI_Shared\Production\Gen4_Flyway_Errors\20201221_T461_MotorPSOverCurrent_12vOverVolt</t>
  </si>
  <si>
    <t>040774-0/00024</t>
  </si>
  <si>
    <t>040774-0/00025</t>
  </si>
  <si>
    <t>replaced cap on b2</t>
  </si>
  <si>
    <t>040774-0/00026</t>
  </si>
  <si>
    <t>CH44 (INDEX FROM 0) unreliable</t>
  </si>
  <si>
    <t>040774-0/00027</t>
  </si>
  <si>
    <t>1.8nF + 330ohm medium wires (32 gauge), cleaned</t>
  </si>
  <si>
    <t>365 min soldering, 35 min finish up, 2020-09-15, 1</t>
  </si>
  <si>
    <t>040774-0/00028</t>
  </si>
  <si>
    <t>355 min soldering, 35 min finish up, 2020-09-15, 2</t>
  </si>
  <si>
    <t>040774-0/00029</t>
  </si>
  <si>
    <t>390 min soldering, 40 min finish up, 2020-09-16</t>
  </si>
  <si>
    <t>040774-0/00030</t>
  </si>
  <si>
    <t>390 min soldering, 40 min finish up, 2020-09-17</t>
  </si>
  <si>
    <t>040774-0/00031</t>
  </si>
  <si>
    <t>040774-0/00032</t>
  </si>
  <si>
    <t>040774-0/00033</t>
  </si>
  <si>
    <t>040774-0/00034</t>
  </si>
  <si>
    <t>Coil over current limit. Channel 60 feedback unreliable, goes to negative -30 sometimes. Same channel went crazy even after replacing controller and cables.</t>
  </si>
  <si>
    <t>Tried to fix.
Channel 60 is bad again after epoxy.</t>
  </si>
  <si>
    <t>040774-0/00035</t>
  </si>
  <si>
    <t>040774-0/00036</t>
  </si>
  <si>
    <t>040774-0/00037</t>
  </si>
  <si>
    <t>370 min soldering, 40 min finish up, 2020-09-21, 1</t>
  </si>
  <si>
    <t>040774-0/00038</t>
  </si>
  <si>
    <t>365 min soldering, 30 min finish up, 2020-09-21, 2</t>
  </si>
  <si>
    <t>040774-0/00039</t>
  </si>
  <si>
    <t>prototype with buffers</t>
  </si>
  <si>
    <t>040774-0/00040</t>
  </si>
  <si>
    <t>e10 cap replaced, 2020-09-24</t>
  </si>
  <si>
    <t>Error code: coil over current limit. CH37 feedback jumps to 30+ Amp. Replacing controller and cables does not help.</t>
  </si>
  <si>
    <t>Tried to fix =&gt; Fixed</t>
  </si>
  <si>
    <t>040774-0/00041</t>
  </si>
  <si>
    <t>b6 cap replaced, 2020-09-25</t>
  </si>
  <si>
    <t>040774-0/00042</t>
  </si>
  <si>
    <t>040774-0/00043</t>
  </si>
  <si>
    <t>040774-0/00044</t>
  </si>
  <si>
    <t>2020-11-04 replaced cap on e10</t>
  </si>
  <si>
    <t>040774-0/00045</t>
  </si>
  <si>
    <t>Failed because of coil over current limit. Later feedback for some channels are always wrong even if with good controllers and FFCs. See C:\CloudStation\PMI_Shared\Production\Gen4_Flyway_Errors\20201217_T450_CoilOverCurrent for details</t>
  </si>
  <si>
    <t>040774-0/00046</t>
  </si>
  <si>
    <t>040774-0/00047</t>
  </si>
  <si>
    <t>11/25/2020, channel A2 had issue where pin from cap on gnd side shorted output trace on channel A2, resulting in +50A current reading</t>
  </si>
  <si>
    <t>040774-0/00048</t>
  </si>
  <si>
    <t>040774-0/00049</t>
  </si>
  <si>
    <t>040774-0/00050</t>
  </si>
  <si>
    <t>040774-0/00051</t>
  </si>
  <si>
    <t>165 min soldering, 20 min clean up, 2020-09-29</t>
  </si>
  <si>
    <t>040774-0/00052</t>
  </si>
  <si>
    <t>replaced cap on e10, 2020-09-30</t>
  </si>
  <si>
    <t>040774-0/00053</t>
  </si>
  <si>
    <t>400 minutes, 1</t>
  </si>
  <si>
    <t>040774-0/00054</t>
  </si>
  <si>
    <t>040774-0/00055</t>
  </si>
  <si>
    <t>410 min soldering (different soldering iron), 35 min finish up, 12</t>
  </si>
  <si>
    <t>040774-0/00056</t>
  </si>
  <si>
    <t>330 min soldering, 35 min finish up, 11, A7,E7, A10, E10 damaged during amplifier removal, then fixed</t>
  </si>
  <si>
    <t>040774-0/00057</t>
  </si>
  <si>
    <t>340 min soldering, 30 min finish up, 10</t>
  </si>
  <si>
    <t>040774-0/00058</t>
  </si>
  <si>
    <t>345 min soldering, 35 min finish up, 9</t>
  </si>
  <si>
    <t>040774-0/00059</t>
  </si>
  <si>
    <t>360 min soldering, 40 min finish up, 8</t>
  </si>
  <si>
    <t>040774-0/00060</t>
  </si>
  <si>
    <t>040774-0/00061</t>
  </si>
  <si>
    <t>315 min soldering, 45 min finish up, 6</t>
  </si>
  <si>
    <t>040774-0/00062</t>
  </si>
  <si>
    <t>1.8nF + 330ohm thin wires (34 gauge) for INAout, medium wires (32 gauge) for GND, cleaned, some solder mask on components to avoid wire contact, but some wiped away during cleaning</t>
  </si>
  <si>
    <t>350 min soldering, 30 min finish up, 5</t>
  </si>
  <si>
    <t>040774-0/00063</t>
  </si>
  <si>
    <t>1.8nF + 330ohm thin wires, cleaned, some solder mask on components to avoid wire contact, but some wiped away during cleaning</t>
  </si>
  <si>
    <t xml:space="preserve">330 min soldering, 20 min cleaning, inspection, cutting trace, etc. put on solder mask to cover caps, mistake, made it difficult to see the pins during inspection,4 </t>
  </si>
  <si>
    <t>040774-0/00064</t>
  </si>
  <si>
    <t>330 min soldering, 30 min cleaning, inspection, cutting trace, etc, 3</t>
  </si>
  <si>
    <t>/</t>
  </si>
  <si>
    <t>041149-0/00001</t>
  </si>
  <si>
    <t>N/A</t>
  </si>
  <si>
    <t>041149-0/00002</t>
  </si>
  <si>
    <t>041149-0/00003</t>
  </si>
  <si>
    <t>041149-0/00004</t>
  </si>
  <si>
    <t>041149-0/00005</t>
  </si>
  <si>
    <t>041149-0/00006</t>
  </si>
  <si>
    <t>041149-0/00007</t>
  </si>
  <si>
    <t>041149-0/00008</t>
  </si>
  <si>
    <t>041149-0/00009</t>
  </si>
  <si>
    <t>041149-0/00010</t>
  </si>
  <si>
    <t>041149-0/00011</t>
  </si>
  <si>
    <t>041149-0/00012</t>
  </si>
  <si>
    <t>041149-0/00013</t>
  </si>
  <si>
    <t>041149-0/00014</t>
  </si>
  <si>
    <t>041149-0/00015</t>
  </si>
  <si>
    <t>041149-0/00016</t>
  </si>
  <si>
    <t>041149-0/00017</t>
  </si>
  <si>
    <t>041149-0/00018</t>
  </si>
  <si>
    <t>041149-0/00019</t>
  </si>
  <si>
    <t>041149-0/00020</t>
  </si>
  <si>
    <t>Coil over current on 2021-04-14. Investigated many time, the final state is CH10 feedback is huge whenever 12V is on. No clue why. Detailed in \CloudStation\PMI_Teams\@ Testing\snapshot\TCInfo_L1_4121_coil_over_curent</t>
  </si>
  <si>
    <t>041149-0/00021</t>
  </si>
  <si>
    <t>041149-0/00022</t>
  </si>
  <si>
    <t>041149-0/00023</t>
  </si>
  <si>
    <t>041149-0/00024</t>
  </si>
  <si>
    <t>041149-0/00025</t>
  </si>
  <si>
    <t>041149-0/00026</t>
  </si>
  <si>
    <t>041149-0/00027</t>
  </si>
  <si>
    <t>041149-0/00028</t>
  </si>
  <si>
    <t>041149-0/00029</t>
  </si>
  <si>
    <t>041149-0/00030</t>
  </si>
  <si>
    <t>041149-0/00031</t>
  </si>
  <si>
    <t>041149-0/00032</t>
  </si>
  <si>
    <t>041149-0/00033</t>
  </si>
  <si>
    <t>041149-0/00034</t>
  </si>
  <si>
    <t>041149-0/00035</t>
  </si>
  <si>
    <t>041149-0/00036</t>
  </si>
  <si>
    <t>041149-0/00037</t>
  </si>
  <si>
    <t>041149-0/00038</t>
  </si>
  <si>
    <t>041149-0/00039</t>
  </si>
  <si>
    <t>041149-0/00040</t>
  </si>
  <si>
    <t>041149-0/00041</t>
  </si>
  <si>
    <t>041149-0/00042</t>
  </si>
  <si>
    <t>041149-0/00043</t>
  </si>
  <si>
    <t>041149-0/00044</t>
  </si>
  <si>
    <t>041149-0/00045</t>
  </si>
  <si>
    <t>Hard to plug in?Good</t>
  </si>
  <si>
    <t>041149-0/00046</t>
  </si>
  <si>
    <t>041149-0/00047</t>
  </si>
  <si>
    <t>041149-0/00048</t>
  </si>
  <si>
    <t>041149-0/00049</t>
  </si>
  <si>
    <t>041149-0/00050</t>
  </si>
  <si>
    <t>041149-2/00001</t>
  </si>
  <si>
    <t>041149-2/00002</t>
  </si>
  <si>
    <t>041149-2/00003</t>
  </si>
  <si>
    <t>041149-2/00004</t>
  </si>
  <si>
    <t>041149-2/00005</t>
  </si>
  <si>
    <t>No 5V output from 12V-&gt;5V DC-DC</t>
  </si>
  <si>
    <t>041149-2/00006</t>
  </si>
  <si>
    <t>041149-2/00007</t>
  </si>
  <si>
    <t>041149-2/00008</t>
  </si>
  <si>
    <t>041149-2/00009</t>
  </si>
  <si>
    <t>041149-2/00010</t>
  </si>
  <si>
    <t>041149-2/00011</t>
  </si>
  <si>
    <t>4148/4147</t>
  </si>
  <si>
    <t>041149-2/00012</t>
  </si>
  <si>
    <t>041149-2/00013</t>
  </si>
  <si>
    <t>041149-2/00014</t>
  </si>
  <si>
    <t>041149-2/00015</t>
  </si>
  <si>
    <t>4115?4125</t>
  </si>
  <si>
    <t>041149-2/00016</t>
  </si>
  <si>
    <t>041149-2/00017</t>
  </si>
  <si>
    <t>041149-2/00018</t>
  </si>
  <si>
    <t>Multiple bad channels: x_1, 2, 5, 6,14; y_5, 6, 9, 13, 14</t>
  </si>
  <si>
    <t>041149-2/00019</t>
  </si>
  <si>
    <t>041149-2/00020</t>
  </si>
  <si>
    <t>041149-2/00021</t>
  </si>
  <si>
    <t>041149-2/00022</t>
  </si>
  <si>
    <t>041149-2/00023</t>
  </si>
  <si>
    <t>041149-2/00024</t>
  </si>
  <si>
    <t>041149-2/00025</t>
  </si>
  <si>
    <t>041149-2/00026</t>
  </si>
  <si>
    <t>041149-2/00027</t>
  </si>
  <si>
    <t>Was in Kelvin testing unit 4418. Possibly damaged?</t>
  </si>
  <si>
    <t>041149-2/00028</t>
  </si>
  <si>
    <t>041149-2/00029</t>
  </si>
  <si>
    <t>041149-2/00030</t>
  </si>
  <si>
    <t>041149-2/00031</t>
  </si>
  <si>
    <t>041149-2/00032</t>
  </si>
  <si>
    <t>041149-2/00033</t>
  </si>
  <si>
    <t>041149-2/00034</t>
  </si>
  <si>
    <t>041149-2/00035</t>
  </si>
  <si>
    <t>041149-2/00036</t>
  </si>
  <si>
    <t>041149-2/00037</t>
  </si>
  <si>
    <t>041149-2/00038</t>
  </si>
  <si>
    <t>041149-2/00039</t>
  </si>
  <si>
    <t>041149-2/00040</t>
  </si>
  <si>
    <t>041149-2/00041</t>
  </si>
  <si>
    <t>041149-2/00042</t>
  </si>
  <si>
    <t>041149-2/00043</t>
  </si>
  <si>
    <t>041149-2/00044</t>
  </si>
  <si>
    <t>041149-2/00045</t>
  </si>
  <si>
    <t>041149-2/00046</t>
  </si>
  <si>
    <t>041149-2/00047</t>
  </si>
  <si>
    <t>041149-2/00048</t>
  </si>
  <si>
    <t>041149-2/00049</t>
  </si>
  <si>
    <t>041149-2/00050</t>
  </si>
  <si>
    <t>041149-2/00051</t>
  </si>
  <si>
    <t>041149-2/00052</t>
  </si>
  <si>
    <t>041149-2/00053</t>
  </si>
  <si>
    <t>041149-2/00054</t>
  </si>
  <si>
    <t>041149-2/00055</t>
  </si>
  <si>
    <t>041149-2/00056</t>
  </si>
  <si>
    <t>041149-2/00057</t>
  </si>
  <si>
    <t>041149-2/00058</t>
  </si>
  <si>
    <t>041149-2/00059</t>
  </si>
  <si>
    <t>041149-2/00060</t>
  </si>
  <si>
    <t>041149-2/00061</t>
  </si>
  <si>
    <t>041149-2/00062</t>
  </si>
  <si>
    <t>041149-2/00063</t>
  </si>
  <si>
    <t>041149-2/00064</t>
  </si>
  <si>
    <t>041149-2/00065</t>
  </si>
  <si>
    <t>041149-2/00066</t>
  </si>
  <si>
    <t>041149-2/00067</t>
  </si>
  <si>
    <t>041149-2/00068</t>
  </si>
  <si>
    <t>041149-2/00069</t>
  </si>
  <si>
    <t>041149-2/00070</t>
  </si>
  <si>
    <t>041149-2/00071</t>
  </si>
  <si>
    <t xml:space="preserve">Manually soldered capacitor at C9E_3 </t>
  </si>
  <si>
    <t>041149-2/00072</t>
  </si>
  <si>
    <t>041149-2/00073</t>
  </si>
  <si>
    <t>041149-2/00074</t>
  </si>
  <si>
    <t>041149-2/00075</t>
  </si>
  <si>
    <t>041149-3/00001</t>
  </si>
  <si>
    <t>041149-3/00002</t>
  </si>
  <si>
    <t>041149-3/00003</t>
  </si>
  <si>
    <t>041149-3/00004</t>
  </si>
  <si>
    <t>041149-3/00005</t>
  </si>
  <si>
    <t>041149-3/00006</t>
  </si>
  <si>
    <t>041149-3/00007</t>
  </si>
  <si>
    <t>CH47 (index from 1) feedback is 0</t>
  </si>
  <si>
    <t>041149-3/00008</t>
  </si>
  <si>
    <t>041149-3/00009</t>
  </si>
  <si>
    <t>041149-3/00010</t>
  </si>
  <si>
    <t>CH 61&amp;62(starting from 1) feedback 0</t>
  </si>
  <si>
    <t>041149-3/00011</t>
  </si>
  <si>
    <t>041149-3/00012</t>
  </si>
  <si>
    <t>041149-3/00013</t>
  </si>
  <si>
    <t>041149-3/00014</t>
  </si>
  <si>
    <t>041149-3/00015</t>
  </si>
  <si>
    <t>041149-3/00016</t>
  </si>
  <si>
    <t>041149-3/00017</t>
  </si>
  <si>
    <t>041149-3/00018</t>
  </si>
  <si>
    <t>041149-3/00019</t>
  </si>
  <si>
    <t>041149-3/00020</t>
  </si>
  <si>
    <t>041149-3/00021</t>
  </si>
  <si>
    <t>041149-3/00022</t>
  </si>
  <si>
    <t>Unreliable</t>
  </si>
  <si>
    <t>Coil over current: amplifier failure, Amp_58 feedback goes to -24A, indispite of Amp_58 Ref is 1A and its PWM is 60% max, looks like the PMW input of the channel is grouded at the Amplifier side. Later we did another test, with I_58ref is nonzero, I_59ref=0, no current feedback on I_58.  When I_58ref=0 and I59ref is non_zero, the coil over current. At least, the ampilfier failed consistently from now on, and needs to be replaced.
The above description of all the tests are consistent now and can be explained by Amp CH_58 PWM input is accidently somehow grounded.</t>
  </si>
  <si>
    <t>041149-3/00023</t>
  </si>
  <si>
    <t>041149-3/00024</t>
  </si>
  <si>
    <t>041149-3/00025</t>
  </si>
  <si>
    <t>041149-3/00026</t>
  </si>
  <si>
    <t>041149-3/00027</t>
  </si>
  <si>
    <t>041149-3/00028</t>
  </si>
  <si>
    <t>041149-3/00029</t>
  </si>
  <si>
    <t>041149-3/00030</t>
  </si>
  <si>
    <t>041149-3/00031</t>
  </si>
  <si>
    <t>041149-3/00032</t>
  </si>
  <si>
    <t>041149-3/00033</t>
  </si>
  <si>
    <t>041149-3/00034</t>
  </si>
  <si>
    <t>041149-3/00035</t>
  </si>
  <si>
    <t>041149-3/00036</t>
  </si>
  <si>
    <t>041149-3/00037</t>
  </si>
  <si>
    <t>041149-3/00038</t>
  </si>
  <si>
    <t>041149-3/00039</t>
  </si>
  <si>
    <t>041149-3/00040</t>
  </si>
  <si>
    <t>041699-0/00001</t>
  </si>
  <si>
    <t>041699-0/00002</t>
  </si>
  <si>
    <t>041699-0/00003</t>
  </si>
  <si>
    <t>041699-0/00004</t>
  </si>
  <si>
    <t>041699-0/00005</t>
  </si>
  <si>
    <t>041699-0/00006</t>
  </si>
  <si>
    <t>041699-0/00007</t>
  </si>
  <si>
    <t>041699-0/00008</t>
  </si>
  <si>
    <t>041699-0/00009</t>
  </si>
  <si>
    <t>041699-0/00010</t>
  </si>
  <si>
    <t>041699-0/00011</t>
  </si>
  <si>
    <t>041699-0/00012</t>
  </si>
  <si>
    <t>041699-0/00013</t>
  </si>
  <si>
    <t>041699-0/00014</t>
  </si>
  <si>
    <t>041699-0/00015</t>
  </si>
  <si>
    <t>041699-0/00016</t>
  </si>
  <si>
    <t>041699-0/00017</t>
  </si>
  <si>
    <t>041699-0/00018</t>
  </si>
  <si>
    <t>Was in 4332. Kelvin modified R16-R19. Restored back to stock condition Dec 28,2021</t>
  </si>
  <si>
    <t>041699-0/00019</t>
  </si>
  <si>
    <t>041699-0/00020</t>
  </si>
  <si>
    <t>041699-0/00021</t>
  </si>
  <si>
    <t>041699-0/00022</t>
  </si>
  <si>
    <t>041699-0/00023</t>
  </si>
  <si>
    <t>041699-0/00024</t>
  </si>
  <si>
    <t>Formerly in 4279.</t>
  </si>
  <si>
    <t>Inductors replaced (3R3) manually by Kelvin. Briefly used in 4425 for ESD testing 2021/12/3. Ultimately put in 4435.</t>
  </si>
  <si>
    <t>041699-0/00025</t>
  </si>
  <si>
    <t>041699-0/00026</t>
  </si>
  <si>
    <t>041699-0/00027</t>
  </si>
  <si>
    <t>041699-0/00028</t>
  </si>
  <si>
    <t>041699-0/00029</t>
  </si>
  <si>
    <t>041699-0/00030</t>
  </si>
  <si>
    <t>041699-0/00031</t>
  </si>
  <si>
    <t>041699-0/00032</t>
  </si>
  <si>
    <t>041699-0/00033</t>
  </si>
  <si>
    <t>041699-0/00034</t>
  </si>
  <si>
    <t>041699-0/00035</t>
  </si>
  <si>
    <t>041699-0/00036</t>
  </si>
  <si>
    <t>041699-0/00037</t>
  </si>
  <si>
    <t>041699-0/00038</t>
  </si>
  <si>
    <t>041699-0/00039</t>
  </si>
  <si>
    <t>041699-0/00040</t>
  </si>
  <si>
    <t>041699-0/00041</t>
  </si>
  <si>
    <t>041699-0/00042</t>
  </si>
  <si>
    <t>041699-0/00043</t>
  </si>
  <si>
    <t>041699-0/00044</t>
  </si>
  <si>
    <t>041699-0/00045</t>
  </si>
  <si>
    <t>041699-0/00046</t>
  </si>
  <si>
    <t>041699-0/00047</t>
  </si>
  <si>
    <t>041699-0/00048</t>
  </si>
  <si>
    <t>041699-0/00049</t>
  </si>
  <si>
    <t>041699-0/00050</t>
  </si>
  <si>
    <t>041699-0/00051</t>
  </si>
  <si>
    <t>041699-0/00052</t>
  </si>
  <si>
    <t>041699-0/00053</t>
  </si>
  <si>
    <t>041699-0/00054</t>
  </si>
  <si>
    <t>041699-0/00055</t>
  </si>
  <si>
    <t>041699-0/00056</t>
  </si>
  <si>
    <t>041699-0/00057</t>
  </si>
  <si>
    <t>041699-0/00058</t>
  </si>
  <si>
    <t>041699-0/00059</t>
  </si>
  <si>
    <t>041699-0/00060</t>
  </si>
  <si>
    <t>041699-0/00061</t>
  </si>
  <si>
    <t>041699-0/00062</t>
  </si>
  <si>
    <t>041699-0/00063</t>
  </si>
  <si>
    <t>041699-0/00064</t>
  </si>
  <si>
    <t>041699-0/00065</t>
  </si>
  <si>
    <t>041699-0/00066</t>
  </si>
  <si>
    <t>041699-0/00067</t>
  </si>
  <si>
    <t>041699-0/00068</t>
  </si>
  <si>
    <t>041699-0/00069</t>
  </si>
  <si>
    <t>041699-0/00070</t>
  </si>
  <si>
    <t>041699-0/00071</t>
  </si>
  <si>
    <t>041699-0/00072</t>
  </si>
  <si>
    <t>041699-0/00073</t>
  </si>
  <si>
    <t>041699-0/00074</t>
  </si>
  <si>
    <t>This board was formerly in 4243. Reinstalled in testing unit 4417 2021-11-17.</t>
  </si>
  <si>
    <t>041699-0/00075</t>
  </si>
  <si>
    <t>041699-0/00076</t>
  </si>
  <si>
    <t>041699-0/00077</t>
  </si>
  <si>
    <t>041699-0/00078</t>
  </si>
  <si>
    <t>041699-0/00079</t>
  </si>
  <si>
    <t>041699-0/00080</t>
  </si>
  <si>
    <t>041699-0/00081</t>
  </si>
  <si>
    <t>041699-0/00082</t>
  </si>
  <si>
    <t>041699-0/00083</t>
  </si>
  <si>
    <t>041699-0/00084</t>
  </si>
  <si>
    <t>041699-0/00085</t>
  </si>
  <si>
    <t>041699-0/00086</t>
  </si>
  <si>
    <t>041699-0/00087</t>
  </si>
  <si>
    <t>041699-0/00088</t>
  </si>
  <si>
    <t>041699-0/00089</t>
  </si>
  <si>
    <t>041699-0/00090</t>
  </si>
  <si>
    <t>041699-0/00091</t>
  </si>
  <si>
    <t>041699-0/00092</t>
  </si>
  <si>
    <t>041699-0/00093</t>
  </si>
  <si>
    <t>041699-0/00094</t>
  </si>
  <si>
    <t>041699-0/00095</t>
  </si>
  <si>
    <t>041699-0/00096</t>
  </si>
  <si>
    <t>041699-0/00097</t>
  </si>
  <si>
    <t>041699-0/00098</t>
  </si>
  <si>
    <t>041699-0/00099</t>
  </si>
  <si>
    <t>041699-0/00100</t>
  </si>
  <si>
    <t>041699-0/00101</t>
  </si>
  <si>
    <t>041699-0/00102</t>
  </si>
  <si>
    <t>041699-0/00103</t>
  </si>
  <si>
    <t>041699-0/00104</t>
  </si>
  <si>
    <t>041699-0/00105</t>
  </si>
  <si>
    <t>041699-0/00106</t>
  </si>
  <si>
    <t>041699-0/00107</t>
  </si>
  <si>
    <t>041699-0/00108</t>
  </si>
  <si>
    <t>041699-0/00109</t>
  </si>
  <si>
    <t>041699-0/00110</t>
  </si>
  <si>
    <t>041699-0/00111</t>
  </si>
  <si>
    <t>041699-0/00112</t>
  </si>
  <si>
    <t>041699-0/00113</t>
  </si>
  <si>
    <t>041699-0/00114</t>
  </si>
  <si>
    <t>041699-0/00115</t>
  </si>
  <si>
    <t>041699-0/00116</t>
  </si>
  <si>
    <t>041699-0/00117</t>
  </si>
  <si>
    <t>041699-0/00118</t>
  </si>
  <si>
    <t>I13 (index from 0) feedback is always 0 regardless how hard it's driven =&gt; causing motor PS over current</t>
  </si>
  <si>
    <t>041699-0/00119</t>
  </si>
  <si>
    <t>041699-0/00120</t>
  </si>
  <si>
    <t>041699-0/00121</t>
  </si>
  <si>
    <t>041699-0/00122</t>
  </si>
  <si>
    <t>041699-0/00123</t>
  </si>
  <si>
    <t>041699-0/00124</t>
  </si>
  <si>
    <t>041699-0/00125</t>
  </si>
  <si>
    <t>041699-0/00126</t>
  </si>
  <si>
    <t>041699-0/00127</t>
  </si>
  <si>
    <t>041699-0/00128</t>
  </si>
  <si>
    <t>041699-0/00129</t>
  </si>
  <si>
    <t>041699-0/00130</t>
  </si>
  <si>
    <t>041699-0/00131</t>
  </si>
  <si>
    <t>041699-0/00132</t>
  </si>
  <si>
    <t>041699-0/00133</t>
  </si>
  <si>
    <t>12 Channels' (16,17,20,21,24,25,28,29,34,35,42,43 index from 0) feedbacks are constant 0</t>
  </si>
  <si>
    <t>041699-0/00134</t>
  </si>
  <si>
    <t>041699-0/00135</t>
  </si>
  <si>
    <t>041699-0/00136</t>
  </si>
  <si>
    <t>041699-0/00137</t>
  </si>
  <si>
    <t>041699-0/00138</t>
  </si>
  <si>
    <t>041699-0/00139</t>
  </si>
  <si>
    <t>041699-0/00140</t>
  </si>
  <si>
    <t>041699-0/00141</t>
  </si>
  <si>
    <t>041699-0/00142</t>
  </si>
  <si>
    <t>041699-0/00143</t>
  </si>
  <si>
    <t>041699-0/00144</t>
  </si>
  <si>
    <t>041699-0/00145</t>
  </si>
  <si>
    <t>041699-0/00146</t>
  </si>
  <si>
    <t>041699-0/00147</t>
  </si>
  <si>
    <t>041699-0/00148</t>
  </si>
  <si>
    <t>041699-0/00149</t>
  </si>
  <si>
    <t>041699-0/00150</t>
  </si>
  <si>
    <t>041699-0/00151</t>
  </si>
  <si>
    <t>041699-0/00152</t>
  </si>
  <si>
    <t>041699-0/00153</t>
  </si>
  <si>
    <t>041699-0/00154</t>
  </si>
  <si>
    <t>041699-0/00155</t>
  </si>
  <si>
    <t>041699-0/00156</t>
  </si>
  <si>
    <t>041699-0/00157</t>
  </si>
  <si>
    <t>041699-0/00158</t>
  </si>
  <si>
    <t>041699-0/00159</t>
  </si>
  <si>
    <t>041699-0/00160</t>
  </si>
  <si>
    <t>041699-0/00161</t>
  </si>
  <si>
    <t>041699-0/00162</t>
  </si>
  <si>
    <t>041699-0/00163</t>
  </si>
  <si>
    <t>041699-0/00164</t>
  </si>
  <si>
    <t>041699-0/00165</t>
  </si>
  <si>
    <t>041699-0/00166</t>
  </si>
  <si>
    <t>041699-0/00167</t>
  </si>
  <si>
    <t>041699-0/00168</t>
  </si>
  <si>
    <t>041699-0/00169</t>
  </si>
  <si>
    <t>041699-0/00170</t>
  </si>
  <si>
    <t>041699-0/00171</t>
  </si>
  <si>
    <t>041699-0/00172</t>
  </si>
  <si>
    <t>041699-0/00173</t>
  </si>
  <si>
    <t>041699-0/00174</t>
  </si>
  <si>
    <t>041699-0/00175</t>
  </si>
  <si>
    <t>041699-0/00176</t>
  </si>
  <si>
    <t>041699-0/00177</t>
  </si>
  <si>
    <t>041699-0/00178</t>
  </si>
  <si>
    <t>041699-0/00179</t>
  </si>
  <si>
    <t>041699-0/00180</t>
  </si>
  <si>
    <t>041699-0/00181</t>
  </si>
  <si>
    <t>041699-0/00182</t>
  </si>
  <si>
    <t>041699-0/00183</t>
  </si>
  <si>
    <t>041699-0/00184</t>
  </si>
  <si>
    <t>041699-0/00185</t>
  </si>
  <si>
    <t>041699-2/00001</t>
  </si>
  <si>
    <t>041699-2/00002</t>
  </si>
  <si>
    <t>041699-2/00003</t>
  </si>
  <si>
    <t>041699-2/00004</t>
  </si>
  <si>
    <t>041699-2/00005</t>
  </si>
  <si>
    <t>041699-2/00006</t>
  </si>
  <si>
    <t>041699-2/00007</t>
  </si>
  <si>
    <t>041699-2/00008</t>
  </si>
  <si>
    <t>041699-2/00009</t>
  </si>
  <si>
    <t>041699-2/00010</t>
  </si>
  <si>
    <t>041699-2/00011</t>
  </si>
  <si>
    <t>Inductors manually replaced by Kelvin. Used in ESD-testing unit #4424. Never use again.</t>
  </si>
  <si>
    <t>041699-2/00012</t>
  </si>
  <si>
    <t>041699-2/00013</t>
  </si>
  <si>
    <t>041699-2/00014</t>
  </si>
  <si>
    <t>041699-2/00015</t>
  </si>
  <si>
    <t>Inductors manually replaced by Kelvin. Currently not in use.</t>
  </si>
  <si>
    <t>041699-2/00016</t>
  </si>
  <si>
    <t>Was in unit 4431 (replaced with a Dorigo 3R3 unit for Kelvin testing)</t>
  </si>
  <si>
    <t>041699-2/00017</t>
  </si>
  <si>
    <t>Was in 4424. Header pin spacer was high. Pushed roughly into place by hand</t>
  </si>
  <si>
    <t>041699-2/00018</t>
  </si>
  <si>
    <t>041699-2/00019</t>
  </si>
  <si>
    <t>Was in unit 4427 (replaced with a Dorigo 3R3 unit for Kelvin testing)</t>
  </si>
  <si>
    <t>041699-2/00020</t>
  </si>
  <si>
    <t>041699-2/00021</t>
  </si>
  <si>
    <t>(was previously in...something)</t>
  </si>
  <si>
    <t>041699-2/00022</t>
  </si>
  <si>
    <t>Was in unit 4434 (replaced with a Dorigo 3R3 unit for Kelvin testing)</t>
  </si>
  <si>
    <t>041699-2/00023</t>
  </si>
  <si>
    <t>041699-2/00024</t>
  </si>
  <si>
    <t>041699-2/00025</t>
  </si>
  <si>
    <t>Was in unit 4425 (replaced with a Dorigo 3R3 unit for Kelvin testing)</t>
  </si>
  <si>
    <t>041699-3/00001</t>
  </si>
  <si>
    <t>041699-3/00002</t>
  </si>
  <si>
    <t>041699-3/00003</t>
  </si>
  <si>
    <t>041699-3/00004</t>
  </si>
  <si>
    <t>041699-3/00005</t>
  </si>
  <si>
    <t>041699-4/00001</t>
  </si>
  <si>
    <t>041699-4/00002</t>
  </si>
  <si>
    <t>\</t>
  </si>
  <si>
    <t>041699-4/00003</t>
  </si>
  <si>
    <t>041699-4/00004</t>
  </si>
  <si>
    <t>041699-4/00005</t>
  </si>
  <si>
    <t>041699-4/00006</t>
  </si>
  <si>
    <t>041699-4/00007</t>
  </si>
  <si>
    <t>041699-4/00008</t>
  </si>
  <si>
    <t>041699-4/00009</t>
  </si>
  <si>
    <t>041699-4/00010</t>
  </si>
  <si>
    <t>041699-4/00011</t>
  </si>
  <si>
    <t>041699-4/00012</t>
  </si>
  <si>
    <t>041699-4/00013</t>
  </si>
  <si>
    <t>041699-4/00014</t>
  </si>
  <si>
    <t>041699-4/00015</t>
  </si>
  <si>
    <t>041699-4/00016</t>
  </si>
  <si>
    <t>041699-4/00017</t>
  </si>
  <si>
    <t>041699-4/00018</t>
  </si>
  <si>
    <t>041699-4/00019</t>
  </si>
  <si>
    <t>041699-4/00020</t>
  </si>
  <si>
    <t>041699-4/00021</t>
  </si>
  <si>
    <t>041699-4/00022</t>
  </si>
  <si>
    <t>041699-4/00023</t>
  </si>
  <si>
    <t>041699-4/00024</t>
  </si>
  <si>
    <t>041699-4/00025</t>
  </si>
  <si>
    <t>041699-4/00026</t>
  </si>
  <si>
    <t>041699-4/00027</t>
  </si>
  <si>
    <t>041699-4/00028</t>
  </si>
  <si>
    <t>041699-4/00029</t>
  </si>
  <si>
    <t>041699-4/00030</t>
  </si>
  <si>
    <t>041699-4/00031</t>
  </si>
  <si>
    <t>041699-4/00032</t>
  </si>
  <si>
    <t>041699-4/00033</t>
  </si>
  <si>
    <t>041699-4/00034</t>
  </si>
  <si>
    <t>041699-4/00035</t>
  </si>
  <si>
    <t>041699-4/00036</t>
  </si>
  <si>
    <t>041699-4/00037</t>
  </si>
  <si>
    <t>041699-4/00038</t>
  </si>
  <si>
    <t>041699-4/00039</t>
  </si>
  <si>
    <t>041699-4/00040</t>
  </si>
  <si>
    <t>041699-4/00041</t>
  </si>
  <si>
    <t>041699-4/00042</t>
  </si>
  <si>
    <t>041699-4/00043</t>
  </si>
  <si>
    <t>041699-4/00044</t>
  </si>
  <si>
    <t>041699-4/00045</t>
  </si>
  <si>
    <t>041699-4/00046</t>
  </si>
  <si>
    <t>041699-4/00047</t>
  </si>
  <si>
    <t>041699-4/00048</t>
  </si>
  <si>
    <t>041699-4/00049</t>
  </si>
  <si>
    <t>ian i manually inputted these 470x numbers</t>
  </si>
  <si>
    <t>041699-4/00050</t>
  </si>
  <si>
    <t>041699-4/00051</t>
  </si>
  <si>
    <t>041699-4/00052</t>
  </si>
  <si>
    <t>041699-4/00053</t>
  </si>
  <si>
    <t>041699-4/00054</t>
  </si>
  <si>
    <t>041699-4/00055</t>
  </si>
  <si>
    <t>041699-4/00056</t>
  </si>
  <si>
    <t>041699-4/00057</t>
  </si>
  <si>
    <t>041699-4/00058</t>
  </si>
  <si>
    <t>041699-4/00059</t>
  </si>
  <si>
    <t>041699-4/00060</t>
  </si>
  <si>
    <t>041699-4/00061</t>
  </si>
  <si>
    <t>041699-4/00062</t>
  </si>
  <si>
    <t>041699-4/00063</t>
  </si>
  <si>
    <t>041699-4/00064</t>
  </si>
  <si>
    <t>041699-4/00065</t>
  </si>
  <si>
    <t>041699-4/00066</t>
  </si>
  <si>
    <t>041699-4/00067</t>
  </si>
  <si>
    <t>041699-4/00068</t>
  </si>
  <si>
    <t>041699-4/00069</t>
  </si>
  <si>
    <t>041699-4/00070</t>
  </si>
  <si>
    <t>041699-4/00071</t>
  </si>
  <si>
    <t>041699-4/00072</t>
  </si>
  <si>
    <t>041699-4/00073</t>
  </si>
  <si>
    <t>041699-4/00074</t>
  </si>
  <si>
    <t>041699-4/00075</t>
  </si>
  <si>
    <t>041699-4/00076</t>
  </si>
  <si>
    <t>041699-4/00077</t>
  </si>
  <si>
    <t>041699-4/00078</t>
  </si>
  <si>
    <t>041699-4/00079</t>
  </si>
  <si>
    <t>041699-4/00080</t>
  </si>
  <si>
    <t>041699-4/00081</t>
  </si>
  <si>
    <t>041699-4/00082</t>
  </si>
  <si>
    <t>041699-4/00083</t>
  </si>
  <si>
    <t>041699-4/00084</t>
  </si>
  <si>
    <t>Previous typo said this was in 4484. Based on no other entry for 4448, I think it must be in there</t>
  </si>
  <si>
    <t>041699-4/00085</t>
  </si>
  <si>
    <t>041699-4/00086</t>
  </si>
  <si>
    <t>041699-4/00087</t>
  </si>
  <si>
    <t>041699-4/00088</t>
  </si>
  <si>
    <t>041699-4/00089</t>
  </si>
  <si>
    <t>041699-4/00090</t>
  </si>
  <si>
    <t>041699-4/00091</t>
  </si>
  <si>
    <t>041699-4/00092</t>
  </si>
  <si>
    <t>041699-4/00093</t>
  </si>
  <si>
    <t>041699-4/00094</t>
  </si>
  <si>
    <t>041699-4/00095</t>
  </si>
  <si>
    <t>041699-4/00096</t>
  </si>
  <si>
    <t>041699-4/00097</t>
  </si>
  <si>
    <t>041699-4/00098</t>
  </si>
  <si>
    <t>041699-4/00099</t>
  </si>
  <si>
    <t>041699-4/00100</t>
  </si>
  <si>
    <t>041699-4/00101</t>
  </si>
  <si>
    <t>041699-4/00102</t>
  </si>
  <si>
    <t>041699-4/00103</t>
  </si>
  <si>
    <t>041699-4/00104</t>
  </si>
  <si>
    <t>041699-4/00105</t>
  </si>
  <si>
    <t>041699-4/00106</t>
  </si>
  <si>
    <t>041699-4/00107</t>
  </si>
  <si>
    <t>041699-4/00108</t>
  </si>
  <si>
    <t>041699-4/00109</t>
  </si>
  <si>
    <t>041699-4/00110</t>
  </si>
  <si>
    <t>041699-4/00111</t>
  </si>
  <si>
    <t>041699-4/00112</t>
  </si>
  <si>
    <t>041699-4/00113</t>
  </si>
  <si>
    <t>041699-4/00114</t>
  </si>
  <si>
    <t>041699-4/00115</t>
  </si>
  <si>
    <t>041699-4/00116</t>
  </si>
  <si>
    <t>041699-4/00117</t>
  </si>
  <si>
    <t>041699-4/00118</t>
  </si>
  <si>
    <t>041699-4/00119</t>
  </si>
  <si>
    <t>041699-4/00120</t>
  </si>
  <si>
    <t>041699-4/00121</t>
  </si>
  <si>
    <t>041699-4/00122</t>
  </si>
  <si>
    <t>041699-4/00123</t>
  </si>
  <si>
    <t>041699-4/00124</t>
  </si>
  <si>
    <t>041699-4/00125</t>
  </si>
  <si>
    <t>041699-4/00126</t>
  </si>
  <si>
    <t>041699-4/00127</t>
  </si>
  <si>
    <t>041699-4/00128</t>
  </si>
  <si>
    <t>041699-4/00129</t>
  </si>
  <si>
    <t>041699-4/00130</t>
  </si>
  <si>
    <t>041699-4/00131</t>
  </si>
  <si>
    <t>041699-4/00132</t>
  </si>
  <si>
    <t>041699-4/00133</t>
  </si>
  <si>
    <t>041699-4/00134</t>
  </si>
  <si>
    <t>041699-4/00135</t>
  </si>
  <si>
    <t>041699-4/00136</t>
  </si>
  <si>
    <t>041699-4/00137</t>
  </si>
  <si>
    <t>041699-4/00138</t>
  </si>
  <si>
    <t>041699-4/00139</t>
  </si>
  <si>
    <t>041699-4/00140</t>
  </si>
  <si>
    <t>041699-4/00141</t>
  </si>
  <si>
    <t>041699-4/00142</t>
  </si>
  <si>
    <t>041699-4/00143</t>
  </si>
  <si>
    <t>041699-4/00144</t>
  </si>
  <si>
    <t>041699-4/00145</t>
  </si>
  <si>
    <t>041699-4/00146</t>
  </si>
  <si>
    <t>041699-4/00147</t>
  </si>
  <si>
    <t>041699-4/00148</t>
  </si>
  <si>
    <t>041699-4/00149</t>
  </si>
  <si>
    <t>041699-4/00150</t>
  </si>
  <si>
    <t>041699-4/00151</t>
  </si>
  <si>
    <t>041699-4/00152</t>
  </si>
  <si>
    <t>041699-4/00153</t>
  </si>
  <si>
    <t>041699-4/00154</t>
  </si>
  <si>
    <t>041699-4/00155</t>
  </si>
  <si>
    <t>041699-4/00156</t>
  </si>
  <si>
    <t>041699-4/00157</t>
  </si>
  <si>
    <t>041699-4/00158</t>
  </si>
  <si>
    <t>041699-4/00159</t>
  </si>
  <si>
    <t>041699-4/00160</t>
  </si>
  <si>
    <t>041699-5/00001</t>
  </si>
  <si>
    <t>041699-5/00002</t>
  </si>
  <si>
    <t>041699-5/00003</t>
  </si>
  <si>
    <t>041699-5/00004</t>
  </si>
  <si>
    <t>041699-5/00005</t>
  </si>
  <si>
    <t>041699-5/00006</t>
  </si>
  <si>
    <t>041699-5/00007</t>
  </si>
  <si>
    <t>041699-5/00008</t>
  </si>
  <si>
    <t>041699-5/00009</t>
  </si>
  <si>
    <t>041699-5/00010</t>
  </si>
  <si>
    <t>041699-5/00011</t>
  </si>
  <si>
    <t>041699-5/00012</t>
  </si>
  <si>
    <t>041699-5/00013</t>
  </si>
  <si>
    <t>041699-5/00014</t>
  </si>
  <si>
    <t>041699-5/00015</t>
  </si>
  <si>
    <t>041699-5/00016</t>
  </si>
  <si>
    <t>041699-5/00017</t>
  </si>
  <si>
    <t>041699-5/00018</t>
  </si>
  <si>
    <t>041699-5/00019</t>
  </si>
  <si>
    <t>041699-5/00020</t>
  </si>
  <si>
    <t>041699-5/00021</t>
  </si>
  <si>
    <t>041699-5/00022</t>
  </si>
  <si>
    <t>041699-5/00023</t>
  </si>
  <si>
    <t>041699-5/00024</t>
  </si>
  <si>
    <t>041699-5/00025</t>
  </si>
  <si>
    <t>041699-5/00026</t>
  </si>
  <si>
    <t>041699-5/00027</t>
  </si>
  <si>
    <t>041699-5/00028</t>
  </si>
  <si>
    <t>041699-5/00029</t>
  </si>
  <si>
    <t>041699-5/00030</t>
  </si>
  <si>
    <t>041699-5/00031</t>
  </si>
  <si>
    <t>Solder bridge</t>
  </si>
  <si>
    <t>041699-5/00032</t>
  </si>
  <si>
    <t>041699-5/00033</t>
  </si>
  <si>
    <t>041699-5/00034</t>
  </si>
  <si>
    <t>041699-5/00035</t>
  </si>
  <si>
    <t>041699-5/00036</t>
  </si>
  <si>
    <t>041699-5/00037</t>
  </si>
  <si>
    <t>041699-5/00038</t>
  </si>
  <si>
    <t>041699-5/00039</t>
  </si>
  <si>
    <t>041699-5/00040</t>
  </si>
  <si>
    <t>041699-5/00041</t>
  </si>
  <si>
    <t>041699-5/00042</t>
  </si>
  <si>
    <t>041699-5/00043</t>
  </si>
  <si>
    <t>041699-5/00044</t>
  </si>
  <si>
    <t>041699-5/00045</t>
  </si>
  <si>
    <t>041699-5/00046</t>
  </si>
  <si>
    <t>041699-5/00047</t>
  </si>
  <si>
    <t>041699-5/00048</t>
  </si>
  <si>
    <t>041699-5/00049</t>
  </si>
  <si>
    <t>041699-5/00050</t>
  </si>
  <si>
    <t>041699-5/00051</t>
  </si>
  <si>
    <t>041699-5/00052</t>
  </si>
  <si>
    <t>041699-5/00053</t>
  </si>
  <si>
    <t>041699-5/00054</t>
  </si>
  <si>
    <t>041699-5/00055</t>
  </si>
  <si>
    <t>041699-5/00056</t>
  </si>
  <si>
    <t>041699-5/00057</t>
  </si>
  <si>
    <t>041699-5/00058</t>
  </si>
  <si>
    <t>041699-5/00059</t>
  </si>
  <si>
    <t>041699-5/00060</t>
  </si>
  <si>
    <t>041699-5/00061</t>
  </si>
  <si>
    <t>041699-5/00062</t>
  </si>
  <si>
    <t>041699-5/00063</t>
  </si>
  <si>
    <t>041699-5/00064</t>
  </si>
  <si>
    <t>041699-5/00065</t>
  </si>
  <si>
    <t>041699-5/00066</t>
  </si>
  <si>
    <t>041699-5/00067</t>
  </si>
  <si>
    <t>041699-5/00068</t>
  </si>
  <si>
    <t>041699-5/00069</t>
  </si>
  <si>
    <t>041699-5/00070</t>
  </si>
  <si>
    <t>041699-5/00071</t>
  </si>
  <si>
    <t>041699-5/00072</t>
  </si>
  <si>
    <t>041699-5/00073</t>
  </si>
  <si>
    <t>041699-5/00074</t>
  </si>
  <si>
    <t>041699-5/00075</t>
  </si>
  <si>
    <t>041699-5/00076</t>
  </si>
  <si>
    <t>041699-5/00077</t>
  </si>
  <si>
    <t>041699-5/00078</t>
  </si>
  <si>
    <t>041699-5/00079</t>
  </si>
  <si>
    <t>041699-5/00080</t>
  </si>
  <si>
    <t>041699-5/00081</t>
  </si>
  <si>
    <t>041699-5/00082</t>
  </si>
  <si>
    <t>041699-5/00083</t>
  </si>
  <si>
    <t>041699-5/00084</t>
  </si>
  <si>
    <t>041699-5/00085</t>
  </si>
  <si>
    <t>041699-5/00086</t>
  </si>
  <si>
    <t>041699-5/00087</t>
  </si>
  <si>
    <t>041699-5/00088</t>
  </si>
  <si>
    <t>041699-5/00089</t>
  </si>
  <si>
    <t>041699-5/00090</t>
  </si>
  <si>
    <t>041699-5/00091</t>
  </si>
  <si>
    <t>041699-5/00092</t>
  </si>
  <si>
    <t>041699-5/00093</t>
  </si>
  <si>
    <t>041699-5/00094</t>
  </si>
  <si>
    <t>041699-5/00095</t>
  </si>
  <si>
    <t>041699-5/00096</t>
  </si>
  <si>
    <t>041699-5/00097</t>
  </si>
  <si>
    <t>041699-5/00098</t>
  </si>
  <si>
    <t>041699-5/00099</t>
  </si>
  <si>
    <t>041699-5/00100</t>
  </si>
  <si>
    <t>041699-5/00101</t>
  </si>
  <si>
    <t>041699-5/00102</t>
  </si>
  <si>
    <t>041699-5/00103</t>
  </si>
  <si>
    <t>041699-5/00104</t>
  </si>
  <si>
    <t>041699-5/00105</t>
  </si>
  <si>
    <t>041699-5/00106</t>
  </si>
  <si>
    <t>041699-5/00107</t>
  </si>
  <si>
    <t>041699-5/00108</t>
  </si>
  <si>
    <t>041699-5/00109</t>
  </si>
  <si>
    <t>041699-5/00110</t>
  </si>
  <si>
    <t>041699-5/00111</t>
  </si>
  <si>
    <t>041699-5/00112</t>
  </si>
  <si>
    <t>041699-5/00113</t>
  </si>
  <si>
    <t>041699-5/00114</t>
  </si>
  <si>
    <t>041699-5/00115</t>
  </si>
  <si>
    <t>041699-5/00116</t>
  </si>
  <si>
    <t>041699-5/00117</t>
  </si>
  <si>
    <t>041699-5/00118</t>
  </si>
  <si>
    <t>041699-5/00119</t>
  </si>
  <si>
    <t>041699-5/00120</t>
  </si>
  <si>
    <t>041699-5/00121</t>
  </si>
  <si>
    <t>041699-5/00122</t>
  </si>
  <si>
    <t>041699-5/00123</t>
  </si>
  <si>
    <t>041699-5/00124</t>
  </si>
  <si>
    <t>041699-5/00125</t>
  </si>
  <si>
    <t>041699-5/00126</t>
  </si>
  <si>
    <t>041699-5/00127</t>
  </si>
  <si>
    <t>041699-5/00128</t>
  </si>
  <si>
    <t>041699-5/00129</t>
  </si>
  <si>
    <t>041699-5/00130</t>
  </si>
  <si>
    <t>041699-5/00131</t>
  </si>
  <si>
    <t>041699-5/00132</t>
  </si>
  <si>
    <t>041699-5/00133</t>
  </si>
  <si>
    <t>041699-5/00134</t>
  </si>
  <si>
    <t>041699-5/00135</t>
  </si>
  <si>
    <t>041699-5/00136</t>
  </si>
  <si>
    <t>041699-5/00137</t>
  </si>
  <si>
    <t>041699-5/00138</t>
  </si>
  <si>
    <t>041699-5/00139</t>
  </si>
  <si>
    <t>041699-5/00140</t>
  </si>
  <si>
    <t>041699-5/00141</t>
  </si>
  <si>
    <t>041699-5/00142</t>
  </si>
  <si>
    <t>041699-5/00143</t>
  </si>
  <si>
    <t>041699-5/00144</t>
  </si>
  <si>
    <t>041699-5/00145</t>
  </si>
  <si>
    <t>041699-5/00146</t>
  </si>
  <si>
    <t>041699-5/00147</t>
  </si>
  <si>
    <t>041699-5/00148</t>
  </si>
  <si>
    <t>041699-5/00149</t>
  </si>
  <si>
    <t>041699-5/00150</t>
  </si>
  <si>
    <t>041699-5/00151</t>
  </si>
  <si>
    <t>041699-5/00152</t>
  </si>
  <si>
    <t>041699-5/00153</t>
  </si>
  <si>
    <t>041699-5/00154</t>
  </si>
  <si>
    <t>041699-5/00155</t>
  </si>
  <si>
    <t>041699-5/00156</t>
  </si>
  <si>
    <t>041699-5/00157</t>
  </si>
  <si>
    <t>041699-5/00158</t>
  </si>
  <si>
    <t>041699-5/00159</t>
  </si>
  <si>
    <t>041699-5/00160</t>
  </si>
  <si>
    <t>041699-5/00161</t>
  </si>
  <si>
    <t>041699-5/00162</t>
  </si>
  <si>
    <t>041699-5/00163</t>
  </si>
  <si>
    <t>041699-5/00164</t>
  </si>
  <si>
    <t>041699-5/00165</t>
  </si>
  <si>
    <t>041699-5/00166</t>
  </si>
  <si>
    <t>041699-5/00167</t>
  </si>
  <si>
    <t>041699-5/00168</t>
  </si>
  <si>
    <t>041699-5/00169</t>
  </si>
  <si>
    <t>No feedback from Ch48 (index from 0), no obvious PCBA fault found under microscope</t>
  </si>
  <si>
    <t>041699-5/00170</t>
  </si>
  <si>
    <t>041699-5/00171</t>
  </si>
  <si>
    <t>041699-5/00172</t>
  </si>
  <si>
    <t>041699-5/00173</t>
  </si>
  <si>
    <t>041699-5/00174</t>
  </si>
  <si>
    <t>041699-5/00175</t>
  </si>
  <si>
    <t>041699-5/00176</t>
  </si>
  <si>
    <t>041699-5/00177</t>
  </si>
  <si>
    <t>041699-5/00178</t>
  </si>
  <si>
    <t>041699-5/00179</t>
  </si>
  <si>
    <t>041699-5/00180</t>
  </si>
  <si>
    <t>041699-5/00181</t>
  </si>
  <si>
    <t>041699-5/00182</t>
  </si>
  <si>
    <t>041699-5/00183</t>
  </si>
  <si>
    <t>041699-5/00184</t>
  </si>
  <si>
    <t>041699-5/00185</t>
  </si>
  <si>
    <t>041699-5/00186</t>
  </si>
  <si>
    <t>041699-5/00187</t>
  </si>
  <si>
    <t>041699-5/00188</t>
  </si>
  <si>
    <t>041699-5/00189</t>
  </si>
  <si>
    <t>041699-5/00190</t>
  </si>
  <si>
    <t>041699-5/00191</t>
  </si>
  <si>
    <t>041699-5/00192</t>
  </si>
  <si>
    <t>041699-5/00193</t>
  </si>
  <si>
    <t>041699-5/00194</t>
  </si>
  <si>
    <t>041699-5/00195</t>
  </si>
  <si>
    <t>041699-5/00196</t>
  </si>
  <si>
    <t>041699-5/00197</t>
  </si>
  <si>
    <t>041699-5/00198</t>
  </si>
  <si>
    <t>041699-5/00199</t>
  </si>
  <si>
    <t>041699-5/00200</t>
  </si>
  <si>
    <t>042923-0/00000</t>
  </si>
  <si>
    <t>042923-0/00001</t>
  </si>
  <si>
    <t>042923-0/00002</t>
  </si>
  <si>
    <t>042923-0/00003</t>
  </si>
  <si>
    <t>042923-0/00004</t>
  </si>
  <si>
    <t>042923-0/00005</t>
  </si>
  <si>
    <t>042923-0/00006</t>
  </si>
  <si>
    <t>042923-0/00007</t>
  </si>
  <si>
    <t>042923-0/00008</t>
  </si>
  <si>
    <t>042923-0/00009</t>
  </si>
  <si>
    <t>042923-0/00010</t>
  </si>
  <si>
    <t>042923-0/00011</t>
  </si>
  <si>
    <t>042923-0/00012</t>
  </si>
  <si>
    <t>042923-0/00013</t>
  </si>
  <si>
    <t>042923-0/00014</t>
  </si>
  <si>
    <t>042923-0/00015</t>
  </si>
  <si>
    <t>042923-0/00016</t>
  </si>
  <si>
    <t>042923-0/00017</t>
  </si>
  <si>
    <t>042923-0/00018</t>
  </si>
  <si>
    <t>042923-0/00019</t>
  </si>
  <si>
    <t>042923-0/00020</t>
  </si>
  <si>
    <t>042923-0/00021</t>
  </si>
  <si>
    <t>042923-0/00022</t>
  </si>
  <si>
    <t>042923-0/00023</t>
  </si>
  <si>
    <t>042923-0/00024</t>
  </si>
  <si>
    <t>042923-0/00025</t>
  </si>
  <si>
    <t>042923-0/00026</t>
  </si>
  <si>
    <t>042923-0/00027</t>
  </si>
  <si>
    <t>042923-0/00028</t>
  </si>
  <si>
    <t>042923-0/00029</t>
  </si>
  <si>
    <t>042923-0/00030</t>
  </si>
  <si>
    <t>042923-0/00031</t>
  </si>
  <si>
    <t>042923-0/00032</t>
  </si>
  <si>
    <t>042923-0/00033</t>
  </si>
  <si>
    <t>042923-0/00034</t>
  </si>
  <si>
    <t>042923-0/00035</t>
  </si>
  <si>
    <t>042923-0/00036</t>
  </si>
  <si>
    <t>042923-0/00037</t>
  </si>
  <si>
    <t>042923-0/00038</t>
  </si>
  <si>
    <t>042923-0/00039</t>
  </si>
  <si>
    <t>042923-0/00040</t>
  </si>
  <si>
    <t>042923-0/00041</t>
  </si>
  <si>
    <t>042923-0/00042</t>
  </si>
  <si>
    <t>042923-0/00043</t>
  </si>
  <si>
    <t>042923-0/00044</t>
  </si>
  <si>
    <t>042923-0/00045</t>
  </si>
  <si>
    <t>042923-0/00046</t>
  </si>
  <si>
    <t>042923-0/00047</t>
  </si>
  <si>
    <t>042923-0/00048</t>
  </si>
  <si>
    <t>042923-0/00049</t>
  </si>
  <si>
    <t>042923-0/00050</t>
  </si>
  <si>
    <t>042923-0/00051</t>
  </si>
  <si>
    <t>042923-0/00052</t>
  </si>
  <si>
    <t>042923-0/00053</t>
  </si>
  <si>
    <t>042923-0/00054</t>
  </si>
  <si>
    <t>042923-0/00055</t>
  </si>
  <si>
    <t>042923-0/00056</t>
  </si>
  <si>
    <t>042923-0/00057</t>
  </si>
  <si>
    <t>042923-0/00058</t>
  </si>
  <si>
    <t>042923-0/00059</t>
  </si>
  <si>
    <t>042923-0/00060</t>
  </si>
  <si>
    <t>042923-0/00061</t>
  </si>
  <si>
    <t>042923-0/00062</t>
  </si>
  <si>
    <t>042923-0/00063</t>
  </si>
  <si>
    <t>042923-0/00064</t>
  </si>
  <si>
    <t>042923-0/00065</t>
  </si>
  <si>
    <t>042923-0/00066</t>
  </si>
  <si>
    <t>042923-0/00067</t>
  </si>
  <si>
    <t>042923-0/00068</t>
  </si>
  <si>
    <t>042923-0/00069</t>
  </si>
  <si>
    <t>042923-0/00070</t>
  </si>
  <si>
    <t>042923-0/00071</t>
  </si>
  <si>
    <t>042923-0/00072</t>
  </si>
  <si>
    <t>042923-0/00073</t>
  </si>
  <si>
    <t>042923-0/00074</t>
  </si>
  <si>
    <t>042923-0/00075</t>
  </si>
  <si>
    <t>042923-0/00076</t>
  </si>
  <si>
    <t>042923-0/00077</t>
  </si>
  <si>
    <t>042923-0/00078</t>
  </si>
  <si>
    <t>042923-0/00079</t>
  </si>
  <si>
    <t>042923-0/00080</t>
  </si>
  <si>
    <t>042923-0/00081</t>
  </si>
  <si>
    <t>042923-0/00082</t>
  </si>
  <si>
    <t>042923-0/00083</t>
  </si>
  <si>
    <t>042923-0/00084</t>
  </si>
  <si>
    <t>042923-0/00085</t>
  </si>
  <si>
    <t>042923-0/00086</t>
  </si>
  <si>
    <t>042923-0/00087</t>
  </si>
  <si>
    <t>042923-0/00088</t>
  </si>
  <si>
    <t>042923-0/00089</t>
  </si>
  <si>
    <t>042923-0/00090</t>
  </si>
  <si>
    <t>042923-0/00091</t>
  </si>
  <si>
    <t>042923-0/00092</t>
  </si>
  <si>
    <t>042923-0/00093</t>
  </si>
  <si>
    <t>042923-0/00094</t>
  </si>
  <si>
    <t>042923-0/00095</t>
  </si>
  <si>
    <t>042923-0/00096</t>
  </si>
  <si>
    <t>042923-0/00097</t>
  </si>
  <si>
    <t>042923-0/00098</t>
  </si>
  <si>
    <t>042923-0/00099</t>
  </si>
  <si>
    <t>042923-0/00100</t>
  </si>
  <si>
    <t>042923-0/00101</t>
  </si>
  <si>
    <t>042923-0/00102</t>
  </si>
  <si>
    <t>042923-0/00103</t>
  </si>
  <si>
    <t>042923-0/00104</t>
  </si>
  <si>
    <t>042923-0/00105</t>
  </si>
  <si>
    <t>042923-0/00106</t>
  </si>
  <si>
    <t>042923-0/00107</t>
  </si>
  <si>
    <t>042923-0/00108</t>
  </si>
  <si>
    <t>042923-0/00109</t>
  </si>
  <si>
    <t>042923-0/00110</t>
  </si>
  <si>
    <t>042923-0/00111</t>
  </si>
  <si>
    <t>042923-0/00112</t>
  </si>
  <si>
    <t>042923-0/00113</t>
  </si>
  <si>
    <t>042923-0/00114</t>
  </si>
  <si>
    <t>042923-0/00115</t>
  </si>
  <si>
    <t>042923-0/00116</t>
  </si>
  <si>
    <t>042923-0/00117</t>
  </si>
  <si>
    <t>042923-0/00118</t>
  </si>
  <si>
    <t>042923-0/00119</t>
  </si>
  <si>
    <t>042923-0/00120</t>
  </si>
  <si>
    <t>042923-0/00121</t>
  </si>
  <si>
    <t>042923-0/00122</t>
  </si>
  <si>
    <t>042923-0/00123</t>
  </si>
  <si>
    <t>042923-0/00124</t>
  </si>
  <si>
    <t>042923-0/00125</t>
  </si>
  <si>
    <t>042923-0/00126</t>
  </si>
  <si>
    <t>042923-0/00127</t>
  </si>
  <si>
    <t>042923-0/00128</t>
  </si>
  <si>
    <t>042923-0/00129</t>
  </si>
  <si>
    <t>042923-0/00130</t>
  </si>
  <si>
    <t>042923-0/00131</t>
  </si>
  <si>
    <t>042923-0/00132</t>
  </si>
  <si>
    <t>042923-0/00133</t>
  </si>
  <si>
    <t>042923-0/00134</t>
  </si>
  <si>
    <t>042923-0/00135</t>
  </si>
  <si>
    <t>042923-0/00136</t>
  </si>
  <si>
    <t>042923-0/00137</t>
  </si>
  <si>
    <t>042923-0/00138</t>
  </si>
  <si>
    <t>042923-0/00139</t>
  </si>
  <si>
    <t>042923-0/00140</t>
  </si>
  <si>
    <t>042923-0/00141</t>
  </si>
  <si>
    <t>042923-0/00142</t>
  </si>
  <si>
    <t>042923-0/00143</t>
  </si>
  <si>
    <t>042923-0/00144</t>
  </si>
  <si>
    <t>042923-0/00145</t>
  </si>
  <si>
    <t>042923-0/00146</t>
  </si>
  <si>
    <t>042923-0/00147</t>
  </si>
  <si>
    <t>042923-0/00148</t>
  </si>
  <si>
    <t>042923-0/00149</t>
  </si>
  <si>
    <t>042923-0/00150</t>
  </si>
  <si>
    <t>042923-0/00151</t>
  </si>
  <si>
    <t>042923-0/00152</t>
  </si>
  <si>
    <t>042923-0/00153</t>
  </si>
  <si>
    <t>042923-0/00154</t>
  </si>
  <si>
    <t>042923-0/00155</t>
  </si>
  <si>
    <t>042923-0/00156</t>
  </si>
  <si>
    <t>042923-0/00157</t>
  </si>
  <si>
    <t>042923-0/00158</t>
  </si>
  <si>
    <t>042923-0/00159</t>
  </si>
  <si>
    <t>042923-0/00160</t>
  </si>
  <si>
    <t>042923-0/00161</t>
  </si>
  <si>
    <t>042923-0/00162</t>
  </si>
  <si>
    <t>042923-0/00163</t>
  </si>
  <si>
    <t>042923-0/00164</t>
  </si>
  <si>
    <t>042923-0/00165</t>
  </si>
  <si>
    <t>042923-0/00166</t>
  </si>
  <si>
    <t>042923-0/00167</t>
  </si>
  <si>
    <t>042923-0/00168</t>
  </si>
  <si>
    <t>042923-0/00169</t>
  </si>
  <si>
    <t>042923-0/00170</t>
  </si>
  <si>
    <t>042923-0/00171</t>
  </si>
  <si>
    <t>042923-0/00172</t>
  </si>
  <si>
    <t>042923-0/00173</t>
  </si>
  <si>
    <t>042923-0/00174</t>
  </si>
  <si>
    <t>042923-0/00175</t>
  </si>
  <si>
    <t>042923-0/00176</t>
  </si>
  <si>
    <t>042923-0/00177</t>
  </si>
  <si>
    <t>042923-0/00178</t>
  </si>
  <si>
    <t>042923-0/00179</t>
  </si>
  <si>
    <t>042923-0/00180</t>
  </si>
  <si>
    <t>042923-0/00181</t>
  </si>
  <si>
    <t>042923-0/00182</t>
  </si>
  <si>
    <t>042923-0/00183</t>
  </si>
  <si>
    <t>042923-0/00184</t>
  </si>
  <si>
    <t>042923-0/00185</t>
  </si>
  <si>
    <t>042923-0/00186</t>
  </si>
  <si>
    <t>042923-0/00187</t>
  </si>
  <si>
    <t>042923-0/00188</t>
  </si>
  <si>
    <t>042923-0/00189</t>
  </si>
  <si>
    <t>042923-0/00190</t>
  </si>
  <si>
    <t>042923-0/00191</t>
  </si>
  <si>
    <t>042923-0/00192</t>
  </si>
  <si>
    <t>042923-0/00193</t>
  </si>
  <si>
    <t>042923-0/00194</t>
  </si>
  <si>
    <t>042923-0/00195</t>
  </si>
  <si>
    <t>042923-0/00196</t>
  </si>
  <si>
    <t>042923-0/00197</t>
  </si>
  <si>
    <t>042923-0/00198</t>
  </si>
  <si>
    <t>042923-0/00199</t>
  </si>
  <si>
    <t>042923-0/00200</t>
  </si>
  <si>
    <t>042923-2/00001</t>
  </si>
  <si>
    <t>042923-2/00002</t>
  </si>
  <si>
    <t>042923-2/00003</t>
  </si>
  <si>
    <t>042923-2/00004</t>
  </si>
  <si>
    <t>042923-2/00005</t>
  </si>
  <si>
    <t>042923-2/00006</t>
  </si>
  <si>
    <t>042923-2/00007</t>
  </si>
  <si>
    <t>042923-2/00008</t>
  </si>
  <si>
    <t>042923-2/00009</t>
  </si>
  <si>
    <t>042923-2/00010</t>
  </si>
  <si>
    <t>042923-2/00011</t>
  </si>
  <si>
    <t>042923-2/00012</t>
  </si>
  <si>
    <t>042923-2/00013</t>
  </si>
  <si>
    <t>042923-2/00014</t>
  </si>
  <si>
    <t>042923-2/00015</t>
  </si>
  <si>
    <t>042923-2/00016</t>
  </si>
  <si>
    <t>042923-2/00017</t>
  </si>
  <si>
    <t>042923-2/00018</t>
  </si>
  <si>
    <t>042923-2/00019</t>
  </si>
  <si>
    <t>042923-2/00020</t>
  </si>
  <si>
    <t>042923-2/00021</t>
  </si>
  <si>
    <t>042923-2/00022</t>
  </si>
  <si>
    <t>042923-2/00023</t>
  </si>
  <si>
    <t>042923-2/00024</t>
  </si>
  <si>
    <t>042923-2/00025</t>
  </si>
  <si>
    <t>042923-2/00026</t>
  </si>
  <si>
    <t>042923-2/00027</t>
  </si>
  <si>
    <t>042923-2/00028</t>
  </si>
  <si>
    <t>042923-2/00029</t>
  </si>
  <si>
    <t>042923-2/00030</t>
  </si>
  <si>
    <t>042923-2/00031</t>
  </si>
  <si>
    <t>042923-2/00032</t>
  </si>
  <si>
    <t>042923-2/00033</t>
  </si>
  <si>
    <t>042923-2/00034</t>
  </si>
  <si>
    <t>042923-2/00035</t>
  </si>
  <si>
    <t>042923-2/00036</t>
  </si>
  <si>
    <t>042923-2/00037</t>
  </si>
  <si>
    <t>042923-2/00038</t>
  </si>
  <si>
    <t>042923-2/00039</t>
  </si>
  <si>
    <t>042923-2/00040</t>
  </si>
  <si>
    <t>042923-2/00041</t>
  </si>
  <si>
    <t>042923-2/00042</t>
  </si>
  <si>
    <t>042923-2/00043</t>
  </si>
  <si>
    <t>042923-2/00044</t>
  </si>
  <si>
    <t>042923-2/00045</t>
  </si>
  <si>
    <t>042923-2/00046</t>
  </si>
  <si>
    <t>042923-2/00047</t>
  </si>
  <si>
    <t>042923-2/00048</t>
  </si>
  <si>
    <t>042923-2/00049</t>
  </si>
  <si>
    <t>042923-2/00050</t>
  </si>
  <si>
    <t>042923-2/00051</t>
  </si>
  <si>
    <t>042923-2/00052</t>
  </si>
  <si>
    <t>042923-2/00053</t>
  </si>
  <si>
    <t>042923-2/00054</t>
  </si>
  <si>
    <t>042923-2/00055</t>
  </si>
  <si>
    <t>042923-2/00056</t>
  </si>
  <si>
    <t>042923-2/00057</t>
  </si>
  <si>
    <t>042923-2/00058</t>
  </si>
  <si>
    <t>042923-2/00059</t>
  </si>
  <si>
    <t>042923-2/00060</t>
  </si>
  <si>
    <t>042923-2/00061</t>
  </si>
  <si>
    <t>042923-2/00062</t>
  </si>
  <si>
    <t>042923-2/00063</t>
  </si>
  <si>
    <t>042923-2/00064</t>
  </si>
  <si>
    <t>042923-2/00065</t>
  </si>
  <si>
    <t>042923-2/00066</t>
  </si>
  <si>
    <t>042923-2/00067</t>
  </si>
  <si>
    <t>042923-2/00068</t>
  </si>
  <si>
    <t>042923-2/00069</t>
  </si>
  <si>
    <t>042923-2/00070</t>
  </si>
  <si>
    <t>042923-2/00071</t>
  </si>
  <si>
    <t>042923-2/00072</t>
  </si>
  <si>
    <t>042923-2/00073</t>
  </si>
  <si>
    <t>042923-2/00074</t>
  </si>
  <si>
    <t>042923-2/00075</t>
  </si>
  <si>
    <t>042923-2/00076</t>
  </si>
  <si>
    <t>042923-2/00077</t>
  </si>
  <si>
    <t>042923-2/00078</t>
  </si>
  <si>
    <t>042923-2/00079</t>
  </si>
  <si>
    <t>042923-2/00080</t>
  </si>
  <si>
    <t>042923-2/00081</t>
  </si>
  <si>
    <t>042923-2/00082</t>
  </si>
  <si>
    <t>042923-2/00083</t>
  </si>
  <si>
    <t>042923-2/00084</t>
  </si>
  <si>
    <t>042923-2/00085</t>
  </si>
  <si>
    <t>042923-2/00086</t>
  </si>
  <si>
    <t>042923-2/00087</t>
  </si>
  <si>
    <t>042923-2/00088</t>
  </si>
  <si>
    <t>042923-2/00089</t>
  </si>
  <si>
    <t>042923-2/00090</t>
  </si>
  <si>
    <t>042923-2/00091</t>
  </si>
  <si>
    <t>042923-2/00092</t>
  </si>
  <si>
    <t>042923-2/00093</t>
  </si>
  <si>
    <t>042923-2/00094</t>
  </si>
  <si>
    <t>042923-2/00095</t>
  </si>
  <si>
    <t>042923-2/00096</t>
  </si>
  <si>
    <t>042923-2/00097</t>
  </si>
  <si>
    <t>042923-2/00098</t>
  </si>
  <si>
    <t>042923-2/00099</t>
  </si>
  <si>
    <t>042923-2/00100</t>
  </si>
  <si>
    <t>042923-2/00101</t>
  </si>
  <si>
    <t>042923-2/00102</t>
  </si>
  <si>
    <t>042923-2/00103</t>
  </si>
  <si>
    <t>042923-2/00104</t>
  </si>
  <si>
    <t>042923-2/00105</t>
  </si>
  <si>
    <t>042923-2/00106</t>
  </si>
  <si>
    <t>042923-2/00107</t>
  </si>
  <si>
    <t>042923-2/00108</t>
  </si>
  <si>
    <t>042923-2/00109</t>
  </si>
  <si>
    <t>042923-2/00110</t>
  </si>
  <si>
    <t>042923-2/00111</t>
  </si>
  <si>
    <t>042923-2/00112</t>
  </si>
  <si>
    <t>042923-2/00113</t>
  </si>
  <si>
    <t>042923-2/00114</t>
  </si>
  <si>
    <t>042923-2/00115</t>
  </si>
  <si>
    <t>042923-2/00116</t>
  </si>
  <si>
    <t>042923-2/00117</t>
  </si>
  <si>
    <t>042923-2/00118</t>
  </si>
  <si>
    <t>042923-2/00119</t>
  </si>
  <si>
    <t>042923-2/00120</t>
  </si>
  <si>
    <t>042923-2/00121</t>
  </si>
  <si>
    <t>042923-2/00122</t>
  </si>
  <si>
    <t>042923-2/00123</t>
  </si>
  <si>
    <t>042923-2/00124</t>
  </si>
  <si>
    <t>042923-2/00125</t>
  </si>
  <si>
    <t>042923-2/00126</t>
  </si>
  <si>
    <t>042923-2/00127</t>
  </si>
  <si>
    <t>042923-2/00128</t>
  </si>
  <si>
    <t>042923-2/00129</t>
  </si>
  <si>
    <t>042923-2/00130</t>
  </si>
  <si>
    <t>042923-2/00131</t>
  </si>
  <si>
    <t>042923-2/00132</t>
  </si>
  <si>
    <t>042923-2/00133</t>
  </si>
  <si>
    <t>042923-2/00134</t>
  </si>
  <si>
    <t>042923-2/00135</t>
  </si>
  <si>
    <t>042923-2/00136</t>
  </si>
  <si>
    <t>042923-2/00137</t>
  </si>
  <si>
    <t>042923-2/00138</t>
  </si>
  <si>
    <t>042923-2/00139</t>
  </si>
  <si>
    <t>042923-2/00140</t>
  </si>
  <si>
    <t>042923-2/00141</t>
  </si>
  <si>
    <t>042923-2/00142</t>
  </si>
  <si>
    <t>042923-2/00143</t>
  </si>
  <si>
    <t>042923-2/00144</t>
  </si>
  <si>
    <t>042923-2/00145</t>
  </si>
  <si>
    <t>042923-2/00146</t>
  </si>
  <si>
    <t>042923-2/00147</t>
  </si>
  <si>
    <t>042923-2/00148</t>
  </si>
  <si>
    <t>042923-2/00149</t>
  </si>
  <si>
    <t>042923-2/00150</t>
  </si>
  <si>
    <t>042923-3/00001</t>
  </si>
  <si>
    <t>042923-3/00002</t>
  </si>
  <si>
    <t>042923-3/00003</t>
  </si>
  <si>
    <t>042923-3/00004</t>
  </si>
  <si>
    <t>042923-3/00005</t>
  </si>
  <si>
    <t>042923-3/00006</t>
  </si>
  <si>
    <t>042923-3/00007</t>
  </si>
  <si>
    <t>042923-3/00008</t>
  </si>
  <si>
    <t>042923-3/00009</t>
  </si>
  <si>
    <t>042923-3/00010</t>
  </si>
  <si>
    <t>042923-3/00011</t>
  </si>
  <si>
    <t>042923-3/00012</t>
  </si>
  <si>
    <t>042923-3/00013</t>
  </si>
  <si>
    <t>042923-3/00014</t>
  </si>
  <si>
    <t>042923-3/00015</t>
  </si>
  <si>
    <t>042923-3/00016</t>
  </si>
  <si>
    <t>042923-3/00017</t>
  </si>
  <si>
    <t>042923-3/00018</t>
  </si>
  <si>
    <t>042923-3/00019</t>
  </si>
  <si>
    <t>042923-3/00020</t>
  </si>
  <si>
    <t>042923-3/00021</t>
  </si>
  <si>
    <t>042923-3/00022</t>
  </si>
  <si>
    <t>042923-3/00023</t>
  </si>
  <si>
    <t>042923-3/00024</t>
  </si>
  <si>
    <t>042923-3/00025</t>
  </si>
  <si>
    <t>042923-3/00026</t>
  </si>
  <si>
    <t>042923-3/00027</t>
  </si>
  <si>
    <t>042923-3/00028</t>
  </si>
  <si>
    <t>042923-3/00029</t>
  </si>
  <si>
    <t>042923-3/00030</t>
  </si>
  <si>
    <t>042923-3/00031</t>
  </si>
  <si>
    <t>042923-3/00032</t>
  </si>
  <si>
    <t>042923-3/00033</t>
  </si>
  <si>
    <t>042923-3/00034</t>
  </si>
  <si>
    <t>042923-3/00035</t>
  </si>
  <si>
    <t>042923-3/00036</t>
  </si>
  <si>
    <t>042923-3/00037</t>
  </si>
  <si>
    <t>042923-3/00038</t>
  </si>
  <si>
    <t>042923-3/00039</t>
  </si>
  <si>
    <t>042923-3/00040</t>
  </si>
  <si>
    <t>042923-3/00041</t>
  </si>
  <si>
    <t>042923-3/00042</t>
  </si>
  <si>
    <t>042923-3/00043</t>
  </si>
  <si>
    <t>042923-3/00044</t>
  </si>
  <si>
    <t>042923-3/00045</t>
  </si>
  <si>
    <t>042923-3/00046</t>
  </si>
  <si>
    <t>042923-3/00047</t>
  </si>
  <si>
    <t>042923-3/00048</t>
  </si>
  <si>
    <t>042923-3/00049</t>
  </si>
  <si>
    <t>042923-3/00050</t>
  </si>
  <si>
    <t>042923-3/00051</t>
  </si>
  <si>
    <t>042923-3/00052</t>
  </si>
  <si>
    <t>042923-3/00053</t>
  </si>
  <si>
    <t>042923-3/00054</t>
  </si>
  <si>
    <t>042923-3/00055</t>
  </si>
  <si>
    <t>042923-3/00056</t>
  </si>
  <si>
    <t>042923-3/00057</t>
  </si>
  <si>
    <t>042923-3/00058</t>
  </si>
  <si>
    <t>042923-3/00059</t>
  </si>
  <si>
    <t>042923-3/00060</t>
  </si>
  <si>
    <t>042923-3/00061</t>
  </si>
  <si>
    <t>042923-3/00062</t>
  </si>
  <si>
    <t>042923-3/00063</t>
  </si>
  <si>
    <t>042923-3/00064</t>
  </si>
  <si>
    <t>042923-3/00065</t>
  </si>
  <si>
    <t>042923-3/00066</t>
  </si>
  <si>
    <t>042923-3/00067</t>
  </si>
  <si>
    <t>042923-3/00068</t>
  </si>
  <si>
    <t>042923-3/00069</t>
  </si>
  <si>
    <t>042923-3/00070</t>
  </si>
  <si>
    <t>042923-3/00071</t>
  </si>
  <si>
    <t>042923-3/00072</t>
  </si>
  <si>
    <t>042923-3/00073</t>
  </si>
  <si>
    <t>042923-3/00074</t>
  </si>
  <si>
    <t>042923-3/00075</t>
  </si>
  <si>
    <t>042923-3/00076</t>
  </si>
  <si>
    <t>042923-3/00077</t>
  </si>
  <si>
    <t>042923-3/00078</t>
  </si>
  <si>
    <t>042923-3/00079</t>
  </si>
  <si>
    <t>042923-3/00080</t>
  </si>
  <si>
    <t>042923-3/00081</t>
  </si>
  <si>
    <t>042923-3/00082</t>
  </si>
  <si>
    <t>042923-3/00083</t>
  </si>
  <si>
    <t>042923-3/00084</t>
  </si>
  <si>
    <t>042923-3/00085</t>
  </si>
  <si>
    <t>042923-3/00086</t>
  </si>
  <si>
    <t>042923-3/00087</t>
  </si>
  <si>
    <t>042923-3/00088</t>
  </si>
  <si>
    <t>042923-3/00089</t>
  </si>
  <si>
    <t>042923-3/00090</t>
  </si>
  <si>
    <t>042923-3/00091</t>
  </si>
  <si>
    <t>042923-3/00092</t>
  </si>
  <si>
    <t>042923-3/00093</t>
  </si>
  <si>
    <t>042923-3/00094</t>
  </si>
  <si>
    <t>042923-3/00095</t>
  </si>
  <si>
    <t>042923-3/00096</t>
  </si>
  <si>
    <t>042923-3/00097</t>
  </si>
  <si>
    <t>042923-3/00098</t>
  </si>
  <si>
    <t>042923-3/00099</t>
  </si>
  <si>
    <t>042923-3/00100</t>
  </si>
  <si>
    <t>043059-0/00001</t>
  </si>
  <si>
    <t>043059-0/00002</t>
  </si>
  <si>
    <t>043059-0/00003</t>
  </si>
  <si>
    <t>043059-0/00004</t>
  </si>
  <si>
    <t>043059-0/00005</t>
  </si>
  <si>
    <t>043059-0/00006</t>
  </si>
  <si>
    <t>043059-0/00007</t>
  </si>
  <si>
    <t>043059-0/00008</t>
  </si>
  <si>
    <t>043059-0/00009</t>
  </si>
  <si>
    <t>043059-0/00010</t>
  </si>
  <si>
    <t>043059-0/00011</t>
  </si>
  <si>
    <t>043059-0/00012</t>
  </si>
  <si>
    <t>043059-0/00013</t>
  </si>
  <si>
    <t>043059-0/00014</t>
  </si>
  <si>
    <t>043059-0/00015</t>
  </si>
  <si>
    <t>043059-0/00016</t>
  </si>
  <si>
    <t>043059-0/00017</t>
  </si>
  <si>
    <t>043059-0/00018</t>
  </si>
  <si>
    <t>043059-0/00019</t>
  </si>
  <si>
    <t>043059-0/00020</t>
  </si>
  <si>
    <t>043059-0/00021</t>
  </si>
  <si>
    <t>043059-0/00022</t>
  </si>
  <si>
    <t>043059-0/00023</t>
  </si>
  <si>
    <t>043059-0/00024</t>
  </si>
  <si>
    <t>043059-0/00025</t>
  </si>
  <si>
    <t>043059-0/00026</t>
  </si>
  <si>
    <t>043059-0/00027</t>
  </si>
  <si>
    <t>043059-0/00028</t>
  </si>
  <si>
    <t>043059-0/00029</t>
  </si>
  <si>
    <t>043059-0/00030</t>
  </si>
  <si>
    <t>043059-0/00031</t>
  </si>
  <si>
    <t>043059-0/00032</t>
  </si>
  <si>
    <t>043059-0/00033</t>
  </si>
  <si>
    <t>043059-0/00034</t>
  </si>
  <si>
    <t>043059-0/00035</t>
  </si>
  <si>
    <t>043059-0/00036</t>
  </si>
  <si>
    <t>043059-0/00037</t>
  </si>
  <si>
    <t>043059-0/00038</t>
  </si>
  <si>
    <t>043059-0/00039</t>
  </si>
  <si>
    <t>043059-0/00040</t>
  </si>
  <si>
    <t>043059-0/00041</t>
  </si>
  <si>
    <t>043059-0/00042</t>
  </si>
  <si>
    <t>043059-0/00043</t>
  </si>
  <si>
    <t>043059-0/00044</t>
  </si>
  <si>
    <t>043059-0/00045</t>
  </si>
  <si>
    <t>043059-0/00046</t>
  </si>
  <si>
    <t>043059-0/00047</t>
  </si>
  <si>
    <t>043059-0/00048</t>
  </si>
  <si>
    <t>043059-0/00049</t>
  </si>
  <si>
    <t>043059-0/00050</t>
  </si>
  <si>
    <t>043059-0/00051</t>
  </si>
  <si>
    <t>043059-0/00052</t>
  </si>
  <si>
    <t>043059-0/00053</t>
  </si>
  <si>
    <t>043059-0/00054</t>
  </si>
  <si>
    <t>043059-0/00055</t>
  </si>
  <si>
    <t>043059-0/00056</t>
  </si>
  <si>
    <t>043059-0/00057</t>
  </si>
  <si>
    <t>043059-0/00058</t>
  </si>
  <si>
    <t>043059-0/00059</t>
  </si>
  <si>
    <t>043059-0/00060</t>
  </si>
  <si>
    <t>043059-0/00061</t>
  </si>
  <si>
    <t>043059-0/00062</t>
  </si>
  <si>
    <t>043059-0/00063</t>
  </si>
  <si>
    <t>043059-0/00064</t>
  </si>
  <si>
    <t>043059-0/00065</t>
  </si>
  <si>
    <t>043059-0/00066</t>
  </si>
  <si>
    <t>043059-0/00067</t>
  </si>
  <si>
    <t>043059-0/00068</t>
  </si>
  <si>
    <t>043059-0/00069</t>
  </si>
  <si>
    <t>043059-0/00070</t>
  </si>
  <si>
    <t>043059-0/00071</t>
  </si>
  <si>
    <t>043059-0/00072</t>
  </si>
  <si>
    <t>043059-0/00073</t>
  </si>
  <si>
    <t>043059-0/00074</t>
  </si>
  <si>
    <t>043059-0/00075</t>
  </si>
  <si>
    <t>043059-0/00076</t>
  </si>
  <si>
    <t>043059-0/00077</t>
  </si>
  <si>
    <t>043059-0/00078</t>
  </si>
  <si>
    <t>043059-0/00079</t>
  </si>
  <si>
    <t>043059-0/00080</t>
  </si>
  <si>
    <t>043059-0/00081</t>
  </si>
  <si>
    <t>043059-0/00082</t>
  </si>
  <si>
    <t>043059-0/00083</t>
  </si>
  <si>
    <t>043059-0/00084</t>
  </si>
  <si>
    <t>043059-0/00085</t>
  </si>
  <si>
    <t>043059-0/00086</t>
  </si>
  <si>
    <t>043059-0/00087</t>
  </si>
  <si>
    <t>043059-0/00088</t>
  </si>
  <si>
    <t>043059-0/00089</t>
  </si>
  <si>
    <t>043059-0/00090</t>
  </si>
  <si>
    <t>043059-0/00091</t>
  </si>
  <si>
    <t>043059-0/00092</t>
  </si>
  <si>
    <t>043059-0/00093</t>
  </si>
  <si>
    <t>043059-0/00094</t>
  </si>
  <si>
    <t>043059-0/00095</t>
  </si>
  <si>
    <t>043059-0/00096</t>
  </si>
  <si>
    <t>043059-0/00097</t>
  </si>
  <si>
    <t>043059-0/00098</t>
  </si>
  <si>
    <t>043059-0/00099</t>
  </si>
  <si>
    <t>043059-0/00100</t>
  </si>
  <si>
    <t>043059-0/00101</t>
  </si>
  <si>
    <t>043059-0/00102</t>
  </si>
  <si>
    <t>043059-0/00103</t>
  </si>
  <si>
    <t>043059-0/00104</t>
  </si>
  <si>
    <t>Gen</t>
  </si>
  <si>
    <t>Performance Issue</t>
  </si>
  <si>
    <t>Cosmetic Issue</t>
  </si>
  <si>
    <t>Internal Use Only</t>
  </si>
  <si>
    <t>Dead</t>
  </si>
  <si>
    <t>Sold</t>
  </si>
  <si>
    <t>Other Issues</t>
  </si>
  <si>
    <t>Internal Stator ID</t>
  </si>
  <si>
    <t>Note 1</t>
  </si>
  <si>
    <t>Note 2</t>
  </si>
  <si>
    <t>FLW  PMI SN</t>
  </si>
  <si>
    <t>Customer SN</t>
  </si>
  <si>
    <t>column for zak to look at and nobody else (forbidden knowledge)</t>
  </si>
  <si>
    <t>Check Flex Cable</t>
  </si>
  <si>
    <t>Tie HDMIs</t>
  </si>
  <si>
    <t>HDMI tester</t>
  </si>
  <si>
    <t>Test status</t>
  </si>
  <si>
    <t>FW Golden Version</t>
  </si>
  <si>
    <t>Shipped FW</t>
  </si>
  <si>
    <t>Shipped AD</t>
  </si>
  <si>
    <t>Encrypted</t>
  </si>
  <si>
    <t>Motor</t>
  </si>
  <si>
    <t>Sensor</t>
  </si>
  <si>
    <t>Amplifier</t>
  </si>
  <si>
    <t>Controller</t>
  </si>
  <si>
    <t>Body Type</t>
  </si>
  <si>
    <t>Body ID</t>
  </si>
  <si>
    <t>Cooling Channel Plugs installed</t>
  </si>
  <si>
    <t>Water Channel tested</t>
  </si>
  <si>
    <t>Cooling Ports Installed</t>
  </si>
  <si>
    <t>Motor Holes Filled</t>
  </si>
  <si>
    <t>Edge Rework Status</t>
  </si>
  <si>
    <t>Sealing</t>
  </si>
  <si>
    <t>DENATITE 2204 Nagase Epoxy</t>
  </si>
  <si>
    <t>ERP-</t>
  </si>
  <si>
    <t>Power - Simple (for part tracking, please do not alter</t>
  </si>
  <si>
    <t>East HDMI port has some issue because HDMI is pulled out a little while installing back cover. =&gt; Add cable tie around HDMIs in the future</t>
  </si>
  <si>
    <t>1. Backcover has scratch from screw.
2. Scratch on the body while plugging in water channel plug.
Fixed the scratch on body with UV curable solder mask and replaced back cover.
Shipped to SOMIC on 2020-10-23</t>
  </si>
  <si>
    <t>PMI, S3P-PMI-OBS</t>
  </si>
  <si>
    <t>20310001</t>
  </si>
  <si>
    <t>Somic</t>
  </si>
  <si>
    <t>All directions fully</t>
  </si>
  <si>
    <t>005F</t>
  </si>
  <si>
    <t>0051</t>
  </si>
  <si>
    <t>2082-18C4</t>
  </si>
  <si>
    <t>Fully</t>
  </si>
  <si>
    <t>040154-0-00021</t>
  </si>
  <si>
    <t>040619-1 00028</t>
  </si>
  <si>
    <t>2020 FW Body Gen 4</t>
  </si>
  <si>
    <t>Yes roughly with a hammer (1mm deeper)</t>
  </si>
  <si>
    <t>Painted and clear coated</t>
  </si>
  <si>
    <t>Shipped to MIT on 2020-09-28</t>
  </si>
  <si>
    <t>MIT</t>
  </si>
  <si>
    <t>040154-0-00022</t>
  </si>
  <si>
    <t>040619-1 00026</t>
  </si>
  <si>
    <t>Yes, hydraulically (1mm deeper)</t>
  </si>
  <si>
    <t>Shipped to Vanrx on 2020-09-23</t>
  </si>
  <si>
    <t>VanRx</t>
  </si>
  <si>
    <t>2082-18C1</t>
  </si>
  <si>
    <t>040154-0-00023</t>
  </si>
  <si>
    <t>040619-1 00030</t>
  </si>
  <si>
    <t>Motor is slightly shifted relative to the body</t>
  </si>
  <si>
    <t>Shipped to SOMIC on 2020-10-23</t>
  </si>
  <si>
    <t>040154-0-00024</t>
  </si>
  <si>
    <t>040619-1 00032</t>
  </si>
  <si>
    <t>040154-0-00083</t>
  </si>
  <si>
    <t>040619-1 00036</t>
  </si>
  <si>
    <t>Shipped to Syntegon on 2020-09-22</t>
  </si>
  <si>
    <t>Syntegon</t>
  </si>
  <si>
    <t>040154-0-00082</t>
  </si>
  <si>
    <t>040619-1 00033</t>
  </si>
  <si>
    <t>Yes, hydraulically</t>
  </si>
  <si>
    <t>Sensor cable is shorter than normal. Most right pin is partially peeled off while trying to plug cable in. Only used 3 pins to locate controller board position because controller must be lifted up to plug in sensor cable.</t>
  </si>
  <si>
    <t>040154-0-00081</t>
  </si>
  <si>
    <t>040619-1 00034</t>
  </si>
  <si>
    <t>Add 1 1mm and 1 0.5 mm thermal pad between power module and back cover. Need to compare the difference. - No big difference</t>
  </si>
  <si>
    <t>040154-0-00080</t>
  </si>
  <si>
    <t>040619-1 00035</t>
  </si>
  <si>
    <t>040154-0-00079</t>
  </si>
  <si>
    <t>040619-1 00031</t>
  </si>
  <si>
    <t>1. Sensor cable too short because it was bent during Flyway body bonding.
2. Connected the short cable to another long cable using a adapter w/ 2 connector soldered together. =&gt; The gain of 4x8 sensor on the top right is lower after testing for several hours. 
3. Machined the clamping plate to fit adapter</t>
  </si>
  <si>
    <t>2031000A</t>
  </si>
  <si>
    <t>All except sensor cable on the sensor end</t>
  </si>
  <si>
    <t>W, N tested</t>
  </si>
  <si>
    <t>0069</t>
  </si>
  <si>
    <t>040154-0-00078</t>
  </si>
  <si>
    <t>040619-2 00035</t>
  </si>
  <si>
    <t>Additionally Al block between clamping plate and backcover to test thermal performance improvement. Removed later.</t>
  </si>
  <si>
    <t>2031000B</t>
  </si>
  <si>
    <t>040154-0-00077</t>
  </si>
  <si>
    <t>040619-1 00037</t>
  </si>
  <si>
    <t xml:space="preserve">Currently two issues:
1. Wrong sensor reading when XID module is plugged in. The reason is XID Ant wire shorted to addr_0, this may be either a sensor cable issue (bending it a certain way seems to help), or connection issue between cable and connector, or cable contacts are outside of their grooves
2. Sometimes cannot boot up because of unreliable flash. </t>
  </si>
  <si>
    <t>2031000C</t>
  </si>
  <si>
    <t>040154-0-00075</t>
  </si>
  <si>
    <t>Power connector sealed</t>
  </si>
  <si>
    <t>2031000D</t>
  </si>
  <si>
    <t>040154-0-00074</t>
  </si>
  <si>
    <t>040619-1 00043</t>
  </si>
  <si>
    <t>2031000E</t>
  </si>
  <si>
    <t>040154-0-00108</t>
  </si>
  <si>
    <t>040619-1 00039</t>
  </si>
  <si>
    <t>Sensor cable shorter than normal, but no problem plugging in sensor cable</t>
  </si>
  <si>
    <t>Shipped to TE (batch 3) on 2020-09-28</t>
  </si>
  <si>
    <t>4.0</t>
  </si>
  <si>
    <t>2031000F</t>
  </si>
  <si>
    <t>040154-0-00073</t>
  </si>
  <si>
    <t>040619-1 00042</t>
  </si>
  <si>
    <t>040154-0-00107</t>
  </si>
  <si>
    <t>040619-1 00046</t>
  </si>
  <si>
    <t>040154-0-00106</t>
  </si>
  <si>
    <t>040619-1 00041</t>
  </si>
  <si>
    <t>Forgot to apply thermal pad on CPU heat sink</t>
  </si>
  <si>
    <t>040154-0-00105</t>
  </si>
  <si>
    <t>040619-1 00047</t>
  </si>
  <si>
    <t>Painted and Resin+UV clearing coating (Bad-looking) / Repainted and clear coating</t>
  </si>
  <si>
    <t>Sensor dead on 2020-10-01</t>
  </si>
  <si>
    <t>W, S tested</t>
  </si>
  <si>
    <t>040154-0-00104</t>
  </si>
  <si>
    <t>Shipped to Syntegon on 2020-10-22 as the replacement of 407</t>
  </si>
  <si>
    <t>changed</t>
  </si>
  <si>
    <t>040154-0-00103</t>
  </si>
  <si>
    <t>040619-1 00048</t>
  </si>
  <si>
    <t>Coil over current issue. Changed all FFC cables on amplifier to see if it helps.
Coil over current didn't happen after replacing FFCs</t>
  </si>
  <si>
    <t>???</t>
  </si>
  <si>
    <t>040154-0-00102</t>
  </si>
  <si>
    <t>040619-1 00040</t>
  </si>
  <si>
    <t>4x8 sensor on the top right sometimes is erroneous. It becomes good while twisting the sensor cable/ pushing the XID module. Controller was considered as the reason to cause this issue. because it's stressed by the heat sink. Later a new controller is installed without heat sink, and the error still exists. So it's still caused by the sensor cable. Put a piece of tape on the back side of the sensor cable (controller side), the error is gone. =&gt; Later found it's caused by sensor FFC, see 424</t>
  </si>
  <si>
    <t>20-69</t>
  </si>
  <si>
    <t>040154-0-00101</t>
  </si>
  <si>
    <t>040619-1 00004</t>
  </si>
  <si>
    <t>040154-0-00100</t>
  </si>
  <si>
    <t>040619-1 00015</t>
  </si>
  <si>
    <t>Found issue on 4x8 sensor at top right. The reason is sensor cable pin 1&amp;2 are too close. Need to check all flex cables in the future.
1st one to use 0.75mm thermal pad -&gt; no thermal performance difference, ok to use.</t>
  </si>
  <si>
    <t>East HDMI may be unreliable, PROBABLY OK, the issue is from West of 422.
Shipped to SOMIC on 2020-10-23</t>
  </si>
  <si>
    <t>Fixed sensor cable</t>
  </si>
  <si>
    <t>040154-0-00099</t>
  </si>
  <si>
    <t>040619-1 00014</t>
  </si>
  <si>
    <t>Amplifier with buffer</t>
  </si>
  <si>
    <t>Unreliable west port as master</t>
  </si>
  <si>
    <t>20-9A</t>
  </si>
  <si>
    <t>040154-0-00098</t>
  </si>
  <si>
    <t>040619-1 00045</t>
  </si>
  <si>
    <t>2031001A</t>
  </si>
  <si>
    <t>040154-0-00097</t>
  </si>
  <si>
    <t>040619-1 00012</t>
  </si>
  <si>
    <r>
      <rPr>
        <rFont val="Arial"/>
        <color rgb="00000000"/>
      </rPr>
      <t xml:space="preserve">Coil over current multiple times. Fixed by replacing amplifier.
</t>
    </r>
    <r>
      <t>Returned from BnR, RMA 20211227B</t>
    </r>
  </si>
  <si>
    <t>Shipped to BnR on 2021-01-07</t>
  </si>
  <si>
    <t>TE, S3P-TE-OBS</t>
  </si>
  <si>
    <t>BnR</t>
  </si>
  <si>
    <t>2082-18C5</t>
  </si>
  <si>
    <t>040154-0-00120</t>
  </si>
  <si>
    <t xml:space="preserve">
040619-2 00065</t>
  </si>
  <si>
    <t>2031001C</t>
  </si>
  <si>
    <t>040154-0-00119</t>
  </si>
  <si>
    <t>040619-1 00010</t>
  </si>
  <si>
    <t>2031001D</t>
  </si>
  <si>
    <t>040154-0-00118</t>
  </si>
  <si>
    <t>040619-1 00011</t>
  </si>
  <si>
    <t>2031001E</t>
  </si>
  <si>
    <t>040154-0-00116</t>
  </si>
  <si>
    <t>040619-1 00006</t>
  </si>
  <si>
    <t>Found another sensor issue. 1x8 of T431's sensor is unstable. Sometimes it becomes dark blue so mover cannot be properly detected. That's why the system failed on 2020-10-19.
Later bottom 8 rows all erroneous when 2nd time it failed.</t>
  </si>
  <si>
    <t>N, E tested</t>
  </si>
  <si>
    <t>040154-0-00115</t>
  </si>
  <si>
    <t>Power sealed</t>
  </si>
  <si>
    <t>040154-0-00114</t>
  </si>
  <si>
    <t>040619-1 00009</t>
  </si>
  <si>
    <t>Sensor may be unreliable
West HDMI does not work/unreliable. West HDMI fails when many moves are on it. Fixed by replacing controller</t>
  </si>
  <si>
    <t>TE PS Connector.
Shipped to BnR on 2021-01-07</t>
  </si>
  <si>
    <t>040154-0-00113</t>
  </si>
  <si>
    <r>
      <rPr>
        <rFont val="Arial"/>
        <strike val="1"/>
        <color rgb="00000000"/>
      </rPr>
      <t xml:space="preserve">
</t>
    </r>
    <r>
      <rPr>
        <rFont val="Arial"/>
        <color rgb="00000000"/>
      </rPr>
      <t>040619-2 00029</t>
    </r>
  </si>
  <si>
    <t>Taiwan Zhidong</t>
  </si>
  <si>
    <t>040154-0-00112</t>
  </si>
  <si>
    <t>not logged</t>
  </si>
  <si>
    <t>040154-0-00111</t>
  </si>
  <si>
    <t>040619-1 00007</t>
  </si>
  <si>
    <t>Sensor issue</t>
  </si>
  <si>
    <t>040154-0-00110</t>
  </si>
  <si>
    <t>040619-1 00001</t>
  </si>
  <si>
    <t>040154-0-00109</t>
  </si>
  <si>
    <t>040619-1 00005</t>
  </si>
  <si>
    <t>040154-0-00133</t>
  </si>
  <si>
    <t>040619-1 00018</t>
  </si>
  <si>
    <t>040154-0-00134</t>
  </si>
  <si>
    <t>040619-1 00017</t>
  </si>
  <si>
    <t>040154-0-00135</t>
  </si>
  <si>
    <t>1 row of sensor is not very responsive after body bonding</t>
  </si>
  <si>
    <t>040154-0-00136</t>
  </si>
  <si>
    <t>1x8 of sensor is dead</t>
  </si>
  <si>
    <t>S tested</t>
  </si>
  <si>
    <t>040154-0-00137</t>
  </si>
  <si>
    <t>Coil over current. Fixed by replacing controller</t>
  </si>
  <si>
    <t>TE PS Connector
Shipped to BnR on 2021-01-07</t>
  </si>
  <si>
    <t>040154-0-00138</t>
  </si>
  <si>
    <t>040619-2 00028</t>
  </si>
  <si>
    <t>North port unreliable, used for development</t>
  </si>
  <si>
    <t>2031002C</t>
  </si>
  <si>
    <t>040154-0-00139</t>
  </si>
  <si>
    <t>040619-1 00022</t>
  </si>
  <si>
    <t>Shipped to MIT as exchange of S3A Gen3</t>
  </si>
  <si>
    <t>2031002D</t>
  </si>
  <si>
    <t>040154-0-00140</t>
  </si>
  <si>
    <t>040619-1 00024</t>
  </si>
  <si>
    <t>2031002E</t>
  </si>
  <si>
    <t>040154-0-00141</t>
  </si>
  <si>
    <t>040619-1 00023</t>
  </si>
  <si>
    <t>1x8 of sensor is dead on 2020-12-01</t>
  </si>
  <si>
    <t>040154-0-00142</t>
  </si>
  <si>
    <t>Shipped to BnR on 202-02-08</t>
  </si>
  <si>
    <t>2031800E</t>
  </si>
  <si>
    <t>040154-0-00143</t>
  </si>
  <si>
    <t>040619-2 00019</t>
  </si>
  <si>
    <t>Shipped to Amgen on 2020-12-18</t>
  </si>
  <si>
    <t>Amgen</t>
  </si>
  <si>
    <t>040154-0-00144</t>
  </si>
  <si>
    <t>040619-2 00020</t>
  </si>
  <si>
    <t>Coil over current limit. Multi channel current feedback wrong. Fixed by replacing amplifier</t>
  </si>
  <si>
    <t>20E2</t>
  </si>
  <si>
    <t>040154-0-00132</t>
  </si>
  <si>
    <t>040619-2 00017</t>
  </si>
  <si>
    <t>040154-0-00131</t>
  </si>
  <si>
    <t>040619-2 00022</t>
  </si>
  <si>
    <t>040154-0-00130</t>
  </si>
  <si>
    <t>040619-2 00023</t>
  </si>
  <si>
    <t>040154-0-00129</t>
  </si>
  <si>
    <t>040619-2 00021</t>
  </si>
  <si>
    <t>040154-0-00128</t>
  </si>
  <si>
    <t>040619-2 00024</t>
  </si>
  <si>
    <t>Returned on 20210628 due to amplifier (coil over current) issue. Replaced amplifier</t>
  </si>
  <si>
    <t>040154-0-00126</t>
  </si>
  <si>
    <t>040619-2 00025</t>
  </si>
  <si>
    <t>040154-0-00125</t>
  </si>
  <si>
    <t>040619-2 00037</t>
  </si>
  <si>
    <t>040154-0-00124</t>
  </si>
  <si>
    <t>040619-2 00036</t>
  </si>
  <si>
    <t>TE PS Connector</t>
  </si>
  <si>
    <t>040154-0-00123</t>
  </si>
  <si>
    <t>040619-2 00018</t>
  </si>
  <si>
    <t>Shipped to Groninger on 2021-01-25</t>
  </si>
  <si>
    <t>2031003B</t>
  </si>
  <si>
    <t>Groninger</t>
  </si>
  <si>
    <t>040154-0-00122</t>
  </si>
  <si>
    <t>040619-2 00015</t>
  </si>
  <si>
    <t>040154-0-00121</t>
  </si>
  <si>
    <t>040619-2 00016</t>
  </si>
  <si>
    <t>2031003D</t>
  </si>
  <si>
    <t>040154-0-00127</t>
  </si>
  <si>
    <t>040619-2 00034</t>
  </si>
  <si>
    <t>040154-0-00049</t>
  </si>
  <si>
    <t>040619-2 00033</t>
  </si>
  <si>
    <t>Unreliable amplifier:  Coil Cover Current; Motor PS over current; 12V overvoltage. Fixed by replacing amplifier</t>
  </si>
  <si>
    <t>2031003F</t>
  </si>
  <si>
    <t>040154-0-00050</t>
  </si>
  <si>
    <t>040619-2 00084</t>
  </si>
  <si>
    <t>040154-0-00051</t>
  </si>
  <si>
    <t>040619-2 00027</t>
  </si>
  <si>
    <t>2031003E</t>
  </si>
  <si>
    <t>040154-0-00052</t>
  </si>
  <si>
    <t>040619-1 00016</t>
  </si>
  <si>
    <t>040154-0-00053</t>
  </si>
  <si>
    <t>040619-1 00049</t>
  </si>
  <si>
    <t>2031002B</t>
  </si>
  <si>
    <t>040154-0-00054</t>
  </si>
  <si>
    <t>040619-1 00025</t>
  </si>
  <si>
    <t>040154-0-00055</t>
  </si>
  <si>
    <t>040619-1 00019</t>
  </si>
  <si>
    <t>2031001F</t>
  </si>
  <si>
    <t>040154-0-00056</t>
  </si>
  <si>
    <t>040619-1 00008</t>
  </si>
  <si>
    <t>Shipped to BnR on 2021-02-08.
Returned for RMA (4501262074) because of HDMI issue (1.8V and GND shorted). Replaced controller to fix,</t>
  </si>
  <si>
    <t>4.0.1</t>
  </si>
  <si>
    <t>20318001</t>
  </si>
  <si>
    <t>YES</t>
  </si>
  <si>
    <t>E, S</t>
  </si>
  <si>
    <t>20-E2</t>
  </si>
  <si>
    <t>20-D0</t>
  </si>
  <si>
    <t>2086-18C5</t>
  </si>
  <si>
    <t>040154-0-00057</t>
  </si>
  <si>
    <t>041731-2 00124</t>
  </si>
  <si>
    <t>Shipped to BnR on 2021-02-08</t>
  </si>
  <si>
    <t>2031800A</t>
  </si>
  <si>
    <t>040154-0-00058</t>
  </si>
  <si>
    <t>040619-2 00082</t>
  </si>
  <si>
    <t>2031800B</t>
  </si>
  <si>
    <t>040154-0-00059</t>
  </si>
  <si>
    <t>040619-2 00061</t>
  </si>
  <si>
    <t>2031800C</t>
  </si>
  <si>
    <t>040154-0-00060</t>
  </si>
  <si>
    <t>040619-2 00081</t>
  </si>
  <si>
    <t>2031800D</t>
  </si>
  <si>
    <t>040154-0-00096</t>
  </si>
  <si>
    <t>040619-2 00066</t>
  </si>
  <si>
    <t>2031800F</t>
  </si>
  <si>
    <t>040154-0-00090</t>
  </si>
  <si>
    <t>040619-2 00026</t>
  </si>
  <si>
    <t>GEN 4.1</t>
  </si>
  <si>
    <t>Shipped to BnR on 2021-03-11
Returned for RMA because of HDMI issue (1.8V and GND shorted, 4Ohm). Replaced controller to fix,</t>
  </si>
  <si>
    <t>TE PS Connector W/ support</t>
  </si>
  <si>
    <t>4.1.1</t>
  </si>
  <si>
    <r>
      <rPr>
        <rFont val="Arial"/>
        <strike val="1"/>
        <color rgb="00000000"/>
      </rPr>
      <t xml:space="preserve">20-69
</t>
    </r>
    <r>
      <rPr>
        <rFont val="Arial"/>
        <color rgb="00000000"/>
      </rPr>
      <t>20-E2</t>
    </r>
  </si>
  <si>
    <t>040154-0-00088</t>
  </si>
  <si>
    <t>041731-2 00143</t>
  </si>
  <si>
    <t>2021 FW Body Gen 4.1</t>
  </si>
  <si>
    <t>Shipped to BnR on 2021-03-11</t>
  </si>
  <si>
    <t>20-98</t>
  </si>
  <si>
    <t>2084-18C5</t>
  </si>
  <si>
    <t>040154-0-00087</t>
  </si>
  <si>
    <t>040619-2 00032</t>
  </si>
  <si>
    <t>040154-0-00089</t>
  </si>
  <si>
    <t>040619-2 00030</t>
  </si>
  <si>
    <t>040154-0-00086</t>
  </si>
  <si>
    <t>040619-2 00083</t>
  </si>
  <si>
    <t>040154-0-00095</t>
  </si>
  <si>
    <t>040619-2 00062</t>
  </si>
  <si>
    <t>Shipped to HOPE on 2021-03-17. Returned on 2021-05-17</t>
  </si>
  <si>
    <t>Shipped to AutoPak on 2021-06-17</t>
  </si>
  <si>
    <t>2131001B</t>
  </si>
  <si>
    <t>AutoPak</t>
  </si>
  <si>
    <t>20-BF</t>
  </si>
  <si>
    <t>2085-18C5</t>
  </si>
  <si>
    <t>040154-0-00094</t>
  </si>
  <si>
    <t>040619-2 00085</t>
  </si>
  <si>
    <t>040154-0-00093</t>
  </si>
  <si>
    <t>040619-2 00063</t>
  </si>
  <si>
    <t>Shipped to BnR on 2021-03-26</t>
  </si>
  <si>
    <t>20-99</t>
  </si>
  <si>
    <t>040154-0-00085</t>
  </si>
  <si>
    <t>040619-2 00041</t>
  </si>
  <si>
    <t>040154-0-00091</t>
  </si>
  <si>
    <t>040619-2 00042</t>
  </si>
  <si>
    <t>040154-0-00037</t>
  </si>
  <si>
    <t>040619-2 00043</t>
  </si>
  <si>
    <t>040154-0-00038</t>
  </si>
  <si>
    <t>040619-2 00099</t>
  </si>
  <si>
    <t>TE PS Connector W/ support, epoxy</t>
  </si>
  <si>
    <t>040154-0-00039</t>
  </si>
  <si>
    <t>040619-2 00096</t>
  </si>
  <si>
    <t>2131005E</t>
  </si>
  <si>
    <t>040154-0-00040</t>
  </si>
  <si>
    <t>040619-2 00044</t>
  </si>
  <si>
    <t>040154-0-00041</t>
  </si>
  <si>
    <t>040619-2 00097</t>
  </si>
  <si>
    <t>yes</t>
  </si>
  <si>
    <t>040154-0-00042</t>
  </si>
  <si>
    <t>040619-2 00048</t>
  </si>
  <si>
    <t>Shipped to BnR 2021-05-25</t>
  </si>
  <si>
    <t>2131801B</t>
  </si>
  <si>
    <t>040154-0-00043</t>
  </si>
  <si>
    <t>040619-2 00049</t>
  </si>
  <si>
    <t>Shipped to MAFU 2021-04-08</t>
  </si>
  <si>
    <t>2131002A</t>
  </si>
  <si>
    <t>MAFU</t>
  </si>
  <si>
    <t>040154-0-00044</t>
  </si>
  <si>
    <t>040619-2 00058</t>
  </si>
  <si>
    <t>2131002F</t>
  </si>
  <si>
    <t>040154-0-00045</t>
  </si>
  <si>
    <t>040619-2 00100</t>
  </si>
  <si>
    <t>Bump on motor, Cosmetic Issue</t>
  </si>
  <si>
    <t>Currently being used for testing on the press testing station</t>
  </si>
  <si>
    <t>2131003A</t>
  </si>
  <si>
    <t>Eric</t>
  </si>
  <si>
    <t>040154-0-00046</t>
  </si>
  <si>
    <t>040619-2 00059</t>
  </si>
  <si>
    <t>Shipped to Techin on 2021-04-09</t>
  </si>
  <si>
    <t>2131003C</t>
  </si>
  <si>
    <t>Techin</t>
  </si>
  <si>
    <t>040154-0-00047</t>
  </si>
  <si>
    <t>040619-2 00047</t>
  </si>
  <si>
    <t>Initially Amp CH12 current feedback wrong because 4 amp pins are not fully plugged into motor which has some bent pins. Fixed it by making pins straight and plugging in amplifier again.
Shipped to Techin on 2021-04-09</t>
  </si>
  <si>
    <t>PAD 2085
Techin</t>
  </si>
  <si>
    <t>040154-0-00048</t>
  </si>
  <si>
    <t>040619-2 00046</t>
  </si>
  <si>
    <t>PAD 2085</t>
  </si>
  <si>
    <t>040154-0-00025</t>
  </si>
  <si>
    <t>040619-2 00086</t>
  </si>
  <si>
    <t>040154-0-00026</t>
  </si>
  <si>
    <t>040619-2 00050</t>
  </si>
  <si>
    <t>040154-0-00030</t>
  </si>
  <si>
    <t>040619-2 00057</t>
  </si>
  <si>
    <t>040154-0-00028</t>
  </si>
  <si>
    <t>040619-2 00040</t>
  </si>
  <si>
    <t>040154-0-00029</t>
  </si>
  <si>
    <t>040619-2 00071</t>
  </si>
  <si>
    <t>040154-0-00031</t>
  </si>
  <si>
    <t>040619-2 00073</t>
  </si>
  <si>
    <t>040154-0-00032</t>
  </si>
  <si>
    <t>040619-2 00072</t>
  </si>
  <si>
    <t>Shipped to ARUP on 2021-04-23</t>
  </si>
  <si>
    <t>ARUP</t>
  </si>
  <si>
    <t>20-A4</t>
  </si>
  <si>
    <t>040154-0-00033</t>
  </si>
  <si>
    <t>040619-2 00070</t>
  </si>
  <si>
    <t>040154-0-00034</t>
  </si>
  <si>
    <t>040619-2 00087</t>
  </si>
  <si>
    <t>2131801E</t>
  </si>
  <si>
    <t>040154-0-00035</t>
  </si>
  <si>
    <t>040619-2 00056</t>
  </si>
  <si>
    <t>2131004A</t>
  </si>
  <si>
    <t xml:space="preserve">        Test-1   </t>
  </si>
  <si>
    <t>040619-2 00055</t>
  </si>
  <si>
    <t>040154-0-00036</t>
  </si>
  <si>
    <t>040619-2 00094</t>
  </si>
  <si>
    <t>040154-0-00001</t>
  </si>
  <si>
    <t>040619-2 00001</t>
  </si>
  <si>
    <t>E tested</t>
  </si>
  <si>
    <t>040154-0-00002</t>
  </si>
  <si>
    <t>040619-2 00038</t>
  </si>
  <si>
    <t>Mover was vibrating on 2021-04-14. Sensor readings were locked and motor temperature was wrong. Power cycled flyway, sensor mapping became crazy and motor temperature is still wrong. The issue is from the controller because it draws more current than normal. The hypothesis is one bank of CPU is damage because one of digital pins (motor temp or Addr) directly connected to CPU is shorted to +15V or -15V. 
Later another controller was installed in the flyway with only controller and sensor cable. The controller was damaged again with exactly the same symptoms. Conclusion is that one of the signals from sensor cable is shorted to +/-15V. This can be directly bridging of sensor cable wires on the sensor side or somewhere shorted on the sensor board. Later it was tested that ADDR0 is shorted to +15V, not directly on the sensor cable, it's somewhere on the sensor board</t>
  </si>
  <si>
    <t>TE PS Connector W/ support, epoxy
PAD 2085</t>
  </si>
  <si>
    <t>040154-0-00003</t>
  </si>
  <si>
    <t>2131005F</t>
  </si>
  <si>
    <t>040154-0-00004</t>
  </si>
  <si>
    <t>040619-2 00002</t>
  </si>
  <si>
    <t>20-AC</t>
  </si>
  <si>
    <t>040154-0-00005</t>
  </si>
  <si>
    <t>040619-2 00076</t>
  </si>
  <si>
    <t>S3S-2020R2 sensor
Shipped to BnR 2021-05-25</t>
  </si>
  <si>
    <t>2131801F</t>
  </si>
  <si>
    <t>040154-0-00006</t>
  </si>
  <si>
    <t>040619-2 00091</t>
  </si>
  <si>
    <t>2131004B</t>
  </si>
  <si>
    <t>Florian</t>
  </si>
  <si>
    <t>040154-0-00007</t>
  </si>
  <si>
    <t>040619-2 00069</t>
  </si>
  <si>
    <t>2131004C</t>
  </si>
  <si>
    <t>040154-0-00008</t>
  </si>
  <si>
    <t>040619-2 00054</t>
  </si>
  <si>
    <t>2131004D</t>
  </si>
  <si>
    <t>040154-0-00009</t>
  </si>
  <si>
    <t>040619-2 00098</t>
  </si>
  <si>
    <t>2131004E</t>
  </si>
  <si>
    <t>040154-0-00010</t>
  </si>
  <si>
    <t>040619-2 00095</t>
  </si>
  <si>
    <t>2131004F</t>
  </si>
  <si>
    <t>040154-0-00011</t>
  </si>
  <si>
    <t>040619-2 00090</t>
  </si>
  <si>
    <t>Returned from TEL Japan on 2021-07-12</t>
  </si>
  <si>
    <t>BnR_20210719</t>
  </si>
  <si>
    <t>20-C4</t>
  </si>
  <si>
    <t>040154-0-00012</t>
  </si>
  <si>
    <t>Not logged</t>
  </si>
  <si>
    <t>040619-2 00053</t>
  </si>
  <si>
    <t>Coil over current on 2021-04-14. Eventually fixed by replacing amplifier. Detailed in CloudStation\PMI_Teams\@ Testing\snapshot\TCInfo_L1_4121_coil_over_curent.
Returned from TEL Japan on 2021-07-12</t>
  </si>
  <si>
    <t>S3S-2020R2 sensor
TE PS Connector W/ support, epoxy</t>
  </si>
  <si>
    <t>040154-0-00027</t>
  </si>
  <si>
    <t>040619-2 00079</t>
  </si>
  <si>
    <t>039685-00001</t>
  </si>
  <si>
    <t>041149-2 00013</t>
  </si>
  <si>
    <t>041678-1-00023</t>
  </si>
  <si>
    <t>040619-2 00088</t>
  </si>
  <si>
    <t>2021 FW Body Gen 4.2</t>
  </si>
  <si>
    <t>West port not working. Other flyways stop working if connected to that port. =&gt;Connector pin 1 of west is lifted off, fixed by replacing connector</t>
  </si>
  <si>
    <t>TE#2</t>
  </si>
  <si>
    <t>041678-1-00021</t>
  </si>
  <si>
    <t>040619-2 00089</t>
  </si>
  <si>
    <t>Shipped to AutoPak on 2021-06-25</t>
  </si>
  <si>
    <t>041678-1-00022</t>
  </si>
  <si>
    <t>040619-2 00093</t>
  </si>
  <si>
    <t>041678-1-00020</t>
  </si>
  <si>
    <t>040619-2 00080</t>
  </si>
  <si>
    <t>041678-1-00019</t>
  </si>
  <si>
    <t>040619-2 00078</t>
  </si>
  <si>
    <t>041678-1-00017</t>
  </si>
  <si>
    <t>040619-2 00006</t>
  </si>
  <si>
    <t>041678-1-00018</t>
  </si>
  <si>
    <t>040619-2 00007</t>
  </si>
  <si>
    <t>2131005A</t>
  </si>
  <si>
    <t>041678-1-00014</t>
  </si>
  <si>
    <t>040619-2 00012</t>
  </si>
  <si>
    <t>2131005B</t>
  </si>
  <si>
    <t>041678-1-00016</t>
  </si>
  <si>
    <t>040619-2 00005</t>
  </si>
  <si>
    <t>2131005C</t>
  </si>
  <si>
    <t>041678-1-00009</t>
  </si>
  <si>
    <t>040619-2 00010</t>
  </si>
  <si>
    <t>Test issues with motor board at group 1,4,5,7,12,13 &amp; S3</t>
  </si>
  <si>
    <t>2131005D</t>
  </si>
  <si>
    <t>041678-1-00010</t>
  </si>
  <si>
    <t>040619-2 00009</t>
  </si>
  <si>
    <t>Shipped to TEL 20211124</t>
  </si>
  <si>
    <t>TE PS ConnectorW/ shoulder &amp; support</t>
  </si>
  <si>
    <t>2131013B</t>
  </si>
  <si>
    <t>TEL20211224</t>
  </si>
  <si>
    <t>20-FC</t>
  </si>
  <si>
    <t>2087-18CB</t>
  </si>
  <si>
    <t>041678-1-00001</t>
  </si>
  <si>
    <t>041731-2 00198</t>
  </si>
  <si>
    <t>041678-1-00002</t>
  </si>
  <si>
    <t>040619-2 00013</t>
  </si>
  <si>
    <t>041678-1-00013</t>
  </si>
  <si>
    <t>040619-2 00011</t>
  </si>
  <si>
    <t>Test issues with motor board at group 4,12,13</t>
  </si>
  <si>
    <t>Don't know what's going on with CH 61&amp;62: feedback is 0. Replaced amplifier to fix</t>
  </si>
  <si>
    <t>040619-2 00008</t>
  </si>
  <si>
    <t>Gen 4.2 1st piece test</t>
  </si>
  <si>
    <t>041678-1-00005</t>
  </si>
  <si>
    <t>041731-0 00088</t>
  </si>
  <si>
    <t>041678-1-00011</t>
  </si>
  <si>
    <t>040619-2 00004</t>
  </si>
  <si>
    <t>041678-1-00012</t>
  </si>
  <si>
    <t>040619-2 00014</t>
  </si>
  <si>
    <t>2131006A</t>
  </si>
  <si>
    <t>041678-1-00006</t>
  </si>
  <si>
    <t>040619-2 00003</t>
  </si>
  <si>
    <t>2131006B</t>
  </si>
  <si>
    <t>041678-1-00004</t>
  </si>
  <si>
    <t>040619-2 00051</t>
  </si>
  <si>
    <t>Controller 12V power issue -&gt; Replaced controller to fix</t>
  </si>
  <si>
    <t>2131006C</t>
  </si>
  <si>
    <t>20-C3</t>
  </si>
  <si>
    <t>041731-0 00049</t>
  </si>
  <si>
    <t>2131006D</t>
  </si>
  <si>
    <t>041731-0 00110</t>
  </si>
  <si>
    <t>2131006E</t>
  </si>
  <si>
    <t>041678-1-00003</t>
  </si>
  <si>
    <t>041731-0 00125</t>
  </si>
  <si>
    <t>2131006F</t>
  </si>
  <si>
    <t>041678-2-00004</t>
  </si>
  <si>
    <t>041731-0 00105</t>
  </si>
  <si>
    <t>041678-2-00009</t>
  </si>
  <si>
    <t>041731-0 00034</t>
  </si>
  <si>
    <t>041678-2-00001</t>
  </si>
  <si>
    <t>041731-0 00121</t>
  </si>
  <si>
    <t>041678-2-00003</t>
  </si>
  <si>
    <t>041731-0 00104</t>
  </si>
  <si>
    <t>041678-2-00008</t>
  </si>
  <si>
    <t>041731-0 00038</t>
  </si>
  <si>
    <t>041678-2-00010</t>
  </si>
  <si>
    <t>041731-0 00039</t>
  </si>
  <si>
    <t>041678-2-00013</t>
  </si>
  <si>
    <t>041731-0 00033</t>
  </si>
  <si>
    <t>RMA; repaired and returned to TE August 2022</t>
  </si>
  <si>
    <t>20-DF</t>
  </si>
  <si>
    <t>18-DF</t>
  </si>
  <si>
    <t>041678-2-00015</t>
  </si>
  <si>
    <t>041731-0 00036</t>
  </si>
  <si>
    <t>041678-2-00016</t>
  </si>
  <si>
    <t>041731-0 00037</t>
  </si>
  <si>
    <t>041678-2-00017</t>
  </si>
  <si>
    <t>041731-0 00050</t>
  </si>
  <si>
    <t>041678-2-00018</t>
  </si>
  <si>
    <t>041731-0 00046</t>
  </si>
  <si>
    <t>2131007A</t>
  </si>
  <si>
    <t>041678-2-00020</t>
  </si>
  <si>
    <t>2131007B</t>
  </si>
  <si>
    <t>041678-2-00012</t>
  </si>
  <si>
    <t>041731-0 00052</t>
  </si>
  <si>
    <t>0.5mm bump on the motor because it's hit on the wall</t>
  </si>
  <si>
    <t>2131007C</t>
  </si>
  <si>
    <t>041678-2-00014</t>
  </si>
  <si>
    <t>041731-0 00041</t>
  </si>
  <si>
    <t>2131007D</t>
  </si>
  <si>
    <t>041678-2-00011</t>
  </si>
  <si>
    <t>041731-0 00090</t>
  </si>
  <si>
    <t>Where EMC tests were conducted</t>
  </si>
  <si>
    <t>2131007E</t>
  </si>
  <si>
    <t>041678-2-00005</t>
  </si>
  <si>
    <t>041731-0 00044</t>
  </si>
  <si>
    <t>2131007F</t>
  </si>
  <si>
    <t>041678-2-00007</t>
  </si>
  <si>
    <t>041731-0 00040</t>
  </si>
  <si>
    <t>041678-2-00006</t>
  </si>
  <si>
    <t>041731-0 00091</t>
  </si>
  <si>
    <t>yes*</t>
  </si>
  <si>
    <t>041678-2-00024</t>
  </si>
  <si>
    <t>-15v failed because capacitor c128 on the controller was shorted. Replaced capacitor and will test it again'</t>
  </si>
  <si>
    <t>RAMP</t>
  </si>
  <si>
    <t>041678-2-00023</t>
  </si>
  <si>
    <t>041731-0 00094</t>
  </si>
  <si>
    <t>Shipped to Thermal Fisher on 2021-09-22</t>
  </si>
  <si>
    <t>ThermalFisher-2</t>
  </si>
  <si>
    <t>041678-2-00019</t>
  </si>
  <si>
    <t>2131801A</t>
  </si>
  <si>
    <t>041678-2-00028</t>
  </si>
  <si>
    <t>041731-0 00095</t>
  </si>
  <si>
    <t>Bonding error, orientation of sensor and motor is wrong</t>
  </si>
  <si>
    <t>041678-2-00025</t>
  </si>
  <si>
    <t>2131801C</t>
  </si>
  <si>
    <t>041678-2-00029</t>
  </si>
  <si>
    <t>RMA'd September 2022. FW/AD reflects update at this time</t>
  </si>
  <si>
    <t>2131801D</t>
  </si>
  <si>
    <t>18-C5</t>
  </si>
  <si>
    <t>041678-2-00031</t>
  </si>
  <si>
    <t>041678-2-00034</t>
  </si>
  <si>
    <t>041731-0 00123</t>
  </si>
  <si>
    <t>041678-2-00026</t>
  </si>
  <si>
    <t>RMA Sep/Oct 2022. FW/AD reflect version at this time.</t>
  </si>
  <si>
    <t>OrcaBio</t>
  </si>
  <si>
    <t>21-45</t>
  </si>
  <si>
    <t>2086-18D5</t>
  </si>
  <si>
    <t>041678-2-00032</t>
  </si>
  <si>
    <t>Shipped to Thermal Fisher on 2021-07-28</t>
  </si>
  <si>
    <t>Thermal Fisher</t>
  </si>
  <si>
    <t>041678-2-00030</t>
  </si>
  <si>
    <t>041731-0 00124</t>
  </si>
  <si>
    <t>041678-2-00035</t>
  </si>
  <si>
    <t>041731-0 00098</t>
  </si>
  <si>
    <t>041678-2-00037</t>
  </si>
  <si>
    <t>041731-0 00120</t>
  </si>
  <si>
    <t>041678-2-00042</t>
  </si>
  <si>
    <t>041731-0 00099</t>
  </si>
  <si>
    <t>SOMIC-2</t>
  </si>
  <si>
    <t>041678-2-00036</t>
  </si>
  <si>
    <t>041731-0 00065</t>
  </si>
  <si>
    <t>2131008A</t>
  </si>
  <si>
    <t>Genslsnp</t>
  </si>
  <si>
    <t>041678-2-00038</t>
  </si>
  <si>
    <t>041731-0 00085</t>
  </si>
  <si>
    <t>2131008B</t>
  </si>
  <si>
    <t>041678-2-00040</t>
  </si>
  <si>
    <t>041731-0 00055</t>
  </si>
  <si>
    <t>BnR-20210816</t>
  </si>
  <si>
    <t>041678-2-00039</t>
  </si>
  <si>
    <t>041731-0 00005</t>
  </si>
  <si>
    <t>Returned on 2022-04-01 for RMA 20220328A due to -15v issue. Repaired and shipped back on 2022-04-19</t>
  </si>
  <si>
    <t>041678-3-00011</t>
  </si>
  <si>
    <t>041731-0 00100</t>
  </si>
  <si>
    <t>041678-3-00015</t>
  </si>
  <si>
    <t>041731-0 00047</t>
  </si>
  <si>
    <t>2131008D</t>
  </si>
  <si>
    <t>041678-2-00041</t>
  </si>
  <si>
    <t>041731-0 00008</t>
  </si>
  <si>
    <t>RMA from BnR -15v error. Fixed controller and replaced power entry board</t>
  </si>
  <si>
    <t>S3P-TE-1.6Step</t>
  </si>
  <si>
    <t>2131802A</t>
  </si>
  <si>
    <t>041678-3-00014</t>
  </si>
  <si>
    <t>041731-0 00006</t>
  </si>
  <si>
    <t>213100C0</t>
  </si>
  <si>
    <t>041678-2-00027</t>
  </si>
  <si>
    <t>041731-0 00073</t>
  </si>
  <si>
    <t>2131802C</t>
  </si>
  <si>
    <t>041678-2-00022</t>
  </si>
  <si>
    <t>041731-0 00101</t>
  </si>
  <si>
    <t>2131802D</t>
  </si>
  <si>
    <t>041678-3-00016</t>
  </si>
  <si>
    <t>041731-0 00092</t>
  </si>
  <si>
    <t>2131802E</t>
  </si>
  <si>
    <t>040154-0-00092</t>
  </si>
  <si>
    <t>041731-0 00087</t>
  </si>
  <si>
    <t>2131802F</t>
  </si>
  <si>
    <t>041678-3-00006</t>
  </si>
  <si>
    <t>041731-0 00115</t>
  </si>
  <si>
    <t>041678-2-00021</t>
  </si>
  <si>
    <t>041678-3-00017</t>
  </si>
  <si>
    <t>041731-0 00004</t>
  </si>
  <si>
    <t>041678-3-00018</t>
  </si>
  <si>
    <t>041731-0 00021</t>
  </si>
  <si>
    <t>041678-3-00020</t>
  </si>
  <si>
    <t>041731-0 00029</t>
  </si>
  <si>
    <t>041678-3-00019</t>
  </si>
  <si>
    <t>041731-0 00025</t>
  </si>
  <si>
    <t>041678-2-00033</t>
  </si>
  <si>
    <t>041731-0 00030</t>
  </si>
  <si>
    <t>041678-3-00001</t>
  </si>
  <si>
    <t>041731-0 00054</t>
  </si>
  <si>
    <t>041678-3-00002</t>
  </si>
  <si>
    <t>041731-0 00018</t>
  </si>
  <si>
    <t>2131008E</t>
  </si>
  <si>
    <t>041678-3-00003</t>
  </si>
  <si>
    <t>041731-0 00026</t>
  </si>
  <si>
    <t>2131008F</t>
  </si>
  <si>
    <t>041678-3-00004</t>
  </si>
  <si>
    <t>041731-0 00028</t>
  </si>
  <si>
    <t>Test new power entry wiring</t>
  </si>
  <si>
    <t>Zaho</t>
  </si>
  <si>
    <t>041678-3-00007</t>
  </si>
  <si>
    <t>041731-0 00016</t>
  </si>
  <si>
    <t>041731-0 00024</t>
  </si>
  <si>
    <t>Weiss</t>
  </si>
  <si>
    <t>041678-3-00008</t>
  </si>
  <si>
    <t>041731-0 00022</t>
  </si>
  <si>
    <t>041678-3-00009</t>
  </si>
  <si>
    <t>041731-0 00012</t>
  </si>
  <si>
    <t>041678-3-00021</t>
  </si>
  <si>
    <t>041731-0 00084</t>
  </si>
  <si>
    <t>041678-3-00022</t>
  </si>
  <si>
    <t>041731-0 00027</t>
  </si>
  <si>
    <t>041678-3-00025</t>
  </si>
  <si>
    <t>041731-0 00081</t>
  </si>
  <si>
    <t>041678-3-00026</t>
  </si>
  <si>
    <t>041731-0 00086</t>
  </si>
  <si>
    <t>041678-3-00027</t>
  </si>
  <si>
    <t>041731-0 00013</t>
  </si>
  <si>
    <t>041678-4-00015</t>
  </si>
  <si>
    <t>2131009A</t>
  </si>
  <si>
    <t>041678-3-00029</t>
  </si>
  <si>
    <t>041731-0 00075</t>
  </si>
  <si>
    <t>2131009B</t>
  </si>
  <si>
    <t>041678-3-00028</t>
  </si>
  <si>
    <t>041731-0 00079</t>
  </si>
  <si>
    <t>041678-4-00009</t>
  </si>
  <si>
    <t>041731-0 00072</t>
  </si>
  <si>
    <t>2131803A</t>
  </si>
  <si>
    <t>041678-4-00007</t>
  </si>
  <si>
    <t>041731-0 00048</t>
  </si>
  <si>
    <t>2131803B</t>
  </si>
  <si>
    <t>041678-4-00004</t>
  </si>
  <si>
    <t>041731-0 00074</t>
  </si>
  <si>
    <t>2131803C</t>
  </si>
  <si>
    <t>041678-4-00003</t>
  </si>
  <si>
    <t>041731-0 00080</t>
  </si>
  <si>
    <t>2131803D</t>
  </si>
  <si>
    <t>041678-4-00002</t>
  </si>
  <si>
    <t>041731-0 00076</t>
  </si>
  <si>
    <t>2131803E</t>
  </si>
  <si>
    <t>041678-4-00001</t>
  </si>
  <si>
    <t>041731-0 00077</t>
  </si>
  <si>
    <t>213100A2</t>
  </si>
  <si>
    <t>MIT -&gt; TE replacement</t>
  </si>
  <si>
    <t>041678-4-00012</t>
  </si>
  <si>
    <t>041731-0 00117</t>
  </si>
  <si>
    <t>213100A3</t>
  </si>
  <si>
    <t>041678-4-00013</t>
  </si>
  <si>
    <t>041731-0 00066</t>
  </si>
  <si>
    <t>213100A4</t>
  </si>
  <si>
    <t>041678-4-00014</t>
  </si>
  <si>
    <t>041731-0 00116</t>
  </si>
  <si>
    <t>213100A5</t>
  </si>
  <si>
    <t>041678-4-00011</t>
  </si>
  <si>
    <t>041731-0 00118</t>
  </si>
  <si>
    <t>Shipped on 2021-10-01</t>
  </si>
  <si>
    <t>213100A6</t>
  </si>
  <si>
    <t>041678-4-00016</t>
  </si>
  <si>
    <t>041731-0 00068</t>
  </si>
  <si>
    <t>041678-4-00017</t>
  </si>
  <si>
    <t>041731-0 00067</t>
  </si>
  <si>
    <t>213100A8</t>
  </si>
  <si>
    <t>041678-4-00018</t>
  </si>
  <si>
    <t>041731-0 00111</t>
  </si>
  <si>
    <t>213100A9</t>
  </si>
  <si>
    <t>041678-4-00019</t>
  </si>
  <si>
    <t>041731-0 00113</t>
  </si>
  <si>
    <t>2131008C</t>
  </si>
  <si>
    <t>041678-4-00020</t>
  </si>
  <si>
    <t>041731-0 00069</t>
  </si>
  <si>
    <t>Sensor -15V from controller is disconnected. Direct cause is C127 is broken, so -15V is shorted to GND. Replaced C126~129 to fix the issue.
Shipped to TEL 20211124</t>
  </si>
  <si>
    <t>Rebuilt with B&amp;R PEB 2021-12-16
TE PS ConnectorW/ shoulder &amp; support</t>
  </si>
  <si>
    <t>2131009C</t>
  </si>
  <si>
    <t>041678-4-00021</t>
  </si>
  <si>
    <t>041731-0 00017</t>
  </si>
  <si>
    <t>Given to Victor for his "diagnostic project" on Nov 22.21</t>
  </si>
  <si>
    <t>2131009D</t>
  </si>
  <si>
    <t>041678-4-00022</t>
  </si>
  <si>
    <t>041731-0 00108</t>
  </si>
  <si>
    <t>2131009E</t>
  </si>
  <si>
    <t>041678-4-00023</t>
  </si>
  <si>
    <t>041731-0 00112</t>
  </si>
  <si>
    <t>2131009F</t>
  </si>
  <si>
    <t>041678-4-00024</t>
  </si>
  <si>
    <t>041731-0 00053</t>
  </si>
  <si>
    <t>213100A0</t>
  </si>
  <si>
    <t>041678-4-00025</t>
  </si>
  <si>
    <t>041731-0 00102</t>
  </si>
  <si>
    <t>213100A1</t>
  </si>
  <si>
    <t>041678-4-00026</t>
  </si>
  <si>
    <t>041731-0 00082</t>
  </si>
  <si>
    <t>21310116</t>
  </si>
  <si>
    <t>2086-18CA</t>
  </si>
  <si>
    <t>041678-4-00027</t>
  </si>
  <si>
    <t>041731-0 00107</t>
  </si>
  <si>
    <t>041678-4-00028</t>
  </si>
  <si>
    <t>041731-0 00078</t>
  </si>
  <si>
    <t>041678-4-00029</t>
  </si>
  <si>
    <t>041731-0 00106</t>
  </si>
  <si>
    <t>213100A7</t>
  </si>
  <si>
    <t>041678-4-00030</t>
  </si>
  <si>
    <t>041731-0 00014</t>
  </si>
  <si>
    <t>213100AA</t>
  </si>
  <si>
    <t>041678-4-00031</t>
  </si>
  <si>
    <t>041731-0 00010</t>
  </si>
  <si>
    <t>213100AB</t>
  </si>
  <si>
    <t>041678-4-00032</t>
  </si>
  <si>
    <t>041731-0 00015</t>
  </si>
  <si>
    <t>Returned from CircuitHub; HDMIs replaced; caps replaced; sent to OrcaBio August 2022</t>
  </si>
  <si>
    <t>Previous FW 20-DF, AD 18-C5</t>
  </si>
  <si>
    <t>213100AC</t>
  </si>
  <si>
    <t>OrcaBio 20220831</t>
  </si>
  <si>
    <t>041678-4-00033</t>
  </si>
  <si>
    <t>041731-0 00083</t>
  </si>
  <si>
    <t>Failure similar to T4111. Sensor mapping is crazy and motor temperature is wrong. CPU is damaged by sensor.</t>
  </si>
  <si>
    <t>213100AD</t>
  </si>
  <si>
    <t>041678-4-00034</t>
  </si>
  <si>
    <t>Back cover hole thread size unknown. Re-tapped deeper. 
Shipped to TEL 20211124</t>
  </si>
  <si>
    <t>21310138</t>
  </si>
  <si>
    <t>WS_E</t>
  </si>
  <si>
    <t>041678-4-00036</t>
  </si>
  <si>
    <t>213100AF</t>
  </si>
  <si>
    <t>041678-4-00037</t>
  </si>
  <si>
    <t>01-0019</t>
  </si>
  <si>
    <t>213100B0</t>
  </si>
  <si>
    <t>041678-4-00040</t>
  </si>
  <si>
    <t>041731-0 00059</t>
  </si>
  <si>
    <t>213100B1</t>
  </si>
  <si>
    <t>041678-4-00043</t>
  </si>
  <si>
    <t>041731-0 00002</t>
  </si>
  <si>
    <t>213100B2</t>
  </si>
  <si>
    <t>041678-4-00044</t>
  </si>
  <si>
    <t>041731-0 00064</t>
  </si>
  <si>
    <t>213100B3</t>
  </si>
  <si>
    <t>041678-4-00042</t>
  </si>
  <si>
    <t>041731-0 00060</t>
  </si>
  <si>
    <t>213100B4</t>
  </si>
  <si>
    <t>041678-4-00045</t>
  </si>
  <si>
    <t>041731-0 00114</t>
  </si>
  <si>
    <t>213100B5</t>
  </si>
  <si>
    <t>041678-4-00046</t>
  </si>
  <si>
    <t>041731-0 00023</t>
  </si>
  <si>
    <t>213100B6</t>
  </si>
  <si>
    <t>041678-4-00047</t>
  </si>
  <si>
    <t>041731-0 00122</t>
  </si>
  <si>
    <t>213100B7</t>
  </si>
  <si>
    <t>041678-4-00048</t>
  </si>
  <si>
    <t>041731-0 00003</t>
  </si>
  <si>
    <t>Sensor 4x8 on top right not as responsive. Pin1&amp;2 on the sensor were very close, =&gt;Separated them</t>
  </si>
  <si>
    <t>213100B8</t>
  </si>
  <si>
    <t>041678-4-00052</t>
  </si>
  <si>
    <t>041731-0 00071</t>
  </si>
  <si>
    <t>213100B9</t>
  </si>
  <si>
    <t>041678-4-00055</t>
  </si>
  <si>
    <t>041731-0 00011</t>
  </si>
  <si>
    <t>213100BA</t>
  </si>
  <si>
    <t>041678-4-00056</t>
  </si>
  <si>
    <t>041731-0 00119</t>
  </si>
  <si>
    <t>West HDMI was unreliable =&gt; replaced west HDMI connector, test again</t>
  </si>
  <si>
    <t>213100BB</t>
  </si>
  <si>
    <t>041678-4-00057</t>
  </si>
  <si>
    <t>041731-0 00009</t>
  </si>
  <si>
    <t>213100BC</t>
  </si>
  <si>
    <t>041678-4-00058</t>
  </si>
  <si>
    <t>041731-0 00035</t>
  </si>
  <si>
    <t>213100BD</t>
  </si>
  <si>
    <t>041678-4-00054</t>
  </si>
  <si>
    <t>041731-0 00062</t>
  </si>
  <si>
    <t>213100BE</t>
  </si>
  <si>
    <t>041678-4-00059</t>
  </si>
  <si>
    <t>041731-0 00043</t>
  </si>
  <si>
    <t>213100BF</t>
  </si>
  <si>
    <t>041678-4-00060</t>
  </si>
  <si>
    <t>041731-0 00061</t>
  </si>
  <si>
    <t>2131802B</t>
  </si>
  <si>
    <t>BnR 20210903</t>
  </si>
  <si>
    <t>041678-4-00061</t>
  </si>
  <si>
    <t>041731-2 00030</t>
  </si>
  <si>
    <t>2131803F</t>
  </si>
  <si>
    <t>041678-4-00062</t>
  </si>
  <si>
    <t>041731-2 00062</t>
  </si>
  <si>
    <t>041678-4-00063</t>
  </si>
  <si>
    <t>041731-2 00058</t>
  </si>
  <si>
    <t>041678-4-00064</t>
  </si>
  <si>
    <t>041731-2 00057</t>
  </si>
  <si>
    <t>Returned from CircuitHub; HDMIs replaced; caps replaced; sent to OrcaBio September 2022</t>
  </si>
  <si>
    <t>213100C5</t>
  </si>
  <si>
    <t>OrcaBio 20220914</t>
  </si>
  <si>
    <t>041678-4-00065</t>
  </si>
  <si>
    <t>041731-2 00056</t>
  </si>
  <si>
    <t>213100C6</t>
  </si>
  <si>
    <t>041678-4-00066</t>
  </si>
  <si>
    <t>041731-2 00053</t>
  </si>
  <si>
    <t>041678-4-00067</t>
  </si>
  <si>
    <t>041731-2 00055</t>
  </si>
  <si>
    <t>041678-4-00068</t>
  </si>
  <si>
    <t>041731-2 00052</t>
  </si>
  <si>
    <t>213100C9</t>
  </si>
  <si>
    <t>CircuitHub-2</t>
  </si>
  <si>
    <t>041678-4-00069</t>
  </si>
  <si>
    <t>041731-2 00047</t>
  </si>
  <si>
    <t>BnR 20211014</t>
  </si>
  <si>
    <t>041678-4-00070</t>
  </si>
  <si>
    <t>041731-2 00049</t>
  </si>
  <si>
    <t>213100CB</t>
  </si>
  <si>
    <t>041678-4-00071</t>
  </si>
  <si>
    <t>041731-2 00050</t>
  </si>
  <si>
    <t>213100CC</t>
  </si>
  <si>
    <t>041678-4-00072</t>
  </si>
  <si>
    <t>041731-2 00048</t>
  </si>
  <si>
    <t>213100CD</t>
  </si>
  <si>
    <t>041678-4-00073</t>
  </si>
  <si>
    <t>041731-2 00033</t>
  </si>
  <si>
    <t>213100CE</t>
  </si>
  <si>
    <t>041678-4-00074</t>
  </si>
  <si>
    <t>041731-2 00027</t>
  </si>
  <si>
    <t>Shipped on 2021-12-03. Returned on 2022-04-18 (end of loan)</t>
  </si>
  <si>
    <t>213100CF</t>
  </si>
  <si>
    <t>041678-4-00075</t>
  </si>
  <si>
    <t>041731-2 00199</t>
  </si>
  <si>
    <t>Yes, metric</t>
  </si>
  <si>
    <t>213100D0</t>
  </si>
  <si>
    <t>041678-4-00076</t>
  </si>
  <si>
    <t xml:space="preserve">North config pin not working. The reason is two pins of N3-N on controller is bridged </t>
  </si>
  <si>
    <t>213100D1</t>
  </si>
  <si>
    <t>041678-4-00038</t>
  </si>
  <si>
    <t>041731-2 00134</t>
  </si>
  <si>
    <t>213100D2</t>
  </si>
  <si>
    <t>041678-4-00053</t>
  </si>
  <si>
    <t>041731-2 00046</t>
  </si>
  <si>
    <t>Sensor at the bottom right is dead with constant reading 32767</t>
  </si>
  <si>
    <t>Cut open. Components available to be used elsewhere.</t>
  </si>
  <si>
    <t>213100D3</t>
  </si>
  <si>
    <t>041678-4-00005</t>
  </si>
  <si>
    <t>213100D4</t>
  </si>
  <si>
    <t>041678-4-00050</t>
  </si>
  <si>
    <t>041731-2 00044</t>
  </si>
  <si>
    <t>213100D5</t>
  </si>
  <si>
    <t>041678-4-00051</t>
  </si>
  <si>
    <t>041731-2 00043</t>
  </si>
  <si>
    <t>213100D6</t>
  </si>
  <si>
    <t>041678-4-00008</t>
  </si>
  <si>
    <t>041731-2 00042</t>
  </si>
  <si>
    <t>213100D7</t>
  </si>
  <si>
    <t>041678-4-00041</t>
  </si>
  <si>
    <t>041731-2 00040</t>
  </si>
  <si>
    <t>213100D8</t>
  </si>
  <si>
    <t>041678-4-00049</t>
  </si>
  <si>
    <t>041731-2 00005</t>
  </si>
  <si>
    <t>213100D9</t>
  </si>
  <si>
    <t>041678-4-00010</t>
  </si>
  <si>
    <t>041731-2 00004</t>
  </si>
  <si>
    <t>213100DA</t>
  </si>
  <si>
    <t>041678-3-00023</t>
  </si>
  <si>
    <t>041731-2 00006</t>
  </si>
  <si>
    <t>213100DB</t>
  </si>
  <si>
    <t>041678-3-00010</t>
  </si>
  <si>
    <t>041731-2 00003</t>
  </si>
  <si>
    <t>213100DC</t>
  </si>
  <si>
    <t>041678-4-00035</t>
  </si>
  <si>
    <t>041731-2 00002</t>
  </si>
  <si>
    <t>213100DE</t>
  </si>
  <si>
    <t>041678-4-00006</t>
  </si>
  <si>
    <t>041731-2 00001</t>
  </si>
  <si>
    <t>213100DD</t>
  </si>
  <si>
    <t>041731-2 00008</t>
  </si>
  <si>
    <t>213100DF</t>
  </si>
  <si>
    <t>041678-5-00003(211)</t>
  </si>
  <si>
    <t>041731-2 00009</t>
  </si>
  <si>
    <t>Yes for all below</t>
  </si>
  <si>
    <t>213100E0</t>
  </si>
  <si>
    <t>041678-5-00006(209)</t>
  </si>
  <si>
    <t>041731-2 00010</t>
  </si>
  <si>
    <t>213100E1</t>
  </si>
  <si>
    <t>041678-5-00001(212)</t>
  </si>
  <si>
    <t>041731-2 00011</t>
  </si>
  <si>
    <t>213100E2</t>
  </si>
  <si>
    <t>041678-5-00002(215)</t>
  </si>
  <si>
    <t>041731-2 00013</t>
  </si>
  <si>
    <t>213100E3</t>
  </si>
  <si>
    <t>041678-5-00004(242)</t>
  </si>
  <si>
    <t>041731-2 00025</t>
  </si>
  <si>
    <t>213100E4</t>
  </si>
  <si>
    <t>041678-5-00008(236)</t>
  </si>
  <si>
    <t>042019-0 00001</t>
  </si>
  <si>
    <t>041731-2 00028</t>
  </si>
  <si>
    <t>Returned</t>
  </si>
  <si>
    <t>Previous FW 20-D0, AD 18-C5</t>
  </si>
  <si>
    <t>213100E5</t>
  </si>
  <si>
    <t>CircuitHub</t>
  </si>
  <si>
    <t>041678-5-00009(210)</t>
  </si>
  <si>
    <t>042019-0 00002</t>
  </si>
  <si>
    <t>041731-2 00098</t>
  </si>
  <si>
    <t>213100E6</t>
  </si>
  <si>
    <t>041678-5-00010(217)</t>
  </si>
  <si>
    <t>042019-0 00003</t>
  </si>
  <si>
    <t>041731-2 00099</t>
  </si>
  <si>
    <t>213100E7</t>
  </si>
  <si>
    <t>041678-5-00011(238)</t>
  </si>
  <si>
    <t>042019-0 00004</t>
  </si>
  <si>
    <t>041731-2 00117</t>
  </si>
  <si>
    <t>213100E8</t>
  </si>
  <si>
    <t>041678-5-00007(240)</t>
  </si>
  <si>
    <t>042019-0 00005</t>
  </si>
  <si>
    <t>041731-2 00118</t>
  </si>
  <si>
    <t>213100E9</t>
  </si>
  <si>
    <t>041678-5-00012(213)</t>
  </si>
  <si>
    <t>042019-0 00006</t>
  </si>
  <si>
    <t>041731-2 00119</t>
  </si>
  <si>
    <t>213100EA</t>
  </si>
  <si>
    <t>041678-5-00013(239)</t>
  </si>
  <si>
    <t>042019-0 00007</t>
  </si>
  <si>
    <t>041731-2 00114</t>
  </si>
  <si>
    <t>213100EB</t>
  </si>
  <si>
    <t>041678-5-00014(237)</t>
  </si>
  <si>
    <t>042019-0 00008</t>
  </si>
  <si>
    <t>041731-2 00115</t>
  </si>
  <si>
    <t>213100EC</t>
  </si>
  <si>
    <t>041678-5-00015(226)</t>
  </si>
  <si>
    <t>042019-0 00009</t>
  </si>
  <si>
    <t>041731-2 00116</t>
  </si>
  <si>
    <t>213100ED</t>
  </si>
  <si>
    <t>041678-5-00016(225)</t>
  </si>
  <si>
    <t>042019-0 00010</t>
  </si>
  <si>
    <t>041731-2 00112</t>
  </si>
  <si>
    <t>Motor PS OC</t>
  </si>
  <si>
    <t>213100EE</t>
  </si>
  <si>
    <t>041678-5-00022(246)</t>
  </si>
  <si>
    <t>042019-0 00011</t>
  </si>
  <si>
    <t>041731-2 00111</t>
  </si>
  <si>
    <t>213100EF</t>
  </si>
  <si>
    <t>041678-5-00018(224)</t>
  </si>
  <si>
    <t>042019-0 00012</t>
  </si>
  <si>
    <t>041731-2 00110</t>
  </si>
  <si>
    <t>Motor shifted, Can't be shipped</t>
  </si>
  <si>
    <t>213100F0</t>
  </si>
  <si>
    <t>041678-5-00019(221)</t>
  </si>
  <si>
    <t>042019-0 00013</t>
  </si>
  <si>
    <t>041731-2 00129</t>
  </si>
  <si>
    <t>213100F1</t>
  </si>
  <si>
    <t>041678-5-00020(222)</t>
  </si>
  <si>
    <t>042019-0 00014</t>
  </si>
  <si>
    <t>041731-2 00039</t>
  </si>
  <si>
    <t xml:space="preserve">Motor coil over current at the beginning, The reason is soldering dirt shorted pins of connector P7 on the controller. Cleaned the dirt to fix </t>
  </si>
  <si>
    <t>213100F2</t>
  </si>
  <si>
    <t>041678-5-00021(220)</t>
  </si>
  <si>
    <t>042019-0 00015</t>
  </si>
  <si>
    <t>041731-2 00012</t>
  </si>
  <si>
    <t>213100F3</t>
  </si>
  <si>
    <t>041678-5-00023(248)</t>
  </si>
  <si>
    <t>042019-0 00016</t>
  </si>
  <si>
    <t>041731-2 00014</t>
  </si>
  <si>
    <t>213100F4</t>
  </si>
  <si>
    <t>041678-5-00024(247)</t>
  </si>
  <si>
    <t>042019-0 00017</t>
  </si>
  <si>
    <t>041731-2 00016</t>
  </si>
  <si>
    <t>Initially has bootup issue related to AD flash on the controller. Replaced controller</t>
  </si>
  <si>
    <t>213100F5</t>
  </si>
  <si>
    <t>041678-5-00025(245)</t>
  </si>
  <si>
    <t>042019-0 00019</t>
  </si>
  <si>
    <t>041731-2 00141</t>
  </si>
  <si>
    <t>213100F6</t>
  </si>
  <si>
    <t>041678-5-00026(244)</t>
  </si>
  <si>
    <t>042019-0 00021</t>
  </si>
  <si>
    <t>041731-2 00018</t>
  </si>
  <si>
    <t>213100F7</t>
  </si>
  <si>
    <t>041678-5-00027(214)</t>
  </si>
  <si>
    <t>042019-0 00022</t>
  </si>
  <si>
    <t>041731-2 00017</t>
  </si>
  <si>
    <t>From this flyway onwards, we've started using playdough to fill the corners between sensor PCB and body instead of superglue</t>
  </si>
  <si>
    <t>213100F8</t>
  </si>
  <si>
    <t>041678-5-00028(219)</t>
  </si>
  <si>
    <t>042019-0 00023</t>
  </si>
  <si>
    <t>041731-2 00020</t>
  </si>
  <si>
    <t>213100F9</t>
  </si>
  <si>
    <t>passed</t>
  </si>
  <si>
    <t>041678-5-00029(243)</t>
  </si>
  <si>
    <t>042019-0 00024</t>
  </si>
  <si>
    <t>041731-2 00019</t>
  </si>
  <si>
    <t>213100FA</t>
  </si>
  <si>
    <t>041678-5-00030(227)</t>
  </si>
  <si>
    <t>042019-0 00025</t>
  </si>
  <si>
    <t>041731-2 00022</t>
  </si>
  <si>
    <t>213100FB</t>
  </si>
  <si>
    <t>041678-5-00031(228)</t>
  </si>
  <si>
    <t>042019-0 00026</t>
  </si>
  <si>
    <t>041731-2 00023</t>
  </si>
  <si>
    <t>213100FC</t>
  </si>
  <si>
    <t>041678-5-00032(229)</t>
  </si>
  <si>
    <t>042019-0 00027</t>
  </si>
  <si>
    <t>041731-2 00024</t>
  </si>
  <si>
    <t>213100FD</t>
  </si>
  <si>
    <t>041678-5-00033(230)</t>
  </si>
  <si>
    <t>042019-0 00028</t>
  </si>
  <si>
    <t>041731-2 00105</t>
  </si>
  <si>
    <t>213100FE</t>
  </si>
  <si>
    <t>041678-5-00034(231)</t>
  </si>
  <si>
    <t>042019-0 00029</t>
  </si>
  <si>
    <t>041731-2 00096</t>
  </si>
  <si>
    <t>213100FF</t>
  </si>
  <si>
    <t>041678-5-00035(233)</t>
  </si>
  <si>
    <t>042019-0 00030</t>
  </si>
  <si>
    <t>041731-2 00092</t>
  </si>
  <si>
    <t>21310100</t>
  </si>
  <si>
    <t>041678-5-00036(234)</t>
  </si>
  <si>
    <t>042019-0 00031</t>
  </si>
  <si>
    <t>041731-2 00090</t>
  </si>
  <si>
    <t>21310101</t>
  </si>
  <si>
    <t>041678-5-00037(235)</t>
  </si>
  <si>
    <t>042019-0 00032</t>
  </si>
  <si>
    <t>041731-2 00089</t>
  </si>
  <si>
    <t>start new UAD_G4.1_S3A_V18CA; fw Gen4_20DF</t>
  </si>
  <si>
    <t>21310102</t>
  </si>
  <si>
    <t>IMA</t>
  </si>
  <si>
    <t>18-CA</t>
  </si>
  <si>
    <t>041678-6-00001(267)</t>
  </si>
  <si>
    <t>042019-0 00033</t>
  </si>
  <si>
    <t>041731-2 00094</t>
  </si>
  <si>
    <t>21310103</t>
  </si>
  <si>
    <t>041678-6-00004(270)</t>
  </si>
  <si>
    <t>042019-0 00034</t>
  </si>
  <si>
    <t>041731-2 00076</t>
  </si>
  <si>
    <t>21310104</t>
  </si>
  <si>
    <t>041678-6-00007(273)</t>
  </si>
  <si>
    <t>042019-0 00035</t>
  </si>
  <si>
    <t>041731-2 00074</t>
  </si>
  <si>
    <t>21310105</t>
  </si>
  <si>
    <t>041678-6-00009(249)</t>
  </si>
  <si>
    <t>042019-0 00036</t>
  </si>
  <si>
    <t>041731-2 00073</t>
  </si>
  <si>
    <t>21310106</t>
  </si>
  <si>
    <t>041678-6-00010(250)</t>
  </si>
  <si>
    <t>042019-0 00037</t>
  </si>
  <si>
    <t>041731-2 00080</t>
  </si>
  <si>
    <t>21310107</t>
  </si>
  <si>
    <t>041678-6-00002(268)</t>
  </si>
  <si>
    <t>042019-0 00038</t>
  </si>
  <si>
    <t>041731-2 00093</t>
  </si>
  <si>
    <t>Former testing unit (Motor cosmetic issue). Modified amp replaced with standard (#41699-2-00025). S/N updated to B&amp;R</t>
  </si>
  <si>
    <t>BnR20211217</t>
  </si>
  <si>
    <t>041678-6-00005(271)</t>
  </si>
  <si>
    <t>042019-0 00040</t>
  </si>
  <si>
    <t>041731-2 00079</t>
  </si>
  <si>
    <t>21310109</t>
  </si>
  <si>
    <t>041678-6-00011(251)</t>
  </si>
  <si>
    <t>042019-0 00041</t>
  </si>
  <si>
    <t>041731-2 00083</t>
  </si>
  <si>
    <t>2131010A</t>
  </si>
  <si>
    <t>041678-6-00012(252)</t>
  </si>
  <si>
    <t>042019-0 00042</t>
  </si>
  <si>
    <t>041731-2 00082</t>
  </si>
  <si>
    <t>2131010B</t>
  </si>
  <si>
    <t>041678-6-00013(253)</t>
  </si>
  <si>
    <t>042019-0 00043</t>
  </si>
  <si>
    <t>041731-2 00069</t>
  </si>
  <si>
    <t>2131010C</t>
  </si>
  <si>
    <t>041678-6-00014(254)</t>
  </si>
  <si>
    <t>042019-0 00044</t>
  </si>
  <si>
    <t>041731-2 00071</t>
  </si>
  <si>
    <t>2131010D</t>
  </si>
  <si>
    <t>041678-6-00015(255)</t>
  </si>
  <si>
    <t>042019-0 00045</t>
  </si>
  <si>
    <t>041731-2 00072</t>
  </si>
  <si>
    <t>2131010E</t>
  </si>
  <si>
    <t>041678-6-00016(256)</t>
  </si>
  <si>
    <t>042019-0 00046</t>
  </si>
  <si>
    <t>041731-2 00084</t>
  </si>
  <si>
    <t>2131010F</t>
  </si>
  <si>
    <t>041678-6-00021(257)</t>
  </si>
  <si>
    <t>042019-0 00047</t>
  </si>
  <si>
    <t>041731-2 00091</t>
  </si>
  <si>
    <t>21310110</t>
  </si>
  <si>
    <t>041678-6-00026(262)</t>
  </si>
  <si>
    <t>042019-0 00048</t>
  </si>
  <si>
    <t>041731-2 00065</t>
  </si>
  <si>
    <t>21310111</t>
  </si>
  <si>
    <t>041678-6-00027(265)</t>
  </si>
  <si>
    <t>042019-0 00049</t>
  </si>
  <si>
    <t>041731-2 00070</t>
  </si>
  <si>
    <t>21310112</t>
  </si>
  <si>
    <t>041678-6-00028(266)</t>
  </si>
  <si>
    <t>042019-0 00050</t>
  </si>
  <si>
    <t>041731-2 00085</t>
  </si>
  <si>
    <t>Shipped to ARUP 20211029</t>
  </si>
  <si>
    <t>21310113</t>
  </si>
  <si>
    <t>041678-7-00003(286)</t>
  </si>
  <si>
    <t>042019-0 00051</t>
  </si>
  <si>
    <t>041731-2 00066</t>
  </si>
  <si>
    <t>21310114</t>
  </si>
  <si>
    <t>041678-7-00004(285)</t>
  </si>
  <si>
    <t>042019-0 00052</t>
  </si>
  <si>
    <t>041731-2 00021</t>
  </si>
  <si>
    <t>21310115</t>
  </si>
  <si>
    <t>041678-7-00001(287)</t>
  </si>
  <si>
    <t>042019-0 00053</t>
  </si>
  <si>
    <t>041731-2 00032</t>
  </si>
  <si>
    <t>21310117</t>
  </si>
  <si>
    <t>041678-7-00002(302)</t>
  </si>
  <si>
    <t>042019-0 00054</t>
  </si>
  <si>
    <t>041731-2 00086</t>
  </si>
  <si>
    <t>21310118</t>
  </si>
  <si>
    <t>041678-7-00012(307)</t>
  </si>
  <si>
    <t>042019-0 00055</t>
  </si>
  <si>
    <t>041731-2 00087</t>
  </si>
  <si>
    <t>21310119</t>
  </si>
  <si>
    <t>041678-7-00029(296)</t>
  </si>
  <si>
    <t>042019-0 00056</t>
  </si>
  <si>
    <t>041731-2 00088</t>
  </si>
  <si>
    <t>2131011A</t>
  </si>
  <si>
    <t>041678-7-00028(297)</t>
  </si>
  <si>
    <t>042019-0 00057</t>
  </si>
  <si>
    <t>041731-2 00097</t>
  </si>
  <si>
    <t>2131011B</t>
  </si>
  <si>
    <t>041678-7-00025(292)</t>
  </si>
  <si>
    <t>042019-0 00058</t>
  </si>
  <si>
    <t>041731-2 00104</t>
  </si>
  <si>
    <t>2131011C</t>
  </si>
  <si>
    <t>041678-7-00011(308)</t>
  </si>
  <si>
    <t>042019-0 00059</t>
  </si>
  <si>
    <t>041731-2 00103</t>
  </si>
  <si>
    <t>2131011D</t>
  </si>
  <si>
    <t>041678-7-00013(304)</t>
  </si>
  <si>
    <t>042019-0 00061</t>
  </si>
  <si>
    <t>041731-2 00101</t>
  </si>
  <si>
    <t>Motor power supply over current. Current scan ch14 is wrong</t>
  </si>
  <si>
    <t>2131011E</t>
  </si>
  <si>
    <t>041678-7-00022(290)</t>
  </si>
  <si>
    <t>042019-0 00062</t>
  </si>
  <si>
    <t>041731-2 00108</t>
  </si>
  <si>
    <t>Thermal pad was found not installed. Opened to install thermal pad. After one day, amplifier 12V had trouble, current not updating</t>
  </si>
  <si>
    <t>2131011F</t>
  </si>
  <si>
    <t>041678-7-00026(294)</t>
  </si>
  <si>
    <t>042019-0 00063</t>
  </si>
  <si>
    <t>041731-2 00107</t>
  </si>
  <si>
    <t>Shipped to Omron 20211025</t>
  </si>
  <si>
    <t>21310120</t>
  </si>
  <si>
    <t>Omron</t>
  </si>
  <si>
    <t>041678-7-00027(298)</t>
  </si>
  <si>
    <t>042019-0 00064</t>
  </si>
  <si>
    <t>041731-2 00106</t>
  </si>
  <si>
    <t>21310121</t>
  </si>
  <si>
    <t>041678-7-00016(303)</t>
  </si>
  <si>
    <t>042019-0 00065</t>
  </si>
  <si>
    <t>041731-2 00169</t>
  </si>
  <si>
    <t>21310122</t>
  </si>
  <si>
    <t>041678-7-00014(305)</t>
  </si>
  <si>
    <t>042019-0 00066</t>
  </si>
  <si>
    <t>041731-2 00165</t>
  </si>
  <si>
    <t>21310123</t>
  </si>
  <si>
    <t>041678-7-00024(293)</t>
  </si>
  <si>
    <t>042019-0 00067</t>
  </si>
  <si>
    <t>041731-2 00166</t>
  </si>
  <si>
    <t>21310124</t>
  </si>
  <si>
    <t>041678-7-00019(300)</t>
  </si>
  <si>
    <t>042019-0 00068</t>
  </si>
  <si>
    <t>041731-2 00147</t>
  </si>
  <si>
    <t>Shipped to BnR 20211022</t>
  </si>
  <si>
    <t>21318049</t>
  </si>
  <si>
    <t>BnR 20211022</t>
  </si>
  <si>
    <t>041678-7-00023(291)</t>
  </si>
  <si>
    <t>042019-0 00069</t>
  </si>
  <si>
    <t>041731-2 00146</t>
  </si>
  <si>
    <t>Shipped to BnR 20211014</t>
  </si>
  <si>
    <t>21318045</t>
  </si>
  <si>
    <t>041678-7-00017(288)</t>
  </si>
  <si>
    <t>042019-0 00070</t>
  </si>
  <si>
    <t>041731-2 00152</t>
  </si>
  <si>
    <t>21318046</t>
  </si>
  <si>
    <t>041678-7-00021(289)</t>
  </si>
  <si>
    <t>042019-0 00071</t>
  </si>
  <si>
    <t>041731-2 00151</t>
  </si>
  <si>
    <t>21318047</t>
  </si>
  <si>
    <t>041678-6-00023(260)</t>
  </si>
  <si>
    <t>042019-0 00072</t>
  </si>
  <si>
    <t>041731-2 00150</t>
  </si>
  <si>
    <t>21318048</t>
  </si>
  <si>
    <t>041678-6-00022(259)</t>
  </si>
  <si>
    <t>042019-0 00073</t>
  </si>
  <si>
    <t>041731-2 00153</t>
  </si>
  <si>
    <t>2131804A</t>
  </si>
  <si>
    <t>041678-6-00018(277)</t>
  </si>
  <si>
    <t>042019-0 00074</t>
  </si>
  <si>
    <t>041731-2 00145</t>
  </si>
  <si>
    <t>2131804B</t>
  </si>
  <si>
    <t>041678-7-00009(280)</t>
  </si>
  <si>
    <t>042019-0 00075</t>
  </si>
  <si>
    <t>041731-2 00135</t>
  </si>
  <si>
    <t>2131804C</t>
  </si>
  <si>
    <t>041678-7-00010(281)</t>
  </si>
  <si>
    <t>042019-0 00076</t>
  </si>
  <si>
    <t>041731-2 00149</t>
  </si>
  <si>
    <t>2131804D</t>
  </si>
  <si>
    <t>041678-7-00030(295)</t>
  </si>
  <si>
    <t>042019-0 00077</t>
  </si>
  <si>
    <t>041731-2 00156</t>
  </si>
  <si>
    <t>2131804E</t>
  </si>
  <si>
    <t>041678-7-00031(306)</t>
  </si>
  <si>
    <t>042019-0 00078</t>
  </si>
  <si>
    <t>041731-2 00205</t>
  </si>
  <si>
    <t>2131804F</t>
  </si>
  <si>
    <t>041678-7-00007(282)</t>
  </si>
  <si>
    <t>042019-0 00079</t>
  </si>
  <si>
    <t>041731-2 00154</t>
  </si>
  <si>
    <t>21318050</t>
  </si>
  <si>
    <t>041678-7-00005(284)</t>
  </si>
  <si>
    <t>042019-0 00080</t>
  </si>
  <si>
    <t>041731-2 00155</t>
  </si>
  <si>
    <t>21318051</t>
  </si>
  <si>
    <t>041678-7-00008(279)</t>
  </si>
  <si>
    <t>042019-0 00082</t>
  </si>
  <si>
    <t>041731-2 00034</t>
  </si>
  <si>
    <t>21318052</t>
  </si>
  <si>
    <t>041678-7-00018(301)</t>
  </si>
  <si>
    <t>042019-0 00083</t>
  </si>
  <si>
    <t>041731-2 00170</t>
  </si>
  <si>
    <t>Shipped to BnR 20211029</t>
  </si>
  <si>
    <t>21318053</t>
  </si>
  <si>
    <t>BnR 20211029</t>
  </si>
  <si>
    <t>041678-7-00016(309)</t>
  </si>
  <si>
    <t>042019-0 00084</t>
  </si>
  <si>
    <t>21318054</t>
  </si>
  <si>
    <t>041678-7-00006(283)</t>
  </si>
  <si>
    <t>042019-0 00085</t>
  </si>
  <si>
    <t>21318055</t>
  </si>
  <si>
    <t>041678-6-00020(276)</t>
  </si>
  <si>
    <t>042019-0 00086</t>
  </si>
  <si>
    <t>Amplifier modified to have thermal paste! Acrtic MX5 Oct 29, 2021 - need to locktite.
Shipped to TEL 20211130</t>
  </si>
  <si>
    <t>2131012A</t>
  </si>
  <si>
    <t>TEL</t>
  </si>
  <si>
    <t>041678-8-00001(332)</t>
  </si>
  <si>
    <t>042019-0 00087</t>
  </si>
  <si>
    <t>21318057</t>
  </si>
  <si>
    <t>041678-8-00002(326)</t>
  </si>
  <si>
    <t>042019-0 00088</t>
  </si>
  <si>
    <t>21318058</t>
  </si>
  <si>
    <t>041678-8-00003(331)</t>
  </si>
  <si>
    <t>042019-0 00089</t>
  </si>
  <si>
    <t>21318059</t>
  </si>
  <si>
    <t>041678-6-00008(274)</t>
  </si>
  <si>
    <t>042019-0 00090</t>
  </si>
  <si>
    <t>2131805A</t>
  </si>
  <si>
    <t>041678-8-00005(327)</t>
  </si>
  <si>
    <t>042019-0 00091</t>
  </si>
  <si>
    <t>2131805B</t>
  </si>
  <si>
    <t>041678-8-00008(333)</t>
  </si>
  <si>
    <t>042019-0 00093</t>
  </si>
  <si>
    <t>2131805C</t>
  </si>
  <si>
    <t>BnR 20211115-RMA 210714A</t>
  </si>
  <si>
    <t>041678-8-00007(329)</t>
  </si>
  <si>
    <t>042019-0 00094</t>
  </si>
  <si>
    <t>21318063</t>
  </si>
  <si>
    <t>BnR 20211115</t>
  </si>
  <si>
    <t>041678-8-00009(322)</t>
  </si>
  <si>
    <t>042019-0 00095</t>
  </si>
  <si>
    <t>S-port problem resolved.</t>
  </si>
  <si>
    <t>21318064</t>
  </si>
  <si>
    <t>041678-8-00006(330)</t>
  </si>
  <si>
    <t>042019-2 00001</t>
  </si>
  <si>
    <t>Back in production line. Had been removed from inventory for isolated FFC experiment</t>
  </si>
  <si>
    <t>21310127</t>
  </si>
  <si>
    <t>041678-8-00010(321)</t>
  </si>
  <si>
    <t>042019-2 00002</t>
  </si>
  <si>
    <t>21318065</t>
  </si>
  <si>
    <t>041678-8-00011(320)</t>
  </si>
  <si>
    <t>042019-2 00003</t>
  </si>
  <si>
    <t>21318066</t>
  </si>
  <si>
    <t>041678-8-00014(318)</t>
  </si>
  <si>
    <t>042019-2 00004</t>
  </si>
  <si>
    <t>2131805E</t>
  </si>
  <si>
    <t>041678-8-00015(324)</t>
  </si>
  <si>
    <t>042019-2 00005</t>
  </si>
  <si>
    <t>2131805F</t>
  </si>
  <si>
    <t>041678-8-00016(323)</t>
  </si>
  <si>
    <t>042019-2 00006</t>
  </si>
  <si>
    <t>21318060</t>
  </si>
  <si>
    <t>041678-8-00018(312)</t>
  </si>
  <si>
    <t>042019-2 00007</t>
  </si>
  <si>
    <t>21318061</t>
  </si>
  <si>
    <t>041678-8-00020(314)</t>
  </si>
  <si>
    <t>042019-2 00008</t>
  </si>
  <si>
    <t>2131805D</t>
  </si>
  <si>
    <t>041678-8-00019(313)</t>
  </si>
  <si>
    <t>042019-2 00009</t>
  </si>
  <si>
    <t>21318062</t>
  </si>
  <si>
    <t>041678-8-00021(315)</t>
  </si>
  <si>
    <t>042019-2 00010</t>
  </si>
  <si>
    <t>041678-8-00022(316)</t>
  </si>
  <si>
    <t>042019-2 00011</t>
  </si>
  <si>
    <t>Shipped to TEL 20211130</t>
  </si>
  <si>
    <t>2131012B</t>
  </si>
  <si>
    <t>041678-6-00003(269)</t>
  </si>
  <si>
    <t>042019-2 00012</t>
  </si>
  <si>
    <t>2131012C</t>
  </si>
  <si>
    <t>041678-6-00019(278)</t>
  </si>
  <si>
    <t>042019-2 00013</t>
  </si>
  <si>
    <t>2131012D</t>
  </si>
  <si>
    <t>041678-6-00017(275)</t>
  </si>
  <si>
    <t>042019-2 00014</t>
  </si>
  <si>
    <t>2131012E</t>
  </si>
  <si>
    <t>041678-6-00006(272)</t>
  </si>
  <si>
    <t>042019-2 00015</t>
  </si>
  <si>
    <t>2131012F</t>
  </si>
  <si>
    <t>041678-5-00005(241)</t>
  </si>
  <si>
    <t>042019-2 00016</t>
  </si>
  <si>
    <t>21310130</t>
  </si>
  <si>
    <t>041678-7-00020(299)</t>
  </si>
  <si>
    <t>042019-2 00017</t>
  </si>
  <si>
    <t>21310131</t>
  </si>
  <si>
    <t>041678-5-00017(223)</t>
  </si>
  <si>
    <t>042019-2 00018</t>
  </si>
  <si>
    <t>041678-6-00024(261)</t>
  </si>
  <si>
    <t>042019-2 00019</t>
  </si>
  <si>
    <t>041678-8-00017(311)</t>
  </si>
  <si>
    <t>042019-2 00020</t>
  </si>
  <si>
    <t>041678-3-00013(088)</t>
  </si>
  <si>
    <t>042019-2 00021</t>
  </si>
  <si>
    <t>041678-8-00004(328)</t>
  </si>
  <si>
    <t>042019-2 00022</t>
  </si>
  <si>
    <t>041678-8-00013(325)</t>
  </si>
  <si>
    <t>042019-2 00023</t>
  </si>
  <si>
    <t>041678-8-00024(317)</t>
  </si>
  <si>
    <t>042019-2 00024</t>
  </si>
  <si>
    <t>21318068</t>
  </si>
  <si>
    <t>BnR20211209</t>
  </si>
  <si>
    <t>041678-8-00023(310)</t>
  </si>
  <si>
    <t>042019-2 00025</t>
  </si>
  <si>
    <t>Certification testing - lasering edge to remove anodization, 30mm FFC</t>
  </si>
  <si>
    <t>Formerly PMI s/n 2131013E
TE PS ConnectorW/ shoulder &amp; support</t>
  </si>
  <si>
    <t>2131807F</t>
  </si>
  <si>
    <t>041678-8-00012(319)</t>
  </si>
  <si>
    <t>042019-2 00026</t>
  </si>
  <si>
    <t>Failed during initial programming. Subsequent rebuild (including new FFCs) fixed issues</t>
  </si>
  <si>
    <t>041678-9-00001(365)</t>
  </si>
  <si>
    <t>042019-2 00027</t>
  </si>
  <si>
    <t>Rebuilt with new controller and S/N 2021/12/16. Failed again (undervoltage). No obvious FFC issue. More testing? Sensors dead sometimes.</t>
  </si>
  <si>
    <t>2131013A</t>
  </si>
  <si>
    <t>041678-9-00002(364)</t>
  </si>
  <si>
    <t>042019-2 00028</t>
  </si>
  <si>
    <t>2131806B</t>
  </si>
  <si>
    <t>041678-9-00004(367)</t>
  </si>
  <si>
    <t>042019-2 00029</t>
  </si>
  <si>
    <t>2131806C</t>
  </si>
  <si>
    <t>041678-9-00006(373)</t>
  </si>
  <si>
    <t>042019-2 00030</t>
  </si>
  <si>
    <t>2131806D</t>
  </si>
  <si>
    <t>041678-9-00008(375)</t>
  </si>
  <si>
    <t>042019-2 00031</t>
  </si>
  <si>
    <t>2131806E</t>
  </si>
  <si>
    <t>041678-9-00009(371)</t>
  </si>
  <si>
    <t>042019-2 00032</t>
  </si>
  <si>
    <t>2131807E</t>
  </si>
  <si>
    <t>041678-9-00010(353)</t>
  </si>
  <si>
    <t>042019-2 00033</t>
  </si>
  <si>
    <t>Internal</t>
  </si>
  <si>
    <t>Internal use ("F" grade). Former Kelvin unit. Anodization removed. Former S/N maintained</t>
  </si>
  <si>
    <t>Software has</t>
  </si>
  <si>
    <t>From this flyway on, using new bodies with a 1.5mm skirt height increase.</t>
  </si>
  <si>
    <t>22310141</t>
  </si>
  <si>
    <t>041678-9-00012(347)</t>
  </si>
  <si>
    <t>042019-2 00034</t>
  </si>
  <si>
    <t>0002-01</t>
  </si>
  <si>
    <t>TE, S3P-TE-1.4Pocket, V2 support</t>
  </si>
  <si>
    <t>2131806F</t>
  </si>
  <si>
    <t>041678-9-00013(339)</t>
  </si>
  <si>
    <t>042019-2 00035</t>
  </si>
  <si>
    <t>041678-9-00021(348)</t>
  </si>
  <si>
    <t>042019-2 00036</t>
  </si>
  <si>
    <t>041678-9-00014(342)</t>
  </si>
  <si>
    <t>042019-2 00037</t>
  </si>
  <si>
    <t>041678-9-00015(336)</t>
  </si>
  <si>
    <t>042019-2 00038</t>
  </si>
  <si>
    <t>Sticker torn?</t>
  </si>
  <si>
    <t>041678-9-00011(335)</t>
  </si>
  <si>
    <t>042019-2 00039</t>
  </si>
  <si>
    <t>Internal use ("F" grade). Former Kelvin unit. Anodization removed.</t>
  </si>
  <si>
    <t>From 4424 on, all flyways are being built with short FFCs
Flyway keeps rebooting itself after burning UAD =&gt; controller 5V not on</t>
  </si>
  <si>
    <t>041678-9-00017(341)</t>
  </si>
  <si>
    <t>042019-2 00040</t>
  </si>
  <si>
    <t>3R3 amp, but okay to sell
Shipped to TEL 20211124</t>
  </si>
  <si>
    <t>Modified amps replaced w/standard
TE PS ConnectorW/ shoulder &amp; support</t>
  </si>
  <si>
    <t>041678-9-00018(362)</t>
  </si>
  <si>
    <t>042019-2 00041</t>
  </si>
  <si>
    <t>Bonded motor+body B grade</t>
  </si>
  <si>
    <t>PMI, S3P-PMI-Spacer</t>
  </si>
  <si>
    <t>22310185</t>
  </si>
  <si>
    <t>Amgen20220311</t>
  </si>
  <si>
    <t>2087-18C5</t>
  </si>
  <si>
    <t>041678-9-00019(350)</t>
  </si>
  <si>
    <t>042019-2 00042</t>
  </si>
  <si>
    <t>21310144</t>
  </si>
  <si>
    <t>041678-9-00020(351)</t>
  </si>
  <si>
    <t>042019-2 00043</t>
  </si>
  <si>
    <t>041678-9-00026(354)</t>
  </si>
  <si>
    <t>042019-2 00044</t>
  </si>
  <si>
    <t>041678-9-00024(356)</t>
  </si>
  <si>
    <t>042019-2 00045</t>
  </si>
  <si>
    <t>Internal use ("F" grade). Kelvin burst testing unit. Anodization removed.</t>
  </si>
  <si>
    <t>Needs a separate 48V PS to drive controller</t>
  </si>
  <si>
    <t>2231015C</t>
  </si>
  <si>
    <t>041678-9-00025(355)</t>
  </si>
  <si>
    <t>042019-2 00046</t>
  </si>
  <si>
    <t>21310145</t>
  </si>
  <si>
    <t>041678-9-00005(370)</t>
  </si>
  <si>
    <t>042019-2 00047</t>
  </si>
  <si>
    <t>2131807A</t>
  </si>
  <si>
    <t>041678-9-00007(374)</t>
  </si>
  <si>
    <t>042019-2 00049</t>
  </si>
  <si>
    <t>2131807B</t>
  </si>
  <si>
    <t>041678-9-00003(366)</t>
  </si>
  <si>
    <t>042019-2 00050</t>
  </si>
  <si>
    <t>21310146</t>
  </si>
  <si>
    <t>041678-9-00023(360)</t>
  </si>
  <si>
    <t>042019-2 00051</t>
  </si>
  <si>
    <t>2131807D</t>
  </si>
  <si>
    <t>041678-9-00022(361)</t>
  </si>
  <si>
    <t>042019-2 00052</t>
  </si>
  <si>
    <t xml:space="preserve">Weird sensor. Yudi has. </t>
  </si>
  <si>
    <t>041678-3-00012(089)</t>
  </si>
  <si>
    <t>042019-2 00053</t>
  </si>
  <si>
    <t>2231013C</t>
  </si>
  <si>
    <t>041678-A-00014(519)</t>
  </si>
  <si>
    <t>042019-2 00054</t>
  </si>
  <si>
    <t>2231013D</t>
  </si>
  <si>
    <t>W___</t>
  </si>
  <si>
    <t>re-used, 20-E2</t>
  </si>
  <si>
    <t>041678-A-00013(520)</t>
  </si>
  <si>
    <t>042019-2 00055</t>
  </si>
  <si>
    <t>2231013E</t>
  </si>
  <si>
    <t>W__E</t>
  </si>
  <si>
    <t>041678-A-00012(525)</t>
  </si>
  <si>
    <t>042019-2 00057</t>
  </si>
  <si>
    <t>2231013F</t>
  </si>
  <si>
    <t>ARUP 554916</t>
  </si>
  <si>
    <t>21-17</t>
  </si>
  <si>
    <t>18-D0</t>
  </si>
  <si>
    <t>041678-A-00011(523)</t>
  </si>
  <si>
    <t>042019-2 00058</t>
  </si>
  <si>
    <t>Imperial</t>
  </si>
  <si>
    <t>041678-A-00015(526)</t>
  </si>
  <si>
    <t>042019-2 00059</t>
  </si>
  <si>
    <t>041678-A-00001(518)</t>
  </si>
  <si>
    <t>042019-2 00060</t>
  </si>
  <si>
    <t>NOT YET</t>
  </si>
  <si>
    <t>__NE</t>
  </si>
  <si>
    <t>041678-A-00002(515)</t>
  </si>
  <si>
    <t>042019-2 00061</t>
  </si>
  <si>
    <t>2231014A</t>
  </si>
  <si>
    <t>041678-A-00003(524)</t>
  </si>
  <si>
    <t>042019-2 00062</t>
  </si>
  <si>
    <t>2231014B</t>
  </si>
  <si>
    <t>041678-A-00004(516)</t>
  </si>
  <si>
    <t>042019-2 00063</t>
  </si>
  <si>
    <t>2231014C</t>
  </si>
  <si>
    <t>041678-A-00005(517)</t>
  </si>
  <si>
    <t>042019-2 00064</t>
  </si>
  <si>
    <t>2231014D</t>
  </si>
  <si>
    <t>041678-A-00006(528)</t>
  </si>
  <si>
    <t>042019-2 00065</t>
  </si>
  <si>
    <t>2231014E</t>
  </si>
  <si>
    <t>041678-A-00007(514)</t>
  </si>
  <si>
    <t>042019-2 00066</t>
  </si>
  <si>
    <t>2231014F</t>
  </si>
  <si>
    <t>041678-A-00009(521)</t>
  </si>
  <si>
    <t>042019-2 00067</t>
  </si>
  <si>
    <t>041678-A-00010(522)</t>
  </si>
  <si>
    <t>042019-2 00068</t>
  </si>
  <si>
    <t>041678-A-00025(434)</t>
  </si>
  <si>
    <t>042019-2 00069</t>
  </si>
  <si>
    <t>What is the issue??? Sensor 4x8 unreliable. Yudi has</t>
  </si>
  <si>
    <t>041678-A-00026(433)</t>
  </si>
  <si>
    <t>042019-2 00070</t>
  </si>
  <si>
    <t>Thermo Fischer - 226591</t>
  </si>
  <si>
    <t>041678-A-00027(436)</t>
  </si>
  <si>
    <t>042019-2 00071</t>
  </si>
  <si>
    <t>Metric</t>
  </si>
  <si>
    <t>041678-A-00028(435)</t>
  </si>
  <si>
    <t>042019-2 00072</t>
  </si>
  <si>
    <t>041678-A-00029(432)</t>
  </si>
  <si>
    <t>042019-2 00073</t>
  </si>
  <si>
    <t>Possible HDMI issue</t>
  </si>
  <si>
    <t>041678-A-00030(438)</t>
  </si>
  <si>
    <t>042019-2 00074</t>
  </si>
  <si>
    <t>TE PS Connector W/ V3 support</t>
  </si>
  <si>
    <t>TE, S3P-TE-1.4Pocket, V3 support</t>
  </si>
  <si>
    <t>3M 3501294212</t>
  </si>
  <si>
    <t>041678-A-00031(437)</t>
  </si>
  <si>
    <t>042019-2 00075</t>
  </si>
  <si>
    <t>041678-A-00032(439)</t>
  </si>
  <si>
    <t>042019-2 00076</t>
  </si>
  <si>
    <t>Bonded motor+body C grade</t>
  </si>
  <si>
    <t>041678-A-00033(440)</t>
  </si>
  <si>
    <t>042019-2 00077</t>
  </si>
  <si>
    <t>0.2 mm flatness. HIGH at centre.</t>
  </si>
  <si>
    <t>BnR20220223</t>
  </si>
  <si>
    <t>041678-A-00034(441)</t>
  </si>
  <si>
    <t>042019-2 00078</t>
  </si>
  <si>
    <t>Perf Issue</t>
  </si>
  <si>
    <t>2231015B</t>
  </si>
  <si>
    <t>041678-A-00035(537)</t>
  </si>
  <si>
    <t>042019-2 00100</t>
  </si>
  <si>
    <t>041678-A-00036(536)</t>
  </si>
  <si>
    <t>042019-2 00079</t>
  </si>
  <si>
    <t>Bonded motor+body F grade</t>
  </si>
  <si>
    <t>Kelvin has</t>
  </si>
  <si>
    <t>041678-A-00037(659)</t>
  </si>
  <si>
    <t>042019-2 00080</t>
  </si>
  <si>
    <t>0001-01</t>
  </si>
  <si>
    <t>041678-A-00038(564)</t>
  </si>
  <si>
    <t>042019-2 00081</t>
  </si>
  <si>
    <t>0014-01</t>
  </si>
  <si>
    <t>041678-A-00039(560)</t>
  </si>
  <si>
    <t>042019-2 00082</t>
  </si>
  <si>
    <t>0004-01</t>
  </si>
  <si>
    <t>041678-A-00041(487)</t>
  </si>
  <si>
    <t>042019-2 00083</t>
  </si>
  <si>
    <t>built using "reverse protection" PEB</t>
  </si>
  <si>
    <t>TE, S3P-TE-1.6Step-RVP</t>
  </si>
  <si>
    <t>2231015A</t>
  </si>
  <si>
    <t>not sealing</t>
  </si>
  <si>
    <t>041678-A-00042(486)</t>
  </si>
  <si>
    <t>042019-2 00084</t>
  </si>
  <si>
    <t>2231015D</t>
  </si>
  <si>
    <t>041678-A-00043(485)</t>
  </si>
  <si>
    <t>042019-2 00085</t>
  </si>
  <si>
    <t>Kelvin testing burst. Chokes added to two HDMI data lines.</t>
  </si>
  <si>
    <t>2231015F</t>
  </si>
  <si>
    <t>041678-A-00044(563)</t>
  </si>
  <si>
    <t>042019-2 00086</t>
  </si>
  <si>
    <t>0016-01</t>
  </si>
  <si>
    <t>2231017C</t>
  </si>
  <si>
    <t>041678-A-00045(561)</t>
  </si>
  <si>
    <t>042019-2 00087</t>
  </si>
  <si>
    <t>BnR20220216</t>
  </si>
  <si>
    <t>041678-A-00047(491)</t>
  </si>
  <si>
    <t>042019-2 00088</t>
  </si>
  <si>
    <t>041678-A-00048(490)</t>
  </si>
  <si>
    <t>042019-2 00089</t>
  </si>
  <si>
    <t>Large scratch or chip on motor</t>
  </si>
  <si>
    <t>2231015E</t>
  </si>
  <si>
    <t>WS__</t>
  </si>
  <si>
    <t>041678-A-00049(489)</t>
  </si>
  <si>
    <t>042019-2 00090</t>
  </si>
  <si>
    <t>041678-A-00050(488)</t>
  </si>
  <si>
    <t>042019-2 00091</t>
  </si>
  <si>
    <t>041678-A-00051(493)</t>
  </si>
  <si>
    <t>042019-2 00092</t>
  </si>
  <si>
    <t>041678-A-00052(494)</t>
  </si>
  <si>
    <t>042019-2 00093</t>
  </si>
  <si>
    <t>caps changed</t>
  </si>
  <si>
    <t>2231808A</t>
  </si>
  <si>
    <t>041678-A-00054(???)</t>
  </si>
  <si>
    <t>042019-2 00094</t>
  </si>
  <si>
    <t>2231808B</t>
  </si>
  <si>
    <t>041678-A-00056(498)</t>
  </si>
  <si>
    <t>042019-2 00095</t>
  </si>
  <si>
    <t>041678-A-00057(657)</t>
  </si>
  <si>
    <t>042019-2 00096</t>
  </si>
  <si>
    <t>2231808C</t>
  </si>
  <si>
    <t>041678-A-00059(648)</t>
  </si>
  <si>
    <t>042019-2 00097</t>
  </si>
  <si>
    <t>2231808D</t>
  </si>
  <si>
    <t>041678-A-00060(636)</t>
  </si>
  <si>
    <t>042019-2 00098</t>
  </si>
  <si>
    <t>2231809E</t>
  </si>
  <si>
    <t>041678-A-00053(495)</t>
  </si>
  <si>
    <t>042019-2 00099</t>
  </si>
  <si>
    <t>Sensor 4x8 failure</t>
  </si>
  <si>
    <t>041678-A-00200(576)</t>
  </si>
  <si>
    <t>042019-2 00101</t>
  </si>
  <si>
    <t>2231808E</t>
  </si>
  <si>
    <t>041678-A-00199(601)</t>
  </si>
  <si>
    <t>042019-2 00102</t>
  </si>
  <si>
    <t>2231808F</t>
  </si>
  <si>
    <t>041678-A-00198(600)</t>
  </si>
  <si>
    <t>042019-2 00104</t>
  </si>
  <si>
    <t>041678-A-00197(599)</t>
  </si>
  <si>
    <t>042019-2 00105</t>
  </si>
  <si>
    <t>041678-A-00192(608)</t>
  </si>
  <si>
    <t>042019-2 00106</t>
  </si>
  <si>
    <t>Flyway keeps rebooting itself after burning UAD =&gt; controller 5V not on, Dorigo fixed</t>
  </si>
  <si>
    <t>223180E3</t>
  </si>
  <si>
    <t>BnR20220517</t>
  </si>
  <si>
    <t>041678-A-00191(609)</t>
  </si>
  <si>
    <t>042019-2 00107</t>
  </si>
  <si>
    <t>2231017D</t>
  </si>
  <si>
    <t>041678-A-00196(616)</t>
  </si>
  <si>
    <t>042019-2 00108</t>
  </si>
  <si>
    <t>041678-A-00194(581)</t>
  </si>
  <si>
    <t>042019-2 00109</t>
  </si>
  <si>
    <t>041678-A-00250(419)</t>
  </si>
  <si>
    <t>042019-2 00110</t>
  </si>
  <si>
    <t>041678-A-00241(412)</t>
  </si>
  <si>
    <t>042019-2 00111</t>
  </si>
  <si>
    <t>2231809F</t>
  </si>
  <si>
    <t>041678-A-00242(411)</t>
  </si>
  <si>
    <t>042019-2 00112</t>
  </si>
  <si>
    <t>223180A0</t>
  </si>
  <si>
    <t>041678-A-00243(410)</t>
  </si>
  <si>
    <t>042019-2 00113</t>
  </si>
  <si>
    <t>2231809A</t>
  </si>
  <si>
    <t>041678-A-00244(409)</t>
  </si>
  <si>
    <t>042019-2 00114</t>
  </si>
  <si>
    <t>041678-A-00246(415)</t>
  </si>
  <si>
    <t>042019-2 00115</t>
  </si>
  <si>
    <t>amp. channel 47 (index from 1) unreliable, no feedback when heated up. -&gt; Because screws not tightened</t>
  </si>
  <si>
    <t>Yudi had. Returned; testing....; good</t>
  </si>
  <si>
    <t>2231016E</t>
  </si>
  <si>
    <t>IMA20220303</t>
  </si>
  <si>
    <t>2087-18CA</t>
  </si>
  <si>
    <t>041678-A-00159(551)</t>
  </si>
  <si>
    <t>042019-2 00116</t>
  </si>
  <si>
    <t>223180A1</t>
  </si>
  <si>
    <t>041678-A-00160(591)</t>
  </si>
  <si>
    <t>042019-2 00117</t>
  </si>
  <si>
    <t>failed at programming (step 2, write AD files)
Flyway keeps rebooting itself after burning UAD =&gt; controller 5V not on. Dorigo fixed</t>
  </si>
  <si>
    <t>223180E4</t>
  </si>
  <si>
    <t>041678-A-00245(418)</t>
  </si>
  <si>
    <t>042019-2 00118</t>
  </si>
  <si>
    <t>10 microns high in one corner but given the go-ahead</t>
  </si>
  <si>
    <t>223180A2</t>
  </si>
  <si>
    <t>041678-A-00247(414)</t>
  </si>
  <si>
    <t>042019-2 00119</t>
  </si>
  <si>
    <t>223180A3</t>
  </si>
  <si>
    <t>041678-A-00248(413)</t>
  </si>
  <si>
    <t>042019-2 00120</t>
  </si>
  <si>
    <t>041678-A-00211(425)</t>
  </si>
  <si>
    <t>042019-2 00121</t>
  </si>
  <si>
    <t>2231016D</t>
  </si>
  <si>
    <t>041678-A-00213(421)</t>
  </si>
  <si>
    <t>042019-2 00122</t>
  </si>
  <si>
    <t>041678-A-00214(423)</t>
  </si>
  <si>
    <t>042019-2 00123</t>
  </si>
  <si>
    <t>041678-A-00215(431)</t>
  </si>
  <si>
    <t>042019-2 00124</t>
  </si>
  <si>
    <t>2231017E</t>
  </si>
  <si>
    <t>041678-A-00216(430)</t>
  </si>
  <si>
    <t>042019-2 00125</t>
  </si>
  <si>
    <t>2231016F</t>
  </si>
  <si>
    <t>041678-A-00153(620)</t>
  </si>
  <si>
    <t>042019-2 00126</t>
  </si>
  <si>
    <t>041678-A-00154(621)</t>
  </si>
  <si>
    <t>042019-2 00127</t>
  </si>
  <si>
    <t>041678-A-00217(429)</t>
  </si>
  <si>
    <t>042019-2 00128</t>
  </si>
  <si>
    <t>Whenever HDMI is plugged in, controller loses power. Yudi has.</t>
  </si>
  <si>
    <t>041678-A-00218(428)</t>
  </si>
  <si>
    <t>042019-2 00129</t>
  </si>
  <si>
    <t>041678-A-00219(427)</t>
  </si>
  <si>
    <t>042019-2 00130</t>
  </si>
  <si>
    <t>041678-A-00151(618)</t>
  </si>
  <si>
    <t>042019-2 00131</t>
  </si>
  <si>
    <t>041678-A-00155(534)</t>
  </si>
  <si>
    <t>042019-2 00132</t>
  </si>
  <si>
    <t>2231017F</t>
  </si>
  <si>
    <t>041678-A-00156(527)</t>
  </si>
  <si>
    <t>042019-2 00133</t>
  </si>
  <si>
    <t>041678-A-00161(550)</t>
  </si>
  <si>
    <t>042019-2 00134</t>
  </si>
  <si>
    <t>2231017A</t>
  </si>
  <si>
    <t>041678-A-00162(557)</t>
  </si>
  <si>
    <t>042019-2 00135</t>
  </si>
  <si>
    <t>2231017B</t>
  </si>
  <si>
    <t>041678-A-00163(650)</t>
  </si>
  <si>
    <t>042019-2 00136</t>
  </si>
  <si>
    <t>2231809B</t>
  </si>
  <si>
    <t>041678-A-00164(565)</t>
  </si>
  <si>
    <t>042019-2 00137</t>
  </si>
  <si>
    <t>041678-A-00165(570)</t>
  </si>
  <si>
    <t>042019-2 00138</t>
  </si>
  <si>
    <t>0019-01</t>
  </si>
  <si>
    <t>041678-A-00166(605)</t>
  </si>
  <si>
    <t>042019-2 00139</t>
  </si>
  <si>
    <t>041678-A-00167(611)</t>
  </si>
  <si>
    <t>042019-2 00140</t>
  </si>
  <si>
    <t>041678-A-00168(610)</t>
  </si>
  <si>
    <t>042019-2 00141</t>
  </si>
  <si>
    <t>041678-A-00170(543)</t>
  </si>
  <si>
    <t>042019-2 00142</t>
  </si>
  <si>
    <t>041678-A-00171(544)</t>
  </si>
  <si>
    <t>042019-2 00143</t>
  </si>
  <si>
    <t>ThermalFisher-RMA20220311</t>
  </si>
  <si>
    <t>041678-A-00172(613)</t>
  </si>
  <si>
    <t>042019-2 00144</t>
  </si>
  <si>
    <t>041678-A-00173(539)</t>
  </si>
  <si>
    <t>042019-2 00145</t>
  </si>
  <si>
    <t>Amgen20220401</t>
  </si>
  <si>
    <t>041678-A-00203(575)</t>
  </si>
  <si>
    <t>Sample#1(L2M)</t>
  </si>
  <si>
    <t>041678-A-00201(577)</t>
  </si>
  <si>
    <t>Sample#2(L2M)</t>
  </si>
  <si>
    <t>223180A4</t>
  </si>
  <si>
    <t>BnR20220322</t>
  </si>
  <si>
    <t>041678-A-00202(597)</t>
  </si>
  <si>
    <t>Sample#3(L2M)</t>
  </si>
  <si>
    <t>223180A5</t>
  </si>
  <si>
    <t>041678-A-00186(603)</t>
  </si>
  <si>
    <t>Testing protective film 1</t>
  </si>
  <si>
    <t>223180A6</t>
  </si>
  <si>
    <t>041678-A-00183(607)</t>
  </si>
  <si>
    <t>Testing protective film 2</t>
  </si>
  <si>
    <t>223180A7</t>
  </si>
  <si>
    <t>041678-A-00181(568)</t>
  </si>
  <si>
    <t>223180A8</t>
  </si>
  <si>
    <t>041678-A-00180(566)</t>
  </si>
  <si>
    <t>Testing protective film 3</t>
  </si>
  <si>
    <t>041678-A-00184(606)</t>
  </si>
  <si>
    <t>not sure if we're still doing this grading system</t>
  </si>
  <si>
    <t>223180C3</t>
  </si>
  <si>
    <t>BnR20220502</t>
  </si>
  <si>
    <t>041678-A-00179(567)</t>
  </si>
  <si>
    <t>built with new HDMI connectors</t>
  </si>
  <si>
    <t>041678-A-00178(569)</t>
  </si>
  <si>
    <t>Caused calibration station controller to reset (?) every ~10 seconds. Controller behaving normally with other flyways both before and after. Yudi has.</t>
  </si>
  <si>
    <t>041678-A-00176(571)</t>
  </si>
  <si>
    <t>223101BE</t>
  </si>
  <si>
    <t>Tensentric20220518</t>
  </si>
  <si>
    <t>2087-1908</t>
  </si>
  <si>
    <t>041678-A-00175(541)</t>
  </si>
  <si>
    <t xml:space="preserve">Motor header pin cap left on during bonding. Could not remove. Rattles around. Probably okay for an internal use flyway? </t>
  </si>
  <si>
    <t>041678-A-00177(572)</t>
  </si>
  <si>
    <t>223180AA</t>
  </si>
  <si>
    <t>041678-A-00022(422)</t>
  </si>
  <si>
    <t>223180AB</t>
  </si>
  <si>
    <t>041678-A-00008(469)</t>
  </si>
  <si>
    <t>223180AC</t>
  </si>
  <si>
    <t>BnR20220325</t>
  </si>
  <si>
    <t>041678-A-00018(457)</t>
  </si>
  <si>
    <t>223180AD</t>
  </si>
  <si>
    <t>041678-A-00016(467)</t>
  </si>
  <si>
    <t>223180AE</t>
  </si>
  <si>
    <t>041678-A-00017(464)</t>
  </si>
  <si>
    <t>223180AF</t>
  </si>
  <si>
    <t>041678-A-00019(453)</t>
  </si>
  <si>
    <t>223180B0</t>
  </si>
  <si>
    <t>041678-A-00024(416)</t>
  </si>
  <si>
    <t>223180B1</t>
  </si>
  <si>
    <t>041678-A-00189(579)</t>
  </si>
  <si>
    <t>223180B2</t>
  </si>
  <si>
    <t>041678-A-00190(578)</t>
  </si>
  <si>
    <t>Frozen sensor, same issue as T4111, Addr0 shorted to +15V from the sensor board</t>
  </si>
  <si>
    <t>Motor + body out of alignment (maybe....?). Put aside for now. (resurrected)</t>
  </si>
  <si>
    <t>041678-A-00020(445)</t>
  </si>
  <si>
    <t>223180B3</t>
  </si>
  <si>
    <t>041678-A-00187(602)</t>
  </si>
  <si>
    <t>223180B4</t>
  </si>
  <si>
    <t>041678-A-00205(617)</t>
  </si>
  <si>
    <t>Motor + body out of alignment</t>
  </si>
  <si>
    <t>041678-A-00206(598)</t>
  </si>
  <si>
    <t>Testing protective film 4</t>
  </si>
  <si>
    <t>223180B5</t>
  </si>
  <si>
    <t>041678-A-00207(614)</t>
  </si>
  <si>
    <t>Motor + body out of alignment (resurrected)</t>
  </si>
  <si>
    <t>B&amp;R 20220722</t>
  </si>
  <si>
    <t>041678-A-00208(573)</t>
  </si>
  <si>
    <t>223180B6</t>
  </si>
  <si>
    <t>041678-A-00209(574)</t>
  </si>
  <si>
    <t>223180B7</t>
  </si>
  <si>
    <t>041678-A-00210(596)</t>
  </si>
  <si>
    <t>223180B8</t>
  </si>
  <si>
    <t>041678-A-00222(458)</t>
  </si>
  <si>
    <t>223180B9</t>
  </si>
  <si>
    <t>041678-A-00223(459)</t>
  </si>
  <si>
    <t>223180BA</t>
  </si>
  <si>
    <t>041678-A-00224(456)</t>
  </si>
  <si>
    <t>223180BB</t>
  </si>
  <si>
    <t>041678-A-00225(455)</t>
  </si>
  <si>
    <t>223180BC</t>
  </si>
  <si>
    <t>041678-A-00226(466)</t>
  </si>
  <si>
    <t>West and East may be bad</t>
  </si>
  <si>
    <t>223180BD</t>
  </si>
  <si>
    <t>041678-A-00228(463)</t>
  </si>
  <si>
    <t>223180BE</t>
  </si>
  <si>
    <t>041678-A-00229(462)</t>
  </si>
  <si>
    <t>223180BF</t>
  </si>
  <si>
    <t>041678-A-00230(461)</t>
  </si>
  <si>
    <t>223180C0</t>
  </si>
  <si>
    <t>041678-A-00251(448)</t>
  </si>
  <si>
    <t>Body-Motor assembly tall</t>
  </si>
  <si>
    <t>223180D1</t>
  </si>
  <si>
    <t>20-E3</t>
  </si>
  <si>
    <t>041678-A-00253(446)</t>
  </si>
  <si>
    <t>223180C1</t>
  </si>
  <si>
    <t>041678-A-00254(444)</t>
  </si>
  <si>
    <t>Body-Motor assembly short</t>
  </si>
  <si>
    <t>223101BF</t>
  </si>
  <si>
    <t>041678-A-00257(452)</t>
  </si>
  <si>
    <t>223180C2</t>
  </si>
  <si>
    <t>041678-A-00258(451)</t>
  </si>
  <si>
    <t>TE, S3P-TE-1.4Pocket, V3 support-STO-disabled</t>
  </si>
  <si>
    <t>2231018B</t>
  </si>
  <si>
    <t>Zaho_20220421</t>
  </si>
  <si>
    <t>041678-A-00101(640)</t>
  </si>
  <si>
    <t>REPLACE(old_text, start_num, num_chars, new_text)</t>
  </si>
  <si>
    <t>2231018C</t>
  </si>
  <si>
    <t>041678-A-00102(656)</t>
  </si>
  <si>
    <t>2231018D</t>
  </si>
  <si>
    <t>041678-A-00259(450)</t>
  </si>
  <si>
    <t>2231018E</t>
  </si>
  <si>
    <t>041678-A-00260(449)</t>
  </si>
  <si>
    <t>2231018F</t>
  </si>
  <si>
    <t>041678-A-00103(655)</t>
  </si>
  <si>
    <t>041678-A-00104(559)</t>
  </si>
  <si>
    <t>041678-A-00105(647)</t>
  </si>
  <si>
    <t>Groninger-20220510</t>
  </si>
  <si>
    <t>All directions fully command path</t>
  </si>
  <si>
    <t>21-40</t>
  </si>
  <si>
    <t>19-04</t>
  </si>
  <si>
    <t>041678-A-00106(646)</t>
  </si>
  <si>
    <t>041678-A-00108(643)</t>
  </si>
  <si>
    <t>041678-A-00110(558)</t>
  </si>
  <si>
    <t>041678-A-00111(555)</t>
  </si>
  <si>
    <t xml:space="preserve">Former W port problem. Seemingly resolved. Waiting to test. </t>
  </si>
  <si>
    <t>041678-A-00112(556)</t>
  </si>
  <si>
    <t>Motor + body out of alignment (maybe....?). Put aside for now.</t>
  </si>
  <si>
    <t>041678-A-00113(513)</t>
  </si>
  <si>
    <t>041678-A-00114(512)</t>
  </si>
  <si>
    <t>041678-A-00115(511)</t>
  </si>
  <si>
    <t>041678-A-00116(510)</t>
  </si>
  <si>
    <t>2231019A</t>
  </si>
  <si>
    <t>041678-A-00117(509)</t>
  </si>
  <si>
    <t>Body-Motor assembly too short</t>
  </si>
  <si>
    <t>B-Grade, built for Zhidong RMA</t>
  </si>
  <si>
    <t>Zhidong RMA_20220513</t>
  </si>
  <si>
    <t>041678-A-00118(504)</t>
  </si>
  <si>
    <t>2231019B</t>
  </si>
  <si>
    <t>041678-A-00119(505)</t>
  </si>
  <si>
    <t>2231019C</t>
  </si>
  <si>
    <t>041678-A-00120(506)</t>
  </si>
  <si>
    <t>One port is bad</t>
  </si>
  <si>
    <t>2231019D</t>
  </si>
  <si>
    <t>041678-A-00121(507)</t>
  </si>
  <si>
    <t>Internal - Film</t>
  </si>
  <si>
    <t>041678-A-00122(508)</t>
  </si>
  <si>
    <t>2231019E</t>
  </si>
  <si>
    <t>041678-A-00124(500)</t>
  </si>
  <si>
    <t>2231019F</t>
  </si>
  <si>
    <t>041678-A-00126(502)</t>
  </si>
  <si>
    <t>041678-A-00125(501)</t>
  </si>
  <si>
    <t>041678-A-00127(653)</t>
  </si>
  <si>
    <t>041678-A-00128(654)</t>
  </si>
  <si>
    <t>041678-A-00129(651)</t>
  </si>
  <si>
    <t>041678-A-00061(637)</t>
  </si>
  <si>
    <t>S3P-TE-1.6Step-STO-disabled</t>
  </si>
  <si>
    <t>041678-A-00062(638)</t>
  </si>
  <si>
    <t>041678-A-00063(639)</t>
  </si>
  <si>
    <t>041678-A-00064(595)</t>
  </si>
  <si>
    <t>041678-A-00157(503)</t>
  </si>
  <si>
    <t>041678-A-00174(540)</t>
  </si>
  <si>
    <t>041678-A-00065(594)</t>
  </si>
  <si>
    <t>041678-A-00066(593)</t>
  </si>
  <si>
    <t>041678-A-00067(590)</t>
  </si>
  <si>
    <t>041678-A-00068(589)</t>
  </si>
  <si>
    <t>041678-A-00069(588)</t>
  </si>
  <si>
    <t>Motor + body out of alignment. Ressurected 09-20-2022</t>
  </si>
  <si>
    <t>041678-A-00077(546)</t>
  </si>
  <si>
    <t>041678-A-00078(553)</t>
  </si>
  <si>
    <t>041678-A-00079(552)</t>
  </si>
  <si>
    <t>2231012A</t>
  </si>
  <si>
    <t>041678-A-00080(549)</t>
  </si>
  <si>
    <t>2231012B</t>
  </si>
  <si>
    <t>041678-A-00070(592)</t>
  </si>
  <si>
    <t>2231012C</t>
  </si>
  <si>
    <t>041678-A-00072(530)</t>
  </si>
  <si>
    <t>2231012D</t>
  </si>
  <si>
    <t>041678-A-00073(531)</t>
  </si>
  <si>
    <t>2231012E</t>
  </si>
  <si>
    <t>041678-A-00074(532)</t>
  </si>
  <si>
    <t>TE cert</t>
  </si>
  <si>
    <t>041678-A-00075(547)</t>
  </si>
  <si>
    <t>2231012F</t>
  </si>
  <si>
    <t>041678-A-00076(545)</t>
  </si>
  <si>
    <t>041678-A-00071(529)</t>
  </si>
  <si>
    <t>041678-A-00081(548)</t>
  </si>
  <si>
    <t>041678-A-00082(554)</t>
  </si>
  <si>
    <t>041678-A-00084(533)</t>
  </si>
  <si>
    <t>041678-A-00085(474)</t>
  </si>
  <si>
    <t>Not Flat</t>
  </si>
  <si>
    <t>S3P-TE-1.6Step 6mm, STO-disabled</t>
  </si>
  <si>
    <t>041678-A-00086(473)</t>
  </si>
  <si>
    <t>Delaminated motor</t>
  </si>
  <si>
    <t>041678-A-00087(471)</t>
  </si>
  <si>
    <t>041678-A-00088(468)</t>
  </si>
  <si>
    <t>041678-A-00089(472)</t>
  </si>
  <si>
    <t>041678-A-00090(475)</t>
  </si>
  <si>
    <t>South bad maybe</t>
  </si>
  <si>
    <t>041678-A-00046(492)</t>
  </si>
  <si>
    <t>Scratches on the motor. Rui has.</t>
  </si>
  <si>
    <t>041678-A-00083(535)</t>
  </si>
  <si>
    <t>041678-A-00123(499)</t>
  </si>
  <si>
    <t>041678-A-00158(470)</t>
  </si>
  <si>
    <t>041678-A-00182(538)</t>
  </si>
  <si>
    <t>223101BC</t>
  </si>
  <si>
    <t>041678-A-00188(580)</t>
  </si>
  <si>
    <t>223101BD</t>
  </si>
  <si>
    <t>041678-A-00221(460)</t>
  </si>
  <si>
    <t>Body-Motor assembly short, Resurrected</t>
  </si>
  <si>
    <t>041678-A-00252(447)</t>
  </si>
  <si>
    <t>041678-A-00255(442)</t>
  </si>
  <si>
    <t>041678-A-00256(454)</t>
  </si>
  <si>
    <t>041678-A-00091(476)</t>
  </si>
  <si>
    <t>body screw hole too big or not threaded adequately. epoxied w screw</t>
  </si>
  <si>
    <t>041678-A-00092(478)</t>
  </si>
  <si>
    <t>S3P-TE-1.6Step 6mm</t>
  </si>
  <si>
    <t>041678-A-00169(542)</t>
  </si>
  <si>
    <t>Internal - Stainless top sheet XID tester</t>
  </si>
  <si>
    <t>041678-A-00185(604)</t>
  </si>
  <si>
    <t>041678-A-00227(465)</t>
  </si>
  <si>
    <t>041678-A-00094(479)</t>
  </si>
  <si>
    <t>041678-A-00095(484)</t>
  </si>
  <si>
    <t>041678-A-00096(480)</t>
  </si>
  <si>
    <t>041678-A-00098(462)</t>
  </si>
  <si>
    <t>041678-A-00099(642)</t>
  </si>
  <si>
    <t>041678-A-00100(641)</t>
  </si>
  <si>
    <t>Controller replaced 9/15/2022</t>
  </si>
  <si>
    <t>041678-A-00131(632)</t>
  </si>
  <si>
    <t>223101BA</t>
  </si>
  <si>
    <t>041678-A-00132(633)</t>
  </si>
  <si>
    <t>223101BB</t>
  </si>
  <si>
    <t>041678-A-00133(635)</t>
  </si>
  <si>
    <t>223101A0</t>
  </si>
  <si>
    <t>041678-A-00134(634)</t>
  </si>
  <si>
    <t>Water Cooling Tester (1 of 4)</t>
  </si>
  <si>
    <t>223101F4</t>
  </si>
  <si>
    <t>041678-A-00058(658)</t>
  </si>
  <si>
    <t>223101A1</t>
  </si>
  <si>
    <t>041678-A-00055(467)</t>
  </si>
  <si>
    <t>041678-A-00097(481)</t>
  </si>
  <si>
    <t>041678-A-00093(477)</t>
  </si>
  <si>
    <t>Body-Motor assembly too tall</t>
  </si>
  <si>
    <t>041678-A-00040(562)</t>
  </si>
  <si>
    <t>223101A2</t>
  </si>
  <si>
    <t>041678-A-00135(586)</t>
  </si>
  <si>
    <t>223101A3</t>
  </si>
  <si>
    <t>041678-A-00152(619)</t>
  </si>
  <si>
    <t>223101A4</t>
  </si>
  <si>
    <t>041678-A-00193(582)</t>
  </si>
  <si>
    <t>Motor + body out of alignment, Resurrected</t>
  </si>
  <si>
    <t>TE STO-disabled</t>
  </si>
  <si>
    <t>2231029C</t>
  </si>
  <si>
    <t>041678-A-00196(612)</t>
  </si>
  <si>
    <t>223101A5</t>
  </si>
  <si>
    <t>041678-A-00212(424)</t>
  </si>
  <si>
    <t>Golden HDMI</t>
  </si>
  <si>
    <t>223101A6</t>
  </si>
  <si>
    <t>Zahoransky-20220823</t>
  </si>
  <si>
    <t>223101A7</t>
  </si>
  <si>
    <t>223101A8</t>
  </si>
  <si>
    <t>223101A9</t>
  </si>
  <si>
    <t>223101AA</t>
  </si>
  <si>
    <t>041678-A-00143(583)</t>
  </si>
  <si>
    <t>223101AC</t>
  </si>
  <si>
    <t>041678-A-00145(630)</t>
  </si>
  <si>
    <t>041731-3 00086</t>
  </si>
  <si>
    <t>223101AD</t>
  </si>
  <si>
    <t>041678-A-00146(631)</t>
  </si>
  <si>
    <t>041731-3 00108</t>
  </si>
  <si>
    <t>223101AE</t>
  </si>
  <si>
    <t>041678-A-00147(622)</t>
  </si>
  <si>
    <t>223101AF</t>
  </si>
  <si>
    <t>041678-A-00149(624)</t>
  </si>
  <si>
    <t>223101B0</t>
  </si>
  <si>
    <t>041678-A-00141(627)</t>
  </si>
  <si>
    <t>223101B1</t>
  </si>
  <si>
    <t>041678-A-00142(626)</t>
  </si>
  <si>
    <t>223101B2</t>
  </si>
  <si>
    <t>041678-B-00215(883)</t>
  </si>
  <si>
    <t>041678-B-00218(880)</t>
  </si>
  <si>
    <t>041678-B-00219(746)</t>
  </si>
  <si>
    <t>223101B3</t>
  </si>
  <si>
    <t>Seymour-20220512</t>
  </si>
  <si>
    <t>041678-B-00211(884)</t>
  </si>
  <si>
    <t>223101B4</t>
  </si>
  <si>
    <t>041678-B-00213(887)</t>
  </si>
  <si>
    <t>041678-B-00214(885)</t>
  </si>
  <si>
    <t>223101B5</t>
  </si>
  <si>
    <t>Autopak-PO65535-20220511</t>
  </si>
  <si>
    <t>041678-B-00223(743)</t>
  </si>
  <si>
    <t>223101B6</t>
  </si>
  <si>
    <t>041678-B-00224(753)</t>
  </si>
  <si>
    <t>041678-B-00221(745)</t>
  </si>
  <si>
    <t>041678-B-00222(744)</t>
  </si>
  <si>
    <t>041678-B-00226(751)</t>
  </si>
  <si>
    <t xml:space="preserve"> </t>
  </si>
  <si>
    <t>2231028A</t>
  </si>
  <si>
    <t>041678-B-00228(749)</t>
  </si>
  <si>
    <t>Not flat</t>
  </si>
  <si>
    <t>041678-B-00229(748)</t>
  </si>
  <si>
    <t>223101B7</t>
  </si>
  <si>
    <t>041678-B-00152(822)</t>
  </si>
  <si>
    <t>From here on, all flyways built with new die cast heat sinks</t>
  </si>
  <si>
    <t>223101B8</t>
  </si>
  <si>
    <t>041678-B-00151(815)</t>
  </si>
  <si>
    <t>041678-B-00153(823)</t>
  </si>
  <si>
    <t>041678-B-00155(825)</t>
  </si>
  <si>
    <t>223101B9</t>
  </si>
  <si>
    <t>Ferguson-20220513</t>
  </si>
  <si>
    <t>041678-B-00156(826)</t>
  </si>
  <si>
    <t>223180C6</t>
  </si>
  <si>
    <t>041678-B-00157(827)</t>
  </si>
  <si>
    <t>223180C7</t>
  </si>
  <si>
    <t>041678-B-00159(855)</t>
  </si>
  <si>
    <t>223180C8</t>
  </si>
  <si>
    <t>041678-B-00160(856)</t>
  </si>
  <si>
    <t>Body-Motor assembly too short, Body/Motor out of alignment</t>
  </si>
  <si>
    <t>041678-B-00179(786)</t>
  </si>
  <si>
    <t>223180C9</t>
  </si>
  <si>
    <t>041678-B-00180(785)</t>
  </si>
  <si>
    <t>223180CA</t>
  </si>
  <si>
    <t>041678-B-00172(793)</t>
  </si>
  <si>
    <t>223180CB</t>
  </si>
  <si>
    <t>BnR20220608</t>
  </si>
  <si>
    <t>041678-B-00175(791)</t>
  </si>
  <si>
    <t>223180CC</t>
  </si>
  <si>
    <t>041678-B-00178(787)</t>
  </si>
  <si>
    <t>223180CD</t>
  </si>
  <si>
    <t>041678-B-00176(789)</t>
  </si>
  <si>
    <t>223180CE</t>
  </si>
  <si>
    <t>Florian 20220808?</t>
  </si>
  <si>
    <t>041678-B-00177(788)</t>
  </si>
  <si>
    <t>223180D2</t>
  </si>
  <si>
    <t>041678-B-00171(790)</t>
  </si>
  <si>
    <t>223180D3</t>
  </si>
  <si>
    <t>041678-B-00173(794)</t>
  </si>
  <si>
    <t>223180D4</t>
  </si>
  <si>
    <t>041678-B-00202(833)</t>
  </si>
  <si>
    <t>223180D5</t>
  </si>
  <si>
    <t>BnR20220527</t>
  </si>
  <si>
    <t>041678-B-00203(831)</t>
  </si>
  <si>
    <t>Not Flat (Resurrected)</t>
  </si>
  <si>
    <t>B&amp;R 20220805</t>
  </si>
  <si>
    <t>041678-B-00205(829)</t>
  </si>
  <si>
    <t>223180D6</t>
  </si>
  <si>
    <t>041678-B-00206(830)</t>
  </si>
  <si>
    <t>223180D7</t>
  </si>
  <si>
    <t>041678-B-00109(688)</t>
  </si>
  <si>
    <t>223180D8</t>
  </si>
  <si>
    <t>041678-B-00110(689)</t>
  </si>
  <si>
    <t>223180D9</t>
  </si>
  <si>
    <t>041678-B-00208(892)</t>
  </si>
  <si>
    <t>223180DA</t>
  </si>
  <si>
    <t>041678-B-00209(889)</t>
  </si>
  <si>
    <t>223180DB</t>
  </si>
  <si>
    <t>041678-B-00210(891)</t>
  </si>
  <si>
    <t>223180DC</t>
  </si>
  <si>
    <t>041678-B-00101(687)</t>
  </si>
  <si>
    <t>223180DD</t>
  </si>
  <si>
    <t>041678-B-00102(686)</t>
  </si>
  <si>
    <t>Body/Motor out of alignment (resurrected)</t>
  </si>
  <si>
    <t>041678-B-00105(682)</t>
  </si>
  <si>
    <t>Resurrected unit that was subsequently damaged in production. +XY corner smashed. Possible future test-bed unit?</t>
  </si>
  <si>
    <t>041678-B-00106(681)</t>
  </si>
  <si>
    <t>223180DE</t>
  </si>
  <si>
    <t>041678-B-00107(680)</t>
  </si>
  <si>
    <t>223180DF</t>
  </si>
  <si>
    <t>041678-B-00103(685)</t>
  </si>
  <si>
    <t>223180E0</t>
  </si>
  <si>
    <t>041678-B-00104(683)</t>
  </si>
  <si>
    <t>Delaminated Motor</t>
  </si>
  <si>
    <t>041678-B-00194(811)</t>
  </si>
  <si>
    <t>Body/Motor out of alignment</t>
  </si>
  <si>
    <t>Chipped Motor</t>
  </si>
  <si>
    <t>041678-B-00192(813)</t>
  </si>
  <si>
    <t>223180E1</t>
  </si>
  <si>
    <t>041678-B-00193(814)</t>
  </si>
  <si>
    <t>223180E2</t>
  </si>
  <si>
    <t>041678-B-00191(812)</t>
  </si>
  <si>
    <t>223180ED</t>
  </si>
  <si>
    <t>041678-B-00154(824)</t>
  </si>
  <si>
    <t>concern WAS body/motor align. found to be good on flat plate</t>
  </si>
  <si>
    <t>223101C0</t>
  </si>
  <si>
    <t>ARUP 20220613</t>
  </si>
  <si>
    <t>041678-B-00196(839)</t>
  </si>
  <si>
    <t>East port unreliable (blinks in PMT), but OK on HDMI tester. Controller board issue since changing HDMI connector made no difference</t>
  </si>
  <si>
    <t>Replaced HDMIs with golden.
Golden HDMI</t>
  </si>
  <si>
    <t>041678-B-00197(838)</t>
  </si>
  <si>
    <t>223180E5</t>
  </si>
  <si>
    <t>041678-B-00198(837)</t>
  </si>
  <si>
    <t>223101CA</t>
  </si>
  <si>
    <t>AnsaBio (Tensentric) 20220530</t>
  </si>
  <si>
    <t>041678-B-00249(420)</t>
  </si>
  <si>
    <t>223101CB</t>
  </si>
  <si>
    <t>041678-B-00045(739)</t>
  </si>
  <si>
    <t>223101CC</t>
  </si>
  <si>
    <t>041678-B-00047(693)</t>
  </si>
  <si>
    <t>223101DD</t>
  </si>
  <si>
    <t>AnsaBio 20220603</t>
  </si>
  <si>
    <t>041678-B-00050(690)</t>
  </si>
  <si>
    <t>223101DE</t>
  </si>
  <si>
    <t>041678-B-00049(691)</t>
  </si>
  <si>
    <t>223180EB</t>
  </si>
  <si>
    <t>041678-B-00044(740)</t>
  </si>
  <si>
    <t>223180EC</t>
  </si>
  <si>
    <t>041678-B-00046(694)</t>
  </si>
  <si>
    <t>223101CD</t>
  </si>
  <si>
    <t>041678-B-00048(692)</t>
  </si>
  <si>
    <t>223101CE</t>
  </si>
  <si>
    <t>041678-B-00225(752)</t>
  </si>
  <si>
    <t>223101CF</t>
  </si>
  <si>
    <t>041678-B-00120(778)</t>
  </si>
  <si>
    <t>223101C1</t>
  </si>
  <si>
    <t>041678-B-00119(771)</t>
  </si>
  <si>
    <t>223101C2</t>
  </si>
  <si>
    <t>041678-B-00118(777)</t>
  </si>
  <si>
    <t>041678-B-00117(781)</t>
  </si>
  <si>
    <t>223101C3</t>
  </si>
  <si>
    <t>041678-B-00114(754)</t>
  </si>
  <si>
    <t>223101C4</t>
  </si>
  <si>
    <t>041678-B-00112(774)</t>
  </si>
  <si>
    <t>223101C5</t>
  </si>
  <si>
    <t>041678-B-00111(772)</t>
  </si>
  <si>
    <t>041678-B-00127(869)</t>
  </si>
  <si>
    <t>223101C6</t>
  </si>
  <si>
    <t>Florian 20220808</t>
  </si>
  <si>
    <t>041678-B-00130(872)</t>
  </si>
  <si>
    <t>223101C7</t>
  </si>
  <si>
    <t>041678-B-00124(846)</t>
  </si>
  <si>
    <t>All ports are VX, no PCBA issue identified, Yudi has</t>
  </si>
  <si>
    <t>223101C8</t>
  </si>
  <si>
    <t>041678-B-00128(870)</t>
  </si>
  <si>
    <t>Not Flat (resurrected)</t>
  </si>
  <si>
    <t>041678-B-00125(867)</t>
  </si>
  <si>
    <t>041678-B-00121(779)</t>
  </si>
  <si>
    <t>223101C9</t>
  </si>
  <si>
    <t>041678-B-00123(845)</t>
  </si>
  <si>
    <t>223101FA</t>
  </si>
  <si>
    <t>041678-B-00096(720)</t>
  </si>
  <si>
    <t>223101FB</t>
  </si>
  <si>
    <t>041678-B-00095(721)</t>
  </si>
  <si>
    <t>041678-B-00094(722)</t>
  </si>
  <si>
    <t>Sensor frozen, and sometimes X from HDMI tester, Yudi has</t>
  </si>
  <si>
    <t>DUPLICATE SN</t>
  </si>
  <si>
    <t>041678-B-00091(725)</t>
  </si>
  <si>
    <t>223101FD</t>
  </si>
  <si>
    <t>041678-B-00079(905)</t>
  </si>
  <si>
    <t>223101FE</t>
  </si>
  <si>
    <t>041678-B-00098(718)</t>
  </si>
  <si>
    <t>2231023A</t>
  </si>
  <si>
    <t>041678-B-00099(716)</t>
  </si>
  <si>
    <t>223101FF</t>
  </si>
  <si>
    <t>041678-B-00093(723)</t>
  </si>
  <si>
    <t>223101D0</t>
  </si>
  <si>
    <t>041678-B-00100(715)</t>
  </si>
  <si>
    <t>223101D1</t>
  </si>
  <si>
    <t>041678-B-00074(900)</t>
  </si>
  <si>
    <t>223101D2</t>
  </si>
  <si>
    <t>041678-B-00076(902)</t>
  </si>
  <si>
    <t>223101D3</t>
  </si>
  <si>
    <t>041678-B-00077(903)</t>
  </si>
  <si>
    <t>041678-B-00078(904)</t>
  </si>
  <si>
    <t>223101D4</t>
  </si>
  <si>
    <t>041678-B-00126(868)</t>
  </si>
  <si>
    <t>041678-B-00058(847)</t>
  </si>
  <si>
    <t>223101D5</t>
  </si>
  <si>
    <t>041678-B-00073(899)</t>
  </si>
  <si>
    <t>223101D6</t>
  </si>
  <si>
    <t>041678-B-00060(841)</t>
  </si>
  <si>
    <t>041678-B-00055(850)</t>
  </si>
  <si>
    <t>223101D7</t>
  </si>
  <si>
    <t>041678-B-00029(671)</t>
  </si>
  <si>
    <t>223101D8</t>
  </si>
  <si>
    <t>041678-B-00030(670)</t>
  </si>
  <si>
    <t>041678-B-00051(852)</t>
  </si>
  <si>
    <t>041678-B-00053(854)</t>
  </si>
  <si>
    <t>223101EA</t>
  </si>
  <si>
    <t>ARUP 20220620</t>
  </si>
  <si>
    <t>041678-B-00054(853)</t>
  </si>
  <si>
    <t>223101D9</t>
  </si>
  <si>
    <t>041678-B-00010(669)</t>
  </si>
  <si>
    <t>Delaminating motor</t>
  </si>
  <si>
    <t>041678-B-00011(701)</t>
  </si>
  <si>
    <t>223101DA</t>
  </si>
  <si>
    <t>041678-B-00012(702)</t>
  </si>
  <si>
    <t>223101DB</t>
  </si>
  <si>
    <t>041678-B-00013(700)</t>
  </si>
  <si>
    <t>223101DC</t>
  </si>
  <si>
    <t>041678-B-00014(699)</t>
  </si>
  <si>
    <t>22310214</t>
  </si>
  <si>
    <t>041678-B-00009(668)</t>
  </si>
  <si>
    <t>22310213</t>
  </si>
  <si>
    <t>041678-B-00017(696)</t>
  </si>
  <si>
    <t>223101DF</t>
  </si>
  <si>
    <t>041678-B-00018(695)</t>
  </si>
  <si>
    <t>223101E0</t>
  </si>
  <si>
    <t>041678-B-00183(795)</t>
  </si>
  <si>
    <t>041678-B-00182(782)</t>
  </si>
  <si>
    <t>223101E1</t>
  </si>
  <si>
    <t>041678-B-00089(799)</t>
  </si>
  <si>
    <t>Controller 1.2 overvoltage.Yudi has</t>
  </si>
  <si>
    <t>223101E2</t>
  </si>
  <si>
    <t>041678-B-00185(804)</t>
  </si>
  <si>
    <t>223101E3</t>
  </si>
  <si>
    <t>041678-B-00188(808)</t>
  </si>
  <si>
    <t>223101E4</t>
  </si>
  <si>
    <t>041678-B-00189(809)</t>
  </si>
  <si>
    <t>041678-B-00190(810)</t>
  </si>
  <si>
    <t>223101E5</t>
  </si>
  <si>
    <t>041678-B-00083(768)</t>
  </si>
  <si>
    <t>223101E6</t>
  </si>
  <si>
    <t>041678-B-00087(800)</t>
  </si>
  <si>
    <t>223101E7</t>
  </si>
  <si>
    <t>041678-B-00085(802)</t>
  </si>
  <si>
    <t>223101E8</t>
  </si>
  <si>
    <t>041678-B-00090(196)</t>
  </si>
  <si>
    <t>223101E9</t>
  </si>
  <si>
    <t>041678-B-00199(836)</t>
  </si>
  <si>
    <t>223101EB</t>
  </si>
  <si>
    <t>041678-B-00043(741)</t>
  </si>
  <si>
    <t>223101EC</t>
  </si>
  <si>
    <t>041678-B-00084(767)</t>
  </si>
  <si>
    <t>223101ED</t>
  </si>
  <si>
    <t>041678-B-00086(801)</t>
  </si>
  <si>
    <t>223101EE</t>
  </si>
  <si>
    <t>041678-B-00088(798)</t>
  </si>
  <si>
    <t>223101EF</t>
  </si>
  <si>
    <t>041678-B-00186(805)</t>
  </si>
  <si>
    <t>223101F0</t>
  </si>
  <si>
    <t>041678-B-00082(769)</t>
  </si>
  <si>
    <t>223101F1</t>
  </si>
  <si>
    <t>041678-B-00135(763)</t>
  </si>
  <si>
    <t>223101F2</t>
  </si>
  <si>
    <t>041678-B-00136(762)</t>
  </si>
  <si>
    <t>223101F3</t>
  </si>
  <si>
    <t>041678-B-00137(755)</t>
  </si>
  <si>
    <t>223101F5</t>
  </si>
  <si>
    <t>041678-B-00140(765)</t>
  </si>
  <si>
    <t>3 Recycled HDMI</t>
  </si>
  <si>
    <t>223101F6</t>
  </si>
  <si>
    <t>041678-B-00008(667)</t>
  </si>
  <si>
    <t>From here on will be recycled HDMI</t>
  </si>
  <si>
    <t>223101F7</t>
  </si>
  <si>
    <t>041678-B-00116(776)</t>
  </si>
  <si>
    <t>223101F8</t>
  </si>
  <si>
    <t>041678-B-00132(874)</t>
  </si>
  <si>
    <t>223101F9</t>
  </si>
  <si>
    <t>Google 20220624</t>
  </si>
  <si>
    <t>041678-B-00133(877)</t>
  </si>
  <si>
    <t>041678-B-00134(879)</t>
  </si>
  <si>
    <t>041678-B-00001(661)</t>
  </si>
  <si>
    <t>041678-B-00003(663)</t>
  </si>
  <si>
    <t>041678-B-00004(660)</t>
  </si>
  <si>
    <t>2231023B</t>
  </si>
  <si>
    <t>041678-B-00115(773)</t>
  </si>
  <si>
    <t>041678-B-00201(834)</t>
  </si>
  <si>
    <t>041678-B-00002(662)</t>
  </si>
  <si>
    <t>2087-18DF</t>
  </si>
  <si>
    <t>041678-B-00005(664)</t>
  </si>
  <si>
    <t>041678-B-00006(665)</t>
  </si>
  <si>
    <t>041678-B-00007(666)</t>
  </si>
  <si>
    <t>Motor has massive bubble/crater</t>
  </si>
  <si>
    <t>041678-B-00015(698)</t>
  </si>
  <si>
    <t>041678-B-00016(697)</t>
  </si>
  <si>
    <t>2231020A</t>
  </si>
  <si>
    <t>041678-B-00020(712)</t>
  </si>
  <si>
    <t>Stripped cooling port threads. Use TBD...</t>
  </si>
  <si>
    <t>2231020B</t>
  </si>
  <si>
    <t>041678-B-00021(679)</t>
  </si>
  <si>
    <t>2231020C</t>
  </si>
  <si>
    <t>AnsaBio 20220708</t>
  </si>
  <si>
    <t>041678-B-00022(678)</t>
  </si>
  <si>
    <t>2231020D</t>
  </si>
  <si>
    <t>041678-B-00024(676)</t>
  </si>
  <si>
    <t>2231020E</t>
  </si>
  <si>
    <t>041678-B-00023(677)</t>
  </si>
  <si>
    <t>2231020F</t>
  </si>
  <si>
    <t>041678-B-00025(675)</t>
  </si>
  <si>
    <t>South port does not work. Yudi has. Always XX even with golden HDMIs. Controller issue</t>
  </si>
  <si>
    <t>041678-B-00026(674)</t>
  </si>
  <si>
    <t>Failed Flatness test Center too low (resurrected)</t>
  </si>
  <si>
    <t>041678-B-00075(901)</t>
  </si>
  <si>
    <t>041678-B-00122(780)</t>
  </si>
  <si>
    <t>223180F4</t>
  </si>
  <si>
    <t>B&amp;R 20220706</t>
  </si>
  <si>
    <t>041678-B-00027(673)</t>
  </si>
  <si>
    <t>223180F5</t>
  </si>
  <si>
    <t>041678-B-00028(672)</t>
  </si>
  <si>
    <t>223180F6</t>
  </si>
  <si>
    <t>041678-B-00143(758)</t>
  </si>
  <si>
    <t>223180F7</t>
  </si>
  <si>
    <t>041678-B-00056(849)</t>
  </si>
  <si>
    <t>041678-B-00072(898)</t>
  </si>
  <si>
    <t>041678-B-00092(724)</t>
  </si>
  <si>
    <t>223180F0</t>
  </si>
  <si>
    <t>041678-B-00097(719)</t>
  </si>
  <si>
    <t>Strange sensor pattern at calibration. Resolved(?) with power cycle. To monitor....</t>
  </si>
  <si>
    <t>223180F1</t>
  </si>
  <si>
    <t>041678-B-00141(757)</t>
  </si>
  <si>
    <t>Kevin Soldered HDMI</t>
  </si>
  <si>
    <t>223180F2</t>
  </si>
  <si>
    <t>041678-B-00144(759)</t>
  </si>
  <si>
    <t>223180F3</t>
  </si>
  <si>
    <t>041678-B-00145(760)</t>
  </si>
  <si>
    <t>223180F8</t>
  </si>
  <si>
    <t>041678-B-00147(819)</t>
  </si>
  <si>
    <t>223180F9</t>
  </si>
  <si>
    <t>041678-B-00148(818)</t>
  </si>
  <si>
    <t>223180FA</t>
  </si>
  <si>
    <t>041678-B-00149(817)</t>
  </si>
  <si>
    <t>223180FB</t>
  </si>
  <si>
    <t>041678-B-00150(816)</t>
  </si>
  <si>
    <t>2231021B</t>
  </si>
  <si>
    <t>AnsaBio 20220712</t>
  </si>
  <si>
    <t>041678-B-00162(858)</t>
  </si>
  <si>
    <t>223180FC</t>
  </si>
  <si>
    <t>041678-B-00071(895)</t>
  </si>
  <si>
    <t>223180FD</t>
  </si>
  <si>
    <t>041678-B-00080(906)</t>
  </si>
  <si>
    <t>223180FE</t>
  </si>
  <si>
    <t>041678-B-00081(770)</t>
  </si>
  <si>
    <t>223180FF</t>
  </si>
  <si>
    <t>041678-B-00181(783)</t>
  </si>
  <si>
    <t>041678-B-00187(803)</t>
  </si>
  <si>
    <t>Corner 0 is short</t>
  </si>
  <si>
    <t>2231023C</t>
  </si>
  <si>
    <t>041678-B-00019(713)</t>
  </si>
  <si>
    <t>041678-B-00057(848)</t>
  </si>
  <si>
    <t>041678-B-00161(857)</t>
  </si>
  <si>
    <t>2231022E</t>
  </si>
  <si>
    <t>041678-B-00138(761)</t>
  </si>
  <si>
    <t>2231022D</t>
  </si>
  <si>
    <t>041678-B-00131(873)</t>
  </si>
  <si>
    <t>"Replacement" for 4823 which had cooling ports threads stripped</t>
  </si>
  <si>
    <t>041678-B-00163(860)</t>
  </si>
  <si>
    <t>041678-B-00166(863)</t>
  </si>
  <si>
    <t>041678-B-00165(862)</t>
  </si>
  <si>
    <t>2231021A</t>
  </si>
  <si>
    <t>041678-B-00168(865)</t>
  </si>
  <si>
    <t>041678-B-00164(861)</t>
  </si>
  <si>
    <t>041678-B-00070(737)</t>
  </si>
  <si>
    <t>2231021C</t>
  </si>
  <si>
    <t>041678-B-00067(734)</t>
  </si>
  <si>
    <t>2231021D</t>
  </si>
  <si>
    <t>041678-B-00068(727)</t>
  </si>
  <si>
    <t>Center hole delamination</t>
  </si>
  <si>
    <t>041678-B-00065(732)</t>
  </si>
  <si>
    <t>2231021E</t>
  </si>
  <si>
    <t>Amgen 20220721</t>
  </si>
  <si>
    <t>041678-B-00167(864)</t>
  </si>
  <si>
    <t>2231021F</t>
  </si>
  <si>
    <t>041678-B-00064(731)</t>
  </si>
  <si>
    <t>041678-B-00063(730)</t>
  </si>
  <si>
    <t>041678-B-00037(710)</t>
  </si>
  <si>
    <t>2231023D</t>
  </si>
  <si>
    <t>041678-B-00062(729)</t>
  </si>
  <si>
    <t>041678-B-00061(728)</t>
  </si>
  <si>
    <t>041678-B-00031(714)</t>
  </si>
  <si>
    <t>041678-B-00035(708)</t>
  </si>
  <si>
    <t>041678-B-00038(703)</t>
  </si>
  <si>
    <t>041678-B-00039(704)</t>
  </si>
  <si>
    <t>041678-B-00040(705)</t>
  </si>
  <si>
    <t>041678-B-00032(711)</t>
  </si>
  <si>
    <t>041678-B-00033(706)</t>
  </si>
  <si>
    <t>041678-B-00034(707)</t>
  </si>
  <si>
    <t>041678-B-00191(1022)</t>
  </si>
  <si>
    <t>2231022A</t>
  </si>
  <si>
    <t>041678-B-00193(896)</t>
  </si>
  <si>
    <t>2231022B</t>
  </si>
  <si>
    <t>041678-B-00194(1095)</t>
  </si>
  <si>
    <t>041678-B-00192(1032)</t>
  </si>
  <si>
    <t>2231022C</t>
  </si>
  <si>
    <t>041678-B-00140(1024)</t>
  </si>
  <si>
    <t>041678-B-00131(1097)</t>
  </si>
  <si>
    <t>041678-B-00139(1094)</t>
  </si>
  <si>
    <t>041678-B-00174(792)</t>
  </si>
  <si>
    <t>041678-B-00158(828)</t>
  </si>
  <si>
    <t>041678-B-00204(832)</t>
  </si>
  <si>
    <t>B&amp;R 20220720</t>
  </si>
  <si>
    <t>041678-C-00134(1087)</t>
  </si>
  <si>
    <t>041678-C-00138(1088)</t>
  </si>
  <si>
    <t>041678-C-00137(1089)</t>
  </si>
  <si>
    <t>041678-C-00135(1096)</t>
  </si>
  <si>
    <t>041678-C-00101(1080)</t>
  </si>
  <si>
    <t>041678-C-00132(1085)</t>
  </si>
  <si>
    <t>041678-C-00133(1086)</t>
  </si>
  <si>
    <t>Unreliable north port, HDMI replaced with golden</t>
  </si>
  <si>
    <t>041678-C-00102(1147)</t>
  </si>
  <si>
    <t>041678-B-00216(881)</t>
  </si>
  <si>
    <t>B&amp;R 20220810</t>
  </si>
  <si>
    <t>041678-B-00212(882)</t>
  </si>
  <si>
    <t>041678-B-00217(888)</t>
  </si>
  <si>
    <t>Unreliable south port. Fixed by replacing HDMIs with golden 20220805.
Golden HDMI</t>
  </si>
  <si>
    <t>041678-B-00195(840)</t>
  </si>
  <si>
    <t>041678-C-00106(1133)</t>
  </si>
  <si>
    <t>041678-C-00104(1142)</t>
  </si>
  <si>
    <t>041678-C-00107(1145)</t>
  </si>
  <si>
    <t>Sent to TE as replacement</t>
  </si>
  <si>
    <t>2231022F</t>
  </si>
  <si>
    <t>TE 20220829</t>
  </si>
  <si>
    <t>041678-C-00103(1084)</t>
  </si>
  <si>
    <t>041678-C-00108(1137)</t>
  </si>
  <si>
    <t>041678-C-00109(1140)</t>
  </si>
  <si>
    <t>041678-C-00105(1141)</t>
  </si>
  <si>
    <t>041678-C-00110(1078)</t>
  </si>
  <si>
    <t>041678-A-00144(629)</t>
  </si>
  <si>
    <t>2231813A</t>
  </si>
  <si>
    <t>041678-C-00159(1135)</t>
  </si>
  <si>
    <t>2231813B</t>
  </si>
  <si>
    <t>041678-C-00160(1130)</t>
  </si>
  <si>
    <t>2231813C</t>
  </si>
  <si>
    <t>B&amp;R 20220804</t>
  </si>
  <si>
    <t>041678-B-00220(726)</t>
  </si>
  <si>
    <t>2231813D</t>
  </si>
  <si>
    <t>041678-B-00042(742)</t>
  </si>
  <si>
    <t>2231813E</t>
  </si>
  <si>
    <t>041678-B-00200(835)</t>
  </si>
  <si>
    <t>2231813F</t>
  </si>
  <si>
    <t>041678-C-00153(1153)</t>
  </si>
  <si>
    <t>041678-C-00156(915)</t>
  </si>
  <si>
    <t>041678-C-00130(956)</t>
  </si>
  <si>
    <t>041678-C-00129(998)</t>
  </si>
  <si>
    <t>2231817D</t>
  </si>
  <si>
    <t>B&amp;R 20220901</t>
  </si>
  <si>
    <t>041678-C-00151(1151)</t>
  </si>
  <si>
    <t>041678-C-00152(1152)</t>
  </si>
  <si>
    <t>Unreliable W &amp; S when pushed. Replaced HDMI with golden.</t>
  </si>
  <si>
    <t>041678-C-00126(992)</t>
  </si>
  <si>
    <t>041678-C-00125(993)</t>
  </si>
  <si>
    <t>041678-C-00127(994)</t>
  </si>
  <si>
    <t>041678-C-00128(996)</t>
  </si>
  <si>
    <t>041678-B-00066(733)</t>
  </si>
  <si>
    <t>041678-B-00069(736)</t>
  </si>
  <si>
    <t>2231814A</t>
  </si>
  <si>
    <t>041678-B-00170(844)</t>
  </si>
  <si>
    <t>2231814B</t>
  </si>
  <si>
    <t>041678-B-00124(957)</t>
  </si>
  <si>
    <t>2231814C</t>
  </si>
  <si>
    <t>041678-C-00058(988)</t>
  </si>
  <si>
    <t>2231814D</t>
  </si>
  <si>
    <t>041678-C-00060(989)</t>
  </si>
  <si>
    <t>2231814E</t>
  </si>
  <si>
    <t>041678-C-00123(995)</t>
  </si>
  <si>
    <t>New FFC from here on</t>
  </si>
  <si>
    <t>Golden HDMI from here on</t>
  </si>
  <si>
    <t>2231814F</t>
  </si>
  <si>
    <t>B&amp;R 20220826</t>
  </si>
  <si>
    <t>041678-C-00122(997)</t>
  </si>
  <si>
    <t>041678-C-00055(984)</t>
  </si>
  <si>
    <t>041678-C-00056(985)</t>
  </si>
  <si>
    <t>041678-C-00057(986)</t>
  </si>
  <si>
    <t>041678-C-00121(999)</t>
  </si>
  <si>
    <t>041678-C-00052(981)</t>
  </si>
  <si>
    <t>041678-C-00053(982)</t>
  </si>
  <si>
    <t>041678-C-00054(987)</t>
  </si>
  <si>
    <t>041678-C-00051(990)</t>
  </si>
  <si>
    <t>041678-C-00067(1058)</t>
  </si>
  <si>
    <t>AnsaBio 20220822</t>
  </si>
  <si>
    <t>041678-C-00070(1060)</t>
  </si>
  <si>
    <t>041678-C-00068(1062)</t>
  </si>
  <si>
    <t>041678-C-00069(1025)</t>
  </si>
  <si>
    <t>041678-C-00063(1059)</t>
  </si>
  <si>
    <t>2231024A</t>
  </si>
  <si>
    <t>041678-C-00066(1063)</t>
  </si>
  <si>
    <t>2231024B</t>
  </si>
  <si>
    <t>041678-C-00065(1064)</t>
  </si>
  <si>
    <t>Short +X</t>
  </si>
  <si>
    <t>041678-C-00064(821)</t>
  </si>
  <si>
    <t>Solder mask lifting</t>
  </si>
  <si>
    <t>041678-C-00073(1042)</t>
  </si>
  <si>
    <t>2231024C</t>
  </si>
  <si>
    <t>041678-C-00072(1047)</t>
  </si>
  <si>
    <t>2231024D</t>
  </si>
  <si>
    <t>041678-C-00061(1056)</t>
  </si>
  <si>
    <t>2231024E</t>
  </si>
  <si>
    <t>041678-C-00062(1057)</t>
  </si>
  <si>
    <t>2231024F</t>
  </si>
  <si>
    <t>041678-C-00077(1041)</t>
  </si>
  <si>
    <t>041678-C-00074(1043)</t>
  </si>
  <si>
    <t>041678-C-00075(1045)</t>
  </si>
  <si>
    <t>041678-C-00071(907)</t>
  </si>
  <si>
    <t>041678-C-00091(972)</t>
  </si>
  <si>
    <t>041678-C-00092(970)</t>
  </si>
  <si>
    <t>041678-C-00078(1049)</t>
  </si>
  <si>
    <t>US Tradeshow Array</t>
  </si>
  <si>
    <t>041678-C-00079(908)</t>
  </si>
  <si>
    <t>2231025A</t>
  </si>
  <si>
    <t>041678-C-00080(1051)</t>
  </si>
  <si>
    <t>2231025B</t>
  </si>
  <si>
    <t>041678-C-00095(967)</t>
  </si>
  <si>
    <t>2231025C</t>
  </si>
  <si>
    <t>041678-C-00093(945)</t>
  </si>
  <si>
    <t>2231025D</t>
  </si>
  <si>
    <t>041678-C-00094(968)</t>
  </si>
  <si>
    <t>Short +Y</t>
  </si>
  <si>
    <t>041678-C-00100(958)</t>
  </si>
  <si>
    <t>2231025E</t>
  </si>
  <si>
    <t>Tensentric 20220822</t>
  </si>
  <si>
    <t>041678-C-00098(961)</t>
  </si>
  <si>
    <t>041678-C-00097(964)</t>
  </si>
  <si>
    <t>2231025F</t>
  </si>
  <si>
    <t>041678-C-00096(965)</t>
  </si>
  <si>
    <t>041678-C-00111(1055)</t>
  </si>
  <si>
    <t>041678-C-00113(1101)</t>
  </si>
  <si>
    <t>2231817E</t>
  </si>
  <si>
    <t>041678-C-00112(1103)</t>
  </si>
  <si>
    <t>041678-C-00099(959)</t>
  </si>
  <si>
    <t>B&amp;R 20220907</t>
  </si>
  <si>
    <t>041678-C-00117(1100)</t>
  </si>
  <si>
    <t>041678-C-00114(1102)</t>
  </si>
  <si>
    <t>041678-C-00118(1104)</t>
  </si>
  <si>
    <t>2231817F</t>
  </si>
  <si>
    <t>041678-C-00115(1098)</t>
  </si>
  <si>
    <t>041678-C-00141(971)</t>
  </si>
  <si>
    <t>041678-C-00142(975)</t>
  </si>
  <si>
    <t>No Sticker 1</t>
  </si>
  <si>
    <t>041678-C-00119(1053)</t>
  </si>
  <si>
    <t>041678-C-00120(1054)</t>
  </si>
  <si>
    <t>2231026B</t>
  </si>
  <si>
    <t>041678-C-00143(976)</t>
  </si>
  <si>
    <t>041678-C-00147(943)</t>
  </si>
  <si>
    <t>No Sticker 2</t>
  </si>
  <si>
    <t>041678-C-00148(944)</t>
  </si>
  <si>
    <t>041678-C-00149(946)</t>
  </si>
  <si>
    <t>041678-C-00180(1013)</t>
  </si>
  <si>
    <t>041678-C-00150(947)</t>
  </si>
  <si>
    <t>041678-C-00177(1016)</t>
  </si>
  <si>
    <t>For Kelvin's testing</t>
  </si>
  <si>
    <t>2231026F</t>
  </si>
  <si>
    <t>041678-A-00140(628)</t>
  </si>
  <si>
    <t>041678-C-00176(1009)</t>
  </si>
  <si>
    <t>041678-C-00179()</t>
  </si>
  <si>
    <t>041678-C-00178(1015)</t>
  </si>
  <si>
    <t>041678-C-00172()</t>
  </si>
  <si>
    <t>041678-C-00020(1149)</t>
  </si>
  <si>
    <t xml:space="preserve">     </t>
  </si>
  <si>
    <t>041678-C-00171(980)</t>
  </si>
  <si>
    <t>041678-C-00173(1019)</t>
  </si>
  <si>
    <t>041678-C-00174(1018)</t>
  </si>
  <si>
    <t>2231027B</t>
  </si>
  <si>
    <t>Samsung 20220907</t>
  </si>
  <si>
    <t>041678-C-00017(1108)</t>
  </si>
  <si>
    <t>2231027C</t>
  </si>
  <si>
    <t>041678-C-00016(1116)</t>
  </si>
  <si>
    <t>2231027D</t>
  </si>
  <si>
    <t>041678-C-00018(1107)</t>
  </si>
  <si>
    <t>041678-C-00019(1106)</t>
  </si>
  <si>
    <t>041678-C-00014(1110)</t>
  </si>
  <si>
    <t>041678-C-00016(1115)</t>
  </si>
  <si>
    <t>041678-C-00013(1118)</t>
  </si>
  <si>
    <t>041678-C-00012(1148)</t>
  </si>
  <si>
    <t>041678-C-00011(1105)</t>
  </si>
  <si>
    <t>041678-C-00028(1081)</t>
  </si>
  <si>
    <t>041678-C-00029(1065)</t>
  </si>
  <si>
    <t>041678-C-00030(1066)</t>
  </si>
  <si>
    <t>041678-C-00036(709)</t>
  </si>
  <si>
    <t>041678-B-00146(766)</t>
  </si>
  <si>
    <t>041678-B-00169(866)</t>
  </si>
  <si>
    <t>B&amp;R 20220914</t>
  </si>
  <si>
    <t>041678-C-00027(1146)</t>
  </si>
  <si>
    <t>041678-C-00021(1067)</t>
  </si>
  <si>
    <t>041678-C-00022(1143)</t>
  </si>
  <si>
    <t>041678-C-00026(1144)</t>
  </si>
  <si>
    <t>041678-C-00025(1082)</t>
  </si>
  <si>
    <t>041678-C-00024(1083)</t>
  </si>
  <si>
    <t>041678-C-00010(923)</t>
  </si>
  <si>
    <t>2231817A</t>
  </si>
  <si>
    <t>041678-C-00001(948)</t>
  </si>
  <si>
    <t>2231817B</t>
  </si>
  <si>
    <t>041678-C-00002(950)</t>
  </si>
  <si>
    <t>2231817C</t>
  </si>
  <si>
    <t>041678-C-00004(952)</t>
  </si>
  <si>
    <t>2231818D</t>
  </si>
  <si>
    <t>041678-C-00009(955)</t>
  </si>
  <si>
    <t>041678-C-00008(927)</t>
  </si>
  <si>
    <t>B&amp;R 20220912</t>
  </si>
  <si>
    <t>041678-C-00006(949)</t>
  </si>
  <si>
    <t>2231818A</t>
  </si>
  <si>
    <t>041678-C-00041(924)</t>
  </si>
  <si>
    <t>2231818B</t>
  </si>
  <si>
    <t>041678-C-00050(934)</t>
  </si>
  <si>
    <t>2231818C</t>
  </si>
  <si>
    <t>041678-C-00047(922)</t>
  </si>
  <si>
    <t>2231818F</t>
  </si>
  <si>
    <t>041678-C-00007(954)</t>
  </si>
  <si>
    <t>041678-C-00044(941)</t>
  </si>
  <si>
    <t>041678-C-00046(638)</t>
  </si>
  <si>
    <t>041678-C-00043(940)</t>
  </si>
  <si>
    <t>041678-C-00040(1004)</t>
  </si>
  <si>
    <t>041678-C-00033(1039)</t>
  </si>
  <si>
    <t>041678-C-00039(1008)</t>
  </si>
  <si>
    <t>041678-C-00032(1037)</t>
  </si>
  <si>
    <t>041678-C-00031(1028)</t>
  </si>
  <si>
    <t xml:space="preserve">Sample 1 special motor. Tried to rebuild w/o pink stuff. No luck so far. </t>
  </si>
  <si>
    <t>2231818E</t>
  </si>
  <si>
    <t>041678-C-00001(sp1)</t>
  </si>
  <si>
    <t>041678-C-00035(1038)</t>
  </si>
  <si>
    <t>2231819A</t>
  </si>
  <si>
    <t>041678-C-00037(1001)</t>
  </si>
  <si>
    <t>041678-C-00036(1000)</t>
  </si>
  <si>
    <t>kxiao: 41041 &amp; 41043? Zak?</t>
  </si>
  <si>
    <t>2231819B</t>
  </si>
  <si>
    <t>B&amp;R 20220923</t>
  </si>
  <si>
    <t>041678-C-00034(1002)</t>
  </si>
  <si>
    <t>041678-C-00089(1071)</t>
  </si>
  <si>
    <t>Sent as replacement for RMA...</t>
  </si>
  <si>
    <t>2231819C</t>
  </si>
  <si>
    <t>041678-C-00090(1070)</t>
  </si>
  <si>
    <t>2231819D</t>
  </si>
  <si>
    <t>041678-C-00082(1076)</t>
  </si>
  <si>
    <t>2231819E</t>
  </si>
  <si>
    <t>041678-C-00081(1068)</t>
  </si>
  <si>
    <t>2231029A</t>
  </si>
  <si>
    <t>Kinemetrix 20220923</t>
  </si>
  <si>
    <t>19-08</t>
  </si>
  <si>
    <t>041678-C-00088(1072)</t>
  </si>
  <si>
    <t>2231029B</t>
  </si>
  <si>
    <t>041678-C-00087(1073)</t>
  </si>
  <si>
    <t>Thermo Fisher 20220919</t>
  </si>
  <si>
    <t>041678-C-00086()</t>
  </si>
  <si>
    <t>041678-C-00085(1075)</t>
  </si>
  <si>
    <t>041678-C-00084(1077)</t>
  </si>
  <si>
    <t>2231027A</t>
  </si>
  <si>
    <t>Thermo Fisher 20220921</t>
  </si>
  <si>
    <t>041678-C-00083(1074)</t>
  </si>
  <si>
    <t>2231027E</t>
  </si>
  <si>
    <t>041678-C-00181(1012)</t>
  </si>
  <si>
    <t>2231027F</t>
  </si>
  <si>
    <t>041678-C-00182(1011)</t>
  </si>
  <si>
    <t>041678-C-00183(1033)</t>
  </si>
  <si>
    <t>041678-C-00184(1027)</t>
  </si>
  <si>
    <t>On Shelf</t>
  </si>
  <si>
    <t>041678-C-00190(1048)</t>
  </si>
  <si>
    <t>041678-C-00189(1021)</t>
  </si>
  <si>
    <t>223181A3</t>
  </si>
  <si>
    <t>041678-C-00188(1035)</t>
  </si>
  <si>
    <t>223181A1</t>
  </si>
  <si>
    <t>041678-C-00187(1034)</t>
  </si>
  <si>
    <t>223181A2</t>
  </si>
  <si>
    <t>041678-C-00186(1023)</t>
  </si>
  <si>
    <t>041678-C-00185(1029)</t>
  </si>
  <si>
    <t>2231028B</t>
  </si>
  <si>
    <t>041678-C-00170(1129)</t>
  </si>
  <si>
    <t>2231028D</t>
  </si>
  <si>
    <t>041678-C-00162(1121)</t>
  </si>
  <si>
    <t>042019-3/00043</t>
  </si>
  <si>
    <t>unknown</t>
  </si>
  <si>
    <t>2231028C</t>
  </si>
  <si>
    <t>041678-C-00161(1124)</t>
  </si>
  <si>
    <t>042019-3/00001</t>
  </si>
  <si>
    <t>2231028E</t>
  </si>
  <si>
    <t>041678-C-00168(1136)</t>
  </si>
  <si>
    <t>042019-3/00042</t>
  </si>
  <si>
    <t>2231028F</t>
  </si>
  <si>
    <t>041678-C-00169(1138)</t>
  </si>
  <si>
    <t>042019-3/00041</t>
  </si>
  <si>
    <t>041678-C-00163(1120)</t>
  </si>
  <si>
    <t>042019-3/00051</t>
  </si>
  <si>
    <t>041678-C-00164(1128)</t>
  </si>
  <si>
    <t>042019-3/00049</t>
  </si>
  <si>
    <t>041678-C-00165(1126)</t>
  </si>
  <si>
    <t>042019-3/00046</t>
  </si>
  <si>
    <t>041678-C-00166(1134)</t>
  </si>
  <si>
    <t>042019-3/00022</t>
  </si>
  <si>
    <t>041678-C-00167(1119)</t>
  </si>
  <si>
    <t>042019-3/00050</t>
  </si>
  <si>
    <t>2231030F</t>
  </si>
  <si>
    <t>043222-1-00083(1154)</t>
  </si>
  <si>
    <t>042019-3/00048</t>
  </si>
  <si>
    <t>2231031A</t>
  </si>
  <si>
    <t>043222-1-00082(1155)</t>
  </si>
  <si>
    <t>042019-3/00053</t>
  </si>
  <si>
    <t>2231029D</t>
  </si>
  <si>
    <t>043222-1-00002(1199)</t>
  </si>
  <si>
    <t>042019-3/00023</t>
  </si>
  <si>
    <t>043222-1-00003(1200)</t>
  </si>
  <si>
    <t>042019-3/00034</t>
  </si>
  <si>
    <t>2231029E</t>
  </si>
  <si>
    <t>043222-1-00005()</t>
  </si>
  <si>
    <t>042019-3/00025</t>
  </si>
  <si>
    <t>2231029F</t>
  </si>
  <si>
    <t>043222-1-00009(1207)</t>
  </si>
  <si>
    <t>042019-3/00029</t>
  </si>
  <si>
    <t>043222-1-00010(1251)</t>
  </si>
  <si>
    <t>042019-3/00037</t>
  </si>
  <si>
    <t>043222-1-00004(1201)</t>
  </si>
  <si>
    <t>042019-3/00045</t>
  </si>
  <si>
    <t>043222-1-00006(1203)</t>
  </si>
  <si>
    <t>042019-3/00055</t>
  </si>
  <si>
    <t>043222-1-00007(1204)</t>
  </si>
  <si>
    <t>042019-3/00054</t>
  </si>
  <si>
    <t>2231031B</t>
  </si>
  <si>
    <t>043222-1-00008(1206)</t>
  </si>
  <si>
    <t>042019-3/00021</t>
  </si>
  <si>
    <t>043222-1-00071(1197)</t>
  </si>
  <si>
    <t xml:space="preserve"> 042019-3/00010</t>
  </si>
  <si>
    <t>043222-1-00072(1182)</t>
  </si>
  <si>
    <t>042019-3/00039</t>
  </si>
  <si>
    <t>043222-1-00080(1157)</t>
  </si>
  <si>
    <t>042019-3/00012</t>
  </si>
  <si>
    <t>043222-1-00078(1159)</t>
  </si>
  <si>
    <t>042019-3/00031</t>
  </si>
  <si>
    <t>043222-1-00077(1160)</t>
  </si>
  <si>
    <t>042019-3/00007</t>
  </si>
  <si>
    <t>043222-1-00073(1184)</t>
  </si>
  <si>
    <t>042019-3/00060</t>
  </si>
  <si>
    <t>043222-1-00075(1223)</t>
  </si>
  <si>
    <t>042019-3/00052</t>
  </si>
  <si>
    <t>043222-1-00076(1224)</t>
  </si>
  <si>
    <t>042019-3/00057</t>
  </si>
  <si>
    <t>S3P-TE-1.6Step-STO-disabled 6mm</t>
  </si>
  <si>
    <t>043222-1-00074(1221)</t>
  </si>
  <si>
    <t>042019-3/00056</t>
  </si>
  <si>
    <t>043222-1-00070(1181)</t>
  </si>
  <si>
    <t>042019-3/00047</t>
  </si>
  <si>
    <t>043222-1-00062(1209)</t>
  </si>
  <si>
    <t>042019-3/00040</t>
  </si>
  <si>
    <t>043222-1-00061(1211)</t>
  </si>
  <si>
    <t>042019-3/00058</t>
  </si>
  <si>
    <t>043222-1-00068(1179)</t>
  </si>
  <si>
    <t>042019-3/00059</t>
  </si>
  <si>
    <t>043222-1-00067(1186)</t>
  </si>
  <si>
    <t>042019-3/00148</t>
  </si>
  <si>
    <t>2231030A</t>
  </si>
  <si>
    <t>043222-1-00063(1175)</t>
  </si>
  <si>
    <t>042019-3/00147</t>
  </si>
  <si>
    <t>2231030B</t>
  </si>
  <si>
    <t>043222-1-00069(1180)</t>
  </si>
  <si>
    <t>042019-3/00224</t>
  </si>
  <si>
    <t>2231030C</t>
  </si>
  <si>
    <t>043222-1-00066(1178)</t>
  </si>
  <si>
    <t>042019-3/00231</t>
  </si>
  <si>
    <t>2231030D</t>
  </si>
  <si>
    <t>043222-1-00065(1177)</t>
  </si>
  <si>
    <t>042019-3/00230</t>
  </si>
  <si>
    <t>2231030E</t>
  </si>
  <si>
    <t>043222-1-00040(1166)</t>
  </si>
  <si>
    <t>042019-3/00225</t>
  </si>
  <si>
    <t>043222-1-00038(1170)</t>
  </si>
  <si>
    <t>042019-3/00236</t>
  </si>
  <si>
    <t>043222-1-00037(1162)</t>
  </si>
  <si>
    <t>042019-3/00237</t>
  </si>
  <si>
    <t>043222-1-00034(1210)</t>
  </si>
  <si>
    <t>042019-3/00238</t>
  </si>
  <si>
    <t>043222-1-00039(1168)</t>
  </si>
  <si>
    <t>042019-3/00235</t>
  </si>
  <si>
    <t>043222-1-00035(1163)</t>
  </si>
  <si>
    <t>042019-3/00030</t>
  </si>
  <si>
    <t>043222-1-00036(1161)</t>
  </si>
  <si>
    <t>042019-3/00211</t>
  </si>
  <si>
    <t>043222-1-00051(1253)</t>
  </si>
  <si>
    <t>042019-3/00210</t>
  </si>
  <si>
    <t>043222-1-00058(1215)</t>
  </si>
  <si>
    <t>042019-3/00234</t>
  </si>
  <si>
    <t>043222-1-00052(1252)</t>
  </si>
  <si>
    <t>042019-3/00209</t>
  </si>
  <si>
    <t>043222-1-00054(1227)</t>
  </si>
  <si>
    <t>042019-3/00208</t>
  </si>
  <si>
    <t>043222-1-00056(1216)</t>
  </si>
  <si>
    <t>042019-3/00207</t>
  </si>
  <si>
    <t>041678-C-00057(1217)</t>
  </si>
  <si>
    <t>042019-3/00206</t>
  </si>
  <si>
    <t>041678-C-00042(1164)</t>
  </si>
  <si>
    <t>042019-3/00233</t>
  </si>
  <si>
    <t>041678-C-00032(1195)</t>
  </si>
  <si>
    <t>042019-3/00232</t>
  </si>
  <si>
    <t>041678-C-00050(1254)</t>
  </si>
  <si>
    <t>042019-3/00229</t>
  </si>
  <si>
    <t>041678-C-00055(1218)</t>
  </si>
  <si>
    <t>042019-3/00228</t>
  </si>
  <si>
    <t>041678-C-00044(1245)</t>
  </si>
  <si>
    <t>042019-3/00218</t>
  </si>
  <si>
    <t>041678-C-00043(1246)</t>
  </si>
  <si>
    <t>042019-3/00227</t>
  </si>
  <si>
    <t>041678-C-00048(1237)</t>
  </si>
  <si>
    <t>042019-3/00226</t>
  </si>
  <si>
    <t>041678-C-00049(1236)</t>
  </si>
  <si>
    <t>042019-3/00221</t>
  </si>
  <si>
    <t>041678-C-00076(1044)</t>
  </si>
  <si>
    <t>042019-3/00171</t>
  </si>
  <si>
    <t>041678-C-00045(1241)</t>
  </si>
  <si>
    <t>042019-3/00170</t>
  </si>
  <si>
    <t>041678-C-00046(1239)</t>
  </si>
  <si>
    <t>042019-3/00167</t>
  </si>
  <si>
    <t>041678-C-00011(1250)</t>
  </si>
  <si>
    <t>042019-3/00166</t>
  </si>
  <si>
    <t>041678-C-00013(1230)</t>
  </si>
  <si>
    <t>042019-3/00196</t>
  </si>
  <si>
    <t>041678-C-00020(1229)</t>
  </si>
  <si>
    <t>042019-3/00197</t>
  </si>
  <si>
    <t>041678-C-00019(1225)</t>
  </si>
  <si>
    <t>042019-3/00195</t>
  </si>
  <si>
    <t>041678-C-00012(1249)</t>
  </si>
  <si>
    <t>042019-3/00194</t>
  </si>
  <si>
    <t>041678-C-00015(1234)</t>
  </si>
  <si>
    <t>042019-3/00193</t>
  </si>
  <si>
    <t>041678-C-00014(1235)</t>
  </si>
  <si>
    <t>042019-3/00192</t>
  </si>
  <si>
    <t>041678-C-00016(1233)</t>
  </si>
  <si>
    <t>042019-3/00179</t>
  </si>
  <si>
    <t>041678-C-00017(1248)</t>
  </si>
  <si>
    <t>042019-3/00177</t>
  </si>
  <si>
    <t>041678-C-00()</t>
  </si>
  <si>
    <t>042019-3/00168</t>
  </si>
  <si>
    <t>042019-3/00176</t>
  </si>
  <si>
    <t>042019-3/00169</t>
  </si>
  <si>
    <t>042019-3/00178</t>
  </si>
  <si>
    <t>042019-3/00172</t>
  </si>
  <si>
    <t>042019-3/00173</t>
  </si>
  <si>
    <t>042019-3/00175</t>
  </si>
  <si>
    <t>042019-3/00174</t>
  </si>
  <si>
    <t>042019-3/00013</t>
  </si>
  <si>
    <t>042019-3/00219</t>
  </si>
  <si>
    <t>042019-3/00028</t>
  </si>
  <si>
    <t>042019-3/00027</t>
  </si>
  <si>
    <t>Manufacturing Serial Number</t>
  </si>
  <si>
    <t>SN</t>
  </si>
  <si>
    <t>Currently Used on Flw</t>
  </si>
  <si>
    <t>Tape CPU backside</t>
  </si>
  <si>
    <t>R8 fixed</t>
  </si>
  <si>
    <t>Clean Thru-hole Solder</t>
  </si>
  <si>
    <t>CPU back support</t>
  </si>
  <si>
    <t>Special Note 1</t>
  </si>
  <si>
    <t>1x 1mm thermal pad (soft &amp; 6W/(Km))</t>
  </si>
  <si>
    <t>040619-1 00002</t>
  </si>
  <si>
    <t>West HDMI unreliable</t>
  </si>
  <si>
    <t>040619-1 00003</t>
  </si>
  <si>
    <t>West HDMI unreliable. CPU damaged while debugging T4111 failure. Heat sink required if to be used in the future</t>
  </si>
  <si>
    <t>1x 1mm thermal pad</t>
  </si>
  <si>
    <r>
      <t xml:space="preserve">431
</t>
    </r>
    <r>
      <rPr>
        <rFont val="Arial"/>
        <color rgb="00000000"/>
      </rPr>
      <t>469</t>
    </r>
  </si>
  <si>
    <t>1x 0.75mm thermal pad</t>
  </si>
  <si>
    <t>040619-1 00013</t>
  </si>
  <si>
    <t>Used in 427 first.</t>
  </si>
  <si>
    <r>
      <t xml:space="preserve">447
</t>
    </r>
    <r>
      <rPr>
        <rFont val="Arial"/>
        <color rgb="00000000"/>
      </rPr>
      <t>465</t>
    </r>
  </si>
  <si>
    <r>
      <t xml:space="preserve">442
</t>
    </r>
    <r>
      <rPr>
        <rFont val="Arial"/>
        <color rgb="00000000"/>
      </rPr>
      <t>468</t>
    </r>
  </si>
  <si>
    <t>040619-1 00020</t>
  </si>
  <si>
    <t>040619-1 00021</t>
  </si>
  <si>
    <r>
      <t xml:space="preserve">443
</t>
    </r>
    <r>
      <rPr>
        <rFont val="Arial"/>
        <color rgb="00000000"/>
      </rPr>
      <t>467</t>
    </r>
  </si>
  <si>
    <t>Used in 443 first</t>
  </si>
  <si>
    <t>2x 0.5mm thermal pad</t>
  </si>
  <si>
    <t>040619-1 00027</t>
  </si>
  <si>
    <t>040619-1 00029</t>
  </si>
  <si>
    <t>040619-1 00038</t>
  </si>
  <si>
    <t>Unreliable booting up</t>
  </si>
  <si>
    <t>2000001A</t>
  </si>
  <si>
    <t>040619-1 00044</t>
  </si>
  <si>
    <t>2000001B</t>
  </si>
  <si>
    <t>Flash has issue</t>
  </si>
  <si>
    <t>2000001C</t>
  </si>
  <si>
    <t>Unreliable west HDMI when used as master</t>
  </si>
  <si>
    <t>2000001D</t>
  </si>
  <si>
    <t>2000001E</t>
  </si>
  <si>
    <t>2000001F</t>
  </si>
  <si>
    <r>
      <rPr>
        <rFont val="Arial"/>
        <strike val="1"/>
        <color rgb="00000000"/>
      </rPr>
      <t>419</t>
    </r>
    <r>
      <t xml:space="preserve">
466</t>
    </r>
  </si>
  <si>
    <t>040619-1 00050</t>
  </si>
  <si>
    <t>Power connector is broken from amplifier test (Dr. Lu's room)</t>
  </si>
  <si>
    <t>1x 0.5mm thermal pad (pink), w think heat sink</t>
  </si>
  <si>
    <t>1x 0.5mm thermal pad (pink), w new v3 heat sink</t>
  </si>
  <si>
    <t>2000009A</t>
  </si>
  <si>
    <t>2000009B</t>
  </si>
  <si>
    <t>2000003B</t>
  </si>
  <si>
    <t>2000003A</t>
  </si>
  <si>
    <t>2000003D</t>
  </si>
  <si>
    <t>2000003C</t>
  </si>
  <si>
    <t>2000003E</t>
  </si>
  <si>
    <t>Fixed short on pin 4 &amp;5 top row of East HDMI</t>
  </si>
  <si>
    <t>2000003F</t>
  </si>
  <si>
    <t>2000004C</t>
  </si>
  <si>
    <t>2000004E</t>
  </si>
  <si>
    <t>040619-2 00029</t>
  </si>
  <si>
    <t>2000004D</t>
  </si>
  <si>
    <t>040619-2 00031</t>
  </si>
  <si>
    <t>Broken, received from Dr. Lu</t>
  </si>
  <si>
    <t>1x 1mm thermal pad (soft &amp; 6W/(Km)), w thick heat sink</t>
  </si>
  <si>
    <t>2000004A</t>
  </si>
  <si>
    <t>2000004F</t>
  </si>
  <si>
    <t>040619-2 00039</t>
  </si>
  <si>
    <t>040619-2 00045</t>
  </si>
  <si>
    <t>2000006D</t>
  </si>
  <si>
    <t>0000006B</t>
  </si>
  <si>
    <t>2000006F</t>
  </si>
  <si>
    <t>040619-2 00052</t>
  </si>
  <si>
    <t>2000008C</t>
  </si>
  <si>
    <t>00000067</t>
  </si>
  <si>
    <t>0000006c</t>
  </si>
  <si>
    <t>040619-2 00060</t>
  </si>
  <si>
    <t>2000005E</t>
  </si>
  <si>
    <t>Initially normal, but suddenly East HDMI became unreliable (blinks in PMT)</t>
  </si>
  <si>
    <t>0000005C</t>
  </si>
  <si>
    <t>040619-2 00064</t>
  </si>
  <si>
    <t>1.8V and GND has resistance of 4Ohm. 1M+ is expected. From a FLW returned by B&amp;R</t>
  </si>
  <si>
    <t>040619-2 00065</t>
  </si>
  <si>
    <t>2000005F</t>
  </si>
  <si>
    <t>040619-2 00067</t>
  </si>
  <si>
    <t>Initially normal, but suddenly West and South HDMI stopped working as master (single Flyway)</t>
  </si>
  <si>
    <t>040619-2 00068</t>
  </si>
  <si>
    <t>2000004B</t>
  </si>
  <si>
    <t>1.8V and GND has resistance of 0.9Ohm. 1M+ is expected. From a FLW returned by B&amp;R</t>
  </si>
  <si>
    <t>040619-2 00074</t>
  </si>
  <si>
    <t>040619-2 00075</t>
  </si>
  <si>
    <t>2000007C</t>
  </si>
  <si>
    <t>2000007D</t>
  </si>
  <si>
    <t>040619-2 00077</t>
  </si>
  <si>
    <t>2000007E</t>
  </si>
  <si>
    <t>CPU Dead. +15V shorted to Addr0</t>
  </si>
  <si>
    <t>2000008E</t>
  </si>
  <si>
    <t>2000007B</t>
  </si>
  <si>
    <t>2000008F</t>
  </si>
  <si>
    <t>2000005B</t>
  </si>
  <si>
    <t>2000005A</t>
  </si>
  <si>
    <t>2000006E</t>
  </si>
  <si>
    <t>2000008A</t>
  </si>
  <si>
    <t>2000008D</t>
  </si>
  <si>
    <t>040619-2 00092</t>
  </si>
  <si>
    <t>2000008B</t>
  </si>
  <si>
    <t>2000007F</t>
  </si>
  <si>
    <t>1x 0.5mm thermal pad (7W/(Km)), w think heat sink</t>
  </si>
  <si>
    <t>0000006A</t>
  </si>
  <si>
    <t>040619-2 00101</t>
  </si>
  <si>
    <t>040619-2 00102</t>
  </si>
  <si>
    <t>040619-2 00103</t>
  </si>
  <si>
    <t>040619-2 00104</t>
  </si>
  <si>
    <t>040619-2 00105</t>
  </si>
  <si>
    <t>040619-2 00106</t>
  </si>
  <si>
    <t>040619-2 00107</t>
  </si>
  <si>
    <t>040619-2 00108</t>
  </si>
  <si>
    <t>040619-2 00109</t>
  </si>
  <si>
    <t>040619-2 00110</t>
  </si>
  <si>
    <t>040619-2 00111</t>
  </si>
  <si>
    <t>040619-2 00112</t>
  </si>
  <si>
    <t>040619-2 00113</t>
  </si>
  <si>
    <t>040619-2 00114</t>
  </si>
  <si>
    <t>040619-2 00115</t>
  </si>
  <si>
    <t>040619-2 00116</t>
  </si>
  <si>
    <t>dc-dc wrong after a while, does not output 12V. Current is 0.02A</t>
  </si>
  <si>
    <t>041731-0 00001</t>
  </si>
  <si>
    <t>2100006D</t>
  </si>
  <si>
    <t>2100002B</t>
  </si>
  <si>
    <t>fragile caps replaced and diode removed</t>
  </si>
  <si>
    <t>041731-0 00007</t>
  </si>
  <si>
    <t>2100002C</t>
  </si>
  <si>
    <t>2100006B</t>
  </si>
  <si>
    <t>2100005A</t>
  </si>
  <si>
    <t>C127 is broken, so -15V is shorted to GND. Replaced C126~129 to fix.</t>
  </si>
  <si>
    <t>041731-0 00019</t>
  </si>
  <si>
    <t>041731-0 00020</t>
  </si>
  <si>
    <t>2100003F</t>
  </si>
  <si>
    <t>2100003E</t>
  </si>
  <si>
    <t>041731-0 00031</t>
  </si>
  <si>
    <t>0A</t>
  </si>
  <si>
    <t>041731-0 00032</t>
  </si>
  <si>
    <t>2100000A</t>
  </si>
  <si>
    <t>2100006A</t>
  </si>
  <si>
    <t>2100000B</t>
  </si>
  <si>
    <t>041731-0 00042</t>
  </si>
  <si>
    <t>041731-0 00045</t>
  </si>
  <si>
    <t>12V shorted to GND=&gt; Replaced 12v module to fix</t>
  </si>
  <si>
    <t>041731-0 00051</t>
  </si>
  <si>
    <t>041731-0 00056</t>
  </si>
  <si>
    <t>2100001E</t>
  </si>
  <si>
    <t>041731-0 00057</t>
  </si>
  <si>
    <t>4248 (-)</t>
  </si>
  <si>
    <t>was 4248; burned out</t>
  </si>
  <si>
    <t>Current drawn is 0.27A. No power output to HDMI connectors. CPU may be burnt because all power directly goes to CPU.</t>
  </si>
  <si>
    <t>041731-0 00058</t>
  </si>
  <si>
    <t>2100001F</t>
  </si>
  <si>
    <t>replacement for 00057</t>
  </si>
  <si>
    <t>041731-0 00063</t>
  </si>
  <si>
    <t>was in 4244</t>
  </si>
  <si>
    <t>fragile caps replaced, diode removed</t>
  </si>
  <si>
    <t>2100002A</t>
  </si>
  <si>
    <t>041731-0 00070</t>
  </si>
  <si>
    <t>2100004D</t>
  </si>
  <si>
    <t>2100004C</t>
  </si>
  <si>
    <t>2100004A</t>
  </si>
  <si>
    <t>2100004B</t>
  </si>
  <si>
    <t>2100005C</t>
  </si>
  <si>
    <t>041731-0 00089</t>
  </si>
  <si>
    <t>0A, R200 not populated</t>
  </si>
  <si>
    <t>041731-0 00093</t>
  </si>
  <si>
    <t>041731-0 00096</t>
  </si>
  <si>
    <t>2100001A</t>
  </si>
  <si>
    <t>041731-0 00097</t>
  </si>
  <si>
    <t>041731-0 00103</t>
  </si>
  <si>
    <t>2100001D</t>
  </si>
  <si>
    <t>2100005F</t>
  </si>
  <si>
    <t>041731-0 00109</t>
  </si>
  <si>
    <t>2100005D</t>
  </si>
  <si>
    <t>CPU may be damaged by sensor</t>
  </si>
  <si>
    <t>2100005E</t>
  </si>
  <si>
    <t>2100004F</t>
  </si>
  <si>
    <t>2100004E</t>
  </si>
  <si>
    <t>2100006E</t>
  </si>
  <si>
    <t>2100006F</t>
  </si>
  <si>
    <t>2100001C</t>
  </si>
  <si>
    <t>041731-0 00126</t>
  </si>
  <si>
    <t>041731-0 00127</t>
  </si>
  <si>
    <t>041731-0 00128</t>
  </si>
  <si>
    <t>041731-0 00129</t>
  </si>
  <si>
    <t>041731-0 00130</t>
  </si>
  <si>
    <t>041731-0 00131</t>
  </si>
  <si>
    <t>041731-0 00132</t>
  </si>
  <si>
    <t>041731-0 00133</t>
  </si>
  <si>
    <t>041731-2 00007</t>
  </si>
  <si>
    <t>2100009A</t>
  </si>
  <si>
    <t>2100009C</t>
  </si>
  <si>
    <t>2100009D</t>
  </si>
  <si>
    <t>2100009B</t>
  </si>
  <si>
    <t>2100009E</t>
  </si>
  <si>
    <t>041731-2 00015</t>
  </si>
  <si>
    <t>210000A0</t>
  </si>
  <si>
    <t>AD flash has reading issue. The output from reading PIN15 (DQ0) fails so pin 7 (chip select) keeps switching. Didn't find PCBA issue, seems like the flash chip has issue</t>
  </si>
  <si>
    <t>2100009F</t>
  </si>
  <si>
    <t>210000A2</t>
  </si>
  <si>
    <t>210000A1</t>
  </si>
  <si>
    <t>210000A3</t>
  </si>
  <si>
    <t>210000A4</t>
  </si>
  <si>
    <t>210000CC</t>
  </si>
  <si>
    <t>210000A5</t>
  </si>
  <si>
    <t>210000A6</t>
  </si>
  <si>
    <t>210000A7</t>
  </si>
  <si>
    <t>210000A8</t>
  </si>
  <si>
    <t>041731-2 00026</t>
  </si>
  <si>
    <t>210000A9</t>
  </si>
  <si>
    <t>041731-2 00029</t>
  </si>
  <si>
    <t>041731-2 00031</t>
  </si>
  <si>
    <t>210000CD</t>
  </si>
  <si>
    <t>041731-2 00035</t>
  </si>
  <si>
    <t>East port unreliable from HDMI tester because initially 1 pin of HDMI can't be inserted in the socket. Poked the hole to solve this issue but it may make the socket unreliable</t>
  </si>
  <si>
    <t>041731-2 00036</t>
  </si>
  <si>
    <t>041731-2 00037</t>
  </si>
  <si>
    <t>2100008D</t>
  </si>
  <si>
    <t>Working, but is heavily modified, don't ship</t>
  </si>
  <si>
    <t>041731-2 00038</t>
  </si>
  <si>
    <t>2100008C</t>
  </si>
  <si>
    <t>Pins of u3_v are shorted, sent to Dorigo for RMA</t>
  </si>
  <si>
    <t>Used for sensor test. Sensor reading never updates since 2022-03-10, CPU damage probably</t>
  </si>
  <si>
    <t>041731-2 00041</t>
  </si>
  <si>
    <t>041731-2 00045</t>
  </si>
  <si>
    <t>2100008A</t>
  </si>
  <si>
    <t>Was in 4279, which turned out to have a dead sensor</t>
  </si>
  <si>
    <t>2100008B</t>
  </si>
  <si>
    <t>041731-2 00051</t>
  </si>
  <si>
    <t>2100007F</t>
  </si>
  <si>
    <t>041731-2 00054</t>
  </si>
  <si>
    <t>????????</t>
  </si>
  <si>
    <t>2100007D</t>
  </si>
  <si>
    <t>2100007C</t>
  </si>
  <si>
    <t>2100007B</t>
  </si>
  <si>
    <t>2100007A</t>
  </si>
  <si>
    <t>041731-2 00059</t>
  </si>
  <si>
    <t>041731-2 00060</t>
  </si>
  <si>
    <t>041731-2 00061</t>
  </si>
  <si>
    <t>041731-2 00063</t>
  </si>
  <si>
    <t>2200000B</t>
  </si>
  <si>
    <t>041731-2 00064</t>
  </si>
  <si>
    <t>2200000A</t>
  </si>
  <si>
    <t>210000CA</t>
  </si>
  <si>
    <t>210000CB</t>
  </si>
  <si>
    <t>041731-2 00067</t>
  </si>
  <si>
    <t>041731-2 00068</t>
  </si>
  <si>
    <t>2100010F</t>
  </si>
  <si>
    <t>210000C6</t>
  </si>
  <si>
    <t>210000C7</t>
  </si>
  <si>
    <t>210000C8</t>
  </si>
  <si>
    <t>210000C9</t>
  </si>
  <si>
    <t>210000C0</t>
  </si>
  <si>
    <t>210000BF</t>
  </si>
  <si>
    <t>041731-2 00075</t>
  </si>
  <si>
    <t>was in 4418. Has fw=21-0F</t>
  </si>
  <si>
    <t>210000BE</t>
  </si>
  <si>
    <t>041731-2 00077</t>
  </si>
  <si>
    <t>0A when powered up</t>
  </si>
  <si>
    <t>041731-2 00078</t>
  </si>
  <si>
    <t>210000C2</t>
  </si>
  <si>
    <t>210000C1</t>
  </si>
  <si>
    <t>041731-2 00081</t>
  </si>
  <si>
    <t>210000C5</t>
  </si>
  <si>
    <t>210000C4</t>
  </si>
  <si>
    <t>210000C3</t>
  </si>
  <si>
    <t>210000B6</t>
  </si>
  <si>
    <t>was 4322, but removed since the LED didn't glow; repaired</t>
  </si>
  <si>
    <t>210000CE</t>
  </si>
  <si>
    <t>210000CF</t>
  </si>
  <si>
    <t>210000D0</t>
  </si>
  <si>
    <t>210000BA</t>
  </si>
  <si>
    <t>210000B9</t>
  </si>
  <si>
    <t>210000B8</t>
  </si>
  <si>
    <t>210000B7</t>
  </si>
  <si>
    <t>210000BD</t>
  </si>
  <si>
    <t>210000BC</t>
  </si>
  <si>
    <t>041731-2 00095</t>
  </si>
  <si>
    <t>2100011E</t>
  </si>
  <si>
    <t>210000BB</t>
  </si>
  <si>
    <t>210000D7</t>
  </si>
  <si>
    <t>210000AA</t>
  </si>
  <si>
    <t>210000AB</t>
  </si>
  <si>
    <t>041731-2 00100</t>
  </si>
  <si>
    <t>210000D4</t>
  </si>
  <si>
    <t>041731-2 00102</t>
  </si>
  <si>
    <t>0.30A</t>
  </si>
  <si>
    <t>210000D5</t>
  </si>
  <si>
    <t>210000D6</t>
  </si>
  <si>
    <t>210000D1</t>
  </si>
  <si>
    <t>210000D2</t>
  </si>
  <si>
    <t>041731-2 00109</t>
  </si>
  <si>
    <t>210000B2</t>
  </si>
  <si>
    <t>210000B3</t>
  </si>
  <si>
    <t>210000B4</t>
  </si>
  <si>
    <t>041731-2 00113</t>
  </si>
  <si>
    <t>2100011C</t>
  </si>
  <si>
    <t>210000AF</t>
  </si>
  <si>
    <t>210000B0</t>
  </si>
  <si>
    <t>210000B1</t>
  </si>
  <si>
    <t>210000AC</t>
  </si>
  <si>
    <t>210000AD</t>
  </si>
  <si>
    <t>210000AE</t>
  </si>
  <si>
    <t>041731-2 00120</t>
  </si>
  <si>
    <t>2100011B</t>
  </si>
  <si>
    <t>041731-2 00121</t>
  </si>
  <si>
    <t>041731-2 00122</t>
  </si>
  <si>
    <t>041731-2 00123</t>
  </si>
  <si>
    <t>210000FF</t>
  </si>
  <si>
    <t>041731-2 00125</t>
  </si>
  <si>
    <t>041731-2 00126</t>
  </si>
  <si>
    <t>041731-2 00127</t>
  </si>
  <si>
    <t>041731-2 00128</t>
  </si>
  <si>
    <t>210000B5</t>
  </si>
  <si>
    <t>041731-2 00130</t>
  </si>
  <si>
    <t>041731-2 00131</t>
  </si>
  <si>
    <t>041731-2 00132</t>
  </si>
  <si>
    <t>041731-2 00133</t>
  </si>
  <si>
    <t>210000F7</t>
  </si>
  <si>
    <t>210000F6</t>
  </si>
  <si>
    <t>210000F5</t>
  </si>
  <si>
    <t>041731-2 00136</t>
  </si>
  <si>
    <t>210000F4</t>
  </si>
  <si>
    <t>041731-2 00137</t>
  </si>
  <si>
    <t>210000FB</t>
  </si>
  <si>
    <t>041731-2 00138</t>
  </si>
  <si>
    <t>210000FA</t>
  </si>
  <si>
    <t>041731-2 00139</t>
  </si>
  <si>
    <t>210000F9</t>
  </si>
  <si>
    <t>041731-2 00140</t>
  </si>
  <si>
    <t>210000F8</t>
  </si>
  <si>
    <t>210000FE</t>
  </si>
  <si>
    <t>041731-2 00142</t>
  </si>
  <si>
    <t>2100011A</t>
  </si>
  <si>
    <t>Was in 4412</t>
  </si>
  <si>
    <t>210000FD</t>
  </si>
  <si>
    <t>041731-2 00144</t>
  </si>
  <si>
    <t>210000FC</t>
  </si>
  <si>
    <t>210000E9</t>
  </si>
  <si>
    <t>210000E8</t>
  </si>
  <si>
    <t>210000E7</t>
  </si>
  <si>
    <t>041731-2 00148</t>
  </si>
  <si>
    <t>2100011F</t>
  </si>
  <si>
    <t>210000ED</t>
  </si>
  <si>
    <t>210000EC</t>
  </si>
  <si>
    <t>210000EB</t>
  </si>
  <si>
    <t>210000EA</t>
  </si>
  <si>
    <t>210000F3</t>
  </si>
  <si>
    <t>210000F2</t>
  </si>
  <si>
    <t>210000F1</t>
  </si>
  <si>
    <t>210000EF</t>
  </si>
  <si>
    <t>041731-2 00157</t>
  </si>
  <si>
    <t>210000DF</t>
  </si>
  <si>
    <t>041731-2 00158</t>
  </si>
  <si>
    <t>210000DE</t>
  </si>
  <si>
    <t>041731-2 00159</t>
  </si>
  <si>
    <t>210000DD</t>
  </si>
  <si>
    <t>041731-2 00160</t>
  </si>
  <si>
    <t>210000DC</t>
  </si>
  <si>
    <t>041731-2 00161</t>
  </si>
  <si>
    <t>210000E2</t>
  </si>
  <si>
    <t>041731-2 00162</t>
  </si>
  <si>
    <t>210000E1</t>
  </si>
  <si>
    <t>041731-2 00163</t>
  </si>
  <si>
    <t>220000BA</t>
  </si>
  <si>
    <t>firmware flash chip has issue. Whenever the update firmware is burnt, other data (PAD, UAD, S/N) are wrong from PMT</t>
  </si>
  <si>
    <t>041731-2 00164</t>
  </si>
  <si>
    <t>210000E0</t>
  </si>
  <si>
    <t>210000E6</t>
  </si>
  <si>
    <t>210000E5</t>
  </si>
  <si>
    <t>041731-2 00167</t>
  </si>
  <si>
    <t>210000E4</t>
  </si>
  <si>
    <t>041731-2 00168</t>
  </si>
  <si>
    <t>210000E3</t>
  </si>
  <si>
    <t>210000D8</t>
  </si>
  <si>
    <t>210000D9</t>
  </si>
  <si>
    <t>041731-2 00171</t>
  </si>
  <si>
    <t>210000DA</t>
  </si>
  <si>
    <t>041731-2 00172</t>
  </si>
  <si>
    <t>210000DB</t>
  </si>
  <si>
    <t>041731-2 00173</t>
  </si>
  <si>
    <t>041731-2 00174</t>
  </si>
  <si>
    <t>041731-2 00175</t>
  </si>
  <si>
    <t>041731-2 00176</t>
  </si>
  <si>
    <t>041731-2 00177</t>
  </si>
  <si>
    <t>041731-2 00178</t>
  </si>
  <si>
    <t>041731-2 00179</t>
  </si>
  <si>
    <t>041731-2 00180</t>
  </si>
  <si>
    <t>041731-2 00181</t>
  </si>
  <si>
    <t>2100012C</t>
  </si>
  <si>
    <t>Problem w/ East ("1" on tester) port? Got 1:XV on tester software with multiple external connectors</t>
  </si>
  <si>
    <t>041731-2 00182</t>
  </si>
  <si>
    <t>2100012B</t>
  </si>
  <si>
    <t>041731-2 00183</t>
  </si>
  <si>
    <t>2100012A</t>
  </si>
  <si>
    <t>041731-2 00184</t>
  </si>
  <si>
    <t>041731-2 00185</t>
  </si>
  <si>
    <t>2100012D</t>
  </si>
  <si>
    <t>041731-2 00186</t>
  </si>
  <si>
    <t>041731-2 00187</t>
  </si>
  <si>
    <t>0.25A</t>
  </si>
  <si>
    <t>041731-2 00188</t>
  </si>
  <si>
    <t>041731-2 00189</t>
  </si>
  <si>
    <t>041731-2 00190</t>
  </si>
  <si>
    <t>2100012F</t>
  </si>
  <si>
    <t>041731-2 00191</t>
  </si>
  <si>
    <t>2100011D</t>
  </si>
  <si>
    <t>041731-2 00192</t>
  </si>
  <si>
    <t>2100012E</t>
  </si>
  <si>
    <t>041731-2 00193</t>
  </si>
  <si>
    <t>2100010A</t>
  </si>
  <si>
    <t>041731-2 00194</t>
  </si>
  <si>
    <t>2100010C</t>
  </si>
  <si>
    <t>041731-2 00195</t>
  </si>
  <si>
    <t>2100010D</t>
  </si>
  <si>
    <t>041731-2 00196</t>
  </si>
  <si>
    <t>2100010E</t>
  </si>
  <si>
    <t>041731-2 00197</t>
  </si>
  <si>
    <t>041731-2 00200</t>
  </si>
  <si>
    <t>2100010B</t>
  </si>
  <si>
    <t>041731-2 00201</t>
  </si>
  <si>
    <t>041731-2 00202</t>
  </si>
  <si>
    <t>0.19A</t>
  </si>
  <si>
    <t>041731-2 00203</t>
  </si>
  <si>
    <t>041731-2 00204</t>
  </si>
  <si>
    <t>210000F0</t>
  </si>
  <si>
    <t>041731-2 00206</t>
  </si>
  <si>
    <t>041731-2 00207</t>
  </si>
  <si>
    <t>041731-2 00208</t>
  </si>
  <si>
    <t>041731-2 00209</t>
  </si>
  <si>
    <t>041731-2 00210</t>
  </si>
  <si>
    <t>041731-3 00001</t>
  </si>
  <si>
    <t>fragile caps replaced; 0.30A power up</t>
  </si>
  <si>
    <t>041731-3 00002</t>
  </si>
  <si>
    <t>2200009E</t>
  </si>
  <si>
    <t>12V DC-DC is replaced with Murata UEI25-120-D48N-C</t>
  </si>
  <si>
    <t>fragile caps replaced</t>
  </si>
  <si>
    <t>link2 rework</t>
  </si>
  <si>
    <t>041731-3 00003</t>
  </si>
  <si>
    <t>041731-3 00004</t>
  </si>
  <si>
    <t>2200001C</t>
  </si>
  <si>
    <t>East port is VV, VV, VX, VX, XX, XX... forever under HDMI tester</t>
  </si>
  <si>
    <t>041731-3 00005</t>
  </si>
  <si>
    <t>2200001A</t>
  </si>
  <si>
    <t>041731-3 00006</t>
  </si>
  <si>
    <t>220000A1</t>
  </si>
  <si>
    <t>041731-3 00007</t>
  </si>
  <si>
    <t>2200001D</t>
  </si>
  <si>
    <t>041731-3 00008</t>
  </si>
  <si>
    <t>041731-3 00009</t>
  </si>
  <si>
    <t>041731-3 00010</t>
  </si>
  <si>
    <t>041731-3 00011</t>
  </si>
  <si>
    <t>041731-3 00012</t>
  </si>
  <si>
    <t>041731-3 00013</t>
  </si>
  <si>
    <t>041731-3 00014</t>
  </si>
  <si>
    <t>041731-3 00015</t>
  </si>
  <si>
    <t>2200001F</t>
  </si>
  <si>
    <t>041731-3 00016</t>
  </si>
  <si>
    <t>2200001E</t>
  </si>
  <si>
    <t>041731-3 00017</t>
  </si>
  <si>
    <t>041731-3 00018</t>
  </si>
  <si>
    <t>Shipped to Dorigo RMA to fix 5v issue</t>
  </si>
  <si>
    <t>041731-3 00019</t>
  </si>
  <si>
    <t>041731-3 00020</t>
  </si>
  <si>
    <t>2200005A</t>
  </si>
  <si>
    <t>North port connector tilted</t>
  </si>
  <si>
    <t>041731-3 00021</t>
  </si>
  <si>
    <t>2200007E</t>
  </si>
  <si>
    <t>041731-3 00022</t>
  </si>
  <si>
    <t>041731-3 00023</t>
  </si>
  <si>
    <t>041731-3 00024</t>
  </si>
  <si>
    <t>041731-3 00025</t>
  </si>
  <si>
    <t>041731-3 00026</t>
  </si>
  <si>
    <t>220000B8</t>
  </si>
  <si>
    <t>041731-3 00027</t>
  </si>
  <si>
    <t>220000A7</t>
  </si>
  <si>
    <t>041731-3 00028</t>
  </si>
  <si>
    <t>041731-3 00029</t>
  </si>
  <si>
    <t>041731-3 00030</t>
  </si>
  <si>
    <t>041731-3 00031</t>
  </si>
  <si>
    <t>041731-3 00032</t>
  </si>
  <si>
    <t>041731-3 00033</t>
  </si>
  <si>
    <t>2200005B</t>
  </si>
  <si>
    <t>041731-3 00034</t>
  </si>
  <si>
    <t>041731-3 00035</t>
  </si>
  <si>
    <t>220000A6</t>
  </si>
  <si>
    <t>041731-3 00036</t>
  </si>
  <si>
    <t>220000AA</t>
  </si>
  <si>
    <t>041731-3 00037</t>
  </si>
  <si>
    <t>2200005C</t>
  </si>
  <si>
    <t>041731-3 00038</t>
  </si>
  <si>
    <t>2200005D</t>
  </si>
  <si>
    <t>CPU damaged from sensor test bench because power was off when disconnecting sensor cable. It shows wrong sensor pattern</t>
  </si>
  <si>
    <t>041731-3 00039</t>
  </si>
  <si>
    <t>041731-3 00040</t>
  </si>
  <si>
    <t>2200001B</t>
  </si>
  <si>
    <t>041731-3 00041</t>
  </si>
  <si>
    <t>041731-3 00042</t>
  </si>
  <si>
    <t>041731-3 00043</t>
  </si>
  <si>
    <t>041731-3 00044</t>
  </si>
  <si>
    <t>041731-3 00045</t>
  </si>
  <si>
    <t>041731-3 00046</t>
  </si>
  <si>
    <t>2200003A</t>
  </si>
  <si>
    <t>041731-3 00047</t>
  </si>
  <si>
    <t>041731-3 00048</t>
  </si>
  <si>
    <t>041731-3 00049</t>
  </si>
  <si>
    <t>041731-3 00050</t>
  </si>
  <si>
    <t>2200007A</t>
  </si>
  <si>
    <t>041731-3 00051</t>
  </si>
  <si>
    <t>2200003C</t>
  </si>
  <si>
    <t>041731-3 00052</t>
  </si>
  <si>
    <t>2200003F</t>
  </si>
  <si>
    <t>041731-3 00053</t>
  </si>
  <si>
    <t>041731-3 00054</t>
  </si>
  <si>
    <t>2200003B</t>
  </si>
  <si>
    <t>041731-3 00055</t>
  </si>
  <si>
    <t>041731-3 00056</t>
  </si>
  <si>
    <t>2200003E</t>
  </si>
  <si>
    <t>041731-3 00057</t>
  </si>
  <si>
    <t>041731-3 00058</t>
  </si>
  <si>
    <t>041731-3 00059</t>
  </si>
  <si>
    <t>2200003D</t>
  </si>
  <si>
    <t>041731-3 00060</t>
  </si>
  <si>
    <t>220000AC</t>
  </si>
  <si>
    <t>041731-3 00061</t>
  </si>
  <si>
    <t>041731-3 00062</t>
  </si>
  <si>
    <t>2200002C</t>
  </si>
  <si>
    <t>041731-3 00063</t>
  </si>
  <si>
    <t>041731-3 00064</t>
  </si>
  <si>
    <t>041731-3 00065</t>
  </si>
  <si>
    <t>2200004F</t>
  </si>
  <si>
    <t>041731-3 00066</t>
  </si>
  <si>
    <t>041731-3 00067</t>
  </si>
  <si>
    <t>2200009A</t>
  </si>
  <si>
    <t>041731-3 00068</t>
  </si>
  <si>
    <t>2200002E</t>
  </si>
  <si>
    <t>041731-3 00069</t>
  </si>
  <si>
    <t>041731-3 00070</t>
  </si>
  <si>
    <t>2200007F</t>
  </si>
  <si>
    <t>041731-3 00071</t>
  </si>
  <si>
    <t>2200002F</t>
  </si>
  <si>
    <t>041731-3 00072</t>
  </si>
  <si>
    <t>2200009F</t>
  </si>
  <si>
    <t>041731-3 00073</t>
  </si>
  <si>
    <t>2200002A</t>
  </si>
  <si>
    <t>041731-3 00074</t>
  </si>
  <si>
    <t>041731-3 00075</t>
  </si>
  <si>
    <t>041731-3 00076</t>
  </si>
  <si>
    <t>2200002D</t>
  </si>
  <si>
    <t>041731-3 00077</t>
  </si>
  <si>
    <t>041731-3 00078</t>
  </si>
  <si>
    <t>041731-3 00079</t>
  </si>
  <si>
    <t>041731-3 00080</t>
  </si>
  <si>
    <t>041731-3 00081</t>
  </si>
  <si>
    <t>041731-3 00082</t>
  </si>
  <si>
    <t>041731-3 00083</t>
  </si>
  <si>
    <t>041731-3 00084</t>
  </si>
  <si>
    <t>041731-3 00085</t>
  </si>
  <si>
    <t>was in 4499</t>
  </si>
  <si>
    <t>2200002B</t>
  </si>
  <si>
    <t>5V does not turn on, fixed</t>
  </si>
  <si>
    <t>Shipped to Dorigo RMA R-042883</t>
  </si>
  <si>
    <t>041731-3 00087</t>
  </si>
  <si>
    <t>041731-3 00088</t>
  </si>
  <si>
    <t>041731-3 00089</t>
  </si>
  <si>
    <t>041731-3 00090</t>
  </si>
  <si>
    <t>041731-3 00091</t>
  </si>
  <si>
    <t>041731-3 00092</t>
  </si>
  <si>
    <t>041731-3 00093</t>
  </si>
  <si>
    <t>041731-3 00094</t>
  </si>
  <si>
    <t>041731-3 00095</t>
  </si>
  <si>
    <t>2200004E</t>
  </si>
  <si>
    <t>torn power header - cannot resolder</t>
  </si>
  <si>
    <t>041731-3 00096</t>
  </si>
  <si>
    <t>2200004B</t>
  </si>
  <si>
    <t>041731-3 00097</t>
  </si>
  <si>
    <t>0A when power up</t>
  </si>
  <si>
    <t>041731-3 00098</t>
  </si>
  <si>
    <t>2200004A</t>
  </si>
  <si>
    <t>041731-3 00099</t>
  </si>
  <si>
    <t>2200004C</t>
  </si>
  <si>
    <t>041731-3 00100</t>
  </si>
  <si>
    <t>2200004D</t>
  </si>
  <si>
    <t>041731-3 00101</t>
  </si>
  <si>
    <t>220000B3</t>
  </si>
  <si>
    <t>041731-3 00102</t>
  </si>
  <si>
    <t>220000A8</t>
  </si>
  <si>
    <t>041731-3 00103</t>
  </si>
  <si>
    <t>2200008B</t>
  </si>
  <si>
    <t>041731-3 00104</t>
  </si>
  <si>
    <t>220000B6</t>
  </si>
  <si>
    <t>041731-3 00105</t>
  </si>
  <si>
    <t>was 4588</t>
  </si>
  <si>
    <t>220000B1</t>
  </si>
  <si>
    <t>041731-3 00106</t>
  </si>
  <si>
    <t>220000B2</t>
  </si>
  <si>
    <t>5V does not turn on</t>
  </si>
  <si>
    <t>Shipped to Dorigo RMA</t>
  </si>
  <si>
    <t>041731-3 00107</t>
  </si>
  <si>
    <t>was 4586</t>
  </si>
  <si>
    <t>220000B7</t>
  </si>
  <si>
    <t>Short circuit: 0.21A</t>
  </si>
  <si>
    <t>041731-3 00109</t>
  </si>
  <si>
    <t>0.03A, too low</t>
  </si>
  <si>
    <t>041731-3 00110</t>
  </si>
  <si>
    <t>041731-3 00111</t>
  </si>
  <si>
    <t>2200005F</t>
  </si>
  <si>
    <t>041731-3 00112</t>
  </si>
  <si>
    <t>041731-3 00113</t>
  </si>
  <si>
    <t>041731-3 00114</t>
  </si>
  <si>
    <t>041731-3 00115</t>
  </si>
  <si>
    <t>041731-3 00116</t>
  </si>
  <si>
    <t>041731-3 00117</t>
  </si>
  <si>
    <t>041731-3 00118</t>
  </si>
  <si>
    <t>2200009B</t>
  </si>
  <si>
    <t>041731-3 00119</t>
  </si>
  <si>
    <t>2200009D</t>
  </si>
  <si>
    <t>041731-3 00120</t>
  </si>
  <si>
    <t>220000A0</t>
  </si>
  <si>
    <t>041731-3 00121</t>
  </si>
  <si>
    <t>2200008D</t>
  </si>
  <si>
    <t>041731-3 00122</t>
  </si>
  <si>
    <t xml:space="preserve">0.45A and noise from the board, the XID module area is hot under the thermal camera
</t>
  </si>
  <si>
    <t>041731-3 00123</t>
  </si>
  <si>
    <t>041731-3 00124</t>
  </si>
  <si>
    <t>041731-3 00125</t>
  </si>
  <si>
    <t>2200007C</t>
  </si>
  <si>
    <t>041731-3 00126</t>
  </si>
  <si>
    <t>041731-3 00127</t>
  </si>
  <si>
    <t>2200005E</t>
  </si>
  <si>
    <t>041731-3 00128</t>
  </si>
  <si>
    <t>2200009C</t>
  </si>
  <si>
    <t>041731-3 00129</t>
  </si>
  <si>
    <t>220000A3</t>
  </si>
  <si>
    <t>041731-3 00130</t>
  </si>
  <si>
    <t>220000A2</t>
  </si>
  <si>
    <t>041731-3 00131</t>
  </si>
  <si>
    <t>041731-3 00132</t>
  </si>
  <si>
    <t>041731-3 00133</t>
  </si>
  <si>
    <t>041731-3 00134</t>
  </si>
  <si>
    <t>2200007D</t>
  </si>
  <si>
    <t>041731-3 00135</t>
  </si>
  <si>
    <t>041731-3 00136</t>
  </si>
  <si>
    <t>041731-3 00137</t>
  </si>
  <si>
    <t>041731-3 00138</t>
  </si>
  <si>
    <t>041731-3 00139</t>
  </si>
  <si>
    <t>041731-3 00140</t>
  </si>
  <si>
    <t>2200008E</t>
  </si>
  <si>
    <t>041731-3 00141</t>
  </si>
  <si>
    <t>2200006B</t>
  </si>
  <si>
    <t>041731-3 00142</t>
  </si>
  <si>
    <t>220000B5</t>
  </si>
  <si>
    <t>041731-3 00143</t>
  </si>
  <si>
    <t>220000B9</t>
  </si>
  <si>
    <t>041731-3 00144</t>
  </si>
  <si>
    <t>041731-3 00145</t>
  </si>
  <si>
    <t>220000AE</t>
  </si>
  <si>
    <t>041731-3 00146</t>
  </si>
  <si>
    <t>220000AD</t>
  </si>
  <si>
    <t>041731-3 00147</t>
  </si>
  <si>
    <t>Was on 4650 Replaced by 95269000901</t>
  </si>
  <si>
    <t>220000AB</t>
  </si>
  <si>
    <t>041731-3 00148</t>
  </si>
  <si>
    <t>041731-3 00149</t>
  </si>
  <si>
    <t>041731-3 00150</t>
  </si>
  <si>
    <t>2200006E</t>
  </si>
  <si>
    <t>041731-3 00151</t>
  </si>
  <si>
    <t>220000B0</t>
  </si>
  <si>
    <t>041731-3 00152</t>
  </si>
  <si>
    <t>220000A4</t>
  </si>
  <si>
    <t>041731-3 00153</t>
  </si>
  <si>
    <t>041731-3 00154</t>
  </si>
  <si>
    <t>2200006C</t>
  </si>
  <si>
    <t>041731-3 00155</t>
  </si>
  <si>
    <t>2200006A</t>
  </si>
  <si>
    <t>041731-3 00156</t>
  </si>
  <si>
    <t>2200006D</t>
  </si>
  <si>
    <t>041731-3 00157</t>
  </si>
  <si>
    <t>2200006F</t>
  </si>
  <si>
    <t>041731-3 00158</t>
  </si>
  <si>
    <t>220000A5</t>
  </si>
  <si>
    <t>041731-3 00159</t>
  </si>
  <si>
    <t>220000A9</t>
  </si>
  <si>
    <t>041731-3 00160</t>
  </si>
  <si>
    <t>220000AF</t>
  </si>
  <si>
    <t>041731-3 00161</t>
  </si>
  <si>
    <t>041731-3 00162</t>
  </si>
  <si>
    <t>2200008F</t>
  </si>
  <si>
    <t>041731-3 00163</t>
  </si>
  <si>
    <t>2200008C</t>
  </si>
  <si>
    <t>041731-3 00164</t>
  </si>
  <si>
    <t>041731-3 00165</t>
  </si>
  <si>
    <t>041731-3 00166</t>
  </si>
  <si>
    <t>2200007B/2200008A (7B is probably wrong)</t>
  </si>
  <si>
    <t>041731-3 00167</t>
  </si>
  <si>
    <t>041731-3 00168</t>
  </si>
  <si>
    <t>041731-3 00169</t>
  </si>
  <si>
    <t>041731-3 00170</t>
  </si>
  <si>
    <t>041731-3 00171</t>
  </si>
  <si>
    <t>041731-3 00172</t>
  </si>
  <si>
    <t>041731-3 00173</t>
  </si>
  <si>
    <t>041731-3 00174</t>
  </si>
  <si>
    <t>041731-3 00175</t>
  </si>
  <si>
    <t>041731-3 00176</t>
  </si>
  <si>
    <t>041731-3 00177</t>
  </si>
  <si>
    <t>041731-3 00178</t>
  </si>
  <si>
    <t>041731-3 00179</t>
  </si>
  <si>
    <t>041731-3 00180</t>
  </si>
  <si>
    <t>041731-3 00181</t>
  </si>
  <si>
    <t>041731-3 00182</t>
  </si>
  <si>
    <t>041731-3 00183</t>
  </si>
  <si>
    <t>041731-3 00184</t>
  </si>
  <si>
    <t>041731-3 00185</t>
  </si>
  <si>
    <t>041731-3 00186</t>
  </si>
  <si>
    <t>041731-3 00187</t>
  </si>
  <si>
    <t>041731-3 00188</t>
  </si>
  <si>
    <t>041731-3 00189</t>
  </si>
  <si>
    <t>041731-3 00190</t>
  </si>
  <si>
    <t>01-0001</t>
  </si>
  <si>
    <t>01-0002</t>
  </si>
  <si>
    <t>Damaged by controller FFC misalignment</t>
  </si>
  <si>
    <t>01-0003</t>
  </si>
  <si>
    <t>01-0004</t>
  </si>
  <si>
    <t>01-0005</t>
  </si>
  <si>
    <t>stays at 0A for a few seconds, then 0.05A</t>
  </si>
  <si>
    <t>01-0006</t>
  </si>
  <si>
    <t>01-0007</t>
  </si>
  <si>
    <t>01-0008</t>
  </si>
  <si>
    <t>&lt;possibly bad&gt;</t>
  </si>
  <si>
    <t>01-0009</t>
  </si>
  <si>
    <t>2200000E</t>
  </si>
  <si>
    <t>01-0010</t>
  </si>
  <si>
    <t>01-0011</t>
  </si>
  <si>
    <t>01-0012</t>
  </si>
  <si>
    <t>2200000F</t>
  </si>
  <si>
    <t>01-0013</t>
  </si>
  <si>
    <t>01-0014</t>
  </si>
  <si>
    <t>?4426?</t>
  </si>
  <si>
    <t>01-0015</t>
  </si>
  <si>
    <t>01-0016</t>
  </si>
  <si>
    <t>2200000C</t>
  </si>
  <si>
    <t>01-0017</t>
  </si>
  <si>
    <t>01-0018</t>
  </si>
  <si>
    <t>2200000D</t>
  </si>
  <si>
    <t>stays at 0A for a few seconds, then 0.05A. 12V DC-DC is replaced with Murata UEI25-120-D48N-C</t>
  </si>
  <si>
    <t>01-0020</t>
  </si>
  <si>
    <t>400x SXC-2022R4, link2</t>
  </si>
  <si>
    <t>220000BB</t>
  </si>
  <si>
    <t>220000BD</t>
  </si>
  <si>
    <t>220000C3</t>
  </si>
  <si>
    <t>220000C1</t>
  </si>
  <si>
    <t>220000C2</t>
  </si>
  <si>
    <t>220000C0</t>
  </si>
  <si>
    <t>220000BC</t>
  </si>
  <si>
    <t>220000BE</t>
  </si>
  <si>
    <t>was in 4664</t>
  </si>
  <si>
    <t>220000BF</t>
  </si>
  <si>
    <t>220000D1</t>
  </si>
  <si>
    <t>220000D2</t>
  </si>
  <si>
    <t>220000CC</t>
  </si>
  <si>
    <t>220000C7</t>
  </si>
  <si>
    <t>220000D4</t>
  </si>
  <si>
    <t>220000C8</t>
  </si>
  <si>
    <t>220000C5</t>
  </si>
  <si>
    <t>220000CD</t>
  </si>
  <si>
    <t>220000CB</t>
  </si>
  <si>
    <t>220000C9</t>
  </si>
  <si>
    <t>220000CE</t>
  </si>
  <si>
    <t>220000CF</t>
  </si>
  <si>
    <t>01-0021</t>
  </si>
  <si>
    <t>220000D3</t>
  </si>
  <si>
    <t>01-0022</t>
  </si>
  <si>
    <t>220000D6</t>
  </si>
  <si>
    <t>01-0023</t>
  </si>
  <si>
    <t>220000D5</t>
  </si>
  <si>
    <t>01-0024</t>
  </si>
  <si>
    <t>220000C4</t>
  </si>
  <si>
    <t>01-0025</t>
  </si>
  <si>
    <t>220000E5</t>
  </si>
  <si>
    <t>01-0026</t>
  </si>
  <si>
    <t>220000CA</t>
  </si>
  <si>
    <t>01-0027</t>
  </si>
  <si>
    <t>220000D8</t>
  </si>
  <si>
    <t>01-0028</t>
  </si>
  <si>
    <t>220000C6</t>
  </si>
  <si>
    <t>01-0029</t>
  </si>
  <si>
    <t>220000D0</t>
  </si>
  <si>
    <t>01-0030</t>
  </si>
  <si>
    <t>220000D9</t>
  </si>
  <si>
    <t>01-0031</t>
  </si>
  <si>
    <t>220000EB</t>
  </si>
  <si>
    <t>01-0032</t>
  </si>
  <si>
    <t>220000DE</t>
  </si>
  <si>
    <t>01-0033</t>
  </si>
  <si>
    <t>220000E2</t>
  </si>
  <si>
    <t>01-0034</t>
  </si>
  <si>
    <t>220000EC</t>
  </si>
  <si>
    <t>01-0035</t>
  </si>
  <si>
    <t>220000E0</t>
  </si>
  <si>
    <t>01-0036</t>
  </si>
  <si>
    <t>220000E1</t>
  </si>
  <si>
    <t>01-0037</t>
  </si>
  <si>
    <t>220000D7</t>
  </si>
  <si>
    <t>01-0038</t>
  </si>
  <si>
    <t>220000EA</t>
  </si>
  <si>
    <t>01-0039</t>
  </si>
  <si>
    <t>220000E7</t>
  </si>
  <si>
    <t>01-0040</t>
  </si>
  <si>
    <t>220000E8</t>
  </si>
  <si>
    <t>01-0041</t>
  </si>
  <si>
    <t>220000DA</t>
  </si>
  <si>
    <t>01-0042</t>
  </si>
  <si>
    <t>220000E4</t>
  </si>
  <si>
    <t>01-0043</t>
  </si>
  <si>
    <t>220000E9</t>
  </si>
  <si>
    <t>01-0044</t>
  </si>
  <si>
    <t>220000DF</t>
  </si>
  <si>
    <t>01-0045</t>
  </si>
  <si>
    <t>220000DC</t>
  </si>
  <si>
    <t>01-0046</t>
  </si>
  <si>
    <t>220000E6</t>
  </si>
  <si>
    <t>01-0047</t>
  </si>
  <si>
    <t>220000DB</t>
  </si>
  <si>
    <t>01-0048</t>
  </si>
  <si>
    <t>220000DD</t>
  </si>
  <si>
    <t>01-0049</t>
  </si>
  <si>
    <t>220000E3</t>
  </si>
  <si>
    <t>01-0050</t>
  </si>
  <si>
    <t>22000110</t>
  </si>
  <si>
    <t>01-0051</t>
  </si>
  <si>
    <t>220000FB</t>
  </si>
  <si>
    <t>01-0052</t>
  </si>
  <si>
    <t>0.26A when powered up</t>
  </si>
  <si>
    <t>01-0053</t>
  </si>
  <si>
    <t>220000FA</t>
  </si>
  <si>
    <t>01-0054</t>
  </si>
  <si>
    <t>22000109</t>
  </si>
  <si>
    <t>01-0055</t>
  </si>
  <si>
    <t>2200010D</t>
  </si>
  <si>
    <t>01-0056</t>
  </si>
  <si>
    <t>22000107</t>
  </si>
  <si>
    <t>01-0057</t>
  </si>
  <si>
    <t>220000F3</t>
  </si>
  <si>
    <t>01-0058</t>
  </si>
  <si>
    <t>220000F4</t>
  </si>
  <si>
    <t>01-0059</t>
  </si>
  <si>
    <t>220000EE</t>
  </si>
  <si>
    <t>01-0060</t>
  </si>
  <si>
    <t>220000FC</t>
  </si>
  <si>
    <t>01-0061</t>
  </si>
  <si>
    <t>220000FF</t>
  </si>
  <si>
    <t>01-0062</t>
  </si>
  <si>
    <t>220000FE</t>
  </si>
  <si>
    <t>01-0063</t>
  </si>
  <si>
    <t>220000F8</t>
  </si>
  <si>
    <t>01-0064</t>
  </si>
  <si>
    <t>220000F7</t>
  </si>
  <si>
    <t>01-0065</t>
  </si>
  <si>
    <t>220000EF</t>
  </si>
  <si>
    <t>01-0066</t>
  </si>
  <si>
    <t>220000F1</t>
  </si>
  <si>
    <t>01-0067</t>
  </si>
  <si>
    <t>220000F5</t>
  </si>
  <si>
    <t>01-0068</t>
  </si>
  <si>
    <t>220000F2</t>
  </si>
  <si>
    <t>01-0069</t>
  </si>
  <si>
    <t>220000ED</t>
  </si>
  <si>
    <t>01-0070</t>
  </si>
  <si>
    <t>220000F0</t>
  </si>
  <si>
    <t>01-0071</t>
  </si>
  <si>
    <t>220000FD</t>
  </si>
  <si>
    <t>01-0072</t>
  </si>
  <si>
    <t>22000102</t>
  </si>
  <si>
    <t>01-0073</t>
  </si>
  <si>
    <t>220000F9</t>
  </si>
  <si>
    <t>Used on sensor test bench</t>
  </si>
  <si>
    <t>01-0074</t>
  </si>
  <si>
    <t>220000F6</t>
  </si>
  <si>
    <t>01-0075</t>
  </si>
  <si>
    <t>22000145</t>
  </si>
  <si>
    <t>01-0076</t>
  </si>
  <si>
    <t>01-0077</t>
  </si>
  <si>
    <t>22000112</t>
  </si>
  <si>
    <t>01-0078</t>
  </si>
  <si>
    <t>2200010B</t>
  </si>
  <si>
    <t>01-0079</t>
  </si>
  <si>
    <t>22000101</t>
  </si>
  <si>
    <t>formerly in 4736. yudi has</t>
  </si>
  <si>
    <t>01-0080</t>
  </si>
  <si>
    <t>22000104</t>
  </si>
  <si>
    <t>01-0081</t>
  </si>
  <si>
    <t>01-0082</t>
  </si>
  <si>
    <t>2200010F</t>
  </si>
  <si>
    <t>cant read sticker</t>
  </si>
  <si>
    <t>01-0083</t>
  </si>
  <si>
    <t>2200010A</t>
  </si>
  <si>
    <t>01-0084</t>
  </si>
  <si>
    <t>22000113</t>
  </si>
  <si>
    <t>01-0085</t>
  </si>
  <si>
    <t>22000108</t>
  </si>
  <si>
    <t>01-0086</t>
  </si>
  <si>
    <t>22000117</t>
  </si>
  <si>
    <t>01-0087</t>
  </si>
  <si>
    <t>2200011A</t>
  </si>
  <si>
    <t>01-0088</t>
  </si>
  <si>
    <t>22000103</t>
  </si>
  <si>
    <t>01-0089</t>
  </si>
  <si>
    <t>01-0090</t>
  </si>
  <si>
    <t>2200011B</t>
  </si>
  <si>
    <t>01-0091</t>
  </si>
  <si>
    <t>2200010C</t>
  </si>
  <si>
    <t>01-0092</t>
  </si>
  <si>
    <t>22000106</t>
  </si>
  <si>
    <t>01-0093</t>
  </si>
  <si>
    <t>22000105</t>
  </si>
  <si>
    <t>01-0094</t>
  </si>
  <si>
    <t>01-0095</t>
  </si>
  <si>
    <t>22000115</t>
  </si>
  <si>
    <t>01-0096</t>
  </si>
  <si>
    <t>2200010E</t>
  </si>
  <si>
    <t>01-0097</t>
  </si>
  <si>
    <t>01-0098</t>
  </si>
  <si>
    <t>22000111</t>
  </si>
  <si>
    <t>01-0099</t>
  </si>
  <si>
    <t>22000100</t>
  </si>
  <si>
    <t>01-0100</t>
  </si>
  <si>
    <t>2200012A</t>
  </si>
  <si>
    <t>01-0101</t>
  </si>
  <si>
    <t>2200012B</t>
  </si>
  <si>
    <t>01-0102</t>
  </si>
  <si>
    <t>22000118</t>
  </si>
  <si>
    <t>01-0103</t>
  </si>
  <si>
    <t>2200012C</t>
  </si>
  <si>
    <t>01-0104</t>
  </si>
  <si>
    <t>2200012E</t>
  </si>
  <si>
    <t>01-0105</t>
  </si>
  <si>
    <t>2200012F</t>
  </si>
  <si>
    <t>01-0106</t>
  </si>
  <si>
    <t>01-0107</t>
  </si>
  <si>
    <t>01-0108</t>
  </si>
  <si>
    <t>01-0109</t>
  </si>
  <si>
    <t>2200011D</t>
  </si>
  <si>
    <t>01-0110</t>
  </si>
  <si>
    <t>E port short circuit, bottom row 4&amp;5</t>
  </si>
  <si>
    <t>v</t>
  </si>
  <si>
    <t>01-0111</t>
  </si>
  <si>
    <t>2200011C</t>
  </si>
  <si>
    <t>01-0112</t>
  </si>
  <si>
    <t>01-0113</t>
  </si>
  <si>
    <t>2200011F</t>
  </si>
  <si>
    <t>01-0114</t>
  </si>
  <si>
    <t>2200011E</t>
  </si>
  <si>
    <t>01-0115</t>
  </si>
  <si>
    <t>01-0116</t>
  </si>
  <si>
    <t>22000114</t>
  </si>
  <si>
    <t>01-0117</t>
  </si>
  <si>
    <t>22000119</t>
  </si>
  <si>
    <t>pins on East HDMI bridged, bottom 3&amp;4, clean the diodes</t>
  </si>
  <si>
    <t>01-0118</t>
  </si>
  <si>
    <t>01-0119</t>
  </si>
  <si>
    <t>01-0120</t>
  </si>
  <si>
    <t>01-0121</t>
  </si>
  <si>
    <t>22000116</t>
  </si>
  <si>
    <t>01-0122</t>
  </si>
  <si>
    <t>2200012D</t>
  </si>
  <si>
    <t>01-0123</t>
  </si>
  <si>
    <t>01-0124</t>
  </si>
  <si>
    <t>01-0125</t>
  </si>
  <si>
    <t>2200013B</t>
  </si>
  <si>
    <t>01-0126</t>
  </si>
  <si>
    <t>22000149</t>
  </si>
  <si>
    <t>01-0127</t>
  </si>
  <si>
    <t>2200014A</t>
  </si>
  <si>
    <t>01-0128</t>
  </si>
  <si>
    <t>s port short circuit, top row 3&amp;4</t>
  </si>
  <si>
    <t>01-0129</t>
  </si>
  <si>
    <t>2200013A</t>
  </si>
  <si>
    <t>01-0130</t>
  </si>
  <si>
    <t>01-0131</t>
  </si>
  <si>
    <t>01-0132</t>
  </si>
  <si>
    <t>E port short circuit, top 1&amp;2</t>
  </si>
  <si>
    <t>01-0133</t>
  </si>
  <si>
    <t>01-0134</t>
  </si>
  <si>
    <t>01-0135</t>
  </si>
  <si>
    <t>2200015B</t>
  </si>
  <si>
    <t>01-0136</t>
  </si>
  <si>
    <t>2200014B</t>
  </si>
  <si>
    <t>01-0137</t>
  </si>
  <si>
    <t>01-0138</t>
  </si>
  <si>
    <t>01-0139</t>
  </si>
  <si>
    <t>22000146</t>
  </si>
  <si>
    <t>01-0140</t>
  </si>
  <si>
    <t>2200013D</t>
  </si>
  <si>
    <t>01-0141</t>
  </si>
  <si>
    <t>01-0142</t>
  </si>
  <si>
    <t>01-0143</t>
  </si>
  <si>
    <t>01-0144</t>
  </si>
  <si>
    <t>22000147</t>
  </si>
  <si>
    <t>01-0145</t>
  </si>
  <si>
    <t>01-0146</t>
  </si>
  <si>
    <t>22000148</t>
  </si>
  <si>
    <t>01-0147</t>
  </si>
  <si>
    <t>01-0148</t>
  </si>
  <si>
    <t>01-0149</t>
  </si>
  <si>
    <t>01-0150</t>
  </si>
  <si>
    <t>2200013C</t>
  </si>
  <si>
    <t>01-0151</t>
  </si>
  <si>
    <t>01-0152</t>
  </si>
  <si>
    <t>01-0153</t>
  </si>
  <si>
    <t>01-0154</t>
  </si>
  <si>
    <t>2200013F</t>
  </si>
  <si>
    <t>01-0155</t>
  </si>
  <si>
    <t>01-0156</t>
  </si>
  <si>
    <t>01-0157</t>
  </si>
  <si>
    <t>01-0158</t>
  </si>
  <si>
    <t>01-0159</t>
  </si>
  <si>
    <t>2200015C</t>
  </si>
  <si>
    <t>01-0160</t>
  </si>
  <si>
    <t>01-0162</t>
  </si>
  <si>
    <t>2200014D</t>
  </si>
  <si>
    <t>01-0163</t>
  </si>
  <si>
    <t>2200014E</t>
  </si>
  <si>
    <t>01-0164</t>
  </si>
  <si>
    <t>220001B4</t>
  </si>
  <si>
    <t>01-0165</t>
  </si>
  <si>
    <t>01-0166</t>
  </si>
  <si>
    <t>220001D5</t>
  </si>
  <si>
    <t>01-0167</t>
  </si>
  <si>
    <t>220001B0</t>
  </si>
  <si>
    <t>01-0168</t>
  </si>
  <si>
    <t>220001CD</t>
  </si>
  <si>
    <t>01-0169</t>
  </si>
  <si>
    <t>220001AB</t>
  </si>
  <si>
    <t>01-0170</t>
  </si>
  <si>
    <t>01-0171</t>
  </si>
  <si>
    <t>01-0172</t>
  </si>
  <si>
    <t>2200014C</t>
  </si>
  <si>
    <t>01-0173</t>
  </si>
  <si>
    <t>01-0174</t>
  </si>
  <si>
    <t>2200015E</t>
  </si>
  <si>
    <t>01-0175</t>
  </si>
  <si>
    <t>2200014F</t>
  </si>
  <si>
    <t>01-0176</t>
  </si>
  <si>
    <t>2200015A</t>
  </si>
  <si>
    <t>01-0177</t>
  </si>
  <si>
    <t>South port short circuit, bottom row 3&amp;4</t>
  </si>
  <si>
    <t>01-0178</t>
  </si>
  <si>
    <t>2200015D</t>
  </si>
  <si>
    <t>01-0179</t>
  </si>
  <si>
    <t>S port short circuit, bottom 3&amp;4</t>
  </si>
  <si>
    <t>01-0180</t>
  </si>
  <si>
    <t>01-0181</t>
  </si>
  <si>
    <t>2200015F</t>
  </si>
  <si>
    <t>01-0182</t>
  </si>
  <si>
    <t>01-0183</t>
  </si>
  <si>
    <t>01-0184</t>
  </si>
  <si>
    <t>01-0185</t>
  </si>
  <si>
    <t>01-0186</t>
  </si>
  <si>
    <t>N port short circuit, bottom row 5&amp;6</t>
  </si>
  <si>
    <t>01-0187</t>
  </si>
  <si>
    <t>01-0188</t>
  </si>
  <si>
    <t>01-0189</t>
  </si>
  <si>
    <t>01-0190</t>
  </si>
  <si>
    <t>220001B8</t>
  </si>
  <si>
    <t>01-0191</t>
  </si>
  <si>
    <t>01-0192</t>
  </si>
  <si>
    <t>220001D4</t>
  </si>
  <si>
    <t>01-0193</t>
  </si>
  <si>
    <t>01-0194</t>
  </si>
  <si>
    <t>01-0195</t>
  </si>
  <si>
    <t>01-0196</t>
  </si>
  <si>
    <t>West port short circuit, top row 4&amp;6</t>
  </si>
  <si>
    <t>01-0197</t>
  </si>
  <si>
    <t>2200016F</t>
  </si>
  <si>
    <t>01-0198</t>
  </si>
  <si>
    <t>01-0199</t>
  </si>
  <si>
    <t>01-0200</t>
  </si>
  <si>
    <t>2200016B</t>
  </si>
  <si>
    <t>01-0201</t>
  </si>
  <si>
    <t>220001B6</t>
  </si>
  <si>
    <t>01-0202</t>
  </si>
  <si>
    <t>2200017D</t>
  </si>
  <si>
    <t>01-0203</t>
  </si>
  <si>
    <t>220001D1</t>
  </si>
  <si>
    <t>01-0204</t>
  </si>
  <si>
    <t>2200016E</t>
  </si>
  <si>
    <t>01-0205</t>
  </si>
  <si>
    <t>220001B5</t>
  </si>
  <si>
    <t>01-0206</t>
  </si>
  <si>
    <t>01-0207</t>
  </si>
  <si>
    <t>220001AE</t>
  </si>
  <si>
    <t>01-0208</t>
  </si>
  <si>
    <t>220001CE</t>
  </si>
  <si>
    <t>01-0209</t>
  </si>
  <si>
    <t>220001D0</t>
  </si>
  <si>
    <t>01-0210</t>
  </si>
  <si>
    <t>01-0211</t>
  </si>
  <si>
    <t>220001AA</t>
  </si>
  <si>
    <t>01-0212</t>
  </si>
  <si>
    <t>220001BC</t>
  </si>
  <si>
    <t>01-0213</t>
  </si>
  <si>
    <t>220001A2</t>
  </si>
  <si>
    <t>01-0214</t>
  </si>
  <si>
    <t>220001D9</t>
  </si>
  <si>
    <t>01-0215</t>
  </si>
  <si>
    <t>220001BD</t>
  </si>
  <si>
    <t>01-0216</t>
  </si>
  <si>
    <t>South port short circuit, top row 3&amp;4</t>
  </si>
  <si>
    <t>01-0217</t>
  </si>
  <si>
    <t>01-0218</t>
  </si>
  <si>
    <t>220001A1</t>
  </si>
  <si>
    <t>01-0219</t>
  </si>
  <si>
    <t>220001DA</t>
  </si>
  <si>
    <t>01-0220</t>
  </si>
  <si>
    <t>220001C1</t>
  </si>
  <si>
    <t>01-0221</t>
  </si>
  <si>
    <t>01-0222</t>
  </si>
  <si>
    <t>220001B3</t>
  </si>
  <si>
    <t>01-0223</t>
  </si>
  <si>
    <t>01-0224</t>
  </si>
  <si>
    <t>220001C7</t>
  </si>
  <si>
    <t>01-0225</t>
  </si>
  <si>
    <t>01-0226</t>
  </si>
  <si>
    <t>01-0227</t>
  </si>
  <si>
    <t>2200017F</t>
  </si>
  <si>
    <t>01-0228</t>
  </si>
  <si>
    <t>2200016C</t>
  </si>
  <si>
    <t>01-0229</t>
  </si>
  <si>
    <t>N port short circuit, bottom row 3&amp;4</t>
  </si>
  <si>
    <t>01-0230</t>
  </si>
  <si>
    <t>220001C3</t>
  </si>
  <si>
    <t>01-0231</t>
  </si>
  <si>
    <t>01-0232</t>
  </si>
  <si>
    <t>220001A6</t>
  </si>
  <si>
    <t>01-0233</t>
  </si>
  <si>
    <t>220001D8</t>
  </si>
  <si>
    <t>01-0234</t>
  </si>
  <si>
    <t>01-0235</t>
  </si>
  <si>
    <t>2200016D</t>
  </si>
  <si>
    <t>01-0236</t>
  </si>
  <si>
    <t>2200017E</t>
  </si>
  <si>
    <t>01-0237</t>
  </si>
  <si>
    <t>01-0238</t>
  </si>
  <si>
    <t>220001B7</t>
  </si>
  <si>
    <t>01-0239</t>
  </si>
  <si>
    <t>2200016A</t>
  </si>
  <si>
    <t>01-0240</t>
  </si>
  <si>
    <t>220001A9</t>
  </si>
  <si>
    <t>01-0241</t>
  </si>
  <si>
    <t>220001D6</t>
  </si>
  <si>
    <t>01-0242</t>
  </si>
  <si>
    <t>220001CC</t>
  </si>
  <si>
    <t>01-0243</t>
  </si>
  <si>
    <t>220001C6</t>
  </si>
  <si>
    <t>Bad FFC connection issue, sesnor mapping wrong with this controller, FPGA damaged probably</t>
  </si>
  <si>
    <t>01-0244</t>
  </si>
  <si>
    <t>220001D3</t>
  </si>
  <si>
    <t>01-0245</t>
  </si>
  <si>
    <t>220001CF</t>
  </si>
  <si>
    <t>01-0246</t>
  </si>
  <si>
    <t>220001D7</t>
  </si>
  <si>
    <t>01-0247</t>
  </si>
  <si>
    <t>220001D2</t>
  </si>
  <si>
    <t>01-0248</t>
  </si>
  <si>
    <t>220001C8</t>
  </si>
  <si>
    <t>01-0249</t>
  </si>
  <si>
    <t>220001A7</t>
  </si>
  <si>
    <t>01-0250</t>
  </si>
  <si>
    <t>220001B2</t>
  </si>
  <si>
    <t>01-0251</t>
  </si>
  <si>
    <t>220001C2</t>
  </si>
  <si>
    <t>01-0252</t>
  </si>
  <si>
    <t>220001BE</t>
  </si>
  <si>
    <t>01-0253</t>
  </si>
  <si>
    <t>220001CA</t>
  </si>
  <si>
    <t>01-0254</t>
  </si>
  <si>
    <t>220001C5</t>
  </si>
  <si>
    <t>01-0255</t>
  </si>
  <si>
    <t>220001C4</t>
  </si>
  <si>
    <t>01-0256</t>
  </si>
  <si>
    <t>220001C0</t>
  </si>
  <si>
    <t>Bad FFC connection issue</t>
  </si>
  <si>
    <t>01-0257</t>
  </si>
  <si>
    <t>220001C9</t>
  </si>
  <si>
    <t>01-0258</t>
  </si>
  <si>
    <t>220001BA</t>
  </si>
  <si>
    <t>01-0259</t>
  </si>
  <si>
    <t>220001DC</t>
  </si>
  <si>
    <t>01-0260</t>
  </si>
  <si>
    <t>220001DB</t>
  </si>
  <si>
    <t>01-0261</t>
  </si>
  <si>
    <t>2200019D</t>
  </si>
  <si>
    <t>01-0262</t>
  </si>
  <si>
    <t>220001BF</t>
  </si>
  <si>
    <t>01-0263</t>
  </si>
  <si>
    <t>220001DD</t>
  </si>
  <si>
    <t>01-0264</t>
  </si>
  <si>
    <t>S port short circuit, top 3&amp;4</t>
  </si>
  <si>
    <t>01-0265</t>
  </si>
  <si>
    <t>220001DE</t>
  </si>
  <si>
    <t>01-0266</t>
  </si>
  <si>
    <t>East port short circuit, top 1&amp;2</t>
  </si>
  <si>
    <t>01-0267</t>
  </si>
  <si>
    <t>220001B1</t>
  </si>
  <si>
    <t>01-0268</t>
  </si>
  <si>
    <t>220001CB</t>
  </si>
  <si>
    <t>01-0269</t>
  </si>
  <si>
    <t>220001AF</t>
  </si>
  <si>
    <t>01-0270</t>
  </si>
  <si>
    <t>2200018E</t>
  </si>
  <si>
    <t>01-0271</t>
  </si>
  <si>
    <t>220001AD</t>
  </si>
  <si>
    <t>E port short circuit, top row 3&amp;4</t>
  </si>
  <si>
    <t>01-0272</t>
  </si>
  <si>
    <t>220001B9</t>
  </si>
  <si>
    <t>01-0273</t>
  </si>
  <si>
    <t>220001A8</t>
  </si>
  <si>
    <t>01-0274</t>
  </si>
  <si>
    <t>220001BB</t>
  </si>
  <si>
    <t>01-0275</t>
  </si>
  <si>
    <t>01-0276</t>
  </si>
  <si>
    <t>2200018A</t>
  </si>
  <si>
    <t>01-0277</t>
  </si>
  <si>
    <t>2200018C</t>
  </si>
  <si>
    <t>01-0278</t>
  </si>
  <si>
    <t>220001A4</t>
  </si>
  <si>
    <t>01-0279</t>
  </si>
  <si>
    <t>01-0280</t>
  </si>
  <si>
    <t>220001A0</t>
  </si>
  <si>
    <t>01-0281</t>
  </si>
  <si>
    <t>2200019E</t>
  </si>
  <si>
    <t>01-0282</t>
  </si>
  <si>
    <t>01-0283</t>
  </si>
  <si>
    <t>01-0284</t>
  </si>
  <si>
    <t>01-0285</t>
  </si>
  <si>
    <t>01-0286</t>
  </si>
  <si>
    <t>2200018D</t>
  </si>
  <si>
    <t>01-0287</t>
  </si>
  <si>
    <t>01-0288</t>
  </si>
  <si>
    <t>2200019A</t>
  </si>
  <si>
    <t>01-0289</t>
  </si>
  <si>
    <t>220001F6</t>
  </si>
  <si>
    <t>01-0290</t>
  </si>
  <si>
    <t>220001A5</t>
  </si>
  <si>
    <t>01-0291</t>
  </si>
  <si>
    <t>2200019F</t>
  </si>
  <si>
    <t>01-0292</t>
  </si>
  <si>
    <t>2200018F</t>
  </si>
  <si>
    <t>01-0293</t>
  </si>
  <si>
    <t>2200019C</t>
  </si>
  <si>
    <t>01-0294</t>
  </si>
  <si>
    <t>2200019B</t>
  </si>
  <si>
    <t>01-0295</t>
  </si>
  <si>
    <t>220001A3</t>
  </si>
  <si>
    <t>01-0296</t>
  </si>
  <si>
    <t>01-0297</t>
  </si>
  <si>
    <t>220001F4</t>
  </si>
  <si>
    <t>01-0298</t>
  </si>
  <si>
    <t>01-0299</t>
  </si>
  <si>
    <t>01-0300</t>
  </si>
  <si>
    <t>2200018B</t>
  </si>
  <si>
    <t>01-0301</t>
  </si>
  <si>
    <t>01-0302</t>
  </si>
  <si>
    <t>01-0303</t>
  </si>
  <si>
    <t>01-0304</t>
  </si>
  <si>
    <t>01-0305</t>
  </si>
  <si>
    <t>220001E5</t>
  </si>
  <si>
    <t>01-0306</t>
  </si>
  <si>
    <t>01-0307</t>
  </si>
  <si>
    <t>01-0308</t>
  </si>
  <si>
    <t>220001FC</t>
  </si>
  <si>
    <t>22000202</t>
  </si>
  <si>
    <t>22000207</t>
  </si>
  <si>
    <t>220001EE</t>
  </si>
  <si>
    <t>220001F7</t>
  </si>
  <si>
    <t>220001F3</t>
  </si>
  <si>
    <t>220001F2</t>
  </si>
  <si>
    <t>220001E4</t>
  </si>
  <si>
    <t>220001EA</t>
  </si>
  <si>
    <t>220001E6</t>
  </si>
  <si>
    <t>22000206</t>
  </si>
  <si>
    <t>220001E7</t>
  </si>
  <si>
    <t>220001E1</t>
  </si>
  <si>
    <t>220001E2</t>
  </si>
  <si>
    <t>2200020B</t>
  </si>
  <si>
    <t>220001EC</t>
  </si>
  <si>
    <t>220001FB</t>
  </si>
  <si>
    <t>220001E8</t>
  </si>
  <si>
    <t>220001ED</t>
  </si>
  <si>
    <t>220001EF</t>
  </si>
  <si>
    <t>220001DF</t>
  </si>
  <si>
    <t>220001E9</t>
  </si>
  <si>
    <t>220001E0</t>
  </si>
  <si>
    <t>220001F0</t>
  </si>
  <si>
    <t>220001FD</t>
  </si>
  <si>
    <t>220001FF</t>
  </si>
  <si>
    <t>cpu s/n not logged; this number was elsewhere so...probably?</t>
  </si>
  <si>
    <t>220001FA</t>
  </si>
  <si>
    <t>220001F5</t>
  </si>
  <si>
    <t>220001E3</t>
  </si>
  <si>
    <t>Can't connect to HW manager</t>
  </si>
  <si>
    <t>220001EB</t>
  </si>
  <si>
    <t>220001FE</t>
  </si>
  <si>
    <t>2200020A</t>
  </si>
  <si>
    <t>West port short circuit, top row 3&amp;4</t>
  </si>
  <si>
    <t>220001F8</t>
  </si>
  <si>
    <t>220001F1</t>
  </si>
  <si>
    <t>220001F9</t>
  </si>
  <si>
    <t>2200021A</t>
  </si>
  <si>
    <t>2200021B</t>
  </si>
  <si>
    <t>2200021C</t>
  </si>
  <si>
    <t>2200021D</t>
  </si>
  <si>
    <t>2200021E</t>
  </si>
  <si>
    <t>2200021F</t>
  </si>
  <si>
    <t>2200022A</t>
  </si>
  <si>
    <t>2200022B</t>
  </si>
  <si>
    <t>2200022C</t>
  </si>
  <si>
    <t>2200022D</t>
  </si>
  <si>
    <t>2200022E</t>
  </si>
  <si>
    <t>2200022F</t>
  </si>
  <si>
    <t>Error: [Labstoolstcl 44-14] Invalid option value, specified for 'hw_target'</t>
  </si>
  <si>
    <t>2200023A</t>
  </si>
  <si>
    <t>2200023B</t>
  </si>
  <si>
    <t>2200023C</t>
  </si>
  <si>
    <t>2200023D</t>
  </si>
  <si>
    <t>2200023E</t>
  </si>
  <si>
    <t>2200023F</t>
  </si>
  <si>
    <t>taken out of 41044, but probably wasn't the problem. re-use on a different unit</t>
  </si>
  <si>
    <t>2200024A</t>
  </si>
  <si>
    <t>2200024B</t>
  </si>
  <si>
    <t>probably in 41057. check when sealing</t>
  </si>
  <si>
    <t>2200024C</t>
  </si>
  <si>
    <t>taken out of 41057. likely bad. ch57 not outputting</t>
  </si>
  <si>
    <t>2200024D</t>
  </si>
  <si>
    <t>2200024E</t>
  </si>
  <si>
    <t>2200024F</t>
  </si>
  <si>
    <t>2200025A</t>
  </si>
  <si>
    <t>2200025B</t>
  </si>
  <si>
    <t>2200025C</t>
  </si>
  <si>
    <t>2200025D</t>
  </si>
  <si>
    <t>2200025E</t>
  </si>
  <si>
    <t>2200025F</t>
  </si>
  <si>
    <t>2200026A</t>
  </si>
  <si>
    <t>2200026B</t>
  </si>
  <si>
    <t>2200026C</t>
  </si>
  <si>
    <t>2200026D</t>
  </si>
  <si>
    <t>2200026E</t>
  </si>
  <si>
    <t>2200026F</t>
  </si>
  <si>
    <t>2200028A</t>
  </si>
  <si>
    <t>2200028B</t>
  </si>
  <si>
    <t>2200028C</t>
  </si>
  <si>
    <t>2200028D</t>
  </si>
  <si>
    <t>2200028E</t>
  </si>
  <si>
    <t>2200028F</t>
  </si>
  <si>
    <t>SXC-2022R5-V12</t>
  </si>
  <si>
    <t>220001AC</t>
  </si>
  <si>
    <t>2200017A</t>
  </si>
  <si>
    <t>2200017C</t>
  </si>
  <si>
    <t>2200017B</t>
  </si>
  <si>
    <t>Summary of Gen4 batch 1 (75 Flyways)</t>
  </si>
  <si>
    <t>Body bonded</t>
  </si>
  <si>
    <t>Delivered</t>
  </si>
  <si>
    <t>Issue</t>
  </si>
  <si>
    <t>410 (sensor cable too short &amp;4x8 sensor unreliable)</t>
  </si>
  <si>
    <t>412 (XID &amp; sensor)</t>
  </si>
  <si>
    <t>419 (1 sensor dead)</t>
  </si>
  <si>
    <t>427 (coil over current)</t>
  </si>
  <si>
    <t>431 (8 rows of sensor</t>
  </si>
  <si>
    <t>425(amplifer w/ buffer &amp; west HDMI)</t>
  </si>
  <si>
    <t>441 (1 row of wrong sensor after bonding)</t>
  </si>
  <si>
    <t>433 (West HDMI)</t>
  </si>
  <si>
    <t>442 (1x8 of sensor)</t>
  </si>
  <si>
    <t>443 (Coil over current)</t>
  </si>
  <si>
    <t>447 (1x8 of sensor)</t>
  </si>
  <si>
    <t>450 (Current feedback wrong)</t>
  </si>
  <si>
    <t>461(curremt)</t>
  </si>
  <si>
    <t>463 (multi errors related to amplifier)</t>
  </si>
  <si>
    <t>Being tested</t>
  </si>
  <si>
    <t>Fully ready</t>
  </si>
  <si>
    <t>Partially ready</t>
  </si>
  <si>
    <t>Ready to test</t>
  </si>
  <si>
    <t>Subtotal:</t>
  </si>
  <si>
    <t>Not bonded</t>
  </si>
  <si>
    <t>Max. deliverable:</t>
  </si>
  <si>
    <t>Total</t>
  </si>
  <si>
    <t>Failure Type</t>
  </si>
  <si>
    <t>Failure Step</t>
  </si>
  <si>
    <t>Failure Date</t>
  </si>
  <si>
    <t>Diagnostics/Resolution</t>
  </si>
  <si>
    <t>HDMI</t>
  </si>
  <si>
    <t>HDMI Test (Initial)</t>
  </si>
  <si>
    <t>July 26</t>
  </si>
  <si>
    <t>Ports 0 and 1 Self correcting. Still in unit</t>
  </si>
  <si>
    <t>Resolved</t>
  </si>
  <si>
    <t>Replaced HDMIs with new ones</t>
  </si>
  <si>
    <t>Ports 0, 1, and 3. Self correcting. Still in unit</t>
  </si>
  <si>
    <t>Ports 1</t>
  </si>
  <si>
    <t>Wiggle Test</t>
  </si>
  <si>
    <t>July 28</t>
  </si>
  <si>
    <t>Programming</t>
  </si>
  <si>
    <t>07-29-2002</t>
  </si>
  <si>
    <t>Failed channel 0 current scan</t>
  </si>
  <si>
    <t>Replaced controller; new controller worked fine</t>
  </si>
  <si>
    <t>Post-Sealing HDMI Test</t>
  </si>
  <si>
    <t>08-03-2022</t>
  </si>
  <si>
    <t xml:space="preserve">Port 3/West XV. First failure of new HDMIs. </t>
  </si>
  <si>
    <t>Stopped doing it the next day. To monitor?</t>
  </si>
  <si>
    <t>4934/4938</t>
  </si>
  <si>
    <t>Mover landed at border.</t>
  </si>
  <si>
    <t>Replaced HDMI cable, and now it's running fine? To monitor?</t>
  </si>
  <si>
    <t>08-04-2022</t>
  </si>
  <si>
    <t>Port 1/E</t>
  </si>
  <si>
    <t>Failed wiggle once. Couldn't re-create</t>
  </si>
  <si>
    <t>08-05-2022</t>
  </si>
  <si>
    <t>08-09-2022</t>
  </si>
  <si>
    <t>VX on west port</t>
  </si>
  <si>
    <t>Replaced HDMI connector before Yudi could investigate</t>
  </si>
  <si>
    <t>PEB</t>
  </si>
  <si>
    <t>08-11-2022</t>
  </si>
  <si>
    <t>Yudi, error from PEB, all good with a new PEB. It has been confirmed the 48-&gt;12 DC-DC converter on the PEB was damaged</t>
  </si>
  <si>
    <t>Amp</t>
  </si>
  <si>
    <t>Failed channel 14 current scan</t>
  </si>
  <si>
    <t>Going to try again with a new amp. All good with a new amp 2022-08-15</t>
  </si>
  <si>
    <t>Failed channel 4? current scan</t>
  </si>
  <si>
    <t>Yudi: 2022-08-11 Opened it up and tried current scan again =&gt; all good</t>
  </si>
  <si>
    <t>Port 3/West XV. failed wiggle</t>
  </si>
  <si>
    <t>Replaced HDMI</t>
  </si>
  <si>
    <t>08-15-2022</t>
  </si>
  <si>
    <t>channel 30, No absolute 0</t>
  </si>
  <si>
    <t>replaced amp with a new, all good 2022-08-15</t>
  </si>
  <si>
    <t>Port 1/East XV. failed wiggle (after rebuild)</t>
  </si>
  <si>
    <t>Port 0/North XV. failed wiggle (after re-rebuild)</t>
  </si>
  <si>
    <t>Other</t>
  </si>
  <si>
    <t>Automator failed TWICE at step 12 (never happened before)</t>
  </si>
  <si>
    <t>Restarted a third time from step 13....seems to have successfully programmed. To monitor</t>
  </si>
  <si>
    <t>Burn-In</t>
  </si>
  <si>
    <t>08-16-2022</t>
  </si>
  <si>
    <t>Some error (Yudi found?) after some amount of testing?</t>
  </si>
  <si>
    <t>m3 x 6mm screw used instead of 5mm. shorted something inside DC-DC</t>
  </si>
  <si>
    <t>08-17-2022</t>
  </si>
  <si>
    <t>Failed channel 36 current scan. Jittery, no zeros @ 200/RMS</t>
  </si>
  <si>
    <t>Failed channel 0 current scan. 0s across board in ATM current view</t>
  </si>
  <si>
    <t>PEB header pin off by one row. Rebuilt....</t>
  </si>
  <si>
    <t>North port</t>
  </si>
  <si>
    <t>Automator failed at step 12 reboot. Restarted step 13, but then buzzed mover test....</t>
  </si>
  <si>
    <t>Reprogrammed, and working</t>
  </si>
  <si>
    <t>08-19-2022</t>
  </si>
  <si>
    <t>19 minutes and firmware step unfinished...</t>
  </si>
  <si>
    <t>This might have been fine? Restarted programmer and it worked....</t>
  </si>
  <si>
    <t>08-24-2022</t>
  </si>
  <si>
    <t>West port XV</t>
  </si>
  <si>
    <t>Replaced HDMI and Controller. Put Controller in 41011 West port XV, fixed itself, and can't repeat.</t>
  </si>
  <si>
    <t>Octave PAD Subsector 2</t>
  </si>
  <si>
    <t>t was missing from MagnetSensitivity_withou_magnet</t>
  </si>
  <si>
    <t>08-26-2022</t>
  </si>
  <si>
    <t xml:space="preserve">East port </t>
  </si>
  <si>
    <t>Replaced, resealed</t>
  </si>
  <si>
    <t>08-25-2022</t>
  </si>
  <si>
    <t>Xbot dipping during flight?</t>
  </si>
  <si>
    <t>Yudi</t>
  </si>
  <si>
    <t>....to replace amp board? Yudi Has</t>
  </si>
  <si>
    <t>8-30-2022</t>
  </si>
  <si>
    <t>Port 1/East XV Failed Wiggle</t>
  </si>
  <si>
    <t>Replace HDMI east</t>
  </si>
  <si>
    <t>08-30-2022</t>
  </si>
  <si>
    <t>Failed channel 0 current scan.</t>
  </si>
  <si>
    <t>Note: new motor prototype. Attempting to rebuild without pink amp strips...</t>
  </si>
  <si>
    <t>08-31-2022</t>
  </si>
  <si>
    <t>Failed Amplitude 9A programming step, possibly bad amp</t>
  </si>
  <si>
    <t>Left aside for further testing. Can't output to channel 3,4,11,12, 49, 50, 53, 54. Amp PCBA issue, details at http://192.168.1.80/pmi/quality/quality-management/-/issues/91</t>
  </si>
  <si>
    <t>09-06-2022</t>
  </si>
  <si>
    <t>Failed current scan at channel 5</t>
  </si>
  <si>
    <t>Shelf</t>
  </si>
  <si>
    <t>Failed 3,4,9,10. Possible bad FFC alignment, BUT even after correcting that, still failed programming at channel 9. Installed new controller (9/13) but STILL failed channel 9. Next step....amp</t>
  </si>
  <si>
    <t>09-02-2022</t>
  </si>
  <si>
    <t>(Previously tested) S port may have failed?</t>
  </si>
  <si>
    <t>Further Testing</t>
  </si>
  <si>
    <t xml:space="preserve">Likely bad S port? UPDATE: hdmi misaligned by one column. no idea how this tested successfully for a day...... Tech said "when tested w/ 41032, in a 2x2 w/ two good stators, a mover would cross the E/W boundary between -32 and -31 if manually moved in PMT, but not if moved via routing tester....", but could not be recreated. </t>
  </si>
  <si>
    <t>Possibly not bad? Currently (09/12) undergoing further testing. Previously (09/02) Error count was going up in HDMI diagnostic even when on different comm path from 41031, but could not recreate later. Tech subsequently said "when tested w/ 41031, in a 2x2 w/ two good stators, a mover would cross the E/W boundary between -32 and -31 if manually moved in PMT, but not if moved via routing tester" but could not recreate this.</t>
  </si>
  <si>
    <t>09-12-2022</t>
  </si>
  <si>
    <t>9A test failed on channel 18</t>
  </si>
  <si>
    <t>FFC installation issue</t>
  </si>
  <si>
    <t>09-13-2022</t>
  </si>
  <si>
    <t>After successful programming etc, bonking noise after &lt;1 day on array.</t>
  </si>
  <si>
    <t xml:space="preserve">Mover dipping in flight; current scan re-run; failed at channel 57. Confirmed with CS tool. No obvious FFC issue. Rebuilt with new controller, programming (and specific CS check) successful. Testing... </t>
  </si>
  <si>
    <t>09-26-2022</t>
  </si>
  <si>
    <t>Programming stooped</t>
  </si>
  <si>
    <t>Programming stopped at subsector pad 2 programming, but file was present and in correct directory.</t>
  </si>
  <si>
    <t>PCB</t>
  </si>
  <si>
    <t>09-27-2022</t>
  </si>
  <si>
    <t>PEB pins of controller ripped up off of PCB (S/N 95269002101)</t>
  </si>
  <si>
    <t>PEB pins of controller ripped up off of PCB (S/N 95269001901)</t>
  </si>
  <si>
    <t>Equipment</t>
  </si>
  <si>
    <t>10-04-2022</t>
  </si>
  <si>
    <t>Inconsistent power connection</t>
  </si>
  <si>
    <t>During initial programming firmware write failed. PMNet had become disconnected. Couldn't re-connect w/ power cycling etc. Opened panel; green LED on, but went off with slightest cable move (and possibly heard cracking noise like arcing?). Finished programming with different cable.</t>
  </si>
  <si>
    <t>Short circuit</t>
  </si>
  <si>
    <t>10-06-2022</t>
  </si>
  <si>
    <t>STO error</t>
  </si>
  <si>
    <t>Certified unit. After a lot of testing without issue, suddenly gave STO error? Need to open up to see if actually shorted out....</t>
  </si>
  <si>
    <t>10-07-2022</t>
  </si>
  <si>
    <t>Firmware bug? Display bug??</t>
  </si>
  <si>
    <t>Well-tested unit. While poking around with different unit on same array, Yudi noticed firmware version of this one in PMT would sometimes show 20-E2, sometimes 21-45 (which it SHOULD have). Possibly auto-rolling-back??</t>
  </si>
  <si>
    <t>10-08-2022</t>
  </si>
  <si>
    <t>Connection error</t>
  </si>
  <si>
    <t>Well-tested unit suddenly failed mid-test; seeming south port a connection error. New HDMI connector did not fix. Set aside for now.....</t>
  </si>
  <si>
    <t>10-11-2022</t>
  </si>
  <si>
    <t>North VX</t>
  </si>
  <si>
    <t xml:space="preserve">Replaced HDMI. Did not solve issue (North is still VX) HDMI connector worked in 41090 West. Possibly a tester cable. </t>
  </si>
  <si>
    <t>Please note this is a work in progress....</t>
  </si>
  <si>
    <t>Body</t>
  </si>
  <si>
    <t>Power (PMI)</t>
  </si>
  <si>
    <t>Power (BnR)</t>
  </si>
  <si>
    <t>Clamping Plate</t>
  </si>
  <si>
    <t>Clamping Plat-ABS</t>
  </si>
  <si>
    <t>Heat Sink</t>
  </si>
  <si>
    <t>Backcover (PMI)</t>
  </si>
  <si>
    <t>Backcover (BnR)</t>
  </si>
  <si>
    <t>Part #</t>
  </si>
  <si>
    <t>S3B-A-2020</t>
  </si>
  <si>
    <t>S3M</t>
  </si>
  <si>
    <t>S3S</t>
  </si>
  <si>
    <t>SXC</t>
  </si>
  <si>
    <t>S3A</t>
  </si>
  <si>
    <t>S3P-PMI</t>
  </si>
  <si>
    <t>S3P-TE</t>
  </si>
  <si>
    <t>S3A-C-2021</t>
  </si>
  <si>
    <t>S3A-C-ABS-2021</t>
  </si>
  <si>
    <t>S4C-HS</t>
  </si>
  <si>
    <t>HJ-19PFFR-QS7001</t>
  </si>
  <si>
    <t>S3Panel-A-2021A</t>
  </si>
  <si>
    <t>S3Panel-A-2021B</t>
  </si>
  <si>
    <t>Current Quan.</t>
  </si>
  <si>
    <t>Received</t>
  </si>
  <si>
    <t>Consumed</t>
  </si>
  <si>
    <t>Initial</t>
  </si>
  <si>
    <t>09-27-22</t>
  </si>
  <si>
    <t>09-28-22</t>
  </si>
  <si>
    <t>09-29-22</t>
  </si>
  <si>
    <t>09-30-22</t>
  </si>
  <si>
    <t>dont delete us :)</t>
  </si>
</sst>
</file>

<file path=xl/styles.xml><?xml version="1.0" encoding="utf-8"?>
<styleSheet xmlns="http://schemas.openxmlformats.org/spreadsheetml/2006/main">
  <numFmts count="14">
    <numFmt formatCode="M/d/YYYY" numFmtId="164"/>
    <numFmt formatCode="m/dd/yyyy" numFmtId="165"/>
    <numFmt formatCode="yyyy-mm-dd" numFmtId="166"/>
    <numFmt formatCode="mm/d/yyyy" numFmtId="167"/>
    <numFmt formatCode="mm/dd/yyyy" numFmtId="168"/>
    <numFmt formatCode="m/d/yyyy" numFmtId="169"/>
    <numFmt formatCode="yyyy/m/d" numFmtId="170"/>
    <numFmt formatCode="yyyy/mm/d" numFmtId="171"/>
    <numFmt formatCode="yyyy/m/dd" numFmtId="172"/>
    <numFmt formatCode="000" numFmtId="173"/>
    <numFmt formatCode="0000" numFmtId="174"/>
    <numFmt formatCode="0.00E-00" numFmtId="175"/>
    <numFmt formatCode="MM/dd/yy" numFmtId="176"/>
    <numFmt formatCode="M/dd/yy" numFmtId="177"/>
  </numFmts>
  <fonts count="32">
    <font>
      <name val="Calibri"/>
      <family val="2"/>
      <color theme="1"/>
      <sz val="11"/>
      <scheme val="minor"/>
    </font>
    <font>
      <b val="1"/>
      <sz val="10"/>
    </font>
    <font>
      <strike val="0"/>
      <sz val="10"/>
    </font>
    <font>
      <b val="1"/>
      <color rgb="FFFF0000"/>
      <sz val="10"/>
    </font>
    <font>
      <color rgb="FFFF0000"/>
      <sz val="10"/>
    </font>
    <font>
      <strike val="1"/>
      <sz val="10"/>
    </font>
    <font>
      <color rgb="FF000000"/>
      <sz val="10"/>
    </font>
    <font>
      <name val="Arial"/>
      <color rgb="FF000000"/>
      <sz val="10"/>
    </font>
    <font>
      <name val="Arial"/>
      <color rgb="FF28323C"/>
      <sz val="11"/>
    </font>
    <font>
      <name val="Arial"/>
      <color rgb="FF000000"/>
      <sz val="10"/>
    </font>
    <font>
      <strike val="1"/>
      <color rgb="FF000000"/>
      <sz val="10"/>
    </font>
    <font>
      <color rgb="FF0078FF"/>
      <sz val="10"/>
    </font>
    <font>
      <color rgb="FF1EE20F"/>
      <sz val="10"/>
    </font>
    <font>
      <color rgb="FF4DBF73"/>
      <sz val="10"/>
    </font>
    <font>
      <color rgb="FF00802B"/>
      <sz val="10"/>
    </font>
    <font>
      <sz val="10"/>
      <u val="single"/>
    </font>
    <font>
      <name val="Arial"/>
      <color rgb="FF28323C"/>
      <sz val="11"/>
    </font>
    <font>
      <color rgb="FFFF9000"/>
      <sz val="10"/>
    </font>
    <font>
      <name val="Calibri"/>
      <b val="1"/>
      <color rgb="FF000000"/>
      <sz val="14"/>
    </font>
    <font>
      <name val="Calibri"/>
      <sz val="11"/>
    </font>
    <font>
      <sz val="10"/>
    </font>
    <font>
      <color rgb="FFD30E91"/>
      <sz val="10"/>
    </font>
    <font>
      <name val="Calibri"/>
      <strike val="0"/>
      <color rgb="FF000000"/>
      <sz val="11"/>
    </font>
    <font>
      <color rgb="FFFF0000"/>
      <sz val="10"/>
    </font>
    <font>
      <color rgb="FFE545B0"/>
      <sz val="10"/>
    </font>
    <font>
      <name val="Arial"/>
      <color rgb="FF1E1E1E"/>
      <sz val="12"/>
    </font>
    <font>
      <b val="1"/>
      <sz val="18"/>
    </font>
    <font>
      <color rgb="FF28323C"/>
      <sz val="10"/>
    </font>
    <font>
      <b val="1"/>
      <sz val="24"/>
    </font>
    <font>
      <color rgb="FF70AD47"/>
      <sz val="10"/>
    </font>
    <font>
      <color rgb="FF000000"/>
      <sz val="11"/>
    </font>
    <font>
      <b val="1"/>
      <color rgb="FF0000FF"/>
      <sz val="10"/>
      <u val="single"/>
    </font>
  </fonts>
  <fills count="31">
    <fill>
      <patternFill/>
    </fill>
    <fill>
      <patternFill patternType="gray125"/>
    </fill>
    <fill>
      <patternFill patternType="solid">
        <fgColor rgb="FFFFF001"/>
      </patternFill>
    </fill>
    <fill>
      <patternFill patternType="solid">
        <fgColor rgb="FF0078FF"/>
      </patternFill>
    </fill>
    <fill>
      <patternFill patternType="solid">
        <fgColor rgb="FFFF0000"/>
      </patternFill>
    </fill>
    <fill>
      <patternFill patternType="solid">
        <fgColor rgb="FF1EE20F"/>
      </patternFill>
    </fill>
    <fill>
      <patternFill patternType="solid">
        <fgColor rgb="FFE545B0"/>
      </patternFill>
    </fill>
    <fill>
      <patternFill patternType="solid">
        <fgColor rgb="FF7B8187"/>
      </patternFill>
    </fill>
    <fill>
      <patternFill patternType="solid">
        <fgColor rgb="FFFF9000"/>
      </patternFill>
    </fill>
    <fill>
      <patternFill patternType="solid">
        <fgColor rgb="FFFFFFFF"/>
      </patternFill>
    </fill>
    <fill>
      <patternFill patternType="solid">
        <fgColor rgb="FF99CEFF"/>
      </patternFill>
    </fill>
    <fill>
      <patternFill patternType="solid">
        <fgColor rgb="FFF5F9FA"/>
      </patternFill>
    </fill>
    <fill>
      <patternFill patternType="solid">
        <fgColor rgb="FFD30E91"/>
      </patternFill>
    </fill>
    <fill>
      <patternFill patternType="solid">
        <fgColor rgb="FF643DDB"/>
      </patternFill>
    </fill>
    <fill>
      <patternFill patternType="solid">
        <fgColor rgb="FF4A86E8"/>
      </patternFill>
    </fill>
    <fill>
      <patternFill patternType="solid">
        <fgColor rgb="FF94B9F7"/>
      </patternFill>
    </fill>
    <fill>
      <patternFill patternType="solid">
        <fgColor rgb="FFFFFFFF"/>
      </patternFill>
    </fill>
    <fill>
      <patternFill patternType="solid">
        <fgColor rgb="FFFFF001"/>
      </patternFill>
    </fill>
    <fill>
      <patternFill patternType="solid">
        <fgColor rgb="FFFFCCCC"/>
      </patternFill>
    </fill>
    <fill>
      <patternFill patternType="solid">
        <fgColor rgb="FFFFE599"/>
      </patternFill>
    </fill>
    <fill>
      <patternFill patternType="solid">
        <fgColor rgb="FFCC3D9C"/>
      </patternFill>
    </fill>
    <fill>
      <patternFill patternType="solid">
        <fgColor rgb="FFFA7D00"/>
      </patternFill>
    </fill>
    <fill>
      <patternFill patternType="solid">
        <fgColor rgb="FFFA9C3E"/>
      </patternFill>
    </fill>
    <fill>
      <patternFill patternType="solid">
        <fgColor rgb="FFE545B0"/>
      </patternFill>
    </fill>
    <fill>
      <patternFill patternType="solid">
        <fgColor rgb="FFFFD9F2"/>
      </patternFill>
    </fill>
    <fill>
      <patternFill patternType="solid">
        <fgColor rgb="FFA61C00"/>
      </patternFill>
    </fill>
    <fill>
      <patternFill patternType="solid">
        <fgColor rgb="FFFFD966"/>
      </patternFill>
    </fill>
    <fill>
      <patternFill patternType="solid">
        <fgColor rgb="FFF5F9FA"/>
      </patternFill>
    </fill>
    <fill>
      <patternFill patternType="solid">
        <fgColor rgb="FFFFFF00"/>
      </patternFill>
    </fill>
    <fill>
      <patternFill patternType="solid">
        <fgColor rgb="FFC4F5D4"/>
      </patternFill>
    </fill>
    <fill>
      <patternFill patternType="solid">
        <fgColor rgb="FFEFEFEF"/>
      </patternFill>
    </fill>
  </fills>
  <borders count="17">
    <border>
      <left/>
      <right/>
      <top/>
      <bottom/>
      <diagonal/>
    </border>
    <border>
      <left style="thin">
        <color rgb="FF000000"/>
      </left>
      <right style="thin">
        <color rgb="FF000000"/>
      </right>
      <bottom style="thin">
        <color rgb="FF000000"/>
      </bottom>
    </border>
    <border>
      <bottom/>
    </border>
    <border>
      <right style="thin">
        <color rgb="FF000000"/>
      </right>
      <bottom/>
    </border>
    <border>
      <right style="thin">
        <color rgb="FF000000"/>
      </right>
      <bottom style="thin">
        <color rgb="FF000000"/>
      </bottom>
    </border>
    <border>
      <bottom style="thin">
        <color rgb="FF000000"/>
      </bottom>
    </border>
    <border>
      <left style="thin">
        <color rgb="FF000000"/>
      </left>
      <bottom/>
    </border>
    <border>
      <left style="thin">
        <color rgb="FF000000"/>
      </left>
      <bottom style="thin">
        <color rgb="FF000000"/>
      </bottom>
    </border>
    <border>
      <left style="thin">
        <color rgb="FF000000"/>
      </left>
      <right style="thin">
        <color rgb="FF000000"/>
      </right>
      <bottom/>
    </border>
    <border>
      <left style="thin">
        <color rgb="FF000000"/>
      </left>
      <top style="thin">
        <color rgb="FF000000"/>
      </top>
      <bottom/>
    </border>
    <border>
      <right style="thin">
        <color rgb="FF000000"/>
      </right>
      <top style="thin">
        <color rgb="FF000000"/>
      </top>
      <bottom/>
    </border>
    <border>
      <top style="thin">
        <color rgb="FF000000"/>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cellStyleXfs>
  <cellXfs count="312">
    <xf borderId="0" fillId="0" fontId="0" numFmtId="0" pivotButton="0" quotePrefix="0" xfId="0"/>
    <xf borderId="0" fillId="2" fontId="0" numFmtId="0" pivotButton="0" quotePrefix="0" xfId="0"/>
    <xf borderId="0" fillId="3" fontId="0" numFmtId="0" pivotButton="0" quotePrefix="0" xfId="0"/>
    <xf borderId="0" fillId="4" fontId="0" numFmtId="0" pivotButton="0" quotePrefix="0" xfId="0"/>
    <xf borderId="0" fillId="5" fontId="0" numFmtId="0" pivotButton="0" quotePrefix="0" xfId="0"/>
    <xf borderId="0" fillId="6" fontId="0" numFmtId="0" pivotButton="0" quotePrefix="0" xfId="0"/>
    <xf applyAlignment="1" borderId="0" fillId="0" fontId="0" numFmtId="0" pivotButton="0" quotePrefix="0" xfId="0">
      <alignment wrapText="1"/>
    </xf>
    <xf borderId="0" fillId="0" fontId="1" numFmtId="0" pivotButton="0" quotePrefix="0" xfId="0"/>
    <xf applyAlignment="1" borderId="0" fillId="0" fontId="0" numFmtId="0" pivotButton="0" quotePrefix="0" xfId="0">
      <alignment horizontal="right"/>
    </xf>
    <xf borderId="0" fillId="0" fontId="2" numFmtId="0" pivotButton="0" quotePrefix="0" xfId="0"/>
    <xf borderId="0" fillId="0" fontId="0" numFmtId="164" pivotButton="0" quotePrefix="0" xfId="0"/>
    <xf borderId="1" fillId="0" fontId="0" numFmtId="0" pivotButton="0" quotePrefix="0" xfId="0"/>
    <xf borderId="2" fillId="0" fontId="0" numFmtId="0" pivotButton="0" quotePrefix="0" xfId="0"/>
    <xf borderId="3" fillId="0" fontId="0" numFmtId="0" pivotButton="0" quotePrefix="0" xfId="0"/>
    <xf borderId="4" fillId="0" fontId="0" numFmtId="0" pivotButton="0" quotePrefix="0" xfId="0"/>
    <xf borderId="5" fillId="0" fontId="0" numFmtId="0" pivotButton="0" quotePrefix="0" xfId="0"/>
    <xf applyAlignment="1" borderId="4" fillId="0" fontId="0" numFmtId="0" pivotButton="0" quotePrefix="0" xfId="0">
      <alignment horizontal="right"/>
    </xf>
    <xf applyAlignment="1" borderId="5" fillId="0" fontId="0" numFmtId="0" pivotButton="0" quotePrefix="0" xfId="0">
      <alignment horizontal="right"/>
    </xf>
    <xf borderId="7" fillId="0" fontId="0" numFmtId="0" pivotButton="0" quotePrefix="0" xfId="0"/>
    <xf borderId="6" fillId="0" fontId="0" numFmtId="0" pivotButton="0" quotePrefix="0" xfId="0"/>
    <xf applyAlignment="1" borderId="7" fillId="0" fontId="0" numFmtId="0" pivotButton="0" quotePrefix="0" xfId="0">
      <alignment horizontal="right"/>
    </xf>
    <xf borderId="8" fillId="0" fontId="0" numFmtId="0" pivotButton="0" quotePrefix="0" xfId="0"/>
    <xf applyAlignment="1" borderId="1" fillId="0" fontId="0" numFmtId="0" pivotButton="0" quotePrefix="0" xfId="0">
      <alignment horizontal="right"/>
    </xf>
    <xf borderId="9" fillId="0" fontId="0" numFmtId="0" pivotButton="0" quotePrefix="0" xfId="0"/>
    <xf borderId="4" fillId="0" fontId="1" numFmtId="0" pivotButton="0" quotePrefix="0" xfId="0"/>
    <xf borderId="3" fillId="0" fontId="1" numFmtId="0" pivotButton="0" quotePrefix="0" xfId="0"/>
    <xf applyAlignment="1" borderId="4" fillId="0" fontId="1" numFmtId="0" pivotButton="0" quotePrefix="0" xfId="0">
      <alignment horizontal="right"/>
    </xf>
    <xf borderId="3" fillId="0" fontId="1" numFmtId="164" pivotButton="0" quotePrefix="0" xfId="0"/>
    <xf borderId="0" fillId="0" fontId="1" numFmtId="164" pivotButton="0" quotePrefix="0" xfId="0"/>
    <xf borderId="8" fillId="0" fontId="1" numFmtId="164" pivotButton="0" quotePrefix="0" xfId="0"/>
    <xf borderId="2" fillId="0" fontId="1" numFmtId="164" pivotButton="0" quotePrefix="0" xfId="0"/>
    <xf borderId="2" fillId="0" fontId="1" numFmtId="0" pivotButton="0" quotePrefix="0" xfId="0"/>
    <xf borderId="6" fillId="0" fontId="1" numFmtId="164" pivotButton="0" quotePrefix="0" xfId="0"/>
    <xf applyAlignment="1" borderId="8" fillId="0" fontId="0" numFmtId="0" pivotButton="0" quotePrefix="0" xfId="0">
      <alignment horizontal="right"/>
    </xf>
    <xf applyAlignment="1" borderId="6" fillId="0" fontId="0" numFmtId="0" pivotButton="0" quotePrefix="0" xfId="0">
      <alignment horizontal="right"/>
    </xf>
    <xf applyAlignment="1" borderId="4" fillId="0" fontId="3" numFmtId="0" pivotButton="0" quotePrefix="0" xfId="0">
      <alignment wrapText="1"/>
    </xf>
    <xf applyAlignment="1" borderId="4" fillId="0" fontId="0" numFmtId="0" pivotButton="0" quotePrefix="0" xfId="0">
      <alignment wrapText="1"/>
    </xf>
    <xf borderId="10" fillId="0" fontId="1" numFmtId="0" pivotButton="0" quotePrefix="0" xfId="0"/>
    <xf borderId="10" fillId="0" fontId="0" numFmtId="0" pivotButton="0" quotePrefix="0" xfId="0"/>
    <xf borderId="11" fillId="0" fontId="0" numFmtId="0" pivotButton="0" quotePrefix="0" xfId="0"/>
    <xf applyAlignment="1" borderId="6" fillId="0" fontId="0" numFmtId="0" pivotButton="0" quotePrefix="0" xfId="0">
      <alignment horizontal="center"/>
    </xf>
    <xf applyAlignment="1" borderId="0" fillId="0" fontId="0" numFmtId="0" pivotButton="0" quotePrefix="0" xfId="0">
      <alignment horizontal="center"/>
    </xf>
    <xf applyAlignment="1" borderId="3" fillId="0" fontId="0" numFmtId="0" pivotButton="0" quotePrefix="0" xfId="0">
      <alignment horizontal="center"/>
    </xf>
    <xf applyAlignment="1" borderId="7" fillId="0" fontId="0" numFmtId="0" pivotButton="0" quotePrefix="0" xfId="0">
      <alignment horizontal="center"/>
    </xf>
    <xf applyAlignment="1" borderId="5" fillId="0" fontId="0" numFmtId="0" pivotButton="0" quotePrefix="0" xfId="0">
      <alignment horizontal="center"/>
    </xf>
    <xf applyAlignment="1" borderId="4" fillId="0" fontId="0" numFmtId="0" pivotButton="0" quotePrefix="0" xfId="0">
      <alignment horizontal="center"/>
    </xf>
    <xf applyAlignment="1" borderId="3" fillId="0" fontId="0" numFmtId="0" pivotButton="0" quotePrefix="0" xfId="0">
      <alignment horizontal="right"/>
    </xf>
    <xf borderId="12" fillId="0" fontId="0" numFmtId="0" pivotButton="0" quotePrefix="0" xfId="0"/>
    <xf borderId="0" fillId="0" fontId="4" numFmtId="0" pivotButton="0" quotePrefix="0" xfId="0"/>
    <xf borderId="3" fillId="0" fontId="0" numFmtId="3" pivotButton="0" quotePrefix="0" xfId="0"/>
    <xf applyAlignment="1" borderId="13" fillId="0" fontId="3" numFmtId="0" pivotButton="0" quotePrefix="0" xfId="0">
      <alignment wrapText="1"/>
    </xf>
    <xf borderId="8" fillId="0" fontId="0" numFmtId="3" pivotButton="0" quotePrefix="0" xfId="0"/>
    <xf borderId="12" fillId="0" fontId="1" numFmtId="164" pivotButton="0" quotePrefix="0" xfId="0"/>
    <xf borderId="13" fillId="0" fontId="0" numFmtId="0" pivotButton="0" quotePrefix="0" xfId="0"/>
    <xf borderId="14" fillId="0" fontId="0" numFmtId="0" pivotButton="0" quotePrefix="0" xfId="0"/>
    <xf borderId="4" fillId="0" fontId="3" numFmtId="0" pivotButton="0" quotePrefix="0" xfId="0"/>
    <xf borderId="15" fillId="0" fontId="0" numFmtId="0" pivotButton="0" quotePrefix="0" xfId="0"/>
    <xf borderId="16" fillId="0" fontId="0" numFmtId="0" pivotButton="0" quotePrefix="0" xfId="0"/>
    <xf borderId="0" fillId="0" fontId="0" numFmtId="3" pivotButton="0" quotePrefix="0" xfId="0"/>
    <xf borderId="0" fillId="0" fontId="5" numFmtId="0" pivotButton="0" quotePrefix="0" xfId="0"/>
    <xf borderId="0" fillId="0" fontId="0" numFmtId="165" pivotButton="0" quotePrefix="0" xfId="0"/>
    <xf borderId="0" fillId="0" fontId="6" numFmtId="0" pivotButton="0" quotePrefix="0" xfId="0"/>
    <xf applyAlignment="1" borderId="0" fillId="0" fontId="1" numFmtId="0" pivotButton="0" quotePrefix="0" xfId="0">
      <alignment wrapText="1"/>
    </xf>
    <xf applyAlignment="1" borderId="0" fillId="0" fontId="0" numFmtId="49" pivotButton="0" quotePrefix="0" xfId="0">
      <alignment wrapText="1"/>
    </xf>
    <xf borderId="0" fillId="0" fontId="0" numFmtId="166" pivotButton="0" quotePrefix="0" xfId="0"/>
    <xf borderId="0" fillId="0" fontId="0" numFmtId="167" pivotButton="0" quotePrefix="0" xfId="0"/>
    <xf applyAlignment="1" borderId="0" fillId="0" fontId="4" numFmtId="0" pivotButton="0" quotePrefix="0" xfId="0">
      <alignment wrapText="1"/>
    </xf>
    <xf borderId="0" fillId="0" fontId="0" numFmtId="168" pivotButton="0" quotePrefix="0" xfId="0"/>
    <xf applyAlignment="1" borderId="0" fillId="4" fontId="0" numFmtId="0" pivotButton="0" quotePrefix="0" xfId="0">
      <alignment wrapText="1"/>
    </xf>
    <xf borderId="0" fillId="4" fontId="1" numFmtId="0" pivotButton="0" quotePrefix="0" xfId="0"/>
    <xf borderId="0" fillId="7" fontId="1" numFmtId="0" pivotButton="0" quotePrefix="0" xfId="0"/>
    <xf borderId="0" fillId="3" fontId="1" numFmtId="0" pivotButton="0" quotePrefix="0" xfId="0"/>
    <xf borderId="0" fillId="2" fontId="1" numFmtId="0" pivotButton="0" quotePrefix="0" xfId="0"/>
    <xf borderId="0" fillId="8" fontId="0" numFmtId="0" pivotButton="0" quotePrefix="0" xfId="0"/>
    <xf applyAlignment="1" borderId="0" fillId="0" fontId="5" numFmtId="0" pivotButton="0" quotePrefix="0" xfId="0">
      <alignment wrapText="1"/>
    </xf>
    <xf borderId="0" fillId="0" fontId="0" numFmtId="169" pivotButton="0" quotePrefix="0" xfId="0"/>
    <xf applyAlignment="1" borderId="5" fillId="0" fontId="0" numFmtId="0" pivotButton="0" quotePrefix="0" xfId="0">
      <alignment wrapText="1"/>
    </xf>
    <xf borderId="5" fillId="0" fontId="6" numFmtId="0" pivotButton="0" quotePrefix="0" xfId="0"/>
    <xf borderId="5" fillId="0" fontId="4" numFmtId="0" pivotButton="0" quotePrefix="0" xfId="0"/>
    <xf borderId="0" fillId="0" fontId="0" numFmtId="49" pivotButton="0" quotePrefix="0" xfId="0"/>
    <xf applyAlignment="1" borderId="0" fillId="9" fontId="7" numFmtId="0" pivotButton="0" quotePrefix="0" xfId="0">
      <alignment horizontal="left"/>
    </xf>
    <xf borderId="0" fillId="0" fontId="0" numFmtId="0" pivotButton="0" quotePrefix="1" xfId="0"/>
    <xf applyAlignment="1" borderId="0" fillId="6" fontId="0" numFmtId="0" pivotButton="0" quotePrefix="0" xfId="0">
      <alignment wrapText="1"/>
    </xf>
    <xf borderId="0" fillId="10" fontId="0" numFmtId="0" pivotButton="0" quotePrefix="0" xfId="0"/>
    <xf applyAlignment="1" borderId="0" fillId="11" fontId="8" numFmtId="0" pivotButton="0" quotePrefix="0" xfId="0">
      <alignment horizontal="left"/>
    </xf>
    <xf borderId="0" fillId="12" fontId="0" numFmtId="0" pivotButton="0" quotePrefix="0" xfId="0"/>
    <xf borderId="0" fillId="13" fontId="0" numFmtId="0" pivotButton="0" quotePrefix="0" xfId="0"/>
    <xf borderId="0" fillId="0" fontId="7" numFmtId="0" pivotButton="0" quotePrefix="0" xfId="0"/>
    <xf borderId="0" fillId="9" fontId="7" numFmtId="0" pivotButton="0" quotePrefix="0" xfId="0"/>
    <xf borderId="0" fillId="14" fontId="0" numFmtId="0" pivotButton="0" quotePrefix="0" xfId="0"/>
    <xf borderId="0" fillId="15" fontId="0" numFmtId="0" pivotButton="0" quotePrefix="0" xfId="0"/>
    <xf borderId="0" fillId="2" fontId="0" numFmtId="0" pivotButton="0" quotePrefix="1" xfId="0"/>
    <xf borderId="0" fillId="2" fontId="0" numFmtId="165" pivotButton="0" quotePrefix="0" xfId="0"/>
    <xf borderId="0" fillId="0" fontId="0" numFmtId="170" pivotButton="0" quotePrefix="0" xfId="0"/>
    <xf borderId="0" fillId="0" fontId="9" numFmtId="0" pivotButton="0" quotePrefix="0" xfId="0"/>
    <xf borderId="0" fillId="16" fontId="9" numFmtId="0" pivotButton="0" quotePrefix="0" xfId="0"/>
    <xf applyAlignment="1" borderId="0" fillId="16" fontId="9" numFmtId="0" pivotButton="0" quotePrefix="0" xfId="0">
      <alignment horizontal="left" wrapText="1"/>
    </xf>
    <xf applyAlignment="1" borderId="0" fillId="16" fontId="8" numFmtId="0" pivotButton="0" quotePrefix="0" xfId="0">
      <alignment horizontal="left" wrapText="1"/>
    </xf>
    <xf applyAlignment="1" borderId="0" fillId="11" fontId="8" numFmtId="0" pivotButton="0" quotePrefix="0" xfId="0">
      <alignment horizontal="left" wrapText="1"/>
    </xf>
    <xf applyAlignment="1" borderId="0" fillId="16" fontId="0" numFmtId="0" pivotButton="0" quotePrefix="0" xfId="0">
      <alignment horizontal="left" wrapText="1"/>
    </xf>
    <xf borderId="0" fillId="0" fontId="10" numFmtId="0" pivotButton="0" quotePrefix="0" xfId="0"/>
    <xf applyAlignment="1" borderId="0" fillId="0" fontId="10" numFmtId="0" pivotButton="0" quotePrefix="0" xfId="0">
      <alignment vertical="bottom"/>
    </xf>
    <xf borderId="0" fillId="9" fontId="0" numFmtId="0" pivotButton="0" quotePrefix="0" xfId="0"/>
    <xf borderId="0" fillId="0" fontId="11" numFmtId="0" pivotButton="0" quotePrefix="0" xfId="0"/>
    <xf borderId="0" fillId="0" fontId="0" numFmtId="171" pivotButton="0" quotePrefix="0" xfId="0"/>
    <xf borderId="0" fillId="2" fontId="0" numFmtId="49" pivotButton="0" quotePrefix="0" xfId="0"/>
    <xf borderId="0" fillId="0" fontId="12" numFmtId="0" pivotButton="0" quotePrefix="0" xfId="0"/>
    <xf borderId="0" fillId="0" fontId="13" numFmtId="0" pivotButton="0" quotePrefix="0" xfId="0"/>
    <xf borderId="0" fillId="0" fontId="14" numFmtId="0" pivotButton="0" quotePrefix="0" xfId="0"/>
    <xf borderId="0" fillId="0" fontId="0" numFmtId="172" pivotButton="0" quotePrefix="0" xfId="0"/>
    <xf borderId="0" fillId="0" fontId="9" numFmtId="49" pivotButton="0" quotePrefix="0" xfId="0"/>
    <xf borderId="0" fillId="16" fontId="9" numFmtId="49" pivotButton="0" quotePrefix="0" xfId="0"/>
    <xf applyAlignment="1" borderId="0" fillId="16" fontId="9" numFmtId="49" pivotButton="0" quotePrefix="0" xfId="0">
      <alignment horizontal="left" wrapText="1"/>
    </xf>
    <xf borderId="0" fillId="2" fontId="9" numFmtId="0" pivotButton="0" quotePrefix="0" xfId="0"/>
    <xf borderId="0" fillId="17" fontId="9" numFmtId="0" pivotButton="0" quotePrefix="0" xfId="0"/>
    <xf applyAlignment="1" borderId="0" fillId="17" fontId="9" numFmtId="0" pivotButton="0" quotePrefix="0" xfId="0">
      <alignment horizontal="left" wrapText="1"/>
    </xf>
    <xf applyAlignment="1" borderId="0" fillId="17" fontId="0" numFmtId="0" pivotButton="0" quotePrefix="0" xfId="0">
      <alignment horizontal="left" wrapText="1"/>
    </xf>
    <xf applyAlignment="1" borderId="0" fillId="0" fontId="0" numFmtId="0" pivotButton="0" quotePrefix="0" xfId="0">
      <alignment horizontal="left" wrapText="1"/>
    </xf>
    <xf applyAlignment="1" borderId="0" fillId="0" fontId="0" numFmtId="0" pivotButton="0" quotePrefix="0" xfId="0">
      <alignment vertical="bottom"/>
    </xf>
    <xf applyAlignment="1" borderId="0" fillId="2" fontId="0" numFmtId="0" pivotButton="0" quotePrefix="0" xfId="0">
      <alignment vertical="bottom"/>
    </xf>
    <xf applyAlignment="1" borderId="0" fillId="2" fontId="0" numFmtId="0" pivotButton="0" quotePrefix="0" xfId="0">
      <alignment wrapText="1"/>
    </xf>
    <xf applyAlignment="1" borderId="0" fillId="2" fontId="0" numFmtId="0" pivotButton="0" quotePrefix="0" xfId="0">
      <alignment horizontal="left" wrapText="1"/>
    </xf>
    <xf applyAlignment="1" borderId="0" fillId="0" fontId="0" numFmtId="0" pivotButton="0" quotePrefix="0" xfId="0">
      <alignment horizontal="right" vertical="bottom"/>
    </xf>
    <xf borderId="0" fillId="8" fontId="0" numFmtId="165" pivotButton="0" quotePrefix="0" xfId="0"/>
    <xf applyAlignment="1" borderId="0" fillId="8" fontId="0" numFmtId="0" pivotButton="0" quotePrefix="0" xfId="0">
      <alignment vertical="bottom"/>
    </xf>
    <xf borderId="0" fillId="18" fontId="0" numFmtId="0" pivotButton="0" quotePrefix="0" xfId="0"/>
    <xf borderId="0" fillId="18" fontId="0" numFmtId="165" pivotButton="0" quotePrefix="0" xfId="0"/>
    <xf applyAlignment="1" borderId="0" fillId="18" fontId="0" numFmtId="0" pivotButton="0" quotePrefix="0" xfId="0">
      <alignment vertical="bottom"/>
    </xf>
    <xf borderId="0" fillId="12" fontId="0" numFmtId="165" pivotButton="0" quotePrefix="0" xfId="0"/>
    <xf borderId="0" fillId="6" fontId="0" numFmtId="165" pivotButton="0" quotePrefix="0" xfId="0"/>
    <xf applyAlignment="1" borderId="0" fillId="6" fontId="0" numFmtId="0" pivotButton="0" quotePrefix="0" xfId="0">
      <alignment vertical="bottom"/>
    </xf>
    <xf borderId="0" fillId="0" fontId="15" numFmtId="0" pivotButton="0" quotePrefix="0" xfId="0"/>
    <xf borderId="0" fillId="19" fontId="0" numFmtId="0" pivotButton="0" quotePrefix="0" xfId="0"/>
    <xf borderId="0" fillId="20" fontId="0" numFmtId="0" pivotButton="0" quotePrefix="0" xfId="0"/>
    <xf borderId="0" fillId="20" fontId="0" numFmtId="165" pivotButton="0" quotePrefix="0" xfId="0"/>
    <xf borderId="0" fillId="0" fontId="16" numFmtId="0" pivotButton="0" quotePrefix="0" xfId="0"/>
    <xf borderId="0" fillId="16" fontId="16" numFmtId="0" pivotButton="0" quotePrefix="0" xfId="0"/>
    <xf applyAlignment="1" borderId="0" fillId="16" fontId="16" numFmtId="0" pivotButton="0" quotePrefix="0" xfId="0">
      <alignment horizontal="left" wrapText="1"/>
    </xf>
    <xf borderId="0" fillId="21" fontId="0" numFmtId="0" pivotButton="0" quotePrefix="0" xfId="0"/>
    <xf borderId="0" fillId="6" fontId="17" numFmtId="0" pivotButton="0" quotePrefix="0" xfId="0"/>
    <xf borderId="0" fillId="6" fontId="17" numFmtId="165" pivotButton="0" quotePrefix="0" xfId="0"/>
    <xf borderId="0" fillId="16" fontId="0" numFmtId="0" pivotButton="0" quotePrefix="0" xfId="0"/>
    <xf borderId="0" fillId="3" fontId="0" numFmtId="165" pivotButton="0" quotePrefix="0" xfId="0"/>
    <xf borderId="0" fillId="0" fontId="18" numFmtId="0" pivotButton="0" quotePrefix="0" xfId="0"/>
    <xf applyAlignment="1" borderId="0" fillId="0" fontId="18" numFmtId="0" pivotButton="0" quotePrefix="0" xfId="0">
      <alignment horizontal="left" wrapText="1"/>
    </xf>
    <xf applyAlignment="1" borderId="0" fillId="9" fontId="0" numFmtId="0" pivotButton="0" quotePrefix="0" xfId="0">
      <alignment horizontal="left"/>
    </xf>
    <xf applyAlignment="1" borderId="0" fillId="0" fontId="0" numFmtId="0" pivotButton="0" quotePrefix="0" xfId="0">
      <alignment horizontal="left"/>
    </xf>
    <xf borderId="0" fillId="8" fontId="0" numFmtId="49" pivotButton="0" quotePrefix="0" xfId="0"/>
    <xf borderId="0" fillId="6" fontId="0" numFmtId="49" pivotButton="0" quotePrefix="0" xfId="0"/>
    <xf borderId="0" fillId="0" fontId="0" numFmtId="173" pivotButton="0" quotePrefix="0" xfId="0"/>
    <xf borderId="0" fillId="0" fontId="0" numFmtId="174" pivotButton="0" quotePrefix="0" xfId="0"/>
    <xf borderId="0" fillId="3" fontId="0" numFmtId="174" pivotButton="0" quotePrefix="0" xfId="0"/>
    <xf borderId="0" fillId="0" fontId="1" numFmtId="174" pivotButton="0" quotePrefix="0" xfId="0"/>
    <xf applyAlignment="1" borderId="0" fillId="0" fontId="0" numFmtId="174" pivotButton="0" quotePrefix="0" xfId="0">
      <alignment wrapText="1"/>
    </xf>
    <xf borderId="0" fillId="8" fontId="0" numFmtId="174" pivotButton="0" quotePrefix="0" xfId="0"/>
    <xf borderId="0" fillId="6" fontId="0" numFmtId="174" pivotButton="0" quotePrefix="0" xfId="0"/>
    <xf borderId="0" fillId="2" fontId="0" numFmtId="174" pivotButton="0" quotePrefix="0" xfId="0"/>
    <xf applyAlignment="1" borderId="0" fillId="3" fontId="0" numFmtId="174" pivotButton="0" quotePrefix="0" xfId="0">
      <alignment horizontal="center"/>
    </xf>
    <xf applyAlignment="1" borderId="0" fillId="0" fontId="1" numFmtId="174" pivotButton="0" quotePrefix="0" xfId="0">
      <alignment horizontal="center"/>
    </xf>
    <xf applyAlignment="1" borderId="0" fillId="0" fontId="0" numFmtId="174" pivotButton="0" quotePrefix="0" xfId="0">
      <alignment horizontal="center" wrapText="1"/>
    </xf>
    <xf applyAlignment="1" borderId="0" fillId="0" fontId="0" numFmtId="174" pivotButton="0" quotePrefix="0" xfId="0">
      <alignment horizontal="center"/>
    </xf>
    <xf applyAlignment="1" borderId="0" fillId="8" fontId="0" numFmtId="174" pivotButton="0" quotePrefix="0" xfId="0">
      <alignment horizontal="center"/>
    </xf>
    <xf applyAlignment="1" borderId="0" fillId="6" fontId="0" numFmtId="174" pivotButton="0" quotePrefix="0" xfId="0">
      <alignment horizontal="center"/>
    </xf>
    <xf applyAlignment="1" borderId="0" fillId="2" fontId="0" numFmtId="174" pivotButton="0" quotePrefix="0" xfId="0">
      <alignment horizontal="center"/>
    </xf>
    <xf borderId="0" fillId="21" fontId="0" numFmtId="165" pivotButton="0" quotePrefix="0" xfId="0"/>
    <xf applyAlignment="1" borderId="0" fillId="21" fontId="0" numFmtId="174" pivotButton="0" quotePrefix="0" xfId="0">
      <alignment horizontal="center"/>
    </xf>
    <xf borderId="0" fillId="22" fontId="0" numFmtId="0" pivotButton="0" quotePrefix="0" xfId="0"/>
    <xf borderId="0" fillId="22" fontId="0" numFmtId="165" pivotButton="0" quotePrefix="0" xfId="0"/>
    <xf applyAlignment="1" borderId="0" fillId="22" fontId="0" numFmtId="174" pivotButton="0" quotePrefix="0" xfId="0">
      <alignment horizontal="center"/>
    </xf>
    <xf applyAlignment="1" borderId="0" fillId="0" fontId="0" numFmtId="165" pivotButton="0" quotePrefix="0" xfId="0">
      <alignment horizontal="right" vertical="bottom"/>
    </xf>
    <xf applyAlignment="1" borderId="0" fillId="6" fontId="0" numFmtId="165" pivotButton="0" quotePrefix="0" xfId="0">
      <alignment horizontal="right" vertical="bottom"/>
    </xf>
    <xf borderId="0" fillId="0" fontId="19" numFmtId="165" pivotButton="0" quotePrefix="0" xfId="0"/>
    <xf borderId="0" fillId="0" fontId="19" numFmtId="0" pivotButton="0" quotePrefix="0" xfId="0"/>
    <xf borderId="0" fillId="0" fontId="19" numFmtId="169" pivotButton="0" quotePrefix="0" xfId="0"/>
    <xf borderId="0" fillId="6" fontId="9" numFmtId="0" pivotButton="0" quotePrefix="0" xfId="0"/>
    <xf borderId="0" fillId="23" fontId="9" numFmtId="0" pivotButton="0" quotePrefix="0" xfId="0"/>
    <xf applyAlignment="1" borderId="0" fillId="23" fontId="9" numFmtId="0" pivotButton="0" quotePrefix="0" xfId="0">
      <alignment horizontal="left" wrapText="1"/>
    </xf>
    <xf applyAlignment="1" borderId="0" fillId="23" fontId="0" numFmtId="0" pivotButton="0" quotePrefix="0" xfId="0">
      <alignment horizontal="left" wrapText="1"/>
    </xf>
    <xf borderId="0" fillId="6" fontId="0" numFmtId="169" pivotButton="0" quotePrefix="0" xfId="0"/>
    <xf borderId="0" fillId="23" fontId="0" numFmtId="0" pivotButton="0" quotePrefix="0" xfId="0"/>
    <xf borderId="0" fillId="11" fontId="0" numFmtId="0" pivotButton="0" quotePrefix="0" xfId="0"/>
    <xf applyAlignment="1" borderId="0" fillId="6" fontId="0" numFmtId="0" pivotButton="0" quotePrefix="0" xfId="0">
      <alignment horizontal="left" wrapText="1"/>
    </xf>
    <xf applyAlignment="1" borderId="0" fillId="6" fontId="0" numFmtId="0" pivotButton="0" quotePrefix="0" xfId="0">
      <alignment horizontal="center"/>
    </xf>
    <xf applyAlignment="1" borderId="0" fillId="5" fontId="0" numFmtId="0" pivotButton="0" quotePrefix="0" xfId="0">
      <alignment horizontal="left" wrapText="1"/>
    </xf>
    <xf borderId="0" fillId="5" fontId="0" numFmtId="165" pivotButton="0" quotePrefix="0" xfId="0"/>
    <xf applyAlignment="1" borderId="0" fillId="5" fontId="0" numFmtId="174" pivotButton="0" quotePrefix="0" xfId="0">
      <alignment horizontal="center"/>
    </xf>
    <xf borderId="0" fillId="24" fontId="0" numFmtId="0" pivotButton="0" quotePrefix="0" xfId="0"/>
    <xf applyAlignment="1" borderId="0" fillId="24" fontId="0" numFmtId="0" pivotButton="0" quotePrefix="0" xfId="0">
      <alignment horizontal="left" wrapText="1"/>
    </xf>
    <xf borderId="0" fillId="24" fontId="0" numFmtId="165" pivotButton="0" quotePrefix="0" xfId="0"/>
    <xf applyAlignment="1" borderId="0" fillId="24" fontId="0" numFmtId="174" pivotButton="0" quotePrefix="0" xfId="0">
      <alignment horizontal="center"/>
    </xf>
    <xf borderId="0" fillId="0" fontId="20" numFmtId="0" pivotButton="0" quotePrefix="0" xfId="0"/>
    <xf borderId="0" fillId="0" fontId="21" numFmtId="0" pivotButton="0" quotePrefix="0" xfId="0"/>
    <xf applyAlignment="1" borderId="0" fillId="0" fontId="0" numFmtId="49" pivotButton="0" quotePrefix="0" xfId="0">
      <alignment horizontal="right"/>
    </xf>
    <xf borderId="0" fillId="24" fontId="16" numFmtId="0" pivotButton="0" quotePrefix="0" xfId="0"/>
    <xf applyAlignment="1" borderId="0" fillId="0" fontId="22" numFmtId="0" pivotButton="0" quotePrefix="0" xfId="0">
      <alignment wrapText="1"/>
    </xf>
    <xf borderId="0" fillId="0" fontId="22" numFmtId="0" pivotButton="0" quotePrefix="0" xfId="0"/>
    <xf applyAlignment="1" borderId="0" fillId="16" fontId="22" numFmtId="0" pivotButton="0" quotePrefix="0" xfId="0">
      <alignment horizontal="left" wrapText="1"/>
    </xf>
    <xf borderId="0" fillId="8" fontId="22" numFmtId="0" pivotButton="0" quotePrefix="0" xfId="0"/>
    <xf borderId="0" fillId="6" fontId="22" numFmtId="0" pivotButton="0" quotePrefix="0" xfId="0"/>
    <xf borderId="0" fillId="2" fontId="22" numFmtId="0" pivotButton="0" quotePrefix="0" xfId="0"/>
    <xf borderId="0" fillId="3" fontId="22" numFmtId="0" pivotButton="0" quotePrefix="0" xfId="0"/>
    <xf applyAlignment="1" borderId="0" fillId="23" fontId="22" numFmtId="0" pivotButton="0" quotePrefix="0" xfId="0">
      <alignment horizontal="left" wrapText="1"/>
    </xf>
    <xf applyAlignment="1" borderId="0" fillId="0" fontId="22" numFmtId="0" pivotButton="0" quotePrefix="0" xfId="0">
      <alignment horizontal="left" wrapText="1"/>
    </xf>
    <xf applyAlignment="1" borderId="0" fillId="6" fontId="22" numFmtId="0" pivotButton="0" quotePrefix="0" xfId="0">
      <alignment horizontal="left" wrapText="1"/>
    </xf>
    <xf applyAlignment="1" borderId="0" fillId="0" fontId="22" numFmtId="0" pivotButton="0" quotePrefix="0" xfId="0">
      <alignment vertical="bottom"/>
    </xf>
    <xf applyAlignment="1" borderId="0" fillId="5" fontId="0" numFmtId="0" pivotButton="0" quotePrefix="0" xfId="0">
      <alignment wrapText="1"/>
    </xf>
    <xf applyAlignment="1" borderId="0" fillId="6" fontId="22" numFmtId="0" pivotButton="0" quotePrefix="0" xfId="0">
      <alignment vertical="bottom"/>
    </xf>
    <xf applyAlignment="1" borderId="0" fillId="0" fontId="23" numFmtId="0" pivotButton="0" quotePrefix="0" xfId="0">
      <alignment wrapText="1"/>
    </xf>
    <xf applyAlignment="1" borderId="0" fillId="8" fontId="0" numFmtId="0" pivotButton="0" quotePrefix="0" xfId="0">
      <alignment horizontal="center"/>
    </xf>
    <xf borderId="0" fillId="5" fontId="22" numFmtId="0" pivotButton="0" quotePrefix="0" xfId="0"/>
    <xf borderId="0" fillId="6" fontId="22" numFmtId="165" pivotButton="0" quotePrefix="0" xfId="0"/>
    <xf applyAlignment="1" borderId="0" fillId="6" fontId="22" numFmtId="174" pivotButton="0" quotePrefix="0" xfId="0">
      <alignment horizontal="center"/>
    </xf>
    <xf borderId="0" fillId="0" fontId="22" numFmtId="165" pivotButton="0" quotePrefix="0" xfId="0"/>
    <xf applyAlignment="1" borderId="0" fillId="0" fontId="22" numFmtId="174" pivotButton="0" quotePrefix="0" xfId="0">
      <alignment horizontal="center"/>
    </xf>
    <xf applyAlignment="1" borderId="0" fillId="0" fontId="22" numFmtId="165" pivotButton="0" quotePrefix="0" xfId="0">
      <alignment vertical="bottom"/>
    </xf>
    <xf applyAlignment="1" borderId="0" fillId="0" fontId="22" numFmtId="174" pivotButton="0" quotePrefix="0" xfId="0">
      <alignment vertical="bottom"/>
    </xf>
    <xf applyAlignment="1" borderId="0" fillId="5" fontId="0" numFmtId="0" pivotButton="0" quotePrefix="0" xfId="0">
      <alignment vertical="bottom"/>
    </xf>
    <xf borderId="0" fillId="5" fontId="0" numFmtId="174" pivotButton="0" quotePrefix="0" xfId="0"/>
    <xf borderId="0" fillId="4" fontId="22" numFmtId="0" pivotButton="0" quotePrefix="0" xfId="0"/>
    <xf borderId="0" fillId="2" fontId="22" numFmtId="165" pivotButton="0" quotePrefix="0" xfId="0"/>
    <xf applyAlignment="1" borderId="0" fillId="2" fontId="22" numFmtId="174" pivotButton="0" quotePrefix="0" xfId="0">
      <alignment horizontal="center"/>
    </xf>
    <xf applyAlignment="1" borderId="0" fillId="4" fontId="0" numFmtId="0" pivotButton="0" quotePrefix="0" xfId="0">
      <alignment vertical="bottom"/>
    </xf>
    <xf borderId="0" fillId="10" fontId="22" numFmtId="0" pivotButton="0" quotePrefix="0" xfId="0"/>
    <xf applyAlignment="1" borderId="0" fillId="24" fontId="0" numFmtId="0" pivotButton="0" quotePrefix="0" xfId="0">
      <alignment horizontal="center"/>
    </xf>
    <xf applyAlignment="1" borderId="0" fillId="2" fontId="22" numFmtId="0" pivotButton="0" quotePrefix="0" xfId="0">
      <alignment vertical="bottom"/>
    </xf>
    <xf borderId="0" fillId="0" fontId="0" numFmtId="175" pivotButton="0" quotePrefix="0" xfId="0"/>
    <xf borderId="0" fillId="5" fontId="15" numFmtId="0" pivotButton="0" quotePrefix="0" xfId="0"/>
    <xf borderId="0" fillId="0" fontId="24" numFmtId="0" pivotButton="0" quotePrefix="0" xfId="0"/>
    <xf applyAlignment="1" borderId="0" fillId="0" fontId="24" numFmtId="0" pivotButton="0" quotePrefix="0" xfId="0">
      <alignment horizontal="left" wrapText="1"/>
    </xf>
    <xf borderId="0" fillId="0" fontId="24" numFmtId="165" pivotButton="0" quotePrefix="0" xfId="0"/>
    <xf applyAlignment="1" borderId="0" fillId="0" fontId="24" numFmtId="0" pivotButton="0" quotePrefix="0" xfId="0">
      <alignment vertical="bottom"/>
    </xf>
    <xf applyAlignment="1" borderId="0" fillId="0" fontId="24" numFmtId="174" pivotButton="0" quotePrefix="0" xfId="0">
      <alignment horizontal="center"/>
    </xf>
    <xf applyAlignment="1" borderId="0" fillId="0" fontId="1" numFmtId="0" pivotButton="0" quotePrefix="0" xfId="0">
      <alignment horizontal="left" wrapText="1"/>
    </xf>
    <xf applyAlignment="1" borderId="0" fillId="0" fontId="0" numFmtId="49" pivotButton="0" quotePrefix="0" xfId="0">
      <alignment horizontal="center"/>
    </xf>
    <xf applyAlignment="1" borderId="0" fillId="0" fontId="22" numFmtId="49" pivotButton="0" quotePrefix="0" xfId="0">
      <alignment vertical="bottom"/>
    </xf>
    <xf applyAlignment="1" borderId="0" fillId="2" fontId="0" numFmtId="49" pivotButton="0" quotePrefix="0" xfId="0">
      <alignment horizontal="center"/>
    </xf>
    <xf applyAlignment="1" borderId="0" fillId="6" fontId="0" numFmtId="49" pivotButton="0" quotePrefix="0" xfId="0">
      <alignment horizontal="center"/>
    </xf>
    <xf borderId="0" fillId="6" fontId="0" numFmtId="0" pivotButton="0" quotePrefix="1" xfId="0"/>
    <xf borderId="0" fillId="0" fontId="25" numFmtId="0" pivotButton="0" quotePrefix="0" xfId="0"/>
    <xf borderId="0" fillId="16" fontId="25" numFmtId="0" pivotButton="0" quotePrefix="0" xfId="0"/>
    <xf applyAlignment="1" borderId="0" fillId="16" fontId="25" numFmtId="0" pivotButton="0" quotePrefix="0" xfId="0">
      <alignment horizontal="left" wrapText="1"/>
    </xf>
    <xf applyAlignment="1" borderId="0" fillId="8" fontId="0" numFmtId="0" pivotButton="0" quotePrefix="0" xfId="0">
      <alignment wrapText="1"/>
    </xf>
    <xf borderId="0" fillId="0" fontId="1" numFmtId="49" pivotButton="0" quotePrefix="0" xfId="0"/>
    <xf applyAlignment="1" borderId="0" fillId="9" fontId="7" numFmtId="49" pivotButton="0" quotePrefix="0" xfId="0">
      <alignment horizontal="left"/>
    </xf>
    <xf borderId="0" fillId="3" fontId="0" numFmtId="49" pivotButton="0" quotePrefix="0" xfId="0"/>
    <xf applyAlignment="1" borderId="0" fillId="0" fontId="0" numFmtId="49" pivotButton="0" quotePrefix="0" xfId="0">
      <alignment vertical="bottom"/>
    </xf>
    <xf applyAlignment="1" borderId="0" fillId="0" fontId="22" numFmtId="0" pivotButton="0" quotePrefix="0" xfId="0">
      <alignment horizontal="right" vertical="bottom"/>
    </xf>
    <xf applyAlignment="1" borderId="0" fillId="12" fontId="0" numFmtId="0" pivotButton="0" quotePrefix="0" xfId="0">
      <alignment horizontal="left" wrapText="1"/>
    </xf>
    <xf borderId="0" fillId="12" fontId="0" numFmtId="49" pivotButton="0" quotePrefix="0" xfId="0"/>
    <xf applyAlignment="1" borderId="0" fillId="12" fontId="0" numFmtId="0" pivotButton="0" quotePrefix="0" xfId="0">
      <alignment vertical="bottom"/>
    </xf>
    <xf applyAlignment="1" borderId="0" fillId="12" fontId="0" numFmtId="174" pivotButton="0" quotePrefix="0" xfId="0">
      <alignment horizontal="center"/>
    </xf>
    <xf applyAlignment="1" borderId="0" fillId="0" fontId="1" numFmtId="49" pivotButton="0" quotePrefix="0" xfId="0">
      <alignment horizontal="center"/>
    </xf>
    <xf applyAlignment="1" borderId="0" fillId="0" fontId="1" numFmtId="49" pivotButton="0" quotePrefix="0" xfId="0">
      <alignment horizontal="center" wrapText="1"/>
    </xf>
    <xf borderId="0" fillId="25" fontId="0" numFmtId="0" pivotButton="0" quotePrefix="0" xfId="0"/>
    <xf borderId="0" fillId="4" fontId="4" numFmtId="0" pivotButton="0" quotePrefix="0" xfId="0"/>
    <xf borderId="0" fillId="6" fontId="4" numFmtId="0" pivotButton="0" quotePrefix="0" xfId="0"/>
    <xf applyAlignment="1" borderId="0" fillId="0" fontId="1" numFmtId="0" pivotButton="0" quotePrefix="0" xfId="0">
      <alignment horizontal="center"/>
    </xf>
    <xf applyAlignment="1" borderId="0" fillId="0" fontId="1" numFmtId="0" pivotButton="0" quotePrefix="0" xfId="0">
      <alignment horizontal="center" wrapText="1"/>
    </xf>
    <xf borderId="0" fillId="0" fontId="26" numFmtId="0" pivotButton="0" quotePrefix="0" xfId="0"/>
    <xf borderId="0" fillId="26" fontId="0" numFmtId="0" pivotButton="0" quotePrefix="0" xfId="0"/>
    <xf applyAlignment="1" borderId="0" fillId="26" fontId="0" numFmtId="0" pivotButton="0" quotePrefix="0" xfId="0">
      <alignment horizontal="right" vertical="bottom"/>
    </xf>
    <xf borderId="0" fillId="0" fontId="27" numFmtId="0" pivotButton="0" quotePrefix="0" xfId="0"/>
    <xf borderId="0" fillId="0" fontId="0" numFmtId="4" pivotButton="0" quotePrefix="0" xfId="0"/>
    <xf borderId="0" fillId="4" fontId="0" numFmtId="49" pivotButton="0" quotePrefix="0" xfId="0"/>
    <xf borderId="0" fillId="4" fontId="0" numFmtId="165" pivotButton="0" quotePrefix="0" xfId="0"/>
    <xf applyAlignment="1" borderId="0" fillId="4" fontId="0" numFmtId="174" pivotButton="0" quotePrefix="0" xfId="0">
      <alignment horizontal="center"/>
    </xf>
    <xf applyAlignment="1" borderId="0" fillId="4" fontId="0" numFmtId="0" pivotButton="0" quotePrefix="0" xfId="0">
      <alignment horizontal="left" wrapText="1"/>
    </xf>
    <xf applyAlignment="1" borderId="0" fillId="9" fontId="0" numFmtId="0" pivotButton="0" quotePrefix="0" xfId="0">
      <alignment horizontal="left" wrapText="1"/>
    </xf>
    <xf borderId="0" fillId="9" fontId="0" numFmtId="49" pivotButton="0" quotePrefix="0" xfId="0"/>
    <xf borderId="0" fillId="9" fontId="0" numFmtId="165" pivotButton="0" quotePrefix="0" xfId="0"/>
    <xf borderId="0" fillId="9" fontId="4" numFmtId="0" pivotButton="0" quotePrefix="0" xfId="0"/>
    <xf applyAlignment="1" borderId="0" fillId="9" fontId="0" numFmtId="0" pivotButton="0" quotePrefix="0" xfId="0">
      <alignment vertical="bottom"/>
    </xf>
    <xf applyAlignment="1" borderId="0" fillId="9" fontId="0" numFmtId="174" pivotButton="0" quotePrefix="0" xfId="0">
      <alignment horizontal="center"/>
    </xf>
    <xf borderId="0" fillId="27" fontId="16" numFmtId="0" pivotButton="0" quotePrefix="0" xfId="0"/>
    <xf applyAlignment="1" borderId="0" fillId="27" fontId="16" numFmtId="0" pivotButton="0" quotePrefix="0" xfId="0">
      <alignment horizontal="left" wrapText="1"/>
    </xf>
    <xf applyAlignment="1" borderId="0" fillId="16" fontId="9" numFmtId="0" pivotButton="0" quotePrefix="0" xfId="0">
      <alignment horizontal="right" wrapText="1"/>
    </xf>
    <xf applyAlignment="1" borderId="0" fillId="9" fontId="0" numFmtId="49" pivotButton="0" quotePrefix="0" xfId="0">
      <alignment horizontal="left"/>
    </xf>
    <xf applyAlignment="1" borderId="0" fillId="0" fontId="0" numFmtId="49" pivotButton="0" quotePrefix="0" xfId="0">
      <alignment horizontal="center" wrapText="1"/>
    </xf>
    <xf applyAlignment="1" borderId="0" fillId="0" fontId="0" numFmtId="49" pivotButton="0" quotePrefix="0" xfId="0">
      <alignment horizontal="left"/>
    </xf>
    <xf borderId="0" fillId="0" fontId="1" numFmtId="165" pivotButton="0" quotePrefix="0" xfId="0"/>
    <xf borderId="0" fillId="0" fontId="20" numFmtId="165" pivotButton="0" quotePrefix="0" xfId="0"/>
    <xf applyAlignment="1" borderId="0" fillId="2" fontId="0" numFmtId="0" pivotButton="0" quotePrefix="0" xfId="0">
      <alignment horizontal="right"/>
    </xf>
    <xf applyAlignment="1" borderId="0" fillId="2" fontId="0" numFmtId="0" pivotButton="0" quotePrefix="0" xfId="0">
      <alignment horizontal="left"/>
    </xf>
    <xf applyAlignment="1" borderId="0" fillId="4" fontId="0" numFmtId="0" pivotButton="0" quotePrefix="0" xfId="0">
      <alignment horizontal="right"/>
    </xf>
    <xf applyAlignment="1" borderId="0" fillId="4" fontId="0" numFmtId="0" pivotButton="0" quotePrefix="0" xfId="0">
      <alignment horizontal="left"/>
    </xf>
    <xf borderId="0" fillId="6" fontId="0" numFmtId="164" pivotButton="0" quotePrefix="0" xfId="0"/>
    <xf borderId="0" fillId="0" fontId="0" numFmtId="176" pivotButton="0" quotePrefix="0" xfId="0"/>
    <xf borderId="0" fillId="6" fontId="0" numFmtId="176" pivotButton="0" quotePrefix="0" xfId="0"/>
    <xf borderId="0" fillId="0" fontId="0" numFmtId="177" pivotButton="0" quotePrefix="0" xfId="0"/>
    <xf borderId="0" fillId="6" fontId="0" numFmtId="177" pivotButton="0" quotePrefix="0" xfId="0"/>
    <xf borderId="0" fillId="2" fontId="28" numFmtId="0" pivotButton="0" quotePrefix="0" xfId="0"/>
    <xf borderId="0" fillId="0" fontId="28" numFmtId="0" pivotButton="0" quotePrefix="0" xfId="0"/>
    <xf borderId="0" fillId="0" fontId="29" numFmtId="0" pivotButton="0" quotePrefix="0" xfId="0"/>
    <xf borderId="0" fillId="28" fontId="0" numFmtId="0" pivotButton="0" quotePrefix="0" xfId="0"/>
    <xf applyAlignment="1" borderId="0" fillId="0" fontId="1" numFmtId="0" pivotButton="0" quotePrefix="0" xfId="0">
      <alignment vertical="bottom"/>
    </xf>
    <xf applyAlignment="1" borderId="0" fillId="0" fontId="1" numFmtId="0" pivotButton="0" quotePrefix="0" xfId="0">
      <alignment horizontal="center" vertical="bottom"/>
    </xf>
    <xf applyAlignment="1" borderId="0" fillId="0" fontId="0" numFmtId="0" pivotButton="0" quotePrefix="0" xfId="0">
      <alignment horizontal="center" vertical="bottom"/>
    </xf>
    <xf applyAlignment="1" borderId="0" fillId="28" fontId="0" numFmtId="0" pivotButton="0" quotePrefix="0" xfId="0">
      <alignment vertical="bottom"/>
    </xf>
    <xf applyAlignment="1" borderId="0" fillId="0" fontId="29" numFmtId="0" pivotButton="0" quotePrefix="0" xfId="0">
      <alignment horizontal="right" vertical="bottom"/>
    </xf>
    <xf applyAlignment="1" borderId="0" fillId="0" fontId="0" numFmtId="14" pivotButton="0" quotePrefix="0" xfId="0">
      <alignment horizontal="right" vertical="bottom"/>
    </xf>
    <xf borderId="0" fillId="9" fontId="22" numFmtId="0" pivotButton="0" quotePrefix="0" xfId="0"/>
    <xf applyAlignment="1" borderId="0" fillId="29" fontId="0" numFmtId="14" pivotButton="0" quotePrefix="0" xfId="0">
      <alignment horizontal="right" vertical="bottom"/>
    </xf>
    <xf applyAlignment="1" borderId="0" fillId="29" fontId="0" numFmtId="0" pivotButton="0" quotePrefix="0" xfId="0">
      <alignment vertical="bottom"/>
    </xf>
    <xf applyAlignment="1" borderId="0" fillId="29" fontId="0" numFmtId="0" pivotButton="0" quotePrefix="0" xfId="0">
      <alignment horizontal="right" vertical="bottom"/>
    </xf>
    <xf borderId="0" fillId="29" fontId="0" numFmtId="0" pivotButton="0" quotePrefix="0" xfId="0"/>
    <xf borderId="0" fillId="0" fontId="30" numFmtId="0" pivotButton="0" quotePrefix="0" xfId="0"/>
    <xf borderId="0" fillId="30" fontId="30" numFmtId="0" pivotButton="0" quotePrefix="0" xfId="0"/>
    <xf applyAlignment="1" borderId="0" fillId="30" fontId="30" numFmtId="0" pivotButton="0" quotePrefix="0" xfId="0">
      <alignment horizontal="left" wrapText="1"/>
    </xf>
    <xf borderId="0" fillId="4" fontId="0" numFmtId="169" pivotButton="0" quotePrefix="0" xfId="0"/>
    <xf borderId="0" fillId="9" fontId="0" numFmtId="169" pivotButton="0" quotePrefix="0" xfId="0"/>
    <xf borderId="0" fillId="0" fontId="0" numFmtId="14" pivotButton="0" quotePrefix="0" xfId="0"/>
    <xf applyAlignment="1" borderId="0" fillId="0" fontId="31" numFmtId="0" pivotButton="0" quotePrefix="0" xfId="0">
      <alignment wrapText="1"/>
    </xf>
  </cellXfs>
  <cellStyles count="1">
    <cellStyle builtinId="0" hidden="0" name="Normal" xfId="0"/>
  </cellStyles>
  <dxfs count="5">
    <dxf>
      <fill>
        <patternFill patternType="solid">
          <bgColor rgb="00FF9000"/>
        </patternFill>
      </fill>
    </dxf>
    <dxf>
      <fill>
        <patternFill patternType="solid">
          <bgColor rgb="00FFF001"/>
        </patternFill>
      </fill>
    </dxf>
    <dxf>
      <fill>
        <patternFill patternType="solid">
          <bgColor rgb="00FF0000"/>
        </patternFill>
      </fill>
    </dxf>
    <dxf>
      <fill>
        <patternFill patternType="solid">
          <bgColor rgb="00FFD966"/>
        </patternFill>
      </fill>
    </dxf>
    <dxf>
      <fill>
        <patternFill patternType="solid">
          <bgColor rgb="00FFCCCC"/>
        </patternFill>
      </fill>
    </dxf>
  </dxfs>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sharedStrings.xml" Type="http://schemas.openxmlformats.org/officeDocument/2006/relationships/sharedStrings"/><Relationship Id="rId14" Target="styles.xml" Type="http://schemas.openxmlformats.org/officeDocument/2006/relationships/styles"/><Relationship Id="rId15" Target="theme/theme1.xml" Type="http://schemas.openxmlformats.org/officeDocument/2006/relationships/theme"/></Relationships>
</file>

<file path=xl/comments/comment1.xml><?xml version="1.0" encoding="utf-8"?>
<comments xmlns="http://schemas.openxmlformats.org/spreadsheetml/2006/main">
  <authors>
    <author>author</author>
  </authors>
  <commentList>
    <comment authorId="0" ref="Q609" shapeId="0">
      <text>
        <t>Duplicated 4549 bond</t>
      </text>
    </comment>
  </commentList>
</comments>
</file>

<file path=xl/comments/comment2.xml><?xml version="1.0" encoding="utf-8"?>
<comments xmlns="http://schemas.openxmlformats.org/spreadsheetml/2006/main">
  <authors>
    <author>author</author>
  </authors>
  <commentList>
    <comment authorId="0" ref="B1" shapeId="0">
      <text>
        <t>Graham can fill out</t>
      </text>
    </comment>
    <comment authorId="0" ref="G1" shapeId="0">
      <text>
        <t>Do not change the original status when repaired, just add the date to this field.</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3.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EV100"/>
  <sheetViews>
    <sheetView workbookViewId="0">
      <pane activePane="topRight" state="frozen" topLeftCell="B1" xSplit="1"/>
      <selection activeCell="A1" pane="topRight" sqref="A1"/>
    </sheetView>
  </sheetViews>
  <sheetFormatPr baseColWidth="8" defaultColWidth="14.544" defaultRowHeight="15"/>
  <cols>
    <col customWidth="1" max="1" min="1" width="21.024"/>
    <col customWidth="1" max="2" min="2" width="9.936"/>
    <col customWidth="1" max="3" min="3" width="9.071999999999999"/>
    <col customWidth="1" max="4" min="4" width="3.456"/>
    <col customWidth="1" max="5" min="5" width="2.88"/>
    <col customWidth="1" max="6" min="6" width="3.168"/>
    <col customWidth="1" max="7" min="7" width="4.896"/>
    <col customWidth="1" max="8" min="8" width="5.76"/>
    <col customWidth="1" max="9" min="9" width="2.88"/>
    <col customWidth="1" max="10" min="10" width="4.032"/>
    <col customWidth="1" max="11" min="11" width="4.464"/>
    <col customWidth="1" max="12" min="12" width="4.752"/>
    <col customWidth="1" max="13" min="13" width="5.04"/>
    <col customWidth="1" max="14" min="14" width="3.312"/>
    <col customWidth="1" max="15" min="15" width="3.888"/>
    <col customWidth="1" max="16" min="16" width="4.319999999999999"/>
    <col customWidth="1" max="17" min="17" width="5.472"/>
    <col customWidth="1" max="18" min="18" width="3.744"/>
    <col customWidth="1" max="19" min="19" width="3.744"/>
    <col customWidth="1" max="20" min="20" width="4.752"/>
    <col customWidth="1" max="21" min="21" width="4.608"/>
    <col customWidth="1" max="22" min="22" width="4.608"/>
    <col customWidth="1" max="23" min="23" width="4.464"/>
    <col customWidth="1" max="24" min="24" width="4.608"/>
    <col customWidth="1" max="25" min="25" width="4.032"/>
    <col customWidth="1" max="26" min="26" width="4.608"/>
    <col customWidth="1" max="27" min="27" width="3.456"/>
    <col customWidth="1" max="28" min="28" width="3.024"/>
    <col customWidth="1" max="29" min="29" width="4.032"/>
    <col customWidth="1" max="30" min="30" width="7.343999999999999"/>
    <col customWidth="1" max="31" min="31" width="7.199999999999999"/>
    <col customWidth="1" max="32" min="32" width="6.768"/>
    <col customWidth="1" max="33" min="33" width="6.624"/>
    <col customWidth="1" max="34" min="34" width="7.776"/>
    <col customWidth="1" max="35" min="35" width="2.88"/>
    <col customWidth="1" max="36" min="36" width="3.024"/>
    <col customWidth="1" max="37" min="37" width="6.768"/>
    <col customWidth="1" max="38" min="38" width="6.768"/>
    <col customWidth="1" max="39" min="39" width="7.488"/>
    <col customWidth="1" max="40" min="40" width="6.624"/>
    <col customWidth="1" max="41" min="41" width="7.632"/>
    <col customWidth="1" max="42" min="42" width="2.88"/>
    <col customWidth="1" max="43" min="43" width="4.175999999999999"/>
    <col customWidth="1" max="44" min="44" width="4.032"/>
    <col customWidth="1" max="45" min="45" width="5.327999999999999"/>
    <col customWidth="1" max="46" min="46" width="4.752"/>
    <col customWidth="1" max="47" min="47" width="5.183999999999999"/>
    <col customWidth="1" max="48" min="48" width="5.76"/>
    <col customWidth="1" max="49" min="49" width="3.456"/>
    <col customWidth="1" max="50" min="50" width="2.88"/>
    <col customWidth="1" max="51" min="51" width="4.464"/>
    <col customWidth="1" max="52" min="52" width="4.032"/>
    <col customWidth="1" max="53" min="53" width="4.752"/>
    <col customWidth="1" max="54" min="54" width="5.183999999999999"/>
    <col customWidth="1" max="55" min="55" width="5.183999999999999"/>
    <col customWidth="1" max="56" min="56" width="4.032"/>
    <col customWidth="1" max="57" min="57" width="5.327999999999999"/>
    <col customWidth="1" max="58" min="58" width="5.327999999999999"/>
    <col customWidth="1" max="59" min="59" width="3.744"/>
    <col customWidth="1" max="60" min="60" width="3.888"/>
    <col customWidth="1" max="61" min="61" width="5.76"/>
    <col customWidth="1" max="62" min="62" width="4.464"/>
    <col customWidth="1" max="63" min="63" width="5.183999999999999"/>
    <col customWidth="1" max="64" min="64" width="5.904"/>
    <col customWidth="1" max="65" min="65" width="4.608"/>
    <col customWidth="1" max="66" min="66" width="4.319999999999999"/>
    <col customWidth="1" max="67" min="67" width="5.04"/>
    <col customWidth="1" max="68" min="68" width="4.464"/>
    <col customWidth="1" max="69" min="69" width="4.896"/>
    <col customWidth="1" max="70" min="70" width="3.888"/>
    <col customWidth="1" max="71" min="71" width="3.888"/>
    <col customWidth="1" max="72" min="72" width="4.175999999999999"/>
    <col customWidth="1" max="73" min="73" width="4.175999999999999"/>
    <col customWidth="1" max="74" min="74" width="4.608"/>
    <col customWidth="1" max="75" min="75" width="5.04"/>
    <col customWidth="1" max="76" min="76" width="4.896"/>
    <col customWidth="1" max="77" min="77" width="4.175999999999999"/>
    <col customWidth="1" max="78" min="78" width="3.312"/>
    <col customWidth="1" max="79" min="79" width="3.888"/>
    <col customWidth="1" max="80" min="80" width="4.896"/>
    <col customWidth="1" max="81" min="81" width="5.04"/>
    <col customWidth="1" max="82" min="82" width="5.327999999999999"/>
    <col customWidth="1" max="83" min="83" width="5.327999999999999"/>
    <col customWidth="1" max="84" min="84" width="3.744"/>
    <col customWidth="1" max="85" min="85" width="3.456"/>
    <col customWidth="1" max="86" min="86" width="5.04"/>
    <col customWidth="1" max="87" min="87" width="5.616"/>
    <col customWidth="1" max="88" min="88" width="5.472"/>
    <col customWidth="1" max="89" min="89" width="5.472"/>
    <col customWidth="1" max="90" min="90" width="3.744"/>
    <col customWidth="1" max="91" min="91" width="3.888"/>
    <col customWidth="1" max="92" min="92" width="3.888"/>
    <col customWidth="1" max="93" min="93" width="5.76"/>
    <col customWidth="1" max="94" min="94" width="5.183999999999999"/>
    <col customWidth="1" max="95" min="95" width="4.752"/>
    <col customWidth="1" max="96" min="96" width="5.183999999999999"/>
    <col customWidth="1" max="97" min="97" width="5.327999999999999"/>
    <col customWidth="1" max="98" min="98" width="3.168"/>
    <col customWidth="1" max="99" min="99" width="2.88"/>
    <col customWidth="1" max="100" min="100" width="3.888"/>
    <col customWidth="1" max="101" min="101" width="6.047999999999999"/>
    <col customWidth="1" max="102" min="102" width="4.896"/>
    <col customWidth="1" max="103" min="103" width="4.752"/>
    <col customWidth="1" max="104" min="104" width="4.608"/>
    <col customWidth="1" max="105" min="105" width="3.6"/>
    <col customWidth="1" max="106" min="106" width="3.312"/>
    <col customWidth="1" max="107" min="107" width="4.752"/>
    <col customWidth="1" max="108" min="108" width="3.312"/>
    <col customWidth="1" max="109" min="109" width="3.168"/>
    <col customWidth="1" max="110" min="110" width="4.608"/>
    <col customWidth="1" max="111" min="111" width="4.608"/>
    <col customWidth="1" max="112" min="112" width="3.6"/>
    <col customWidth="1" max="113" min="113" width="3.744"/>
    <col customWidth="1" max="114" min="114" width="3.024"/>
    <col customWidth="1" max="115" min="115" width="3.456"/>
    <col customWidth="1" max="116" min="116" width="2.88"/>
    <col customWidth="1" max="117" min="117" width="2.88"/>
    <col customWidth="1" max="118" min="118" width="4.319999999999999"/>
    <col customWidth="1" max="119" min="119" width="3.312"/>
    <col customWidth="1" max="120" min="120" width="2.88"/>
    <col customWidth="1" max="121" min="121" width="3.744"/>
    <col customWidth="1" max="122" min="122" width="5.327999999999999"/>
    <col customWidth="1" max="123" min="123" width="5.327999999999999"/>
    <col customWidth="1" max="124" min="124" width="5.472"/>
    <col customWidth="1" max="125" min="125" width="5.327999999999999"/>
    <col customWidth="1" max="126" min="126" width="2.88"/>
    <col customWidth="1" max="127" min="127" width="2.88"/>
    <col customWidth="1" max="128" min="128" width="4.319999999999999"/>
    <col customWidth="1" max="129" min="129" width="5.183999999999999"/>
    <col customWidth="1" max="130" min="130" width="4.464"/>
    <col customWidth="1" max="131" min="131" width="4.896"/>
    <col customWidth="1" max="132" min="132" width="5.04"/>
    <col customWidth="1" max="133" min="133" width="4.319999999999999"/>
    <col customWidth="1" max="134" min="134" width="3.744"/>
    <col customWidth="1" max="135" min="135" width="5.183999999999999"/>
    <col customWidth="1" max="136" min="136" width="4.896"/>
    <col customWidth="1" max="137" min="137" width="5.04"/>
    <col customWidth="1" max="138" min="138" width="4.608"/>
    <col customWidth="1" max="139" min="139" width="4.608"/>
    <col customWidth="1" max="140" min="140" width="3.168"/>
    <col customWidth="1" max="141" min="141" width="2.88"/>
    <col customWidth="1" max="142" min="142" width="4.175999999999999"/>
    <col customWidth="1" max="143" min="143" width="4.608"/>
    <col customWidth="1" max="144" min="144" width="4.608"/>
    <col customWidth="1" max="145" min="145" width="4.464"/>
    <col customWidth="1" max="146" min="146" width="4.464"/>
    <col customWidth="1" max="147" min="147" width="2.88"/>
    <col customWidth="1" max="148" min="148" width="3.456"/>
    <col customWidth="1" max="149" min="149" width="4.896"/>
    <col customWidth="1" max="150" min="150" width="4.608"/>
    <col customWidth="1" max="151" min="151" width="5.327999999999999"/>
    <col customWidth="1" max="152" min="152" width="4.896"/>
  </cols>
  <sheetData>
    <row customFormat="1" r="1" s="31">
      <c r="A1" s="25" t="s">
        <v>0</v>
      </c>
      <c r="B1" s="27" t="n">
        <v>44039.78311</v>
      </c>
      <c r="C1" s="27">
        <f>B1+1</f>
        <v/>
      </c>
      <c r="D1" s="27">
        <f>C1+1</f>
        <v/>
      </c>
      <c r="E1" s="28">
        <f>D1+1</f>
        <v/>
      </c>
      <c r="F1" s="32">
        <f>E1+1</f>
        <v/>
      </c>
      <c r="G1" s="30">
        <f>F1+1</f>
        <v/>
      </c>
      <c r="H1" s="30">
        <f>G1+1</f>
        <v/>
      </c>
      <c r="I1" s="30">
        <f>H1+1</f>
        <v/>
      </c>
      <c r="J1" s="27">
        <f>I1+1</f>
        <v/>
      </c>
      <c r="K1" s="28">
        <f>J1+1</f>
        <v/>
      </c>
      <c r="L1" s="28">
        <f>K1+1</f>
        <v/>
      </c>
      <c r="M1" s="29">
        <f>L1+1</f>
        <v/>
      </c>
      <c r="N1" s="29">
        <f>M1+1</f>
        <v/>
      </c>
      <c r="O1" s="29">
        <f>N1+1</f>
        <v/>
      </c>
      <c r="P1" s="29">
        <f>O1+1</f>
        <v/>
      </c>
      <c r="Q1" s="27">
        <f>P1+1</f>
        <v/>
      </c>
      <c r="R1" s="28">
        <f>Q1+1</f>
        <v/>
      </c>
      <c r="S1" s="28">
        <f>R1+1</f>
        <v/>
      </c>
      <c r="T1" s="29">
        <f>S1+1</f>
        <v/>
      </c>
      <c r="U1" s="29">
        <f>T1+1</f>
        <v/>
      </c>
      <c r="V1" s="29">
        <f>U1+1</f>
        <v/>
      </c>
      <c r="W1" s="29">
        <f>V1+1</f>
        <v/>
      </c>
      <c r="X1" s="27">
        <f>W1+1</f>
        <v/>
      </c>
      <c r="Y1" s="28">
        <f>X1+1</f>
        <v/>
      </c>
      <c r="Z1" s="28">
        <f>Y1+1</f>
        <v/>
      </c>
      <c r="AA1" s="29">
        <f>Z1+1</f>
        <v/>
      </c>
      <c r="AB1" s="27">
        <f>AA1+1</f>
        <v/>
      </c>
      <c r="AC1" s="27">
        <f>AB1+1</f>
        <v/>
      </c>
      <c r="AD1" s="27">
        <f>AC1+1</f>
        <v/>
      </c>
      <c r="AE1" s="27">
        <f>AD1+1</f>
        <v/>
      </c>
      <c r="AF1" s="28">
        <f>AE1+1</f>
        <v/>
      </c>
      <c r="AG1" s="30">
        <f>AF1+1</f>
        <v/>
      </c>
      <c r="AH1" s="28">
        <f>AG1+1</f>
        <v/>
      </c>
      <c r="AI1" s="29">
        <f>AH1+1</f>
        <v/>
      </c>
      <c r="AJ1" s="27">
        <f>AI1+1</f>
        <v/>
      </c>
      <c r="AK1" s="27">
        <f>AJ1+1</f>
        <v/>
      </c>
      <c r="AL1" s="27">
        <f>AK1+1</f>
        <v/>
      </c>
      <c r="AM1" s="30">
        <f>AL1+1</f>
        <v/>
      </c>
      <c r="AN1" s="30">
        <f>AM1+1</f>
        <v/>
      </c>
      <c r="AO1" s="29">
        <f>AN1+1</f>
        <v/>
      </c>
      <c r="AP1" s="27">
        <f>AO1+1</f>
        <v/>
      </c>
      <c r="AQ1" s="27">
        <f>AP1+1</f>
        <v/>
      </c>
      <c r="AR1" s="27">
        <f>AQ1+1</f>
        <v/>
      </c>
      <c r="AS1" s="27">
        <f>AR1+1</f>
        <v/>
      </c>
      <c r="AT1" s="30">
        <f>AS1+1</f>
        <v/>
      </c>
      <c r="AU1" s="30">
        <f>AT1+1</f>
        <v/>
      </c>
      <c r="AV1" s="29">
        <f>AU1+1</f>
        <v/>
      </c>
      <c r="AW1" s="27">
        <f>AV1+1</f>
        <v/>
      </c>
      <c r="AX1" s="30">
        <f>AW1+1</f>
        <v/>
      </c>
      <c r="AY1" s="30">
        <f>AX1+1</f>
        <v/>
      </c>
      <c r="AZ1" s="30">
        <f>AY1+1</f>
        <v/>
      </c>
      <c r="BA1" s="30">
        <f>AZ1+1</f>
        <v/>
      </c>
      <c r="BB1" s="30">
        <f>BA1+1</f>
        <v/>
      </c>
      <c r="BC1" s="30">
        <f>BB1+1</f>
        <v/>
      </c>
      <c r="BD1" s="30">
        <f>BC1+1</f>
        <v/>
      </c>
      <c r="BE1" s="30">
        <f>BD1+1</f>
        <v/>
      </c>
      <c r="BF1" s="30">
        <f>BE1+1</f>
        <v/>
      </c>
      <c r="BG1" s="30">
        <f>BF1+1</f>
        <v/>
      </c>
      <c r="BH1" s="30">
        <f>BG1+1</f>
        <v/>
      </c>
      <c r="BI1" s="30">
        <f>BH1+1</f>
        <v/>
      </c>
      <c r="BJ1" s="30">
        <f>BI1+1</f>
        <v/>
      </c>
      <c r="BK1" s="30">
        <f>BJ1+1</f>
        <v/>
      </c>
      <c r="BL1" s="30">
        <f>BK1+1</f>
        <v/>
      </c>
      <c r="BM1" s="30">
        <f>BL1+1</f>
        <v/>
      </c>
      <c r="BN1" s="30">
        <f>BM1+1</f>
        <v/>
      </c>
      <c r="BO1" s="30">
        <f>BN1+1</f>
        <v/>
      </c>
      <c r="BP1" s="30">
        <f>BO1+1</f>
        <v/>
      </c>
      <c r="BQ1" s="30">
        <f>BP1+1</f>
        <v/>
      </c>
      <c r="BR1" s="30">
        <f>BQ1+1</f>
        <v/>
      </c>
      <c r="BS1" s="30">
        <f>BR1+1</f>
        <v/>
      </c>
      <c r="BT1" s="30">
        <f>BS1+1</f>
        <v/>
      </c>
      <c r="BU1" s="30">
        <f>BT1+1</f>
        <v/>
      </c>
      <c r="BV1" s="30">
        <f>BU1+1</f>
        <v/>
      </c>
      <c r="BW1" s="30">
        <f>BV1+1</f>
        <v/>
      </c>
      <c r="BX1" s="30">
        <f>BW1+1</f>
        <v/>
      </c>
      <c r="BY1" s="29">
        <f>BX1+1</f>
        <v/>
      </c>
      <c r="BZ1" s="27">
        <f>BY1+1</f>
        <v/>
      </c>
      <c r="CA1" s="27">
        <f>BZ1+1</f>
        <v/>
      </c>
      <c r="CB1" s="27">
        <f>CA1+1</f>
        <v/>
      </c>
      <c r="CC1" s="30">
        <f>CB1+1</f>
        <v/>
      </c>
      <c r="CD1" s="32">
        <f>CC1+1</f>
        <v/>
      </c>
      <c r="CE1" s="29">
        <f>CD1+1</f>
        <v/>
      </c>
      <c r="CF1" s="27">
        <f>CE1+1</f>
        <v/>
      </c>
      <c r="CG1" s="27">
        <f>CF1+1</f>
        <v/>
      </c>
      <c r="CH1" s="27">
        <f>CG1+1</f>
        <v/>
      </c>
      <c r="CI1" s="27">
        <f>CH1+1</f>
        <v/>
      </c>
      <c r="CJ1" s="30">
        <f>CI1+1</f>
        <v/>
      </c>
      <c r="CK1" s="29">
        <f>CJ1+1</f>
        <v/>
      </c>
      <c r="CL1" s="27">
        <f>CK1+1</f>
        <v/>
      </c>
      <c r="CM1" s="27">
        <f>CL1+1</f>
        <v/>
      </c>
      <c r="CN1" s="27">
        <f>CM1+1</f>
        <v/>
      </c>
      <c r="CO1" s="27">
        <f>CN1+1</f>
        <v/>
      </c>
      <c r="CP1" s="27">
        <f>CO1+1</f>
        <v/>
      </c>
      <c r="CQ1" s="27">
        <f>CP1+1</f>
        <v/>
      </c>
      <c r="CR1" s="27">
        <f>CQ1+1</f>
        <v/>
      </c>
      <c r="CS1" s="27">
        <f>CR1+1</f>
        <v/>
      </c>
      <c r="CT1" s="27">
        <f>CS1+1</f>
        <v/>
      </c>
      <c r="CU1" s="27">
        <f>CT1+1</f>
        <v/>
      </c>
      <c r="CV1" s="27">
        <f>CU1+1</f>
        <v/>
      </c>
      <c r="CW1" s="27">
        <f>CV1+1</f>
        <v/>
      </c>
      <c r="CX1" s="27">
        <f>CW1+1</f>
        <v/>
      </c>
      <c r="CY1" s="27">
        <f>CX1+1</f>
        <v/>
      </c>
      <c r="CZ1" s="27">
        <f>CY1+1</f>
        <v/>
      </c>
      <c r="DA1" s="27">
        <f>CZ1+1</f>
        <v/>
      </c>
      <c r="DB1" s="52">
        <f>DA1+1</f>
        <v/>
      </c>
      <c r="DC1" s="52">
        <f>DB1+1</f>
        <v/>
      </c>
      <c r="DD1" s="28">
        <f>DC1+1</f>
        <v/>
      </c>
      <c r="DE1" s="29">
        <f>DD1+1</f>
        <v/>
      </c>
      <c r="DF1" s="27">
        <f>DE1+1</f>
        <v/>
      </c>
      <c r="DG1" s="27">
        <f>DF1+1</f>
        <v/>
      </c>
      <c r="DH1" s="27">
        <f>DG1+1</f>
        <v/>
      </c>
      <c r="DI1" s="27">
        <f>DH1+1</f>
        <v/>
      </c>
      <c r="DJ1" s="27">
        <f>DI1+1</f>
        <v/>
      </c>
      <c r="DK1" s="27">
        <f>DJ1+1</f>
        <v/>
      </c>
      <c r="DL1" s="27">
        <f>DK1+1</f>
        <v/>
      </c>
      <c r="DM1" s="27">
        <f>DL1+1</f>
        <v/>
      </c>
      <c r="DN1" s="27">
        <f>DM1+1</f>
        <v/>
      </c>
      <c r="DO1" s="27">
        <f>DN1+1</f>
        <v/>
      </c>
      <c r="DP1" s="27">
        <f>DO1+1</f>
        <v/>
      </c>
      <c r="DQ1" s="27">
        <f>DP1+1</f>
        <v/>
      </c>
      <c r="DR1" s="27">
        <f>DQ1+1</f>
        <v/>
      </c>
      <c r="DS1" s="27">
        <f>DR1+1</f>
        <v/>
      </c>
      <c r="DT1" s="27">
        <f>DS1+1</f>
        <v/>
      </c>
      <c r="DU1" s="27">
        <f>DT1+1</f>
        <v/>
      </c>
      <c r="DV1" s="29">
        <f>DU1+1</f>
        <v/>
      </c>
      <c r="DW1" s="29">
        <f>DV1+1</f>
        <v/>
      </c>
      <c r="DX1" s="29">
        <f>DW1+1</f>
        <v/>
      </c>
      <c r="DY1" s="29">
        <f>DX1+1</f>
        <v/>
      </c>
      <c r="DZ1" s="29">
        <f>DY1+1</f>
        <v/>
      </c>
      <c r="EA1" s="29">
        <f>DZ1+1</f>
        <v/>
      </c>
      <c r="EB1" s="29">
        <f>EA1+1</f>
        <v/>
      </c>
      <c r="EC1" s="29">
        <f>EB1+1</f>
        <v/>
      </c>
      <c r="ED1" s="29">
        <f>EC1+1</f>
        <v/>
      </c>
      <c r="EE1" s="29">
        <f>ED1+1</f>
        <v/>
      </c>
      <c r="EF1" s="29">
        <f>EE1+1</f>
        <v/>
      </c>
      <c r="EG1" s="29">
        <f>EF1+1</f>
        <v/>
      </c>
      <c r="EH1" s="29">
        <f>EG1+1</f>
        <v/>
      </c>
      <c r="EI1" s="29">
        <f>EH1+1</f>
        <v/>
      </c>
      <c r="EJ1" s="29">
        <f>EI1+1</f>
        <v/>
      </c>
      <c r="EK1" s="29">
        <f>EJ1+1</f>
        <v/>
      </c>
      <c r="EL1" s="29">
        <f>EK1+1</f>
        <v/>
      </c>
      <c r="EM1" s="29">
        <f>EL1+1</f>
        <v/>
      </c>
      <c r="EN1" s="29">
        <f>EM1+1</f>
        <v/>
      </c>
      <c r="EO1" s="29">
        <f>EN1+1</f>
        <v/>
      </c>
      <c r="EP1" s="29">
        <f>EO1+1</f>
        <v/>
      </c>
      <c r="EQ1" s="29">
        <f>EP1+1</f>
        <v/>
      </c>
      <c r="ER1" s="29">
        <f>EQ1+1</f>
        <v/>
      </c>
      <c r="ES1" s="29">
        <f>ER1+1</f>
        <v/>
      </c>
      <c r="ET1" s="29">
        <f>ES1+1</f>
        <v/>
      </c>
      <c r="EU1" s="29">
        <f>ET1+1</f>
        <v/>
      </c>
      <c r="EV1" s="29">
        <f>EU1+1</f>
        <v/>
      </c>
    </row>
    <row r="2">
      <c r="A2" s="14" t="n"/>
      <c r="B2" s="14" t="s">
        <v>1</v>
      </c>
      <c r="C2" s="14" t="s">
        <v>2</v>
      </c>
      <c r="D2" s="14" t="s">
        <v>3</v>
      </c>
      <c r="E2" s="14" t="s">
        <v>4</v>
      </c>
      <c r="F2" s="14" t="s">
        <v>5</v>
      </c>
      <c r="G2" s="15" t="s">
        <v>6</v>
      </c>
      <c r="H2" s="15" t="s">
        <v>7</v>
      </c>
      <c r="I2" s="11" t="s">
        <v>1</v>
      </c>
      <c r="J2" s="11" t="s">
        <v>8</v>
      </c>
      <c r="K2" s="11" t="s">
        <v>3</v>
      </c>
      <c r="L2" s="11" t="s">
        <v>4</v>
      </c>
      <c r="M2" s="14" t="s">
        <v>5</v>
      </c>
      <c r="N2" s="15" t="s">
        <v>6</v>
      </c>
      <c r="O2" s="15" t="s">
        <v>7</v>
      </c>
      <c r="P2" s="11" t="s">
        <v>1</v>
      </c>
      <c r="Q2" s="11" t="s">
        <v>8</v>
      </c>
      <c r="R2" s="11" t="s">
        <v>3</v>
      </c>
      <c r="S2" s="11" t="s">
        <v>9</v>
      </c>
      <c r="T2" s="14" t="s">
        <v>5</v>
      </c>
      <c r="U2" s="15" t="s">
        <v>6</v>
      </c>
      <c r="V2" s="15" t="s">
        <v>7</v>
      </c>
      <c r="W2" s="11" t="s">
        <v>1</v>
      </c>
      <c r="X2" s="14" t="s">
        <v>8</v>
      </c>
      <c r="Y2" s="14" t="s">
        <v>3</v>
      </c>
      <c r="Z2" s="14" t="s">
        <v>9</v>
      </c>
      <c r="AA2" s="14" t="s">
        <v>5</v>
      </c>
      <c r="AB2" s="15" t="s">
        <v>6</v>
      </c>
      <c r="AC2" s="15" t="s">
        <v>7</v>
      </c>
      <c r="AD2" s="15" t="s">
        <v>1</v>
      </c>
      <c r="AE2" s="11" t="s">
        <v>8</v>
      </c>
      <c r="AF2" s="14" t="s">
        <v>3</v>
      </c>
      <c r="AG2" s="14" t="s">
        <v>9</v>
      </c>
      <c r="AH2" s="14" t="s">
        <v>5</v>
      </c>
      <c r="AI2" s="15" t="s">
        <v>6</v>
      </c>
      <c r="AJ2" s="15" t="s">
        <v>7</v>
      </c>
      <c r="AK2" s="11" t="s">
        <v>1</v>
      </c>
      <c r="AL2" s="14" t="s">
        <v>8</v>
      </c>
      <c r="AM2" s="14" t="s">
        <v>3</v>
      </c>
      <c r="AN2" s="14" t="s">
        <v>9</v>
      </c>
      <c r="AO2" s="14" t="s">
        <v>5</v>
      </c>
      <c r="AP2" s="15" t="s">
        <v>6</v>
      </c>
      <c r="AQ2" s="15" t="s">
        <v>7</v>
      </c>
      <c r="AR2" s="21" t="s">
        <v>1</v>
      </c>
      <c r="AS2" s="14" t="s">
        <v>8</v>
      </c>
      <c r="AT2" s="15" t="s">
        <v>3</v>
      </c>
      <c r="AU2" s="15" t="s">
        <v>9</v>
      </c>
      <c r="AV2" s="15" t="s">
        <v>5</v>
      </c>
      <c r="AW2" s="15" t="s">
        <v>6</v>
      </c>
      <c r="AX2" s="15" t="s">
        <v>7</v>
      </c>
      <c r="AY2" s="15" t="s">
        <v>1</v>
      </c>
      <c r="AZ2" s="15" t="s">
        <v>8</v>
      </c>
      <c r="BA2" s="15" t="s">
        <v>3</v>
      </c>
      <c r="BB2" s="15" t="s">
        <v>9</v>
      </c>
      <c r="BC2" s="15" t="s">
        <v>5</v>
      </c>
      <c r="BD2" s="15" t="s">
        <v>6</v>
      </c>
      <c r="BE2" s="15" t="s">
        <v>7</v>
      </c>
      <c r="BF2" s="15" t="s">
        <v>1</v>
      </c>
      <c r="BG2" s="15" t="s">
        <v>8</v>
      </c>
      <c r="BH2" s="15" t="s">
        <v>3</v>
      </c>
      <c r="BI2" s="15" t="s">
        <v>9</v>
      </c>
      <c r="BJ2" s="15" t="s">
        <v>5</v>
      </c>
      <c r="BK2" s="15" t="s">
        <v>6</v>
      </c>
      <c r="BL2" s="15" t="s">
        <v>7</v>
      </c>
      <c r="BM2" s="15" t="s">
        <v>1</v>
      </c>
      <c r="BN2" s="15" t="s">
        <v>8</v>
      </c>
      <c r="BO2" s="15" t="s">
        <v>3</v>
      </c>
      <c r="BP2" s="15" t="s">
        <v>9</v>
      </c>
      <c r="BQ2" s="15" t="s">
        <v>5</v>
      </c>
      <c r="BR2" s="15" t="s">
        <v>6</v>
      </c>
      <c r="BS2" s="15" t="s">
        <v>7</v>
      </c>
      <c r="BT2" s="15" t="s">
        <v>1</v>
      </c>
      <c r="BU2" s="11" t="s">
        <v>8</v>
      </c>
      <c r="BV2" s="14" t="s">
        <v>3</v>
      </c>
      <c r="BW2" s="14" t="s">
        <v>9</v>
      </c>
      <c r="BX2" s="14" t="s">
        <v>5</v>
      </c>
      <c r="BY2" s="15" t="s">
        <v>6</v>
      </c>
      <c r="BZ2" s="15" t="s">
        <v>7</v>
      </c>
      <c r="CA2" s="11" t="s">
        <v>1</v>
      </c>
      <c r="CB2" s="14" t="s">
        <v>8</v>
      </c>
      <c r="CC2" s="14" t="s">
        <v>3</v>
      </c>
      <c r="CD2" s="14" t="s">
        <v>9</v>
      </c>
      <c r="CE2" s="14" t="s">
        <v>5</v>
      </c>
      <c r="CF2" s="15" t="s">
        <v>6</v>
      </c>
      <c r="CG2" s="14" t="s">
        <v>7</v>
      </c>
      <c r="CH2" s="11" t="s">
        <v>1</v>
      </c>
      <c r="CI2" s="14" t="s">
        <v>8</v>
      </c>
      <c r="CJ2" s="14" t="s">
        <v>3</v>
      </c>
      <c r="CK2" s="11" t="s">
        <v>9</v>
      </c>
      <c r="CL2" s="14" t="s">
        <v>5</v>
      </c>
      <c r="CM2" s="14" t="s">
        <v>6</v>
      </c>
      <c r="CN2" s="14" t="s">
        <v>7</v>
      </c>
      <c r="CO2" s="11" t="s">
        <v>1</v>
      </c>
      <c r="CP2" s="14" t="s">
        <v>8</v>
      </c>
      <c r="CQ2" s="14" t="s">
        <v>3</v>
      </c>
      <c r="CR2" s="14" t="s">
        <v>9</v>
      </c>
      <c r="CS2" s="14" t="s">
        <v>5</v>
      </c>
      <c r="CT2" s="14" t="s">
        <v>6</v>
      </c>
      <c r="CU2" s="14" t="s">
        <v>7</v>
      </c>
      <c r="CV2" s="11" t="s">
        <v>1</v>
      </c>
      <c r="CW2" s="14" t="s">
        <v>8</v>
      </c>
      <c r="CX2" s="11" t="s">
        <v>3</v>
      </c>
      <c r="CY2" s="11" t="s">
        <v>9</v>
      </c>
      <c r="CZ2" s="14" t="s">
        <v>5</v>
      </c>
      <c r="DA2" s="11" t="s">
        <v>6</v>
      </c>
      <c r="DB2" s="14" t="s">
        <v>7</v>
      </c>
      <c r="DC2" s="11" t="s">
        <v>1</v>
      </c>
      <c r="DD2" s="14" t="s">
        <v>8</v>
      </c>
      <c r="DE2" s="11" t="s">
        <v>3</v>
      </c>
      <c r="DF2" s="11" t="s">
        <v>9</v>
      </c>
      <c r="DG2" s="14" t="s">
        <v>5</v>
      </c>
      <c r="DH2" s="13" t="s">
        <v>6</v>
      </c>
      <c r="DI2" s="14" t="s">
        <v>7</v>
      </c>
      <c r="DJ2" s="11" t="s">
        <v>1</v>
      </c>
      <c r="DK2" s="14" t="s">
        <v>8</v>
      </c>
      <c r="DL2" s="11" t="s">
        <v>3</v>
      </c>
      <c r="DM2" s="11" t="s">
        <v>9</v>
      </c>
      <c r="DN2" s="14" t="s">
        <v>5</v>
      </c>
      <c r="DO2" s="13" t="s">
        <v>6</v>
      </c>
      <c r="DP2" s="14" t="s">
        <v>7</v>
      </c>
      <c r="DQ2" s="11" t="s">
        <v>1</v>
      </c>
      <c r="DR2" s="14" t="s">
        <v>8</v>
      </c>
      <c r="DS2" s="11" t="s">
        <v>3</v>
      </c>
      <c r="DT2" s="11" t="s">
        <v>9</v>
      </c>
      <c r="DU2" s="14" t="s">
        <v>5</v>
      </c>
      <c r="DV2" s="13" t="s">
        <v>6</v>
      </c>
      <c r="DW2" s="14" t="s">
        <v>7</v>
      </c>
      <c r="DX2" s="11" t="s">
        <v>1</v>
      </c>
      <c r="DY2" s="14" t="s">
        <v>8</v>
      </c>
      <c r="DZ2" s="11" t="s">
        <v>3</v>
      </c>
      <c r="EA2" s="11" t="s">
        <v>9</v>
      </c>
      <c r="EB2" s="14" t="s">
        <v>5</v>
      </c>
      <c r="EC2" s="13" t="s">
        <v>6</v>
      </c>
      <c r="ED2" s="14" t="s">
        <v>7</v>
      </c>
      <c r="EE2" s="11" t="s">
        <v>1</v>
      </c>
      <c r="EF2" s="14" t="s">
        <v>8</v>
      </c>
      <c r="EG2" s="11" t="s">
        <v>3</v>
      </c>
      <c r="EH2" s="11" t="s">
        <v>9</v>
      </c>
      <c r="EI2" s="14" t="s">
        <v>5</v>
      </c>
      <c r="EJ2" s="13" t="s">
        <v>6</v>
      </c>
      <c r="EK2" s="14" t="s">
        <v>7</v>
      </c>
      <c r="EL2" s="11" t="s">
        <v>1</v>
      </c>
      <c r="EM2" s="14" t="s">
        <v>8</v>
      </c>
      <c r="EN2" s="11" t="s">
        <v>3</v>
      </c>
      <c r="EO2" s="11" t="s">
        <v>9</v>
      </c>
      <c r="EP2" s="14" t="s">
        <v>5</v>
      </c>
      <c r="EQ2" s="13" t="s">
        <v>6</v>
      </c>
      <c r="ER2" s="14" t="s">
        <v>7</v>
      </c>
      <c r="ES2" s="11" t="s">
        <v>1</v>
      </c>
      <c r="ET2" s="14" t="s">
        <v>8</v>
      </c>
      <c r="EU2" s="13" t="s">
        <v>3</v>
      </c>
      <c r="EV2" s="14" t="s">
        <v>9</v>
      </c>
    </row>
    <row customFormat="1" r="3" s="12">
      <c r="A3" s="24" t="s">
        <v>10</v>
      </c>
      <c r="B3" s="14" t="n"/>
      <c r="C3" s="14" t="n"/>
      <c r="D3" s="14" t="n"/>
      <c r="E3" s="15" t="n"/>
      <c r="F3" s="11" t="n"/>
      <c r="G3" s="15" t="n"/>
      <c r="H3" s="15" t="n"/>
      <c r="I3" s="11" t="n"/>
      <c r="J3" s="14" t="n"/>
      <c r="K3" s="14" t="n"/>
      <c r="L3" s="15" t="n"/>
      <c r="M3" s="11" t="n"/>
      <c r="N3" s="11" t="n"/>
      <c r="O3" s="11" t="n"/>
      <c r="P3" s="11" t="n"/>
      <c r="Q3" s="14" t="n"/>
      <c r="R3" s="0" t="n"/>
      <c r="S3" s="15" t="n"/>
      <c r="T3" s="11" t="n"/>
      <c r="U3" s="11" t="n"/>
      <c r="V3" s="11" t="n"/>
      <c r="W3" s="11" t="n"/>
      <c r="X3" s="14" t="n"/>
      <c r="Y3" s="15" t="n"/>
      <c r="Z3" s="15" t="n"/>
      <c r="AA3" s="11" t="n"/>
      <c r="AB3" s="36" t="n"/>
      <c r="AC3" s="36" t="n"/>
      <c r="AD3" s="14" t="n"/>
      <c r="AE3" s="14" t="n"/>
      <c r="AF3" s="15" t="n"/>
      <c r="AG3" s="11" t="n"/>
      <c r="AH3" s="15" t="n"/>
      <c r="AI3" s="11" t="n"/>
      <c r="AJ3" s="14" t="n"/>
      <c r="AK3" s="14" t="n"/>
      <c r="AL3" s="14" t="n"/>
      <c r="AM3" s="15" t="n"/>
      <c r="AN3" s="18" t="n"/>
      <c r="AO3" s="11" t="n"/>
      <c r="AP3" s="14" t="n"/>
      <c r="AQ3" s="14" t="n"/>
      <c r="AR3" s="35" t="n"/>
      <c r="AS3" s="35" t="n"/>
      <c r="AT3" s="15" t="n"/>
      <c r="AU3" s="15" t="n"/>
      <c r="AV3" s="50" t="n"/>
      <c r="AW3" s="14" t="n"/>
      <c r="AX3" s="15" t="n"/>
      <c r="AY3" s="15" t="n"/>
      <c r="AZ3" s="15" t="n"/>
      <c r="BA3" s="15" t="n"/>
      <c r="BB3" s="15" t="n"/>
      <c r="BC3" s="15" t="n"/>
      <c r="BD3" s="15" t="n"/>
      <c r="BE3" s="15" t="n"/>
      <c r="BF3" s="15" t="n"/>
      <c r="BG3" s="15" t="n"/>
      <c r="BH3" s="15" t="n"/>
      <c r="BI3" s="15" t="n"/>
      <c r="BJ3" s="15" t="n"/>
      <c r="BK3" s="15" t="n"/>
      <c r="BL3" s="15" t="n"/>
      <c r="BM3" s="15" t="n"/>
      <c r="BN3" s="15" t="n"/>
      <c r="BO3" s="15" t="n"/>
      <c r="BP3" s="15" t="n"/>
      <c r="BQ3" s="15" t="n"/>
      <c r="BR3" s="15" t="n"/>
      <c r="BS3" s="15" t="n"/>
      <c r="BT3" s="15" t="n"/>
      <c r="BU3" s="15" t="n"/>
      <c r="BV3" s="15" t="n"/>
      <c r="BW3" s="15" t="n"/>
      <c r="BX3" s="15" t="n"/>
      <c r="BY3" s="11" t="n"/>
      <c r="BZ3" s="14" t="n"/>
      <c r="CA3" s="14" t="n"/>
      <c r="CB3" s="14" t="n"/>
      <c r="CC3" s="15" t="n"/>
      <c r="CD3" s="18" t="n"/>
      <c r="CE3" s="11" t="n"/>
      <c r="CF3" s="14" t="n"/>
      <c r="CG3" s="14" t="n"/>
      <c r="CH3" s="14" t="n"/>
      <c r="CI3" s="14" t="n"/>
      <c r="CJ3" s="15" t="n"/>
      <c r="CK3" s="11" t="n"/>
      <c r="CL3" s="14" t="n"/>
      <c r="CM3" s="14" t="n"/>
      <c r="CN3" s="14" t="n"/>
      <c r="CO3" s="14" t="n"/>
      <c r="CP3" s="14" t="n"/>
      <c r="CQ3" s="14" t="n"/>
      <c r="CR3" s="14" t="n"/>
      <c r="CS3" s="14" t="n"/>
      <c r="CT3" s="14" t="n"/>
      <c r="CU3" s="14" t="n"/>
      <c r="CV3" s="14" t="n"/>
      <c r="CW3" s="14" t="n"/>
      <c r="CX3" s="14" t="n"/>
      <c r="CY3" s="14" t="n"/>
      <c r="CZ3" s="14" t="n"/>
      <c r="DA3" s="14" t="n"/>
      <c r="DB3" s="11" t="n"/>
      <c r="DC3" s="11" t="n"/>
      <c r="DD3" s="53" t="n"/>
      <c r="DE3" s="11" t="n"/>
      <c r="DF3" s="14" t="n"/>
      <c r="DG3" s="14" t="n"/>
      <c r="DH3" s="14" t="n"/>
      <c r="DI3" s="55" t="n"/>
      <c r="DJ3" s="14" t="n"/>
      <c r="DK3" s="14" t="n"/>
      <c r="DL3" s="53" t="n"/>
      <c r="DM3" s="54" t="n"/>
      <c r="DN3" s="53" t="n"/>
      <c r="DO3" s="54" t="n"/>
      <c r="DP3" s="54" t="n"/>
      <c r="DQ3" s="54" t="n"/>
      <c r="DR3" s="54" t="n"/>
      <c r="DS3" s="54" t="n"/>
      <c r="DT3" s="54" t="n"/>
      <c r="DU3" s="54" t="n"/>
      <c r="DV3" s="54" t="n"/>
      <c r="DW3" s="54" t="n"/>
      <c r="DX3" s="54" t="n"/>
      <c r="DY3" s="54" t="n"/>
      <c r="DZ3" s="54" t="n"/>
      <c r="EA3" s="54" t="n"/>
      <c r="EB3" s="54" t="n"/>
      <c r="EC3" s="54" t="n"/>
      <c r="ED3" s="54" t="n"/>
      <c r="EE3" s="54" t="n"/>
      <c r="EF3" s="54" t="n"/>
      <c r="EG3" s="54" t="n"/>
      <c r="EH3" s="54" t="n"/>
      <c r="EI3" s="54" t="n"/>
      <c r="EJ3" s="54" t="n"/>
      <c r="EK3" s="54" t="n"/>
      <c r="EL3" s="54" t="n"/>
      <c r="EM3" s="54" t="n"/>
      <c r="EN3" s="54" t="n"/>
      <c r="EO3" s="54" t="n"/>
      <c r="EP3" s="54" t="n"/>
      <c r="EQ3" s="54" t="n"/>
      <c r="ER3" s="54" t="n"/>
      <c r="ES3" s="54" t="n"/>
      <c r="ET3" s="54" t="n"/>
      <c r="EU3" s="54" t="n"/>
      <c r="EV3" s="54" t="n"/>
    </row>
    <row r="4">
      <c r="A4" s="25" t="s">
        <v>11</v>
      </c>
      <c r="B4" s="13" t="n">
        <v>401</v>
      </c>
      <c r="C4" s="13" t="n"/>
      <c r="D4" s="13" t="n"/>
      <c r="E4" s="0" t="n"/>
      <c r="F4" s="21" t="n"/>
      <c r="G4" s="0" t="n"/>
      <c r="H4" s="0" t="n"/>
      <c r="I4" s="21" t="n"/>
      <c r="J4" s="13" t="n"/>
      <c r="K4" s="13" t="n"/>
      <c r="L4" s="0" t="n"/>
      <c r="M4" s="21" t="n"/>
      <c r="N4" s="21" t="n"/>
      <c r="O4" s="21" t="n"/>
      <c r="P4" s="21" t="n"/>
      <c r="Q4" s="21" t="n"/>
      <c r="R4" s="23" t="n"/>
      <c r="S4" s="0" t="n"/>
      <c r="T4" s="21" t="n"/>
      <c r="U4" s="21" t="n"/>
      <c r="V4" s="21" t="n"/>
      <c r="W4" s="21" t="n"/>
      <c r="X4" s="21" t="n"/>
      <c r="Y4" s="0" t="n"/>
      <c r="Z4" s="0" t="n"/>
      <c r="AA4" s="21" t="n"/>
      <c r="AB4" s="13" t="n"/>
      <c r="AC4" s="13" t="n"/>
      <c r="AD4" s="13" t="n"/>
      <c r="AE4" s="13" t="n"/>
      <c r="AF4" s="0" t="n"/>
      <c r="AG4" s="21" t="n"/>
      <c r="AH4" s="0" t="n"/>
      <c r="AI4" s="21" t="n"/>
      <c r="AJ4" s="13" t="n"/>
      <c r="AK4" s="13" t="n"/>
      <c r="AL4" s="13" t="n"/>
      <c r="AM4" s="0" t="n"/>
      <c r="AN4" s="19" t="n"/>
      <c r="AO4" s="21" t="n"/>
      <c r="AP4" s="13" t="n"/>
      <c r="AQ4" s="13" t="n"/>
      <c r="AR4" s="13" t="n"/>
      <c r="AS4" s="13" t="n"/>
      <c r="AT4" s="0" t="n"/>
      <c r="AU4" s="19" t="n"/>
      <c r="AV4" s="21" t="n"/>
      <c r="AW4" s="13" t="n"/>
      <c r="AX4" s="0" t="n"/>
      <c r="AY4" s="0" t="n"/>
      <c r="AZ4" s="0" t="n"/>
      <c r="BA4" s="0" t="n"/>
      <c r="BY4" s="21" t="n"/>
      <c r="BZ4" s="13" t="n"/>
      <c r="CA4" s="13" t="n"/>
      <c r="CB4" s="13" t="n"/>
      <c r="CD4" s="19" t="n"/>
      <c r="CE4" s="21" t="n"/>
      <c r="CF4" s="13" t="n"/>
      <c r="CG4" s="13" t="n"/>
      <c r="CH4" s="13" t="n"/>
      <c r="CI4" s="13" t="n"/>
      <c r="CK4" s="21" t="n"/>
      <c r="CL4" s="13" t="n"/>
      <c r="CM4" s="13" t="n"/>
      <c r="CN4" s="13" t="n"/>
      <c r="CO4" s="13" t="n"/>
      <c r="CP4" s="13" t="n"/>
      <c r="CQ4" s="13" t="n"/>
      <c r="CR4" s="13" t="n"/>
      <c r="CS4" s="13" t="n"/>
      <c r="CT4" s="13" t="n"/>
      <c r="CU4" s="13" t="n"/>
      <c r="CV4" s="13" t="n"/>
      <c r="CW4" s="13" t="n"/>
      <c r="CX4" s="13" t="n"/>
      <c r="CY4" s="13" t="n"/>
      <c r="CZ4" s="13" t="n"/>
      <c r="DA4" s="13" t="n"/>
      <c r="DB4" s="21" t="n"/>
      <c r="DC4" s="21" t="n"/>
      <c r="DD4" s="21" t="n"/>
      <c r="DE4" s="21" t="n"/>
      <c r="DF4" s="13" t="n"/>
      <c r="DG4" s="13" t="n"/>
      <c r="DH4" s="13" t="n"/>
      <c r="DI4" s="13" t="n"/>
      <c r="DJ4" s="13" t="n"/>
      <c r="DK4" s="13" t="n"/>
      <c r="DL4" s="21" t="n"/>
      <c r="DM4" s="13" t="n"/>
      <c r="DN4" s="21" t="n"/>
      <c r="DO4" s="13" t="n"/>
      <c r="DP4" s="13" t="n"/>
      <c r="DQ4" s="13" t="n"/>
      <c r="DR4" s="13" t="n"/>
      <c r="DS4" s="13" t="n"/>
      <c r="DT4" s="13" t="n"/>
      <c r="DU4" s="13" t="n"/>
      <c r="DV4" s="13" t="n"/>
      <c r="DW4" s="13" t="n"/>
      <c r="DX4" s="13" t="n"/>
      <c r="DY4" s="13" t="n"/>
      <c r="DZ4" s="13" t="n"/>
      <c r="EA4" s="13" t="n"/>
      <c r="EB4" s="13" t="n"/>
      <c r="EC4" s="13" t="n"/>
      <c r="ED4" s="13" t="n"/>
      <c r="EE4" s="13" t="n"/>
      <c r="EF4" s="13" t="n"/>
      <c r="EG4" s="13" t="n"/>
      <c r="EH4" s="13" t="n"/>
      <c r="EI4" s="13" t="n"/>
      <c r="EJ4" s="13" t="n"/>
      <c r="EK4" s="13" t="n"/>
      <c r="EL4" s="13" t="n"/>
      <c r="EM4" s="13" t="n"/>
      <c r="EN4" s="13" t="n"/>
      <c r="EO4" s="13" t="n"/>
      <c r="EP4" s="13" t="n"/>
      <c r="EQ4" s="13" t="n"/>
      <c r="ER4" s="13" t="n"/>
      <c r="ES4" s="13" t="n"/>
      <c r="ET4" s="13" t="n"/>
      <c r="EU4" s="13" t="n"/>
      <c r="EV4" s="13" t="n"/>
    </row>
    <row customFormat="1" r="5" s="8">
      <c r="A5" s="26" t="n"/>
      <c r="B5" s="16" t="s">
        <v>12</v>
      </c>
      <c r="C5" s="16" t="n"/>
      <c r="D5" s="16" t="n"/>
      <c r="E5" s="17" t="n"/>
      <c r="F5" s="22" t="n"/>
      <c r="G5" s="17" t="n"/>
      <c r="H5" s="17" t="n"/>
      <c r="I5" s="22" t="n"/>
      <c r="J5" s="16" t="n"/>
      <c r="K5" s="16" t="n"/>
      <c r="L5" s="17" t="n"/>
      <c r="M5" s="22" t="n"/>
      <c r="N5" s="22" t="n"/>
      <c r="O5" s="22" t="n"/>
      <c r="P5" s="22" t="n"/>
      <c r="Q5" s="16" t="n"/>
      <c r="R5" s="17" t="n"/>
      <c r="S5" s="17" t="n"/>
      <c r="T5" s="22" t="n"/>
      <c r="U5" s="22" t="n"/>
      <c r="V5" s="22" t="n"/>
      <c r="W5" s="22" t="n"/>
      <c r="X5" s="16" t="n"/>
      <c r="Y5" s="17" t="n"/>
      <c r="Z5" s="17" t="n"/>
      <c r="AA5" s="22" t="n"/>
      <c r="AB5" s="46" t="n"/>
      <c r="AC5" s="16" t="n"/>
      <c r="AD5" s="16" t="n"/>
      <c r="AE5" s="16" t="n"/>
      <c r="AF5" s="17" t="n"/>
      <c r="AG5" s="22" t="n"/>
      <c r="AH5" s="17" t="n"/>
      <c r="AI5" s="22" t="n"/>
      <c r="AJ5" s="16" t="n"/>
      <c r="AK5" s="16" t="n"/>
      <c r="AL5" s="16" t="n"/>
      <c r="AM5" s="17" t="n"/>
      <c r="AN5" s="20" t="n"/>
      <c r="AO5" s="22" t="n"/>
      <c r="AP5" s="22" t="n"/>
      <c r="AQ5" s="22" t="n"/>
      <c r="AR5" s="22" t="n"/>
      <c r="AS5" s="22" t="n"/>
      <c r="AT5" s="17" t="n"/>
      <c r="AU5" s="20" t="n"/>
      <c r="AV5" s="22" t="n"/>
      <c r="AW5" s="16" t="n"/>
      <c r="AX5" s="17" t="n"/>
      <c r="AY5" s="17" t="n"/>
      <c r="AZ5" s="17" t="n"/>
      <c r="BA5" s="17" t="n"/>
      <c r="BB5" s="17" t="n"/>
      <c r="BC5" s="17" t="n"/>
      <c r="BD5" s="17" t="n"/>
      <c r="BE5" s="17" t="n"/>
      <c r="BF5" s="17" t="n"/>
      <c r="BG5" s="17" t="n"/>
      <c r="BH5" s="17" t="n"/>
      <c r="BI5" s="17" t="n"/>
      <c r="BJ5" s="17" t="n"/>
      <c r="BK5" s="17" t="n"/>
      <c r="BL5" s="17" t="n"/>
      <c r="BM5" s="17" t="n"/>
      <c r="BN5" s="17" t="n"/>
      <c r="BO5" s="17" t="n"/>
      <c r="BP5" s="17" t="n"/>
      <c r="BQ5" s="17" t="n"/>
      <c r="BR5" s="17" t="n"/>
      <c r="BS5" s="17" t="n"/>
      <c r="BT5" s="17" t="n"/>
      <c r="BU5" s="17" t="n"/>
      <c r="BV5" s="17" t="n"/>
      <c r="BW5" s="17" t="n"/>
      <c r="BX5" s="17" t="n"/>
      <c r="BY5" s="22" t="n"/>
      <c r="BZ5" s="22" t="n"/>
      <c r="CA5" s="22" t="n"/>
      <c r="CB5" s="16" t="n"/>
      <c r="CC5" s="17" t="n"/>
      <c r="CD5" s="20" t="n"/>
      <c r="CE5" s="22" t="n"/>
      <c r="CF5" s="16" t="n"/>
      <c r="CG5" s="16" t="n"/>
      <c r="CH5" s="16" t="n"/>
      <c r="CI5" s="16" t="n"/>
      <c r="CJ5" s="17" t="n"/>
      <c r="CK5" s="22" t="n"/>
      <c r="CL5" s="16" t="n"/>
      <c r="CM5" s="16" t="n"/>
      <c r="CN5" s="16" t="n"/>
      <c r="CO5" s="16" t="n"/>
      <c r="CP5" s="16" t="n"/>
      <c r="CQ5" s="16" t="n"/>
      <c r="CR5" s="16" t="n"/>
      <c r="CS5" s="16" t="n"/>
      <c r="CT5" s="16" t="n"/>
      <c r="CU5" s="16" t="n"/>
      <c r="CV5" s="16" t="n"/>
      <c r="CW5" s="16" t="n"/>
      <c r="CX5" s="16" t="n"/>
      <c r="CY5" s="16" t="n"/>
      <c r="CZ5" s="16" t="n"/>
      <c r="DA5" s="16" t="n"/>
      <c r="DB5" s="16" t="n"/>
      <c r="DC5" s="16" t="n"/>
      <c r="DD5" s="16" t="n"/>
      <c r="DE5" s="22" t="n"/>
      <c r="DF5" s="16" t="n"/>
      <c r="DG5" s="16" t="n"/>
      <c r="DH5" s="16" t="n"/>
      <c r="DI5" s="16" t="n"/>
      <c r="DJ5" s="16" t="n"/>
      <c r="DK5" s="16" t="n"/>
      <c r="DL5" s="22" t="n"/>
      <c r="DM5" s="16" t="n"/>
      <c r="DN5" s="22" t="n"/>
      <c r="DO5" s="16" t="n"/>
      <c r="DP5" s="16" t="n"/>
      <c r="DQ5" s="16" t="n"/>
      <c r="DR5" s="16" t="n"/>
      <c r="DS5" s="16" t="n"/>
      <c r="DT5" s="16" t="n"/>
      <c r="DU5" s="16" t="n"/>
      <c r="DV5" s="16" t="n"/>
      <c r="DW5" s="16" t="n"/>
      <c r="DX5" s="16" t="n"/>
      <c r="DY5" s="16" t="n"/>
      <c r="DZ5" s="16" t="n"/>
      <c r="EA5" s="16" t="n"/>
      <c r="EB5" s="16" t="n"/>
      <c r="EC5" s="16" t="n"/>
      <c r="ED5" s="16" t="n"/>
      <c r="EE5" s="16" t="n"/>
      <c r="EF5" s="16" t="n"/>
      <c r="EG5" s="16" t="n"/>
      <c r="EH5" s="16" t="n"/>
      <c r="EI5" s="16" t="n"/>
      <c r="EJ5" s="16" t="n"/>
      <c r="EK5" s="16" t="n"/>
      <c r="EL5" s="16" t="n"/>
      <c r="EM5" s="16" t="n"/>
      <c r="EN5" s="16" t="n"/>
      <c r="EO5" s="16" t="n"/>
      <c r="EP5" s="16" t="n"/>
      <c r="EQ5" s="16" t="n"/>
      <c r="ER5" s="16" t="n"/>
      <c r="ES5" s="16" t="n"/>
      <c r="ET5" s="16" t="n"/>
      <c r="EU5" s="16" t="n"/>
      <c r="EV5" s="16" t="n"/>
    </row>
    <row r="6">
      <c r="A6" s="25" t="s">
        <v>13</v>
      </c>
      <c r="B6" s="13" t="n">
        <v>401</v>
      </c>
      <c r="C6" s="13" t="n"/>
      <c r="D6" s="13" t="n"/>
      <c r="E6" s="0" t="n"/>
      <c r="F6" s="21" t="n"/>
      <c r="G6" s="0" t="n"/>
      <c r="H6" s="0" t="n"/>
      <c r="I6" s="21" t="n"/>
      <c r="J6" s="13" t="n"/>
      <c r="K6" s="13" t="n"/>
      <c r="L6" s="0" t="n"/>
      <c r="M6" s="21" t="n"/>
      <c r="N6" s="0" t="n"/>
      <c r="O6" s="21" t="n"/>
      <c r="P6" s="21" t="n"/>
      <c r="Q6" s="21" t="n"/>
      <c r="R6" s="0" t="n"/>
      <c r="S6" s="0" t="n"/>
      <c r="T6" s="21" t="n"/>
      <c r="U6" s="21" t="n"/>
      <c r="V6" s="21" t="n"/>
      <c r="W6" s="21" t="n"/>
      <c r="X6" s="21" t="n"/>
      <c r="Y6" s="0" t="n"/>
      <c r="Z6" s="0" t="n"/>
      <c r="AA6" s="19" t="n"/>
      <c r="AB6" s="21" t="n"/>
      <c r="AC6" s="13" t="n"/>
      <c r="AD6" s="13" t="n">
        <v>402</v>
      </c>
      <c r="AE6" s="13" t="n">
        <v>403</v>
      </c>
      <c r="AF6" s="0" t="n">
        <v>404</v>
      </c>
      <c r="AG6" s="21" t="n">
        <v>405</v>
      </c>
      <c r="AH6" s="0" t="n">
        <v>406</v>
      </c>
      <c r="AI6" s="21" t="n"/>
      <c r="AJ6" s="13" t="n"/>
      <c r="AK6" s="13" t="n">
        <v>407</v>
      </c>
      <c r="AL6" s="13" t="n">
        <v>408</v>
      </c>
      <c r="AM6" s="0" t="n">
        <v>409</v>
      </c>
      <c r="AN6" s="19" t="n">
        <v>410</v>
      </c>
      <c r="AO6" s="21" t="n">
        <v>411</v>
      </c>
      <c r="AP6" s="13" t="n"/>
      <c r="AQ6" s="13" t="n"/>
      <c r="AR6" s="13" t="n"/>
      <c r="AS6" s="13" t="n">
        <v>412</v>
      </c>
      <c r="AT6" s="0" t="n">
        <v>413</v>
      </c>
      <c r="AU6" s="19" t="n">
        <v>414</v>
      </c>
      <c r="AV6" s="21" t="n">
        <v>415</v>
      </c>
      <c r="AW6" s="13" t="n"/>
      <c r="AX6" s="0" t="n"/>
      <c r="AY6" s="0" t="n">
        <v>416</v>
      </c>
      <c r="AZ6" s="0" t="n">
        <v>417</v>
      </c>
      <c r="BA6" s="0" t="n">
        <v>418</v>
      </c>
      <c r="BB6" s="0" t="n">
        <v>419</v>
      </c>
      <c r="BC6" s="0" t="n">
        <v>420</v>
      </c>
      <c r="BF6" s="0" t="n">
        <v>421</v>
      </c>
      <c r="BG6" s="0" t="n">
        <v>422</v>
      </c>
      <c r="BH6" s="0" t="n">
        <v>423</v>
      </c>
      <c r="BJ6" s="0" t="n">
        <v>424</v>
      </c>
      <c r="BN6" s="0" t="n">
        <v>425</v>
      </c>
      <c r="BO6" s="0" t="n">
        <v>426</v>
      </c>
      <c r="BP6" s="0" t="n">
        <v>427</v>
      </c>
      <c r="BQ6" s="0" t="n">
        <v>428</v>
      </c>
      <c r="BT6" s="0" t="n">
        <v>429</v>
      </c>
      <c r="BU6" s="0" t="n">
        <v>430</v>
      </c>
      <c r="BV6" s="0" t="n">
        <v>431</v>
      </c>
      <c r="BW6" s="0" t="n">
        <v>432</v>
      </c>
      <c r="BX6" s="0" t="n">
        <v>433</v>
      </c>
      <c r="BY6" s="21" t="n"/>
      <c r="BZ6" s="13" t="n"/>
      <c r="CA6" s="13" t="n"/>
      <c r="CB6" s="13" t="n">
        <v>434</v>
      </c>
      <c r="CC6" s="0" t="n">
        <v>435</v>
      </c>
      <c r="CD6" s="19" t="n">
        <v>436</v>
      </c>
      <c r="CE6" s="21" t="n">
        <v>437</v>
      </c>
      <c r="CF6" s="13" t="n"/>
      <c r="CG6" s="13" t="n"/>
      <c r="CH6" s="13" t="n"/>
      <c r="CI6" s="13" t="n">
        <v>438</v>
      </c>
      <c r="CJ6" s="0" t="n">
        <v>439</v>
      </c>
      <c r="CK6" s="21" t="n">
        <v>440</v>
      </c>
      <c r="CL6" s="13" t="n"/>
      <c r="CM6" s="13" t="n"/>
      <c r="CN6" s="13" t="n"/>
      <c r="CO6" s="13" t="n">
        <v>441</v>
      </c>
      <c r="CP6" s="13" t="n">
        <v>442</v>
      </c>
      <c r="CQ6" s="13" t="n">
        <v>443</v>
      </c>
      <c r="CR6" s="13" t="n">
        <v>444</v>
      </c>
      <c r="CS6" s="13" t="n">
        <v>445</v>
      </c>
      <c r="CT6" s="13" t="n"/>
      <c r="CU6" s="13" t="n"/>
      <c r="CV6" s="13" t="n"/>
      <c r="CW6" s="13" t="n">
        <v>446</v>
      </c>
      <c r="CX6" s="13" t="n">
        <v>447</v>
      </c>
      <c r="CY6" s="13" t="n">
        <v>448</v>
      </c>
      <c r="CZ6" s="13" t="n">
        <v>449</v>
      </c>
      <c r="DA6" s="13" t="n"/>
      <c r="DB6" s="21" t="n"/>
      <c r="DC6" s="21" t="n"/>
      <c r="DD6" s="21" t="n"/>
      <c r="DE6" s="21" t="n"/>
      <c r="DF6" s="13" t="n"/>
      <c r="DG6" s="13" t="n"/>
      <c r="DH6" s="13" t="n"/>
      <c r="DI6" s="13" t="n"/>
      <c r="DJ6" s="13" t="n"/>
      <c r="DK6" s="13" t="n"/>
      <c r="DL6" s="21" t="n"/>
      <c r="DM6" s="13" t="n"/>
      <c r="DN6" s="21" t="n"/>
      <c r="DO6" s="13" t="n"/>
      <c r="DP6" s="13" t="n"/>
      <c r="DQ6" s="13" t="n"/>
      <c r="DR6" s="13" t="n">
        <v>450</v>
      </c>
      <c r="DS6" s="13" t="n">
        <v>451</v>
      </c>
      <c r="DT6" s="13" t="n">
        <v>452</v>
      </c>
      <c r="DU6" s="13" t="n">
        <v>453</v>
      </c>
      <c r="DV6" s="13" t="n"/>
      <c r="DW6" s="13" t="n"/>
      <c r="DX6" s="13" t="n"/>
      <c r="DY6" s="13" t="n">
        <v>454</v>
      </c>
      <c r="DZ6" s="13" t="n"/>
      <c r="EA6" s="13" t="n">
        <v>455</v>
      </c>
      <c r="EB6" s="13" t="n">
        <v>456</v>
      </c>
      <c r="EC6" s="13" t="n"/>
      <c r="ED6" s="13" t="n"/>
      <c r="EE6" s="13" t="n">
        <v>457</v>
      </c>
      <c r="EF6" s="13" t="n">
        <v>458</v>
      </c>
      <c r="EG6" s="13" t="n">
        <v>459</v>
      </c>
      <c r="EH6" s="13" t="n">
        <v>460</v>
      </c>
      <c r="EI6" s="13" t="n">
        <v>461</v>
      </c>
      <c r="EJ6" s="13" t="n"/>
      <c r="EK6" s="13" t="n"/>
      <c r="EL6" s="13" t="n">
        <v>462</v>
      </c>
      <c r="EM6" s="13" t="n">
        <v>463</v>
      </c>
      <c r="EN6" s="13" t="n">
        <v>464</v>
      </c>
      <c r="EO6" s="13" t="n">
        <v>465</v>
      </c>
      <c r="EP6" s="13" t="n">
        <v>466</v>
      </c>
      <c r="EQ6" s="13" t="n"/>
      <c r="ER6" s="13" t="n"/>
      <c r="ES6" s="13" t="n">
        <v>467</v>
      </c>
      <c r="ET6" s="13" t="n">
        <v>468</v>
      </c>
      <c r="EU6" s="13" t="n">
        <v>469</v>
      </c>
      <c r="EV6" s="13" t="n"/>
    </row>
    <row customFormat="1" r="7" s="8">
      <c r="A7" s="26" t="n"/>
      <c r="B7" s="16" t="s">
        <v>12</v>
      </c>
      <c r="C7" s="16" t="n"/>
      <c r="D7" s="16" t="n"/>
      <c r="E7" s="17" t="n"/>
      <c r="F7" s="22" t="n"/>
      <c r="G7" s="17" t="n"/>
      <c r="H7" s="17" t="n"/>
      <c r="I7" s="22" t="n"/>
      <c r="J7" s="16" t="n"/>
      <c r="K7" s="16" t="n"/>
      <c r="L7" s="17" t="n"/>
      <c r="M7" s="22" t="n"/>
      <c r="N7" s="15" t="n"/>
      <c r="O7" s="22" t="n"/>
      <c r="P7" s="22" t="n"/>
      <c r="Q7" s="22" t="n"/>
      <c r="R7" s="17" t="n"/>
      <c r="S7" s="17" t="n"/>
      <c r="T7" s="22" t="n"/>
      <c r="U7" s="22" t="n"/>
      <c r="V7" s="22" t="n"/>
      <c r="W7" s="22" t="n"/>
      <c r="X7" s="22" t="n"/>
      <c r="Y7" s="17" t="n"/>
      <c r="Z7" s="17" t="n"/>
      <c r="AA7" s="20" t="n"/>
      <c r="AB7" s="11" t="n"/>
      <c r="AC7" s="16" t="n"/>
      <c r="AD7" s="16" t="s">
        <v>14</v>
      </c>
      <c r="AE7" s="16" t="s">
        <v>14</v>
      </c>
      <c r="AF7" s="17" t="s">
        <v>14</v>
      </c>
      <c r="AG7" s="22" t="s">
        <v>14</v>
      </c>
      <c r="AH7" s="17" t="s">
        <v>14</v>
      </c>
      <c r="AI7" s="22" t="n"/>
      <c r="AJ7" s="16" t="n"/>
      <c r="AK7" s="16" t="s">
        <v>14</v>
      </c>
      <c r="AL7" s="16" t="s">
        <v>14</v>
      </c>
      <c r="AM7" s="17" t="s">
        <v>14</v>
      </c>
      <c r="AN7" s="20" t="s">
        <v>14</v>
      </c>
      <c r="AO7" s="22" t="s">
        <v>14</v>
      </c>
      <c r="AP7" s="22" t="n"/>
      <c r="AQ7" s="22" t="n"/>
      <c r="AR7" s="22" t="n"/>
      <c r="AS7" s="22" t="s">
        <v>14</v>
      </c>
      <c r="AT7" s="17" t="s">
        <v>14</v>
      </c>
      <c r="AU7" s="20" t="s">
        <v>14</v>
      </c>
      <c r="AV7" s="22" t="s">
        <v>14</v>
      </c>
      <c r="AW7" s="16" t="n"/>
      <c r="AX7" s="17" t="n"/>
      <c r="AY7" s="17" t="s">
        <v>14</v>
      </c>
      <c r="AZ7" s="17" t="s">
        <v>14</v>
      </c>
      <c r="BA7" s="17" t="s">
        <v>14</v>
      </c>
      <c r="BB7" s="17" t="s">
        <v>14</v>
      </c>
      <c r="BC7" s="17" t="s">
        <v>14</v>
      </c>
      <c r="BD7" s="17" t="n"/>
      <c r="BE7" s="17" t="n"/>
      <c r="BF7" s="17" t="s">
        <v>14</v>
      </c>
      <c r="BG7" s="17" t="s">
        <v>14</v>
      </c>
      <c r="BH7" s="17" t="s">
        <v>14</v>
      </c>
      <c r="BI7" s="17" t="n"/>
      <c r="BJ7" s="17" t="s">
        <v>14</v>
      </c>
      <c r="BK7" s="17" t="n"/>
      <c r="BL7" s="17" t="n"/>
      <c r="BM7" s="17" t="n"/>
      <c r="BN7" s="17" t="s">
        <v>14</v>
      </c>
      <c r="BO7" s="17" t="s">
        <v>14</v>
      </c>
      <c r="BP7" s="17" t="s">
        <v>14</v>
      </c>
      <c r="BQ7" s="17" t="s">
        <v>14</v>
      </c>
      <c r="BR7" s="17" t="n"/>
      <c r="BS7" s="17" t="n"/>
      <c r="BT7" s="17" t="s">
        <v>14</v>
      </c>
      <c r="BU7" s="17" t="s">
        <v>14</v>
      </c>
      <c r="BV7" s="17" t="s">
        <v>14</v>
      </c>
      <c r="BW7" s="17" t="s">
        <v>14</v>
      </c>
      <c r="BX7" s="17" t="s">
        <v>14</v>
      </c>
      <c r="BY7" s="22" t="n"/>
      <c r="BZ7" s="22" t="n"/>
      <c r="CA7" s="22" t="n"/>
      <c r="CB7" s="16" t="s">
        <v>14</v>
      </c>
      <c r="CC7" s="17" t="s">
        <v>14</v>
      </c>
      <c r="CD7" s="20" t="s">
        <v>14</v>
      </c>
      <c r="CE7" s="22" t="s">
        <v>14</v>
      </c>
      <c r="CF7" s="16" t="n"/>
      <c r="CG7" s="46" t="n"/>
      <c r="CH7" s="16" t="n"/>
      <c r="CI7" s="16" t="s">
        <v>14</v>
      </c>
      <c r="CJ7" s="17" t="s">
        <v>14</v>
      </c>
      <c r="CK7" s="22" t="s">
        <v>14</v>
      </c>
      <c r="CL7" s="16" t="n"/>
      <c r="CM7" s="16" t="n"/>
      <c r="CN7" s="16" t="n"/>
      <c r="CO7" s="16" t="s">
        <v>14</v>
      </c>
      <c r="CP7" s="16" t="s">
        <v>14</v>
      </c>
      <c r="CQ7" s="16" t="s">
        <v>14</v>
      </c>
      <c r="CR7" s="16" t="s">
        <v>14</v>
      </c>
      <c r="CS7" s="16" t="s">
        <v>14</v>
      </c>
      <c r="CT7" s="16" t="n"/>
      <c r="CU7" s="16" t="n"/>
      <c r="CV7" s="16" t="n"/>
      <c r="CW7" s="16" t="s">
        <v>14</v>
      </c>
      <c r="CX7" s="16" t="s">
        <v>14</v>
      </c>
      <c r="CY7" s="16" t="s">
        <v>14</v>
      </c>
      <c r="CZ7" s="16" t="s">
        <v>14</v>
      </c>
      <c r="DA7" s="16" t="n"/>
      <c r="DB7" s="16" t="n"/>
      <c r="DC7" s="16" t="n"/>
      <c r="DD7" s="16" t="n"/>
      <c r="DE7" s="22" t="n"/>
      <c r="DF7" s="16" t="n"/>
      <c r="DG7" s="16" t="n"/>
      <c r="DH7" s="16" t="n"/>
      <c r="DI7" s="16" t="n"/>
      <c r="DJ7" s="16" t="n"/>
      <c r="DK7" s="16" t="n"/>
      <c r="DL7" s="22" t="n"/>
      <c r="DM7" s="16" t="n"/>
      <c r="DN7" s="22" t="n"/>
      <c r="DO7" s="16" t="n"/>
      <c r="DP7" s="16" t="n"/>
      <c r="DQ7" s="16" t="n"/>
      <c r="DR7" s="16" t="s">
        <v>14</v>
      </c>
      <c r="DS7" s="16" t="s">
        <v>14</v>
      </c>
      <c r="DT7" s="16" t="s">
        <v>14</v>
      </c>
      <c r="DU7" s="16" t="s">
        <v>14</v>
      </c>
      <c r="DV7" s="16" t="n"/>
      <c r="DW7" s="16" t="n"/>
      <c r="DX7" s="16" t="n"/>
      <c r="DY7" s="16" t="s">
        <v>14</v>
      </c>
      <c r="DZ7" s="16" t="n"/>
      <c r="EA7" s="16" t="s">
        <v>14</v>
      </c>
      <c r="EB7" s="16" t="s">
        <v>14</v>
      </c>
      <c r="EC7" s="16" t="n"/>
      <c r="ED7" s="16" t="n"/>
      <c r="EE7" s="16" t="s">
        <v>14</v>
      </c>
      <c r="EF7" s="16" t="s">
        <v>14</v>
      </c>
      <c r="EG7" s="16" t="s">
        <v>14</v>
      </c>
      <c r="EH7" s="16" t="s">
        <v>14</v>
      </c>
      <c r="EI7" s="16" t="s">
        <v>14</v>
      </c>
      <c r="EJ7" s="16" t="n"/>
      <c r="EK7" s="16" t="n"/>
      <c r="EL7" s="16" t="s">
        <v>14</v>
      </c>
      <c r="EM7" s="16" t="s">
        <v>14</v>
      </c>
      <c r="EN7" s="16" t="s">
        <v>14</v>
      </c>
      <c r="EO7" s="16" t="s">
        <v>14</v>
      </c>
      <c r="EP7" s="16" t="s">
        <v>14</v>
      </c>
      <c r="EQ7" s="16" t="n"/>
      <c r="ER7" s="16" t="n"/>
      <c r="ES7" s="16" t="s">
        <v>14</v>
      </c>
      <c r="ET7" s="16" t="s">
        <v>14</v>
      </c>
      <c r="EU7" s="16" t="s">
        <v>14</v>
      </c>
      <c r="EV7" s="16" t="n"/>
    </row>
    <row r="8">
      <c r="A8" s="25" t="s">
        <v>15</v>
      </c>
      <c r="B8" s="13" t="n"/>
      <c r="C8" s="13" t="n"/>
      <c r="D8" s="13" t="n"/>
      <c r="E8" s="0" t="n"/>
      <c r="F8" s="21" t="n"/>
      <c r="G8" s="0" t="n"/>
      <c r="H8" s="0" t="n"/>
      <c r="I8" s="21" t="n"/>
      <c r="J8" s="13" t="n"/>
      <c r="K8" s="13" t="n"/>
      <c r="L8" s="0" t="n"/>
      <c r="M8" s="21" t="n"/>
      <c r="N8" s="21" t="n"/>
      <c r="O8" s="8" t="n"/>
      <c r="P8" s="21" t="n"/>
      <c r="Q8" s="21" t="n"/>
      <c r="R8" s="0" t="n"/>
      <c r="S8" s="0" t="n"/>
      <c r="T8" s="21" t="n"/>
      <c r="U8" s="21" t="n"/>
      <c r="V8" s="21" t="n"/>
      <c r="W8" s="21" t="n"/>
      <c r="X8" s="21" t="n"/>
      <c r="Y8" s="0" t="n"/>
      <c r="Z8" s="0" t="n"/>
      <c r="AA8" s="21" t="n"/>
      <c r="AB8" s="13" t="n"/>
      <c r="AC8" s="13" t="n"/>
      <c r="AD8" s="13" t="n"/>
      <c r="AE8" s="13" t="n"/>
      <c r="AF8" s="0" t="n"/>
      <c r="AG8" s="21" t="n"/>
      <c r="AH8" s="0" t="n"/>
      <c r="AI8" s="21" t="n"/>
      <c r="AJ8" s="13" t="n"/>
      <c r="AK8" s="13" t="n"/>
      <c r="AL8" s="13" t="n"/>
      <c r="AM8" s="0" t="n"/>
      <c r="AN8" s="19" t="n"/>
      <c r="AO8" s="21" t="n"/>
      <c r="AP8" s="13" t="n"/>
      <c r="AQ8" s="13" t="n"/>
      <c r="AR8" s="13" t="n"/>
      <c r="AS8" s="13" t="n"/>
      <c r="AT8" s="0" t="n"/>
      <c r="AU8" s="19" t="n"/>
      <c r="AV8" s="21" t="n"/>
      <c r="AW8" s="13" t="n"/>
      <c r="AX8" s="0" t="n"/>
      <c r="AY8" s="0" t="n"/>
      <c r="AZ8" s="0" t="n"/>
      <c r="BA8" s="0" t="n"/>
      <c r="BY8" s="21" t="n"/>
      <c r="BZ8" s="13" t="n"/>
      <c r="CA8" s="13" t="n"/>
      <c r="CB8" s="13" t="n"/>
      <c r="CD8" s="19" t="n"/>
      <c r="CE8" s="21" t="n"/>
      <c r="CF8" s="0" t="n"/>
      <c r="CG8" s="47" t="n"/>
      <c r="CH8" s="13" t="n"/>
      <c r="CI8" s="13" t="n"/>
      <c r="CK8" s="21" t="n"/>
      <c r="CL8" s="13" t="n"/>
      <c r="CM8" s="13" t="n"/>
      <c r="CN8" s="13" t="n"/>
      <c r="CO8" s="13" t="n"/>
      <c r="CP8" s="13" t="n"/>
      <c r="CQ8" s="13" t="n"/>
      <c r="CR8" s="13" t="n"/>
      <c r="CS8" s="13" t="n"/>
      <c r="CT8" s="13" t="n"/>
      <c r="CU8" s="13" t="n"/>
      <c r="CV8" s="13" t="n"/>
      <c r="CW8" s="13" t="n"/>
      <c r="CX8" s="13" t="n"/>
      <c r="CY8" s="13" t="n"/>
      <c r="CZ8" s="13" t="n"/>
      <c r="DA8" s="13" t="n"/>
      <c r="DB8" s="21" t="n"/>
      <c r="DC8" s="21" t="n"/>
      <c r="DD8" s="21" t="n"/>
      <c r="DE8" s="21" t="n"/>
      <c r="DF8" s="13" t="n"/>
      <c r="DG8" s="13" t="n"/>
      <c r="DH8" s="13" t="n"/>
      <c r="DI8" s="13" t="n"/>
      <c r="DJ8" s="13" t="n"/>
      <c r="DK8" s="13" t="n"/>
      <c r="DL8" s="21" t="n"/>
      <c r="DM8" s="13" t="n"/>
      <c r="DN8" s="21" t="n"/>
      <c r="DO8" s="13" t="n"/>
      <c r="DP8" s="13" t="n"/>
      <c r="DQ8" s="13" t="n"/>
      <c r="DR8" s="13" t="n"/>
      <c r="DS8" s="13" t="n"/>
      <c r="DT8" s="13" t="n"/>
      <c r="DU8" s="13" t="n"/>
      <c r="DV8" s="13" t="n"/>
      <c r="DW8" s="13" t="n"/>
      <c r="DX8" s="13" t="n"/>
      <c r="DY8" s="13" t="n"/>
      <c r="DZ8" s="13" t="n"/>
      <c r="EA8" s="13" t="n"/>
      <c r="EB8" s="13" t="n"/>
      <c r="EC8" s="13" t="n"/>
      <c r="ED8" s="13" t="n"/>
      <c r="EE8" s="13" t="n"/>
      <c r="EF8" s="13" t="n"/>
      <c r="EG8" s="13" t="n"/>
      <c r="EH8" s="13" t="n"/>
      <c r="EI8" s="13" t="n"/>
      <c r="EJ8" s="13" t="n"/>
      <c r="EK8" s="13" t="n"/>
      <c r="EL8" s="13" t="n"/>
      <c r="EM8" s="13" t="n"/>
      <c r="EN8" s="13" t="n"/>
      <c r="EO8" s="13" t="n"/>
      <c r="EP8" s="13" t="n"/>
      <c r="EQ8" s="13" t="n"/>
      <c r="ER8" s="13" t="n"/>
      <c r="ES8" s="13" t="n"/>
      <c r="ET8" s="13" t="n"/>
      <c r="EU8" s="13" t="n"/>
      <c r="EV8" s="13" t="n"/>
    </row>
    <row customFormat="1" r="9" s="8">
      <c r="A9" s="26" t="n"/>
      <c r="B9" s="16" t="n"/>
      <c r="C9" s="16" t="n"/>
      <c r="D9" s="16" t="n"/>
      <c r="E9" s="17" t="n"/>
      <c r="F9" s="22" t="n"/>
      <c r="G9" s="17" t="n"/>
      <c r="H9" s="17" t="n"/>
      <c r="I9" s="22" t="n"/>
      <c r="J9" s="16" t="n"/>
      <c r="K9" s="16" t="n"/>
      <c r="L9" s="17" t="n"/>
      <c r="M9" s="22" t="n"/>
      <c r="N9" s="22" t="n"/>
      <c r="O9" s="22" t="n"/>
      <c r="P9" s="22" t="n"/>
      <c r="Q9" s="22" t="n"/>
      <c r="R9" s="17" t="n"/>
      <c r="S9" s="17" t="n"/>
      <c r="T9" s="22" t="n"/>
      <c r="U9" s="22" t="n"/>
      <c r="V9" s="22" t="n"/>
      <c r="W9" s="22" t="n"/>
      <c r="X9" s="22" t="n"/>
      <c r="Y9" s="17" t="n"/>
      <c r="Z9" s="17" t="n"/>
      <c r="AA9" s="22" t="n"/>
      <c r="AB9" s="16" t="n"/>
      <c r="AC9" s="16" t="n"/>
      <c r="AD9" s="16" t="s">
        <v>14</v>
      </c>
      <c r="AE9" s="16" t="s">
        <v>14</v>
      </c>
      <c r="AF9" s="16" t="s">
        <v>14</v>
      </c>
      <c r="AG9" s="22" t="s">
        <v>14</v>
      </c>
      <c r="AH9" s="16" t="s">
        <v>14</v>
      </c>
      <c r="AI9" s="22" t="n"/>
      <c r="AJ9" s="16" t="n"/>
      <c r="AK9" s="16" t="s">
        <v>14</v>
      </c>
      <c r="AL9" s="16" t="s">
        <v>14</v>
      </c>
      <c r="AM9" s="16" t="s">
        <v>14</v>
      </c>
      <c r="AN9" s="20" t="s">
        <v>14</v>
      </c>
      <c r="AO9" s="22" t="s">
        <v>14</v>
      </c>
      <c r="AP9" s="22" t="n"/>
      <c r="AQ9" s="22" t="n"/>
      <c r="AR9" s="22" t="n"/>
      <c r="AS9" s="16" t="s">
        <v>14</v>
      </c>
      <c r="AT9" s="16" t="s">
        <v>14</v>
      </c>
      <c r="AU9" s="20" t="s">
        <v>14</v>
      </c>
      <c r="AV9" s="22" t="s">
        <v>14</v>
      </c>
      <c r="AW9" s="16" t="n"/>
      <c r="AX9" s="17" t="n"/>
      <c r="AY9" s="17" t="s">
        <v>14</v>
      </c>
      <c r="AZ9" s="17" t="s">
        <v>14</v>
      </c>
      <c r="BA9" s="17" t="s">
        <v>14</v>
      </c>
      <c r="BB9" s="17" t="s">
        <v>14</v>
      </c>
      <c r="BC9" s="17" t="s">
        <v>14</v>
      </c>
      <c r="BD9" s="17" t="n"/>
      <c r="BE9" s="17" t="n"/>
      <c r="BF9" s="17" t="s">
        <v>14</v>
      </c>
      <c r="BG9" s="17" t="s">
        <v>14</v>
      </c>
      <c r="BH9" s="17" t="s">
        <v>14</v>
      </c>
      <c r="BI9" s="17" t="n"/>
      <c r="BJ9" s="17" t="s">
        <v>14</v>
      </c>
      <c r="BK9" s="17" t="n"/>
      <c r="BL9" s="17" t="n"/>
      <c r="BM9" s="17" t="n"/>
      <c r="BN9" s="17" t="s">
        <v>14</v>
      </c>
      <c r="BO9" s="17" t="s">
        <v>14</v>
      </c>
      <c r="BP9" s="17" t="s">
        <v>14</v>
      </c>
      <c r="BQ9" s="17" t="s">
        <v>14</v>
      </c>
      <c r="BR9" s="17" t="n"/>
      <c r="BS9" s="17" t="n"/>
      <c r="BT9" s="17" t="s">
        <v>14</v>
      </c>
      <c r="BU9" s="17" t="s">
        <v>14</v>
      </c>
      <c r="BV9" s="17" t="s">
        <v>14</v>
      </c>
      <c r="BW9" s="17" t="s">
        <v>14</v>
      </c>
      <c r="BX9" s="17" t="s">
        <v>14</v>
      </c>
      <c r="BY9" s="22" t="n"/>
      <c r="BZ9" s="22" t="n"/>
      <c r="CA9" s="22" t="n"/>
      <c r="CB9" s="22" t="s">
        <v>14</v>
      </c>
      <c r="CC9" s="17" t="s">
        <v>14</v>
      </c>
      <c r="CD9" s="20" t="s">
        <v>14</v>
      </c>
      <c r="CE9" s="22" t="s">
        <v>14</v>
      </c>
      <c r="CF9" s="20" t="n"/>
      <c r="CG9" s="11" t="n"/>
      <c r="CH9" s="16" t="n"/>
      <c r="CI9" s="22" t="s">
        <v>14</v>
      </c>
      <c r="CJ9" s="17" t="s">
        <v>14</v>
      </c>
      <c r="CK9" s="22" t="s">
        <v>14</v>
      </c>
      <c r="CL9" s="16" t="n"/>
      <c r="CM9" s="16" t="n"/>
      <c r="CN9" s="22" t="n"/>
      <c r="CO9" s="16" t="s">
        <v>14</v>
      </c>
      <c r="CP9" s="22" t="s">
        <v>14</v>
      </c>
      <c r="CQ9" s="16" t="s">
        <v>14</v>
      </c>
      <c r="CR9" s="16" t="s">
        <v>14</v>
      </c>
      <c r="CS9" s="22" t="s">
        <v>14</v>
      </c>
      <c r="CT9" s="16" t="n"/>
      <c r="CU9" s="22" t="n"/>
      <c r="CV9" s="22" t="n"/>
      <c r="CW9" s="22" t="s">
        <v>14</v>
      </c>
      <c r="CX9" s="16" t="s">
        <v>14</v>
      </c>
      <c r="CY9" s="16" t="s">
        <v>14</v>
      </c>
      <c r="CZ9" s="16" t="s">
        <v>14</v>
      </c>
      <c r="DA9" s="22" t="n"/>
      <c r="DB9" s="22" t="n"/>
      <c r="DC9" s="22" t="n"/>
      <c r="DD9" s="22" t="n"/>
      <c r="DE9" s="22" t="n"/>
      <c r="DF9" s="16" t="n"/>
      <c r="DG9" s="22" t="n"/>
      <c r="DH9" s="22" t="n"/>
      <c r="DI9" s="22" t="n"/>
      <c r="DJ9" s="16" t="n"/>
      <c r="DK9" s="16" t="n"/>
      <c r="DL9" s="22" t="n"/>
      <c r="DM9" s="16" t="n"/>
      <c r="DN9" s="22" t="n"/>
      <c r="DO9" s="16" t="n"/>
      <c r="DP9" s="16" t="n"/>
      <c r="DQ9" s="16" t="n"/>
      <c r="DR9" s="16" t="s">
        <v>14</v>
      </c>
      <c r="DS9" s="16" t="s">
        <v>14</v>
      </c>
      <c r="DT9" s="16" t="s">
        <v>14</v>
      </c>
      <c r="DU9" s="16" t="s">
        <v>14</v>
      </c>
      <c r="DV9" s="16" t="n"/>
      <c r="DW9" s="16" t="n"/>
      <c r="DX9" s="16" t="n"/>
      <c r="DY9" s="16" t="s">
        <v>14</v>
      </c>
      <c r="DZ9" s="16" t="n"/>
      <c r="EA9" s="16" t="s">
        <v>14</v>
      </c>
      <c r="EB9" s="16" t="s">
        <v>14</v>
      </c>
      <c r="EC9" s="16" t="n"/>
      <c r="ED9" s="16" t="n"/>
      <c r="EE9" s="16" t="s">
        <v>14</v>
      </c>
      <c r="EF9" s="16" t="s">
        <v>14</v>
      </c>
      <c r="EG9" s="16" t="s">
        <v>14</v>
      </c>
      <c r="EH9" s="16" t="s">
        <v>14</v>
      </c>
      <c r="EI9" s="16" t="s">
        <v>14</v>
      </c>
      <c r="EJ9" s="16" t="n"/>
      <c r="EK9" s="16" t="n"/>
      <c r="EL9" s="16" t="s">
        <v>14</v>
      </c>
      <c r="EM9" s="16" t="s">
        <v>14</v>
      </c>
      <c r="EN9" s="16" t="s">
        <v>14</v>
      </c>
      <c r="EO9" s="16" t="s">
        <v>14</v>
      </c>
      <c r="EP9" s="16" t="s">
        <v>14</v>
      </c>
      <c r="EQ9" s="16" t="n"/>
      <c r="ER9" s="16" t="n"/>
      <c r="ES9" s="16" t="s">
        <v>14</v>
      </c>
      <c r="ET9" s="16" t="s">
        <v>14</v>
      </c>
      <c r="EU9" s="16" t="s">
        <v>14</v>
      </c>
      <c r="EV9" s="16" t="n"/>
    </row>
    <row r="10">
      <c r="A10" s="25" t="s">
        <v>16</v>
      </c>
      <c r="B10" s="13" t="n"/>
      <c r="C10" s="13" t="n"/>
      <c r="D10" s="13" t="n"/>
      <c r="E10" s="0" t="n"/>
      <c r="F10" s="21" t="n"/>
      <c r="G10" s="0" t="n"/>
      <c r="H10" s="0" t="n"/>
      <c r="I10" s="21" t="n"/>
      <c r="J10" s="13" t="n"/>
      <c r="K10" s="13" t="n"/>
      <c r="L10" s="0" t="n"/>
      <c r="M10" s="21" t="n"/>
      <c r="N10" s="0" t="n"/>
      <c r="O10" s="34" t="n"/>
      <c r="P10" s="21" t="n"/>
      <c r="Q10" s="21" t="n"/>
      <c r="R10" s="0" t="n"/>
      <c r="S10" s="0" t="n"/>
      <c r="T10" s="21" t="n"/>
      <c r="U10" s="21" t="n"/>
      <c r="V10" s="21" t="n"/>
      <c r="W10" s="21" t="n"/>
      <c r="X10" s="21" t="n"/>
      <c r="Y10" s="0" t="n"/>
      <c r="Z10" s="0" t="n"/>
      <c r="AA10" s="21" t="n"/>
      <c r="AB10" s="13" t="n"/>
      <c r="AC10" s="13" t="n"/>
      <c r="AD10" s="13" t="n"/>
      <c r="AE10" s="13" t="n"/>
      <c r="AF10" s="0" t="n"/>
      <c r="AG10" s="21" t="n"/>
      <c r="AH10" s="0" t="n"/>
      <c r="AI10" s="21" t="n"/>
      <c r="AJ10" s="13" t="n"/>
      <c r="AK10" s="13" t="n"/>
      <c r="AL10" s="13" t="n"/>
      <c r="AM10" s="0" t="n"/>
      <c r="AN10" s="19" t="n"/>
      <c r="AO10" s="21" t="n"/>
      <c r="AP10" s="13" t="n"/>
      <c r="AQ10" s="13" t="n"/>
      <c r="AR10" s="13" t="n"/>
      <c r="AS10" s="13" t="n"/>
      <c r="AT10" s="0" t="n"/>
      <c r="AU10" s="19" t="n"/>
      <c r="AV10" s="21" t="n"/>
      <c r="AW10" s="13" t="n"/>
      <c r="AX10" s="0" t="n"/>
      <c r="AY10" s="0" t="n"/>
      <c r="AZ10" s="0" t="n"/>
      <c r="BA10" s="0" t="n"/>
      <c r="BY10" s="21" t="n"/>
      <c r="BZ10" s="13" t="n"/>
      <c r="CA10" s="13" t="n"/>
      <c r="CB10" s="13" t="n"/>
      <c r="CD10" s="19" t="n"/>
      <c r="CE10" s="21" t="n"/>
      <c r="CF10" s="13" t="n"/>
      <c r="CG10" s="13" t="n"/>
      <c r="CH10" s="13" t="n"/>
      <c r="CI10" s="13" t="n"/>
      <c r="CK10" s="21" t="n"/>
      <c r="CL10" s="13" t="n"/>
      <c r="CM10" s="13" t="n"/>
      <c r="CN10" s="13" t="n"/>
      <c r="CO10" s="13" t="n"/>
      <c r="CP10" s="13" t="n"/>
      <c r="CQ10" s="13" t="n"/>
      <c r="CR10" s="13" t="n"/>
      <c r="CS10" s="13" t="n"/>
      <c r="CT10" s="13" t="n"/>
      <c r="CU10" s="13" t="n"/>
      <c r="CV10" s="13" t="n"/>
      <c r="CW10" s="13" t="n"/>
      <c r="CX10" s="13" t="n"/>
      <c r="CY10" s="13" t="n"/>
      <c r="CZ10" s="13" t="n"/>
      <c r="DA10" s="13" t="n"/>
      <c r="DB10" s="21" t="n"/>
      <c r="DC10" s="21" t="n"/>
      <c r="DD10" s="21" t="n"/>
      <c r="DE10" s="21" t="n"/>
      <c r="DF10" s="21" t="n"/>
      <c r="DG10" s="13" t="n"/>
      <c r="DH10" s="13" t="n"/>
      <c r="DI10" s="13" t="n"/>
      <c r="DJ10" s="13" t="n"/>
      <c r="DK10" s="13" t="n"/>
      <c r="DL10" s="21" t="n"/>
      <c r="DM10" s="13" t="n"/>
      <c r="DN10" s="21" t="n"/>
      <c r="DO10" s="13" t="n"/>
      <c r="DP10" s="13" t="n"/>
      <c r="DQ10" s="13" t="n"/>
      <c r="DR10" s="13" t="n"/>
      <c r="DS10" s="13" t="n"/>
      <c r="DT10" s="13" t="n"/>
      <c r="DU10" s="13" t="n"/>
      <c r="DV10" s="13" t="n"/>
      <c r="DW10" s="13" t="n"/>
      <c r="DX10" s="13" t="n"/>
      <c r="DY10" s="13" t="n"/>
      <c r="DZ10" s="13" t="n"/>
      <c r="EA10" s="13" t="n"/>
      <c r="EB10" s="13" t="n"/>
      <c r="EC10" s="13" t="n"/>
      <c r="ED10" s="13" t="n"/>
      <c r="EE10" s="13" t="n"/>
      <c r="EF10" s="13" t="n"/>
      <c r="EG10" s="13" t="n"/>
      <c r="EH10" s="13" t="n"/>
      <c r="EI10" s="13" t="n"/>
      <c r="EJ10" s="13" t="n"/>
      <c r="EK10" s="13" t="n"/>
      <c r="EL10" s="13" t="n"/>
      <c r="EM10" s="13" t="n"/>
      <c r="EN10" s="13" t="n"/>
      <c r="EO10" s="13" t="n"/>
      <c r="EP10" s="13" t="n"/>
      <c r="EQ10" s="13" t="n"/>
      <c r="ER10" s="13" t="n"/>
      <c r="ES10" s="13" t="n"/>
      <c r="ET10" s="13" t="n"/>
      <c r="EU10" s="13" t="n"/>
      <c r="EV10" s="13" t="n"/>
    </row>
    <row r="11">
      <c r="A11" s="26" t="n"/>
      <c r="B11" s="16" t="n"/>
      <c r="C11" s="16" t="n"/>
      <c r="D11" s="16" t="n"/>
      <c r="E11" s="17" t="n"/>
      <c r="F11" s="22" t="n"/>
      <c r="G11" s="17" t="n"/>
      <c r="H11" s="17" t="n"/>
      <c r="I11" s="22" t="n"/>
      <c r="J11" s="16" t="n"/>
      <c r="K11" s="16" t="n"/>
      <c r="L11" s="17" t="n"/>
      <c r="M11" s="22" t="n"/>
      <c r="N11" s="15" t="n"/>
      <c r="O11" s="22" t="n"/>
      <c r="P11" s="22" t="n"/>
      <c r="Q11" s="22" t="n"/>
      <c r="R11" s="17" t="n"/>
      <c r="S11" s="17" t="n"/>
      <c r="T11" s="22" t="n"/>
      <c r="U11" s="22" t="n"/>
      <c r="V11" s="22" t="n"/>
      <c r="W11" s="22" t="n"/>
      <c r="X11" s="22" t="n"/>
      <c r="Y11" s="17" t="n"/>
      <c r="Z11" s="17" t="n"/>
      <c r="AA11" s="22" t="n"/>
      <c r="AB11" s="16" t="n"/>
      <c r="AC11" s="16" t="n"/>
      <c r="AD11" s="16" t="n"/>
      <c r="AE11" s="16" t="n"/>
      <c r="AF11" s="17" t="n"/>
      <c r="AG11" s="22" t="n"/>
      <c r="AH11" s="17" t="n"/>
      <c r="AI11" s="22" t="n"/>
      <c r="AJ11" s="16" t="n"/>
      <c r="AK11" s="16" t="n"/>
      <c r="AL11" s="16" t="n"/>
      <c r="AM11" s="17" t="n"/>
      <c r="AN11" s="20" t="n"/>
      <c r="AO11" s="22" t="n"/>
      <c r="AP11" s="22" t="n"/>
      <c r="AQ11" s="22" t="n"/>
      <c r="AR11" s="22" t="n"/>
      <c r="AS11" s="22" t="n"/>
      <c r="AT11" s="17" t="n"/>
      <c r="AU11" s="20" t="n"/>
      <c r="AV11" s="22" t="n"/>
      <c r="AW11" s="16" t="n"/>
      <c r="AX11" s="17" t="n"/>
      <c r="AY11" s="17" t="n"/>
      <c r="AZ11" s="17" t="n"/>
      <c r="BA11" s="17" t="n"/>
      <c r="BB11" s="17" t="n"/>
      <c r="BC11" s="17" t="n"/>
      <c r="BD11" s="17" t="n"/>
      <c r="BE11" s="17" t="n"/>
      <c r="BF11" s="17" t="n"/>
      <c r="BG11" s="17" t="n"/>
      <c r="BH11" s="17" t="n"/>
      <c r="BI11" s="17" t="n"/>
      <c r="BJ11" s="17" t="n"/>
      <c r="BK11" s="17" t="n"/>
      <c r="BL11" s="17" t="n"/>
      <c r="BM11" s="17" t="n"/>
      <c r="BN11" s="17" t="n"/>
      <c r="BO11" s="17" t="n"/>
      <c r="BP11" s="17" t="n"/>
      <c r="BQ11" s="17" t="n"/>
      <c r="BR11" s="17" t="n"/>
      <c r="BS11" s="17" t="n"/>
      <c r="BT11" s="17" t="n"/>
      <c r="BU11" s="17" t="n"/>
      <c r="BV11" s="17" t="n"/>
      <c r="BW11" s="17" t="n"/>
      <c r="BX11" s="17" t="n"/>
      <c r="BY11" s="22" t="n"/>
      <c r="BZ11" s="16" t="n"/>
      <c r="CA11" s="16" t="n"/>
      <c r="CB11" s="16" t="n"/>
      <c r="CC11" s="17" t="n"/>
      <c r="CD11" s="20" t="n"/>
      <c r="CE11" s="22" t="n"/>
      <c r="CF11" s="16" t="n"/>
      <c r="CG11" s="16" t="n"/>
      <c r="CH11" s="16" t="n"/>
      <c r="CI11" s="16" t="n"/>
      <c r="CJ11" s="17" t="n"/>
      <c r="CK11" s="22" t="n"/>
      <c r="CL11" s="16" t="n"/>
      <c r="CM11" s="16" t="n"/>
      <c r="CN11" s="16" t="n"/>
      <c r="CO11" s="16" t="n"/>
      <c r="CP11" s="16" t="n"/>
      <c r="CQ11" s="16" t="n"/>
      <c r="CR11" s="16" t="n"/>
      <c r="CS11" s="16" t="n"/>
      <c r="CT11" s="16" t="n"/>
      <c r="CU11" s="16" t="n"/>
      <c r="CV11" s="16" t="n"/>
      <c r="CW11" s="16" t="n"/>
      <c r="CX11" s="16" t="n"/>
      <c r="CY11" s="16" t="n"/>
      <c r="CZ11" s="14" t="n"/>
      <c r="DA11" s="16" t="n"/>
      <c r="DB11" s="16" t="n"/>
      <c r="DC11" s="16" t="n"/>
      <c r="DD11" s="16" t="n"/>
      <c r="DE11" s="22" t="n"/>
      <c r="DF11" s="16" t="n"/>
      <c r="DG11" s="16" t="n"/>
      <c r="DH11" s="16" t="n"/>
      <c r="DI11" s="16" t="n"/>
      <c r="DJ11" s="16" t="n"/>
      <c r="DK11" s="16" t="n"/>
      <c r="DL11" s="22" t="n"/>
      <c r="DM11" s="16" t="n"/>
      <c r="DN11" s="22" t="n"/>
      <c r="DO11" s="16" t="n"/>
      <c r="DP11" s="16" t="n"/>
      <c r="DQ11" s="16" t="n"/>
      <c r="DR11" s="16" t="n"/>
      <c r="DS11" s="16" t="n"/>
      <c r="DT11" s="16" t="n"/>
      <c r="DU11" s="16" t="n"/>
      <c r="DV11" s="16" t="n"/>
      <c r="DW11" s="16" t="n"/>
      <c r="DX11" s="16" t="n"/>
      <c r="DY11" s="16" t="n"/>
      <c r="DZ11" s="16" t="n"/>
      <c r="EA11" s="16" t="n"/>
      <c r="EB11" s="16" t="n"/>
      <c r="EC11" s="16" t="n"/>
      <c r="ED11" s="16" t="n"/>
      <c r="EE11" s="16" t="n"/>
      <c r="EF11" s="16" t="n"/>
      <c r="EG11" s="16" t="n"/>
      <c r="EH11" s="16" t="n"/>
      <c r="EI11" s="16" t="n"/>
      <c r="EJ11" s="16" t="n"/>
      <c r="EK11" s="16" t="n"/>
      <c r="EL11" s="16" t="n"/>
      <c r="EM11" s="16" t="n"/>
      <c r="EN11" s="16" t="n"/>
      <c r="EO11" s="16" t="n"/>
      <c r="EP11" s="16" t="n"/>
      <c r="EQ11" s="16" t="n"/>
      <c r="ER11" s="16" t="n"/>
      <c r="ES11" s="16" t="n"/>
      <c r="ET11" s="16" t="n"/>
      <c r="EU11" s="16" t="n"/>
      <c r="EV11" s="16" t="n"/>
    </row>
    <row r="12">
      <c r="A12" s="25" t="s">
        <v>17</v>
      </c>
      <c r="B12" s="13" t="n"/>
      <c r="C12" s="13" t="n"/>
      <c r="D12" s="13" t="n"/>
      <c r="E12" s="0" t="n"/>
      <c r="F12" s="21" t="n"/>
      <c r="G12" s="0" t="n"/>
      <c r="H12" s="0" t="n"/>
      <c r="I12" s="21" t="n"/>
      <c r="J12" s="13" t="n"/>
      <c r="K12" s="13" t="n"/>
      <c r="L12" s="0" t="n"/>
      <c r="M12" s="21" t="n"/>
      <c r="N12" s="0" t="n"/>
      <c r="O12" s="33" t="n"/>
      <c r="P12" s="21" t="n"/>
      <c r="Q12" s="21" t="n"/>
      <c r="R12" s="0" t="n"/>
      <c r="S12" s="0" t="n"/>
      <c r="T12" s="21" t="n"/>
      <c r="U12" s="21" t="n"/>
      <c r="V12" s="21" t="n"/>
      <c r="W12" s="21" t="n"/>
      <c r="X12" s="21" t="n"/>
      <c r="Y12" s="0" t="n"/>
      <c r="Z12" s="0" t="n"/>
      <c r="AA12" s="21" t="n"/>
      <c r="AB12" s="13" t="n"/>
      <c r="AC12" s="13" t="n"/>
      <c r="AD12" s="13" t="n"/>
      <c r="AE12" s="13" t="n"/>
      <c r="AF12" s="0" t="n"/>
      <c r="AG12" s="21" t="n"/>
      <c r="AH12" s="0" t="n"/>
      <c r="AI12" s="21" t="n"/>
      <c r="AJ12" s="13" t="n"/>
      <c r="AK12" s="13" t="n"/>
      <c r="AL12" s="13" t="n"/>
      <c r="AM12" s="0" t="n"/>
      <c r="AN12" s="19" t="n"/>
      <c r="AO12" s="21" t="n"/>
      <c r="AP12" s="13" t="n"/>
      <c r="AQ12" s="49" t="n"/>
      <c r="AR12" s="49" t="n"/>
      <c r="AS12" s="49" t="n"/>
      <c r="AT12" s="0" t="n"/>
      <c r="AU12" s="19" t="n"/>
      <c r="AV12" s="51" t="n"/>
      <c r="AW12" s="13" t="n"/>
      <c r="AX12" s="0" t="n"/>
      <c r="AY12" s="0" t="n"/>
      <c r="AZ12" s="0" t="n"/>
      <c r="BA12" s="0" t="n"/>
      <c r="BY12" s="21" t="n"/>
      <c r="BZ12" s="13" t="n"/>
      <c r="CA12" s="13" t="n"/>
      <c r="CB12" s="13" t="n"/>
      <c r="CD12" s="19" t="n"/>
      <c r="CE12" s="21" t="n"/>
      <c r="CF12" s="13" t="n"/>
      <c r="CG12" s="13" t="n"/>
      <c r="CH12" s="13" t="n"/>
      <c r="CI12" s="13" t="n"/>
      <c r="CK12" s="21" t="n"/>
      <c r="CL12" s="13" t="n"/>
      <c r="CM12" s="13" t="n"/>
      <c r="CN12" s="13" t="n"/>
      <c r="CO12" s="13" t="n"/>
      <c r="CP12" s="13" t="n"/>
      <c r="CQ12" s="13" t="n"/>
      <c r="CR12" s="13" t="n"/>
      <c r="CS12" s="13" t="n"/>
      <c r="CT12" s="13" t="n"/>
      <c r="CU12" s="13" t="n"/>
      <c r="CV12" s="13" t="n"/>
      <c r="CW12" s="13" t="n"/>
      <c r="CX12" s="13" t="n"/>
      <c r="CY12" s="13" t="n"/>
      <c r="CZ12" s="13" t="n"/>
      <c r="DA12" s="13" t="n"/>
      <c r="DB12" s="21" t="n"/>
      <c r="DC12" s="21" t="n"/>
      <c r="DD12" s="21" t="n"/>
      <c r="DE12" s="21" t="n"/>
      <c r="DF12" s="13" t="n"/>
      <c r="DG12" s="13" t="n"/>
      <c r="DH12" s="13" t="n"/>
      <c r="DI12" s="13" t="n"/>
      <c r="DJ12" s="13" t="n"/>
      <c r="DK12" s="13" t="n"/>
      <c r="DL12" s="21" t="n"/>
      <c r="DM12" s="13" t="n"/>
      <c r="DN12" s="21" t="n"/>
      <c r="DO12" s="13" t="n"/>
      <c r="DP12" s="13" t="n"/>
      <c r="DQ12" s="13" t="n"/>
      <c r="DR12" s="13" t="n"/>
      <c r="DS12" s="13" t="n"/>
      <c r="DT12" s="13" t="n"/>
      <c r="DU12" s="13" t="n"/>
      <c r="DV12" s="13" t="n"/>
      <c r="DW12" s="13" t="n"/>
      <c r="DX12" s="13" t="n"/>
      <c r="DY12" s="13" t="n"/>
      <c r="DZ12" s="13" t="n"/>
      <c r="EA12" s="13" t="n"/>
      <c r="EB12" s="13" t="n"/>
      <c r="EC12" s="13" t="n"/>
      <c r="ED12" s="13" t="n"/>
      <c r="EE12" s="13" t="n"/>
      <c r="EF12" s="13" t="n"/>
      <c r="EG12" s="13" t="n"/>
      <c r="EH12" s="13" t="n"/>
      <c r="EI12" s="13" t="n"/>
      <c r="EJ12" s="13" t="n"/>
      <c r="EK12" s="13" t="n"/>
      <c r="EL12" s="13" t="n"/>
      <c r="EM12" s="13" t="n"/>
      <c r="EN12" s="13" t="n"/>
      <c r="EO12" s="13" t="n"/>
      <c r="EP12" s="13" t="n"/>
      <c r="EQ12" s="13" t="n"/>
      <c r="ER12" s="13" t="n"/>
      <c r="ES12" s="13" t="n"/>
      <c r="ET12" s="13" t="n"/>
      <c r="EU12" s="13" t="n"/>
      <c r="EV12" s="13" t="n"/>
    </row>
    <row r="13">
      <c r="A13" s="26" t="n"/>
      <c r="B13" s="16" t="n"/>
      <c r="C13" s="16" t="n"/>
      <c r="D13" s="16" t="n"/>
      <c r="E13" s="17" t="n"/>
      <c r="F13" s="22" t="n"/>
      <c r="G13" s="17" t="n"/>
      <c r="H13" s="17" t="n"/>
      <c r="I13" s="22" t="n"/>
      <c r="J13" s="16" t="n"/>
      <c r="K13" s="16" t="n"/>
      <c r="L13" s="17" t="n"/>
      <c r="M13" s="22" t="n"/>
      <c r="N13" s="15" t="n"/>
      <c r="O13" s="22" t="n"/>
      <c r="P13" s="22" t="n"/>
      <c r="Q13" s="22" t="n"/>
      <c r="R13" s="17" t="n"/>
      <c r="S13" s="17" t="n"/>
      <c r="T13" s="22" t="n"/>
      <c r="U13" s="22" t="n"/>
      <c r="V13" s="22" t="n"/>
      <c r="W13" s="22" t="n"/>
      <c r="X13" s="22" t="n"/>
      <c r="Y13" s="17" t="n"/>
      <c r="Z13" s="17" t="n"/>
      <c r="AA13" s="22" t="n"/>
      <c r="AB13" s="16" t="n"/>
      <c r="AC13" s="16" t="n"/>
      <c r="AD13" s="16" t="n"/>
      <c r="AE13" s="16" t="n"/>
      <c r="AF13" s="17" t="n"/>
      <c r="AG13" s="22" t="n"/>
      <c r="AH13" s="17" t="n"/>
      <c r="AI13" s="33" t="n"/>
      <c r="AJ13" s="46" t="n"/>
      <c r="AK13" s="46" t="n"/>
      <c r="AL13" s="46" t="n"/>
      <c r="AM13" s="17" t="n"/>
      <c r="AN13" s="20" t="n"/>
      <c r="AO13" s="22" t="n"/>
      <c r="AP13" s="22" t="n"/>
      <c r="AQ13" s="16" t="n"/>
      <c r="AR13" s="22" t="n"/>
      <c r="AS13" s="22" t="n"/>
      <c r="AT13" s="17" t="n"/>
      <c r="AU13" s="20" t="n"/>
      <c r="AV13" s="22" t="n"/>
      <c r="AW13" s="16" t="n"/>
      <c r="AX13" s="17" t="n"/>
      <c r="AY13" s="17" t="n"/>
      <c r="AZ13" s="17" t="n"/>
      <c r="BA13" s="17" t="n"/>
      <c r="BB13" s="17" t="n"/>
      <c r="BC13" s="17" t="n"/>
      <c r="BD13" s="17" t="n"/>
      <c r="BE13" s="17" t="n"/>
      <c r="BF13" s="17" t="n"/>
      <c r="BG13" s="17" t="n"/>
      <c r="BH13" s="17" t="n"/>
      <c r="BI13" s="17" t="n"/>
      <c r="BJ13" s="17" t="n"/>
      <c r="BK13" s="17" t="n"/>
      <c r="BL13" s="17" t="n"/>
      <c r="BM13" s="17" t="n"/>
      <c r="BN13" s="17" t="n"/>
      <c r="BO13" s="17" t="n"/>
      <c r="BP13" s="17" t="n"/>
      <c r="BQ13" s="17" t="n"/>
      <c r="BR13" s="17" t="n"/>
      <c r="BS13" s="17" t="n"/>
      <c r="BT13" s="17" t="n"/>
      <c r="BU13" s="17" t="n"/>
      <c r="BV13" s="17" t="n"/>
      <c r="BW13" s="17" t="n"/>
      <c r="BX13" s="17" t="n"/>
      <c r="BY13" s="22" t="n"/>
      <c r="BZ13" s="16" t="n"/>
      <c r="CA13" s="16" t="n"/>
      <c r="CB13" s="16" t="n"/>
      <c r="CC13" s="17" t="n"/>
      <c r="CD13" s="20" t="n"/>
      <c r="CE13" s="22" t="n"/>
      <c r="CF13" s="16" t="n"/>
      <c r="CG13" s="16" t="n"/>
      <c r="CH13" s="16" t="n"/>
      <c r="CI13" s="16" t="n"/>
      <c r="CJ13" s="17" t="n"/>
      <c r="CK13" s="22" t="n"/>
      <c r="CL13" s="16" t="n"/>
      <c r="CM13" s="16" t="n"/>
      <c r="CN13" s="16" t="n"/>
      <c r="CO13" s="16" t="n"/>
      <c r="CP13" s="16" t="n"/>
      <c r="CQ13" s="16" t="n"/>
      <c r="CR13" s="16" t="n"/>
      <c r="CS13" s="16" t="n"/>
      <c r="CT13" s="16" t="n"/>
      <c r="CU13" s="16" t="n"/>
      <c r="CV13" s="16" t="n"/>
      <c r="CW13" s="16" t="n"/>
      <c r="CX13" s="16" t="n"/>
      <c r="CY13" s="16" t="n"/>
      <c r="CZ13" s="16" t="n"/>
      <c r="DA13" s="16" t="n"/>
      <c r="DB13" s="16" t="n"/>
      <c r="DC13" s="16" t="n"/>
      <c r="DD13" s="16" t="n"/>
      <c r="DE13" s="22" t="n"/>
      <c r="DF13" s="16" t="n"/>
      <c r="DG13" s="46" t="n"/>
      <c r="DH13" s="46" t="n"/>
      <c r="DI13" s="46" t="n"/>
      <c r="DJ13" s="46" t="n"/>
      <c r="DK13" s="46" t="n"/>
      <c r="DL13" s="22" t="n"/>
      <c r="DM13" s="16" t="n"/>
      <c r="DN13" s="16" t="n"/>
      <c r="DO13" s="16" t="n"/>
      <c r="DP13" s="16" t="n"/>
      <c r="DQ13" s="16" t="n"/>
      <c r="DR13" s="16" t="n"/>
      <c r="DS13" s="16" t="n"/>
      <c r="DT13" s="16" t="n"/>
      <c r="DU13" s="16" t="n"/>
      <c r="DV13" s="16" t="n"/>
      <c r="DW13" s="16" t="n"/>
      <c r="DX13" s="16" t="n"/>
      <c r="DY13" s="16" t="n"/>
      <c r="DZ13" s="16" t="n"/>
      <c r="EA13" s="16" t="n"/>
      <c r="EB13" s="16" t="n"/>
      <c r="EC13" s="16" t="n"/>
      <c r="ED13" s="16" t="n"/>
      <c r="EE13" s="16" t="n"/>
      <c r="EF13" s="16" t="n"/>
      <c r="EG13" s="16" t="n"/>
      <c r="EH13" s="46" t="n"/>
      <c r="EI13" s="46" t="n"/>
      <c r="EJ13" s="46" t="n"/>
      <c r="EK13" s="46" t="n"/>
      <c r="EL13" s="46" t="n"/>
      <c r="EM13" s="46" t="n"/>
      <c r="EN13" s="16" t="n"/>
      <c r="EO13" s="16" t="n"/>
      <c r="EP13" s="16" t="n"/>
      <c r="EQ13" s="16" t="n"/>
      <c r="ER13" s="16" t="n"/>
      <c r="ES13" s="16" t="n"/>
      <c r="ET13" s="16" t="n"/>
      <c r="EU13" s="16" t="n"/>
      <c r="EV13" s="16" t="n"/>
    </row>
    <row r="14">
      <c r="A14" s="25" t="s">
        <v>18</v>
      </c>
      <c r="B14" s="13" t="n"/>
      <c r="C14" s="13" t="n"/>
      <c r="D14" s="13" t="n"/>
      <c r="F14" s="21" t="n"/>
      <c r="I14" s="21" t="n"/>
      <c r="J14" s="13" t="n"/>
      <c r="K14" s="13" t="n"/>
      <c r="M14" s="19" t="n"/>
      <c r="Q14" s="0" t="n"/>
      <c r="R14" s="19" t="n"/>
      <c r="T14" s="40" t="n"/>
      <c r="U14" s="41" t="n"/>
      <c r="V14" s="41" t="n"/>
      <c r="W14" s="41" t="n"/>
      <c r="X14" s="42" t="n"/>
      <c r="Z14" s="13" t="n"/>
      <c r="AA14" s="41" t="n"/>
      <c r="AB14" s="41" t="n"/>
      <c r="AC14" s="41" t="n"/>
      <c r="AD14" s="41" t="n"/>
      <c r="AE14" s="42" t="n"/>
      <c r="AG14" s="21" t="n"/>
      <c r="AI14" s="23" t="n"/>
      <c r="AJ14" s="39" t="n"/>
      <c r="AK14" s="39" t="n"/>
      <c r="AL14" s="38" t="n"/>
      <c r="AM14" s="0" t="n"/>
      <c r="AN14" s="19" t="n"/>
      <c r="AO14" s="19" t="n"/>
      <c r="AS14" s="13" t="n"/>
      <c r="AV14" s="21" t="n"/>
      <c r="AW14" s="13" t="n"/>
      <c r="BY14" s="21" t="n"/>
      <c r="BZ14" s="13" t="n"/>
      <c r="CA14" s="13" t="n"/>
      <c r="CB14" s="13" t="n"/>
      <c r="CD14" s="19" t="n"/>
      <c r="CE14" s="21" t="n"/>
      <c r="CF14" s="13" t="n"/>
      <c r="CG14" s="13" t="n"/>
      <c r="CH14" s="13" t="n"/>
      <c r="CI14" s="13" t="n"/>
      <c r="CK14" s="21" t="n"/>
      <c r="CL14" s="13" t="n"/>
      <c r="CM14" s="13" t="n"/>
      <c r="CN14" s="13" t="n"/>
      <c r="CO14" s="13" t="n"/>
      <c r="CP14" s="13" t="n"/>
      <c r="CQ14" s="13" t="n"/>
      <c r="CR14" s="13" t="n"/>
      <c r="CS14" s="13" t="n"/>
      <c r="CT14" s="13" t="n"/>
      <c r="CU14" s="13" t="n"/>
      <c r="CV14" s="13" t="n"/>
      <c r="CW14" s="13" t="n"/>
      <c r="CX14" s="13" t="n"/>
      <c r="CY14" s="13" t="n"/>
      <c r="CZ14" s="13" t="n"/>
      <c r="DA14" s="13" t="n"/>
      <c r="DB14" s="21" t="n"/>
      <c r="DC14" s="21" t="n"/>
      <c r="DD14" s="21" t="n"/>
      <c r="DE14" s="21" t="n"/>
      <c r="DF14" s="13" t="n"/>
      <c r="DG14" s="39" t="n"/>
      <c r="DH14" s="39" t="n"/>
      <c r="DI14" s="39" t="n"/>
      <c r="DJ14" s="39" t="n"/>
      <c r="DK14" s="38" t="n"/>
      <c r="DL14" s="13" t="n"/>
      <c r="DM14" s="13" t="n"/>
      <c r="DN14" s="21" t="n"/>
      <c r="DO14" s="13" t="n"/>
      <c r="DP14" s="13" t="n"/>
      <c r="DQ14" s="13" t="n"/>
      <c r="DR14" s="13" t="n"/>
      <c r="DS14" s="13" t="n"/>
      <c r="DT14" s="13" t="n"/>
      <c r="DU14" s="13" t="n"/>
      <c r="DV14" s="13" t="n"/>
      <c r="DW14" s="13" t="n"/>
      <c r="DX14" s="13" t="n"/>
      <c r="DY14" s="13" t="n"/>
      <c r="DZ14" s="13" t="n"/>
      <c r="EA14" s="13" t="n"/>
      <c r="EB14" s="13" t="n"/>
      <c r="EC14" s="13" t="n"/>
      <c r="ED14" s="13" t="n"/>
      <c r="EE14" s="13" t="n"/>
      <c r="EF14" s="13" t="n"/>
      <c r="EG14" s="13" t="n"/>
      <c r="EH14" s="57" t="n"/>
      <c r="EI14" s="57" t="n"/>
      <c r="EJ14" s="56" t="n"/>
      <c r="EK14" s="56" t="n"/>
      <c r="EL14" s="56" t="n"/>
      <c r="EM14" s="54" t="n"/>
      <c r="EN14" s="13" t="n"/>
      <c r="EO14" s="13" t="n"/>
      <c r="EP14" s="13" t="n"/>
      <c r="EQ14" s="13" t="n"/>
      <c r="ER14" s="13" t="n"/>
      <c r="ES14" s="13" t="n"/>
      <c r="ET14" s="13" t="n"/>
      <c r="EU14" s="13" t="n"/>
      <c r="EV14" s="13" t="n"/>
    </row>
    <row r="15">
      <c r="A15" s="25" t="n"/>
      <c r="B15" s="13" t="n"/>
      <c r="C15" s="13" t="n"/>
      <c r="D15" s="13" t="n"/>
      <c r="F15" s="21" t="n"/>
      <c r="I15" s="21" t="n"/>
      <c r="J15" s="13" t="n"/>
      <c r="K15" s="13" t="n"/>
      <c r="M15" s="19" t="n"/>
      <c r="Q15" s="0" t="n"/>
      <c r="R15" s="19" t="n"/>
      <c r="T15" s="43" t="n"/>
      <c r="U15" s="44" t="n"/>
      <c r="V15" s="44" t="n"/>
      <c r="W15" s="44" t="n"/>
      <c r="X15" s="45" t="n"/>
      <c r="Z15" s="13" t="n"/>
      <c r="AA15" s="41" t="n"/>
      <c r="AB15" s="41" t="n"/>
      <c r="AC15" s="41" t="n"/>
      <c r="AD15" s="41" t="n"/>
      <c r="AE15" s="42" t="n"/>
      <c r="AG15" s="21" t="n"/>
      <c r="AI15" s="18" t="n"/>
      <c r="AJ15" s="15" t="n"/>
      <c r="AK15" s="15" t="n"/>
      <c r="AL15" s="14" t="n"/>
      <c r="AM15" s="0" t="n"/>
      <c r="AN15" s="19" t="n"/>
      <c r="AO15" s="19" t="n"/>
      <c r="AS15" s="13" t="n"/>
      <c r="AV15" s="21" t="n"/>
      <c r="AW15" s="13" t="n"/>
      <c r="BY15" s="21" t="n"/>
      <c r="BZ15" s="13" t="n"/>
      <c r="CA15" s="13" t="n"/>
      <c r="CB15" s="13" t="n"/>
      <c r="CD15" s="19" t="n"/>
      <c r="CE15" s="21" t="n"/>
      <c r="CF15" s="13" t="n"/>
      <c r="CG15" s="13" t="n"/>
      <c r="CH15" s="13" t="n"/>
      <c r="CI15" s="13" t="n"/>
      <c r="CK15" s="21" t="n"/>
      <c r="CL15" s="13" t="n"/>
      <c r="CM15" s="13" t="n"/>
      <c r="CN15" s="13" t="n"/>
      <c r="CO15" s="13" t="n"/>
      <c r="CP15" s="13" t="n"/>
      <c r="CQ15" s="13" t="n"/>
      <c r="CR15" s="13" t="n"/>
      <c r="CS15" s="13" t="n"/>
      <c r="CT15" s="13" t="n"/>
      <c r="CU15" s="13" t="n"/>
      <c r="CV15" s="13" t="n"/>
      <c r="CW15" s="13" t="n"/>
      <c r="CX15" s="13" t="n"/>
      <c r="CY15" s="13" t="n"/>
      <c r="CZ15" s="13" t="n"/>
      <c r="DA15" s="13" t="n"/>
      <c r="DB15" s="21" t="n"/>
      <c r="DC15" s="21" t="n"/>
      <c r="DD15" s="21" t="n"/>
      <c r="DE15" s="21" t="n"/>
      <c r="DF15" s="13" t="n"/>
      <c r="DG15" s="56" t="n"/>
      <c r="DH15" s="56" t="n"/>
      <c r="DI15" s="56" t="n"/>
      <c r="DJ15" s="56" t="n"/>
      <c r="DK15" s="54" t="n"/>
      <c r="DL15" s="13" t="n"/>
      <c r="DM15" s="13" t="n"/>
      <c r="DN15" s="21" t="n"/>
      <c r="DO15" s="13" t="n"/>
      <c r="DP15" s="13" t="n"/>
      <c r="DQ15" s="13" t="n"/>
      <c r="DR15" s="13" t="n"/>
      <c r="DS15" s="13" t="n"/>
      <c r="DT15" s="13" t="n"/>
      <c r="DU15" s="13" t="n"/>
      <c r="DV15" s="13" t="n"/>
      <c r="DW15" s="13" t="n"/>
      <c r="DX15" s="13" t="n"/>
      <c r="DY15" s="13" t="n"/>
      <c r="DZ15" s="13" t="n"/>
      <c r="EA15" s="13" t="n"/>
      <c r="EB15" s="13" t="n"/>
      <c r="EC15" s="13" t="n"/>
      <c r="ED15" s="13" t="n"/>
      <c r="EE15" s="13" t="n"/>
      <c r="EF15" s="13" t="n"/>
      <c r="EG15" s="13" t="n"/>
      <c r="EH15" s="57" t="n"/>
      <c r="EI15" s="57" t="n"/>
      <c r="EJ15" s="56" t="n"/>
      <c r="EK15" s="56" t="n"/>
      <c r="EL15" s="56" t="n"/>
      <c r="EM15" s="54" t="n"/>
      <c r="EN15" s="13" t="n"/>
      <c r="EO15" s="13" t="n"/>
      <c r="EP15" s="13" t="n"/>
      <c r="EQ15" s="13" t="n"/>
      <c r="ER15" s="13" t="n"/>
      <c r="ES15" s="13" t="n"/>
      <c r="ET15" s="13" t="n"/>
      <c r="EU15" s="13" t="n"/>
      <c r="EV15" s="13" t="n"/>
    </row>
    <row r="16">
      <c r="A16" s="37" t="s">
        <v>19</v>
      </c>
      <c r="B16" s="38" t="n"/>
      <c r="C16" s="38" t="n"/>
      <c r="D16" s="38" t="n"/>
      <c r="E16" s="39" t="n"/>
      <c r="F16" s="47" t="n"/>
      <c r="G16" s="39" t="n"/>
      <c r="H16" s="39" t="n"/>
      <c r="I16" s="47" t="n"/>
      <c r="J16" s="38" t="n"/>
      <c r="K16" s="38" t="n"/>
      <c r="L16" s="39" t="n"/>
      <c r="M16" s="23" t="n"/>
      <c r="N16" s="39" t="n"/>
      <c r="O16" s="39" t="n"/>
      <c r="P16" s="39" t="n"/>
      <c r="Q16" s="38" t="n"/>
      <c r="R16" s="23" t="n"/>
      <c r="S16" s="39" t="n"/>
      <c r="T16" s="19" t="n"/>
      <c r="U16" s="0" t="n"/>
      <c r="V16" s="0" t="n"/>
      <c r="W16" s="0" t="n"/>
      <c r="X16" s="13" t="n"/>
      <c r="Y16" s="39" t="n"/>
      <c r="Z16" s="38" t="n"/>
      <c r="AA16" s="39" t="n"/>
      <c r="AB16" s="39" t="n"/>
      <c r="AC16" s="39" t="n"/>
      <c r="AD16" s="39" t="n"/>
      <c r="AE16" s="38" t="n"/>
      <c r="AF16" s="39" t="n"/>
      <c r="AG16" s="47" t="n"/>
      <c r="AH16" s="39" t="n"/>
      <c r="AI16" s="19" t="n"/>
      <c r="AJ16" s="0" t="n"/>
      <c r="AK16" s="0" t="n"/>
      <c r="AL16" s="13" t="n"/>
      <c r="AM16" s="39" t="n"/>
      <c r="AN16" s="23" t="n"/>
      <c r="AO16" s="23" t="n"/>
      <c r="AP16" s="39" t="n"/>
      <c r="AQ16" s="39" t="n"/>
      <c r="AR16" s="39" t="n"/>
      <c r="AS16" s="38" t="n"/>
      <c r="AT16" s="39" t="n"/>
      <c r="AU16" s="39" t="n"/>
      <c r="AV16" s="47" t="n"/>
      <c r="AW16" s="38" t="n"/>
      <c r="AX16" s="39" t="n"/>
      <c r="AY16" s="39" t="n"/>
      <c r="AZ16" s="39" t="n"/>
      <c r="BA16" s="39" t="n"/>
      <c r="BB16" s="39" t="n"/>
      <c r="BC16" s="39" t="n"/>
      <c r="BD16" s="39" t="n"/>
      <c r="BE16" s="39" t="n"/>
      <c r="BF16" s="39" t="n"/>
      <c r="BG16" s="39" t="n"/>
      <c r="BH16" s="39" t="n"/>
      <c r="BI16" s="39" t="n"/>
      <c r="BJ16" s="39" t="n"/>
      <c r="BK16" s="39" t="n"/>
      <c r="BL16" s="39" t="n"/>
      <c r="BM16" s="39" t="n"/>
      <c r="BN16" s="39" t="n"/>
      <c r="BO16" s="39" t="n"/>
      <c r="BP16" s="39" t="n"/>
      <c r="BQ16" s="39" t="n"/>
      <c r="BR16" s="39" t="n"/>
      <c r="BS16" s="39" t="n"/>
      <c r="BT16" s="39" t="n"/>
      <c r="BU16" s="39" t="n"/>
      <c r="BV16" s="39" t="n"/>
      <c r="BW16" s="39" t="n"/>
      <c r="BX16" s="39" t="n"/>
      <c r="BY16" s="47" t="n"/>
      <c r="BZ16" s="38" t="n"/>
      <c r="CA16" s="38" t="n"/>
      <c r="CB16" s="38" t="n"/>
      <c r="CC16" s="39" t="n"/>
      <c r="CD16" s="23" t="n"/>
      <c r="CE16" s="47" t="n"/>
      <c r="CF16" s="38" t="n"/>
      <c r="CG16" s="38" t="n"/>
      <c r="CH16" s="38" t="n"/>
      <c r="CI16" s="38" t="n"/>
      <c r="CJ16" s="39" t="n"/>
      <c r="CK16" s="47" t="n"/>
      <c r="CL16" s="38" t="n"/>
      <c r="CM16" s="38" t="n"/>
      <c r="CN16" s="38" t="n"/>
      <c r="CO16" s="38" t="n"/>
      <c r="CP16" s="38" t="n"/>
      <c r="CQ16" s="38" t="n"/>
      <c r="CR16" s="38" t="n"/>
      <c r="CS16" s="38" t="n"/>
      <c r="CT16" s="38" t="n"/>
      <c r="CU16" s="38" t="n"/>
      <c r="CV16" s="38" t="n"/>
      <c r="CW16" s="38" t="n"/>
      <c r="CX16" s="38" t="n"/>
      <c r="CY16" s="38" t="n"/>
      <c r="CZ16" s="38" t="n"/>
      <c r="DA16" s="38" t="n"/>
      <c r="DB16" s="47" t="n"/>
      <c r="DC16" s="47" t="n"/>
      <c r="DD16" s="47" t="n"/>
      <c r="DE16" s="47" t="n"/>
      <c r="DF16" s="38" t="n"/>
      <c r="DG16" s="13" t="n"/>
      <c r="DH16" s="13" t="n"/>
      <c r="DI16" s="13" t="n"/>
      <c r="DJ16" s="13" t="n"/>
      <c r="DK16" s="13" t="n"/>
      <c r="DL16" s="47" t="n"/>
      <c r="DM16" s="38" t="n"/>
      <c r="DN16" s="47" t="n"/>
      <c r="DO16" s="38" t="n"/>
      <c r="DP16" s="38" t="n"/>
      <c r="DQ16" s="38" t="n"/>
      <c r="DR16" s="38" t="n"/>
      <c r="DS16" s="38" t="n"/>
      <c r="DT16" s="38" t="n"/>
      <c r="DU16" s="38" t="n"/>
      <c r="DV16" s="38" t="n"/>
      <c r="DW16" s="38" t="n"/>
      <c r="DX16" s="38" t="n"/>
      <c r="DY16" s="38" t="n"/>
      <c r="DZ16" s="38" t="n"/>
      <c r="EA16" s="38" t="n"/>
      <c r="EB16" s="38" t="n"/>
      <c r="EC16" s="38" t="n"/>
      <c r="ED16" s="38" t="n"/>
      <c r="EE16" s="38" t="n"/>
      <c r="EF16" s="38" t="n"/>
      <c r="EG16" s="38" t="n"/>
      <c r="EH16" s="13" t="n"/>
      <c r="EI16" s="13" t="n"/>
      <c r="EJ16" s="13" t="n"/>
      <c r="EK16" s="13" t="n"/>
      <c r="EL16" s="13" t="n"/>
      <c r="EM16" s="13" t="n"/>
      <c r="EN16" s="38" t="n"/>
      <c r="EO16" s="38" t="n"/>
      <c r="EP16" s="38" t="n"/>
      <c r="EQ16" s="38" t="n"/>
      <c r="ER16" s="38" t="n"/>
      <c r="ES16" s="38" t="n"/>
      <c r="ET16" s="38" t="n"/>
      <c r="EU16" s="38" t="n"/>
      <c r="EV16" s="38" t="n"/>
    </row>
    <row r="17">
      <c r="A17" s="24" t="n"/>
      <c r="B17" s="14" t="n"/>
      <c r="C17" s="14" t="n"/>
      <c r="D17" s="14" t="n"/>
      <c r="E17" s="15" t="n"/>
      <c r="F17" s="11" t="n"/>
      <c r="G17" s="15" t="n"/>
      <c r="H17" s="15" t="n"/>
      <c r="I17" s="11" t="n"/>
      <c r="J17" s="14" t="n"/>
      <c r="K17" s="14" t="n"/>
      <c r="L17" s="15" t="n"/>
      <c r="M17" s="18" t="n"/>
      <c r="N17" s="15" t="n"/>
      <c r="O17" s="15" t="n"/>
      <c r="P17" s="15" t="n"/>
      <c r="Q17" s="14" t="n"/>
      <c r="R17" s="18" t="n"/>
      <c r="S17" s="15" t="n"/>
      <c r="T17" s="18" t="n"/>
      <c r="U17" s="15" t="n"/>
      <c r="V17" s="15" t="n"/>
      <c r="W17" s="15" t="n"/>
      <c r="X17" s="14" t="n"/>
      <c r="Y17" s="18" t="n"/>
      <c r="Z17" s="14" t="n"/>
      <c r="AA17" s="15" t="n"/>
      <c r="AB17" s="15" t="n"/>
      <c r="AC17" s="15" t="n"/>
      <c r="AD17" s="15" t="n"/>
      <c r="AE17" s="14" t="n"/>
      <c r="AF17" s="15" t="n"/>
      <c r="AG17" s="11" t="n"/>
      <c r="AH17" s="15" t="n"/>
      <c r="AI17" s="18" t="n"/>
      <c r="AJ17" s="15" t="n"/>
      <c r="AK17" s="15" t="n"/>
      <c r="AL17" s="14" t="n"/>
      <c r="AM17" s="15" t="n"/>
      <c r="AN17" s="18" t="n"/>
      <c r="AO17" s="18" t="n"/>
      <c r="AP17" s="15" t="n"/>
      <c r="AQ17" s="15" t="n"/>
      <c r="AR17" s="15" t="n"/>
      <c r="AS17" s="14" t="n"/>
      <c r="AT17" s="15" t="n"/>
      <c r="AU17" s="15" t="n"/>
      <c r="AV17" s="11" t="n"/>
      <c r="AW17" s="14" t="n"/>
      <c r="AX17" s="15" t="n"/>
      <c r="AY17" s="15" t="n"/>
      <c r="AZ17" s="15" t="n"/>
      <c r="BA17" s="15" t="n"/>
      <c r="BB17" s="15" t="n"/>
      <c r="BC17" s="15" t="n"/>
      <c r="BD17" s="15" t="n"/>
      <c r="BE17" s="15" t="n"/>
      <c r="BF17" s="15" t="n"/>
      <c r="BG17" s="15" t="n"/>
      <c r="BH17" s="15" t="n"/>
      <c r="BI17" s="15" t="n"/>
      <c r="BJ17" s="15" t="n"/>
      <c r="BK17" s="15" t="n"/>
      <c r="BL17" s="15" t="n"/>
      <c r="BM17" s="15" t="n"/>
      <c r="BN17" s="15" t="n"/>
      <c r="BO17" s="15" t="n"/>
      <c r="BP17" s="15" t="n"/>
      <c r="BQ17" s="15" t="n"/>
      <c r="BR17" s="15" t="n"/>
      <c r="BS17" s="15" t="n"/>
      <c r="BT17" s="15" t="n"/>
      <c r="BU17" s="15" t="n"/>
      <c r="BV17" s="15" t="n"/>
      <c r="BW17" s="15" t="n"/>
      <c r="BX17" s="15" t="n"/>
      <c r="BY17" s="11" t="n"/>
      <c r="BZ17" s="14" t="n"/>
      <c r="CA17" s="14" t="n"/>
      <c r="CB17" s="14" t="n"/>
      <c r="CC17" s="15" t="n"/>
      <c r="CD17" s="18" t="n"/>
      <c r="CE17" s="11" t="n"/>
      <c r="CF17" s="14" t="n"/>
      <c r="CG17" s="14" t="n"/>
      <c r="CH17" s="14" t="n"/>
      <c r="CI17" s="14" t="n"/>
      <c r="CJ17" s="15" t="n"/>
      <c r="CK17" s="11" t="n"/>
      <c r="CL17" s="14" t="n"/>
      <c r="CM17" s="14" t="n"/>
      <c r="CN17" s="14" t="n"/>
      <c r="CO17" s="14" t="n"/>
      <c r="CP17" s="14" t="n"/>
      <c r="CQ17" s="14" t="n"/>
      <c r="CR17" s="14" t="n"/>
      <c r="CS17" s="14" t="n"/>
      <c r="CT17" s="14" t="n"/>
      <c r="CU17" s="14" t="n"/>
      <c r="CV17" s="14" t="n"/>
      <c r="CW17" s="14" t="n"/>
      <c r="CX17" s="14" t="n"/>
      <c r="CY17" s="14" t="n"/>
      <c r="CZ17" s="14" t="n"/>
      <c r="DA17" s="14" t="n"/>
      <c r="DB17" s="11" t="n"/>
      <c r="DC17" s="11" t="n"/>
      <c r="DD17" s="11" t="n"/>
      <c r="DE17" s="11" t="n"/>
      <c r="DF17" s="14" t="n"/>
      <c r="DG17" s="14" t="n"/>
      <c r="DH17" s="14" t="n"/>
      <c r="DI17" s="14" t="n"/>
      <c r="DJ17" s="14" t="n"/>
      <c r="DK17" s="14" t="n"/>
      <c r="DL17" s="11" t="n"/>
      <c r="DM17" s="14" t="n"/>
      <c r="DN17" s="11" t="n"/>
      <c r="DO17" s="14" t="n"/>
      <c r="DP17" s="14" t="n"/>
      <c r="DQ17" s="14" t="n"/>
      <c r="DR17" s="14" t="n"/>
      <c r="DS17" s="14" t="n"/>
      <c r="DT17" s="14" t="n"/>
      <c r="DU17" s="14" t="n"/>
      <c r="DV17" s="14" t="n"/>
      <c r="DW17" s="14" t="n"/>
      <c r="DX17" s="14" t="n"/>
      <c r="DY17" s="14" t="n"/>
      <c r="DZ17" s="14" t="n"/>
      <c r="EA17" s="14" t="n"/>
      <c r="EB17" s="14" t="n"/>
      <c r="EC17" s="14" t="n"/>
      <c r="ED17" s="14" t="n"/>
      <c r="EE17" s="14" t="n"/>
      <c r="EF17" s="14" t="n"/>
      <c r="EG17" s="14" t="n"/>
      <c r="EH17" s="14" t="n"/>
      <c r="EI17" s="14" t="n"/>
      <c r="EJ17" s="14" t="n"/>
      <c r="EK17" s="14" t="n"/>
      <c r="EL17" s="14" t="n"/>
      <c r="EM17" s="14" t="n"/>
      <c r="EN17" s="14" t="n"/>
      <c r="EO17" s="14" t="n"/>
      <c r="EP17" s="14" t="n"/>
      <c r="EQ17" s="14" t="n"/>
      <c r="ER17" s="14" t="n"/>
      <c r="ES17" s="14" t="n"/>
      <c r="ET17" s="14" t="n"/>
      <c r="EU17" s="14" t="n"/>
      <c r="EV17" s="14" t="n"/>
    </row>
    <row r="18">
      <c r="A18" s="25" t="s">
        <v>20</v>
      </c>
      <c r="B18" s="13" t="n"/>
      <c r="C18" s="13" t="n"/>
      <c r="D18" s="13" t="n"/>
      <c r="F18" s="21" t="n"/>
      <c r="I18" s="21" t="n"/>
      <c r="J18" s="13" t="n"/>
      <c r="K18" s="13" t="n"/>
      <c r="M18" s="21" t="n"/>
      <c r="N18" s="21" t="n"/>
      <c r="O18" s="21" t="n"/>
      <c r="P18" s="21" t="n"/>
      <c r="Q18" s="13" t="n"/>
      <c r="T18" s="21" t="n"/>
      <c r="U18" s="21" t="n"/>
      <c r="V18" s="21" t="n"/>
      <c r="W18" s="21" t="n"/>
      <c r="X18" s="13" t="n"/>
      <c r="AA18" s="21" t="n"/>
      <c r="AB18" s="13" t="n"/>
      <c r="AC18" s="13" t="n"/>
      <c r="AD18" s="13" t="n"/>
      <c r="AE18" s="13" t="n"/>
      <c r="AF18" s="0" t="n"/>
      <c r="AG18" s="21" t="n"/>
      <c r="AI18" s="21" t="n"/>
      <c r="AJ18" s="13" t="n"/>
      <c r="AK18" s="13" t="n"/>
      <c r="AL18" s="13" t="n"/>
      <c r="AN18" s="19" t="n"/>
      <c r="AO18" s="19" t="n"/>
      <c r="AS18" s="13" t="n"/>
      <c r="AV18" s="21" t="n"/>
      <c r="AW18" s="13" t="n"/>
      <c r="BY18" s="21" t="n"/>
      <c r="BZ18" s="13" t="n"/>
      <c r="CA18" s="13" t="n"/>
      <c r="CB18" s="13" t="n"/>
      <c r="CD18" s="19" t="n"/>
      <c r="CE18" s="21" t="n"/>
      <c r="CF18" s="13" t="n"/>
      <c r="CG18" s="13" t="n"/>
      <c r="CH18" s="13" t="n"/>
      <c r="CI18" s="13" t="n"/>
      <c r="CK18" s="21" t="n"/>
      <c r="CL18" s="13" t="n"/>
      <c r="CM18" s="13" t="n"/>
      <c r="CN18" s="13" t="n"/>
      <c r="CO18" s="13" t="n"/>
      <c r="CP18" s="13" t="n"/>
      <c r="CQ18" s="13" t="n"/>
      <c r="CR18" s="13" t="n"/>
      <c r="CS18" s="13" t="n"/>
      <c r="CT18" s="13" t="n"/>
      <c r="CU18" s="13" t="n"/>
      <c r="CV18" s="13" t="n"/>
      <c r="CW18" s="13" t="n"/>
      <c r="CX18" s="13" t="n"/>
      <c r="CY18" s="13" t="n"/>
      <c r="CZ18" s="13" t="n"/>
      <c r="DA18" s="13" t="n"/>
      <c r="DB18" s="21" t="n"/>
      <c r="DC18" s="21" t="n"/>
      <c r="DD18" s="21" t="n"/>
      <c r="DE18" s="21" t="n"/>
      <c r="DF18" s="13" t="n"/>
      <c r="DG18" s="13" t="n"/>
      <c r="DH18" s="13" t="n"/>
      <c r="DI18" s="13" t="n"/>
      <c r="DJ18" s="13" t="n"/>
      <c r="DK18" s="13" t="n"/>
      <c r="DL18" s="21" t="n"/>
      <c r="DM18" s="13" t="n"/>
      <c r="DN18" s="21" t="n"/>
      <c r="DO18" s="13" t="n"/>
      <c r="DP18" s="13" t="n"/>
      <c r="DQ18" s="13" t="n"/>
      <c r="DR18" s="13" t="n"/>
      <c r="DS18" s="13" t="n"/>
      <c r="DT18" s="13" t="n"/>
      <c r="DU18" s="13" t="n"/>
      <c r="DV18" s="13" t="n"/>
      <c r="DW18" s="13" t="n"/>
      <c r="DX18" s="13" t="n"/>
      <c r="DY18" s="13" t="n"/>
      <c r="DZ18" s="13" t="n"/>
      <c r="EA18" s="13" t="n"/>
      <c r="EB18" s="13" t="n"/>
      <c r="EC18" s="13" t="n"/>
      <c r="ED18" s="13" t="n"/>
      <c r="EE18" s="13" t="n"/>
      <c r="EF18" s="13" t="n"/>
      <c r="EG18" s="13" t="n"/>
      <c r="EH18" s="13" t="n"/>
      <c r="EI18" s="13" t="n"/>
      <c r="EJ18" s="13" t="n"/>
      <c r="EK18" s="13" t="n"/>
      <c r="EL18" s="13" t="n"/>
      <c r="EM18" s="13" t="n"/>
      <c r="EN18" s="13" t="n"/>
      <c r="EO18" s="13" t="n"/>
      <c r="EP18" s="13" t="n"/>
      <c r="EQ18" s="13" t="n"/>
      <c r="ER18" s="13" t="n"/>
      <c r="ES18" s="13" t="n"/>
      <c r="ET18" s="13" t="n"/>
      <c r="EU18" s="13" t="n"/>
      <c r="EV18" s="13" t="n"/>
    </row>
    <row r="19">
      <c r="A19" s="24" t="n"/>
      <c r="B19" s="14" t="n"/>
      <c r="C19" s="14" t="n"/>
      <c r="D19" s="14" t="n"/>
      <c r="E19" s="15" t="n"/>
      <c r="F19" s="11" t="n"/>
      <c r="G19" s="15" t="n"/>
      <c r="H19" s="15" t="n"/>
      <c r="I19" s="11" t="n"/>
      <c r="J19" s="14" t="n"/>
      <c r="K19" s="14" t="n"/>
      <c r="L19" s="15" t="n"/>
      <c r="M19" s="11" t="n"/>
      <c r="N19" s="11" t="n"/>
      <c r="O19" s="11" t="n"/>
      <c r="P19" s="11" t="n"/>
      <c r="Q19" s="14" t="n"/>
      <c r="R19" s="15" t="n"/>
      <c r="S19" s="15" t="n"/>
      <c r="T19" s="11" t="n"/>
      <c r="U19" s="11" t="n"/>
      <c r="V19" s="11" t="n"/>
      <c r="W19" s="11" t="n"/>
      <c r="X19" s="14" t="n"/>
      <c r="Y19" s="15" t="n"/>
      <c r="Z19" s="15" t="n"/>
      <c r="AA19" s="11" t="n"/>
      <c r="AB19" s="14" t="n"/>
      <c r="AC19" s="14" t="n"/>
      <c r="AD19" s="14" t="n"/>
      <c r="AE19" s="14" t="n"/>
      <c r="AF19" s="15" t="n"/>
      <c r="AG19" s="11" t="n"/>
      <c r="AH19" s="15" t="n"/>
      <c r="AI19" s="11" t="n"/>
      <c r="AJ19" s="14" t="n"/>
      <c r="AK19" s="14" t="n"/>
      <c r="AL19" s="14" t="n"/>
      <c r="AM19" s="15" t="n"/>
      <c r="AN19" s="18" t="n"/>
      <c r="AO19" s="18" t="n"/>
      <c r="AP19" s="15" t="n"/>
      <c r="AQ19" s="15" t="n"/>
      <c r="AR19" s="15" t="n"/>
      <c r="AS19" s="14" t="n"/>
      <c r="AT19" s="15" t="n"/>
      <c r="AU19" s="15" t="n"/>
      <c r="AV19" s="11" t="n"/>
      <c r="AW19" s="14" t="n"/>
      <c r="AX19" s="15" t="n"/>
      <c r="AY19" s="15" t="n"/>
      <c r="AZ19" s="15" t="n"/>
      <c r="BA19" s="15" t="n"/>
      <c r="BB19" s="15" t="n"/>
      <c r="BC19" s="15" t="n"/>
      <c r="BD19" s="15" t="n"/>
      <c r="BE19" s="15" t="n"/>
      <c r="BF19" s="15" t="n"/>
      <c r="BG19" s="15" t="n"/>
      <c r="BH19" s="15" t="n"/>
      <c r="BI19" s="15" t="n"/>
      <c r="BJ19" s="15" t="n"/>
      <c r="BK19" s="15" t="n"/>
      <c r="BL19" s="15" t="n"/>
      <c r="BM19" s="15" t="n"/>
      <c r="BN19" s="15" t="n"/>
      <c r="BO19" s="15" t="n"/>
      <c r="BP19" s="15" t="n"/>
      <c r="BQ19" s="15" t="n"/>
      <c r="BR19" s="15" t="n"/>
      <c r="BS19" s="15" t="n"/>
      <c r="BT19" s="15" t="n"/>
      <c r="BU19" s="15" t="n"/>
      <c r="BV19" s="15" t="n"/>
      <c r="BW19" s="15" t="n"/>
      <c r="BX19" s="15" t="n"/>
      <c r="BY19" s="11" t="n"/>
      <c r="BZ19" s="14" t="n"/>
      <c r="CA19" s="14" t="n"/>
      <c r="CB19" s="14" t="n"/>
      <c r="CC19" s="15" t="n"/>
      <c r="CD19" s="18" t="n"/>
      <c r="CE19" s="11" t="n"/>
      <c r="CF19" s="14" t="n"/>
      <c r="CG19" s="14" t="n"/>
      <c r="CH19" s="14" t="n"/>
      <c r="CI19" s="14" t="n"/>
      <c r="CJ19" s="15" t="n"/>
      <c r="CK19" s="11" t="n"/>
      <c r="CL19" s="14" t="n"/>
      <c r="CM19" s="14" t="n"/>
      <c r="CN19" s="14" t="n"/>
      <c r="CO19" s="14" t="n"/>
      <c r="CP19" s="14" t="n"/>
      <c r="CQ19" s="14" t="n"/>
      <c r="CR19" s="14" t="n"/>
      <c r="CS19" s="14" t="n"/>
      <c r="CT19" s="14" t="n"/>
      <c r="CU19" s="14" t="n"/>
      <c r="CV19" s="14" t="n"/>
      <c r="CW19" s="14" t="n"/>
      <c r="CX19" s="14" t="n"/>
      <c r="CY19" s="14" t="n"/>
      <c r="CZ19" s="14" t="n"/>
      <c r="DA19" s="14" t="n"/>
      <c r="DB19" s="11" t="n"/>
      <c r="DC19" s="11" t="n"/>
      <c r="DD19" s="11" t="n"/>
      <c r="DE19" s="11" t="n"/>
      <c r="DF19" s="14" t="n"/>
      <c r="DG19" s="14" t="n"/>
      <c r="DH19" s="14" t="n"/>
      <c r="DI19" s="14" t="n"/>
      <c r="DJ19" s="14" t="n"/>
      <c r="DK19" s="14" t="n"/>
      <c r="DL19" s="11" t="n"/>
      <c r="DM19" s="14" t="n"/>
      <c r="DN19" s="11" t="n"/>
      <c r="DO19" s="14" t="n"/>
      <c r="DP19" s="14" t="n"/>
      <c r="DQ19" s="14" t="n"/>
      <c r="DR19" s="14" t="n"/>
      <c r="DS19" s="14" t="n"/>
      <c r="DT19" s="14" t="n"/>
      <c r="DU19" s="14" t="n"/>
      <c r="DV19" s="14" t="n"/>
      <c r="DW19" s="14" t="n"/>
      <c r="DX19" s="14" t="n"/>
      <c r="DY19" s="14" t="n"/>
      <c r="DZ19" s="14" t="n"/>
      <c r="EA19" s="14" t="n"/>
      <c r="EB19" s="14" t="n"/>
      <c r="EC19" s="14" t="n"/>
      <c r="ED19" s="14" t="n"/>
      <c r="EE19" s="14" t="n"/>
      <c r="EF19" s="14" t="n"/>
      <c r="EG19" s="14" t="n"/>
      <c r="EH19" s="14" t="n"/>
      <c r="EI19" s="14" t="n"/>
      <c r="EJ19" s="14" t="n"/>
      <c r="EK19" s="14" t="n"/>
      <c r="EL19" s="14" t="n"/>
      <c r="EM19" s="14" t="n"/>
      <c r="EN19" s="14" t="n"/>
      <c r="EO19" s="14" t="n"/>
      <c r="EP19" s="14" t="n"/>
      <c r="EQ19" s="14" t="n"/>
      <c r="ER19" s="14" t="n"/>
      <c r="ES19" s="14" t="n"/>
      <c r="ET19" s="14" t="n"/>
      <c r="EU19" s="14" t="n"/>
      <c r="EV19" s="14" t="n"/>
    </row>
    <row r="20">
      <c r="A20" s="25" t="s">
        <v>21</v>
      </c>
      <c r="B20" s="13" t="n"/>
      <c r="C20" s="13" t="n"/>
      <c r="D20" s="13" t="n"/>
      <c r="F20" s="21" t="n"/>
      <c r="I20" s="21" t="n"/>
      <c r="J20" s="13" t="n"/>
      <c r="K20" s="13" t="n"/>
      <c r="M20" s="21" t="n"/>
      <c r="N20" s="21" t="n"/>
      <c r="O20" s="21" t="n"/>
      <c r="P20" s="21" t="n"/>
      <c r="Q20" s="13" t="n"/>
      <c r="T20" s="21" t="n"/>
      <c r="U20" s="21" t="n"/>
      <c r="V20" s="21" t="n"/>
      <c r="W20" s="21" t="n"/>
      <c r="X20" s="13" t="n"/>
      <c r="AA20" s="21" t="n"/>
      <c r="AB20" s="13" t="n"/>
      <c r="AC20" s="13" t="n"/>
      <c r="AD20" s="13" t="n"/>
      <c r="AE20" s="13" t="n"/>
      <c r="AF20" s="0" t="n"/>
      <c r="AG20" s="21" t="n"/>
      <c r="AI20" s="21" t="n"/>
      <c r="AJ20" s="13" t="n"/>
      <c r="AK20" s="13" t="n"/>
      <c r="AL20" s="13" t="n"/>
      <c r="AN20" s="19" t="n"/>
      <c r="AO20" s="19" t="n"/>
      <c r="AS20" s="13" t="n"/>
      <c r="AV20" s="21" t="n"/>
      <c r="AW20" s="13" t="n"/>
      <c r="BY20" s="21" t="n"/>
      <c r="BZ20" s="13" t="n"/>
      <c r="CA20" s="13" t="n"/>
      <c r="CB20" s="13" t="n"/>
      <c r="CD20" s="19" t="n"/>
      <c r="CE20" s="21" t="n"/>
      <c r="CF20" s="13" t="n"/>
      <c r="CG20" s="13" t="n"/>
      <c r="CH20" s="13" t="n"/>
      <c r="CI20" s="13" t="n"/>
      <c r="CK20" s="21" t="n"/>
      <c r="CL20" s="13" t="n"/>
      <c r="CM20" s="13" t="n"/>
      <c r="CN20" s="13" t="n"/>
      <c r="CO20" s="13" t="n"/>
      <c r="CP20" s="13" t="n"/>
      <c r="CQ20" s="13" t="n"/>
      <c r="CR20" s="13" t="n"/>
      <c r="CS20" s="13" t="n"/>
      <c r="CT20" s="13" t="n"/>
      <c r="CU20" s="13" t="n"/>
      <c r="CV20" s="13" t="n"/>
      <c r="CW20" s="13" t="n"/>
      <c r="CX20" s="13" t="n"/>
      <c r="CY20" s="13" t="n"/>
      <c r="CZ20" s="13" t="n"/>
      <c r="DA20" s="13" t="n"/>
      <c r="DB20" s="21" t="n"/>
      <c r="DC20" s="21" t="n"/>
      <c r="DD20" s="21" t="n"/>
      <c r="DE20" s="21" t="n"/>
      <c r="DF20" s="13" t="n"/>
      <c r="DG20" s="13" t="n"/>
      <c r="DH20" s="13" t="n"/>
      <c r="DI20" s="13" t="n"/>
      <c r="DJ20" s="13" t="n"/>
      <c r="DK20" s="13" t="n"/>
      <c r="DL20" s="21" t="n"/>
      <c r="DM20" s="13" t="n"/>
      <c r="DN20" s="21" t="n"/>
      <c r="DO20" s="13" t="n"/>
      <c r="DP20" s="13" t="n"/>
      <c r="DQ20" s="13" t="n"/>
      <c r="DR20" s="13" t="n"/>
      <c r="DS20" s="13" t="n"/>
      <c r="DT20" s="13" t="n"/>
      <c r="DU20" s="13" t="n"/>
      <c r="DV20" s="13" t="n"/>
      <c r="DW20" s="13" t="n"/>
      <c r="DX20" s="13" t="n"/>
      <c r="DY20" s="13" t="n"/>
      <c r="DZ20" s="13" t="n"/>
      <c r="EA20" s="13" t="n"/>
      <c r="EB20" s="13" t="n"/>
      <c r="EC20" s="13" t="n"/>
      <c r="ED20" s="13" t="n"/>
      <c r="EE20" s="13" t="n"/>
      <c r="EF20" s="13" t="n"/>
      <c r="EG20" s="13" t="n"/>
      <c r="EH20" s="13" t="n"/>
      <c r="EI20" s="13" t="n"/>
      <c r="EJ20" s="13" t="n"/>
      <c r="EK20" s="13" t="n"/>
      <c r="EL20" s="13" t="n"/>
      <c r="EM20" s="13" t="n"/>
      <c r="EN20" s="13" t="n"/>
      <c r="EO20" s="13" t="n"/>
      <c r="EP20" s="13" t="n"/>
      <c r="EQ20" s="13" t="n"/>
      <c r="ER20" s="13" t="n"/>
      <c r="ES20" s="13" t="n"/>
      <c r="ET20" s="13" t="n"/>
      <c r="EU20" s="13" t="n"/>
      <c r="EV20" s="13" t="n"/>
    </row>
    <row r="21">
      <c r="A21" s="24" t="n"/>
      <c r="B21" s="14" t="n"/>
      <c r="C21" s="14" t="n"/>
      <c r="D21" s="14" t="n"/>
      <c r="E21" s="15" t="n"/>
      <c r="F21" s="11" t="n"/>
      <c r="G21" s="15" t="n"/>
      <c r="H21" s="15" t="n"/>
      <c r="I21" s="11" t="n"/>
      <c r="J21" s="14" t="n"/>
      <c r="K21" s="14" t="n"/>
      <c r="L21" s="15" t="n"/>
      <c r="M21" s="11" t="n"/>
      <c r="N21" s="11" t="n"/>
      <c r="O21" s="11" t="n"/>
      <c r="P21" s="11" t="n"/>
      <c r="Q21" s="14" t="n"/>
      <c r="R21" s="15" t="n"/>
      <c r="S21" s="15" t="n"/>
      <c r="T21" s="11" t="n"/>
      <c r="U21" s="11" t="n"/>
      <c r="V21" s="11" t="n"/>
      <c r="W21" s="11" t="n"/>
      <c r="X21" s="14" t="n"/>
      <c r="Y21" s="15" t="n"/>
      <c r="Z21" s="15" t="n"/>
      <c r="AA21" s="11" t="n"/>
      <c r="AB21" s="14" t="n"/>
      <c r="AC21" s="14" t="n"/>
      <c r="AD21" s="14" t="n"/>
      <c r="AE21" s="14" t="n"/>
      <c r="AF21" s="15" t="n"/>
      <c r="AG21" s="11" t="n"/>
      <c r="AH21" s="15" t="n"/>
      <c r="AI21" s="11" t="n"/>
      <c r="AJ21" s="14" t="n"/>
      <c r="AK21" s="14" t="n"/>
      <c r="AL21" s="14" t="n"/>
      <c r="AM21" s="15" t="n"/>
      <c r="AN21" s="18" t="n"/>
      <c r="AO21" s="18" t="n"/>
      <c r="AP21" s="15" t="n"/>
      <c r="AQ21" s="15" t="n"/>
      <c r="AR21" s="15" t="n"/>
      <c r="AS21" s="14" t="n"/>
      <c r="AT21" s="15" t="n"/>
      <c r="AU21" s="15" t="n"/>
      <c r="AV21" s="11" t="n"/>
      <c r="AW21" s="14" t="n"/>
      <c r="AX21" s="15" t="n"/>
      <c r="AY21" s="15" t="n"/>
      <c r="AZ21" s="15" t="n"/>
      <c r="BA21" s="15" t="n"/>
      <c r="BB21" s="15" t="n"/>
      <c r="BC21" s="15" t="n"/>
      <c r="BD21" s="15" t="n"/>
      <c r="BE21" s="15" t="n"/>
      <c r="BF21" s="15" t="n"/>
      <c r="BG21" s="15" t="n"/>
      <c r="BH21" s="15" t="n"/>
      <c r="BI21" s="15" t="n"/>
      <c r="BJ21" s="15" t="n"/>
      <c r="BK21" s="15" t="n"/>
      <c r="BL21" s="15" t="n"/>
      <c r="BM21" s="15" t="n"/>
      <c r="BN21" s="15" t="n"/>
      <c r="BO21" s="15" t="n"/>
      <c r="BP21" s="15" t="n"/>
      <c r="BQ21" s="15" t="n"/>
      <c r="BR21" s="15" t="n"/>
      <c r="BS21" s="15" t="n"/>
      <c r="BT21" s="15" t="n"/>
      <c r="BU21" s="15" t="n"/>
      <c r="BV21" s="15" t="n"/>
      <c r="BW21" s="15" t="n"/>
      <c r="BX21" s="15" t="n"/>
      <c r="BY21" s="11" t="n"/>
      <c r="BZ21" s="14" t="n"/>
      <c r="CA21" s="14" t="n"/>
      <c r="CB21" s="14" t="n"/>
      <c r="CC21" s="15" t="n"/>
      <c r="CD21" s="18" t="n"/>
      <c r="CE21" s="11" t="n"/>
      <c r="CF21" s="14" t="n"/>
      <c r="CG21" s="14" t="n"/>
      <c r="CH21" s="14" t="n"/>
      <c r="CI21" s="14" t="n"/>
      <c r="CJ21" s="15" t="n"/>
      <c r="CK21" s="11" t="n"/>
      <c r="CL21" s="14" t="n"/>
      <c r="CM21" s="14" t="n"/>
      <c r="CN21" s="14" t="n"/>
      <c r="CO21" s="14" t="n"/>
      <c r="CP21" s="14" t="n"/>
      <c r="CQ21" s="14" t="n"/>
      <c r="CR21" s="14" t="n"/>
      <c r="CS21" s="14" t="n"/>
      <c r="CT21" s="14" t="n"/>
      <c r="CU21" s="14" t="n"/>
      <c r="CV21" s="14" t="n"/>
      <c r="CW21" s="14" t="n"/>
      <c r="CX21" s="14" t="n"/>
      <c r="CY21" s="14" t="n"/>
      <c r="CZ21" s="14" t="n"/>
      <c r="DA21" s="14" t="n"/>
      <c r="DB21" s="11" t="n"/>
      <c r="DC21" s="11" t="n"/>
      <c r="DD21" s="11" t="n"/>
      <c r="DE21" s="11" t="n"/>
      <c r="DF21" s="14" t="n"/>
      <c r="DG21" s="14" t="n"/>
      <c r="DH21" s="14" t="n"/>
      <c r="DI21" s="14" t="n"/>
      <c r="DJ21" s="14" t="n"/>
      <c r="DK21" s="14" t="n"/>
      <c r="DL21" s="11" t="n"/>
      <c r="DM21" s="14" t="n"/>
      <c r="DN21" s="11" t="n"/>
      <c r="DO21" s="14" t="n"/>
      <c r="DP21" s="14" t="n"/>
      <c r="DQ21" s="14" t="n"/>
      <c r="DR21" s="14" t="n"/>
      <c r="DS21" s="14" t="n"/>
      <c r="DT21" s="14" t="n"/>
      <c r="DU21" s="14" t="n"/>
      <c r="DV21" s="14" t="n"/>
      <c r="DW21" s="14" t="n"/>
      <c r="DX21" s="14" t="n"/>
      <c r="DY21" s="14" t="n"/>
      <c r="DZ21" s="14" t="n"/>
      <c r="EA21" s="14" t="n"/>
      <c r="EB21" s="14" t="n"/>
      <c r="EC21" s="14" t="n"/>
      <c r="ED21" s="14" t="n"/>
      <c r="EE21" s="14" t="n"/>
      <c r="EF21" s="14" t="n"/>
      <c r="EG21" s="14" t="n"/>
      <c r="EH21" s="14" t="n"/>
      <c r="EI21" s="14" t="n"/>
      <c r="EJ21" s="14" t="n"/>
      <c r="EK21" s="14" t="n"/>
      <c r="EL21" s="14" t="n"/>
      <c r="EM21" s="14" t="n"/>
      <c r="EN21" s="14" t="n"/>
      <c r="EO21" s="14" t="n"/>
      <c r="EP21" s="14" t="n"/>
      <c r="EQ21" s="14" t="n"/>
      <c r="ER21" s="14" t="n"/>
      <c r="ES21" s="14" t="n"/>
      <c r="ET21" s="14" t="n"/>
      <c r="EU21" s="14" t="n"/>
      <c r="EV21" s="14" t="n"/>
    </row>
    <row r="22">
      <c r="A22" s="25" t="s">
        <v>22</v>
      </c>
      <c r="B22" s="13" t="n"/>
      <c r="C22" s="13" t="n"/>
      <c r="D22" s="13" t="n"/>
      <c r="F22" s="21" t="n"/>
      <c r="I22" s="21" t="n"/>
      <c r="J22" s="13" t="n"/>
      <c r="K22" s="13" t="n"/>
      <c r="M22" s="21" t="n"/>
      <c r="N22" s="21" t="n"/>
      <c r="O22" s="21" t="n"/>
      <c r="P22" s="21" t="n"/>
      <c r="Q22" s="13" t="n"/>
      <c r="T22" s="21" t="n"/>
      <c r="U22" s="21" t="n"/>
      <c r="V22" s="21" t="n"/>
      <c r="W22" s="21" t="n"/>
      <c r="X22" s="13" t="n"/>
      <c r="AA22" s="21" t="n"/>
      <c r="AB22" s="13" t="n"/>
      <c r="AC22" s="13" t="n"/>
      <c r="AD22" s="13" t="n"/>
      <c r="AE22" s="13" t="n"/>
      <c r="AF22" s="0" t="n"/>
      <c r="AG22" s="21" t="n"/>
      <c r="AI22" s="21" t="n"/>
      <c r="AJ22" s="13" t="n"/>
      <c r="AK22" s="13" t="n"/>
      <c r="AL22" s="13" t="n"/>
      <c r="AN22" s="19" t="n"/>
      <c r="AO22" s="19" t="n"/>
      <c r="AS22" s="13" t="n"/>
      <c r="AV22" s="21" t="n"/>
      <c r="AW22" s="13" t="n"/>
      <c r="BY22" s="21" t="n"/>
      <c r="BZ22" s="13" t="n"/>
      <c r="CA22" s="13" t="n"/>
      <c r="CB22" s="13" t="n"/>
      <c r="CD22" s="19" t="n"/>
      <c r="CE22" s="21" t="n"/>
      <c r="CF22" s="13" t="n"/>
      <c r="CG22" s="13" t="n"/>
      <c r="CH22" s="13" t="n"/>
      <c r="CI22" s="13" t="n"/>
      <c r="CK22" s="21" t="n"/>
      <c r="CL22" s="13" t="n"/>
      <c r="CM22" s="13" t="n"/>
      <c r="CN22" s="13" t="n"/>
      <c r="CO22" s="13" t="n"/>
      <c r="CP22" s="13" t="n"/>
      <c r="CQ22" s="13" t="n"/>
      <c r="CR22" s="13" t="n"/>
      <c r="CS22" s="13" t="n"/>
      <c r="CT22" s="13" t="n"/>
      <c r="CU22" s="13" t="n"/>
      <c r="CV22" s="13" t="n"/>
      <c r="CW22" s="13" t="n"/>
      <c r="CX22" s="13" t="n"/>
      <c r="CY22" s="13" t="n"/>
      <c r="CZ22" s="13" t="n"/>
      <c r="DA22" s="13" t="n"/>
      <c r="DB22" s="21" t="n"/>
      <c r="DC22" s="21" t="n"/>
      <c r="DD22" s="21" t="n"/>
      <c r="DE22" s="21" t="n"/>
      <c r="DF22" s="13" t="n"/>
      <c r="DG22" s="13" t="n"/>
      <c r="DH22" s="13" t="n"/>
      <c r="DI22" s="13" t="n"/>
      <c r="DJ22" s="13" t="n"/>
      <c r="DK22" s="13" t="n"/>
      <c r="DL22" s="21" t="n"/>
      <c r="DM22" s="13" t="n"/>
      <c r="DN22" s="21" t="n"/>
      <c r="DO22" s="13" t="n"/>
      <c r="DP22" s="13" t="n"/>
      <c r="DQ22" s="13" t="n"/>
      <c r="DR22" s="13" t="n"/>
      <c r="DS22" s="13" t="n"/>
      <c r="DT22" s="13" t="n"/>
      <c r="DU22" s="13" t="n"/>
      <c r="DV22" s="13" t="n"/>
      <c r="DW22" s="13" t="n"/>
      <c r="DX22" s="13" t="n"/>
      <c r="DY22" s="13" t="n"/>
      <c r="DZ22" s="13" t="n"/>
      <c r="EA22" s="13" t="n"/>
      <c r="EB22" s="13" t="n"/>
      <c r="EC22" s="13" t="n"/>
      <c r="ED22" s="13" t="n"/>
      <c r="EE22" s="13" t="n"/>
      <c r="EF22" s="13" t="n"/>
      <c r="EG22" s="13" t="n"/>
      <c r="EH22" s="13" t="n"/>
      <c r="EI22" s="13" t="n"/>
      <c r="EJ22" s="13" t="n"/>
      <c r="EK22" s="13" t="n"/>
      <c r="EL22" s="13" t="n"/>
      <c r="EM22" s="13" t="n"/>
      <c r="EN22" s="13" t="n"/>
      <c r="EO22" s="13" t="n"/>
      <c r="EP22" s="13" t="n"/>
      <c r="EQ22" s="13" t="n"/>
      <c r="ER22" s="13" t="n"/>
      <c r="ES22" s="13" t="n"/>
      <c r="ET22" s="13" t="n"/>
      <c r="EU22" s="13" t="n"/>
      <c r="EV22" s="13" t="n"/>
    </row>
    <row customFormat="1" r="23" s="12">
      <c r="A23" s="24" t="n"/>
      <c r="B23" s="14" t="n"/>
      <c r="C23" s="14" t="n"/>
      <c r="D23" s="14" t="n"/>
      <c r="E23" s="15" t="n"/>
      <c r="F23" s="11" t="n"/>
      <c r="G23" s="15" t="n"/>
      <c r="H23" s="15" t="n"/>
      <c r="I23" s="11" t="n"/>
      <c r="J23" s="14" t="n"/>
      <c r="K23" s="14" t="n"/>
      <c r="L23" s="15" t="n"/>
      <c r="M23" s="11" t="n"/>
      <c r="N23" s="11" t="n"/>
      <c r="O23" s="11" t="n"/>
      <c r="P23" s="11" t="n"/>
      <c r="Q23" s="14" t="n"/>
      <c r="R23" s="15" t="n"/>
      <c r="S23" s="15" t="n"/>
      <c r="T23" s="11" t="n"/>
      <c r="U23" s="11" t="n"/>
      <c r="V23" s="11" t="n"/>
      <c r="W23" s="11" t="n"/>
      <c r="X23" s="14" t="n"/>
      <c r="Y23" s="15" t="n"/>
      <c r="Z23" s="15" t="n"/>
      <c r="AA23" s="11" t="n"/>
      <c r="AB23" s="14" t="n"/>
      <c r="AC23" s="14" t="n"/>
      <c r="AD23" s="14" t="n"/>
      <c r="AE23" s="14" t="n"/>
      <c r="AF23" s="15" t="n"/>
      <c r="AG23" s="11" t="n"/>
      <c r="AH23" s="15" t="n"/>
      <c r="AI23" s="11" t="n"/>
      <c r="AJ23" s="14" t="n"/>
      <c r="AK23" s="14" t="n"/>
      <c r="AL23" s="14" t="n"/>
      <c r="AM23" s="15" t="n"/>
      <c r="AN23" s="18" t="n"/>
      <c r="AO23" s="18" t="n"/>
      <c r="AP23" s="15" t="n"/>
      <c r="AQ23" s="15" t="n"/>
      <c r="AR23" s="15" t="n"/>
      <c r="AS23" s="14" t="n"/>
      <c r="AT23" s="15" t="n"/>
      <c r="AU23" s="15" t="n"/>
      <c r="AV23" s="11" t="n"/>
      <c r="AW23" s="14" t="n"/>
      <c r="AX23" s="15" t="n"/>
      <c r="AY23" s="15" t="n"/>
      <c r="AZ23" s="15" t="n"/>
      <c r="BA23" s="15" t="n"/>
      <c r="BB23" s="15" t="n"/>
      <c r="BC23" s="15" t="n"/>
      <c r="BD23" s="15" t="n"/>
      <c r="BE23" s="15" t="n"/>
      <c r="BF23" s="15" t="n"/>
      <c r="BG23" s="15" t="n"/>
      <c r="BH23" s="15" t="n"/>
      <c r="BI23" s="15" t="n"/>
      <c r="BJ23" s="15" t="n"/>
      <c r="BK23" s="15" t="n"/>
      <c r="BL23" s="15" t="n"/>
      <c r="BM23" s="15" t="n"/>
      <c r="BN23" s="15" t="n"/>
      <c r="BO23" s="15" t="n"/>
      <c r="BP23" s="15" t="n"/>
      <c r="BQ23" s="15" t="n"/>
      <c r="BR23" s="15" t="n"/>
      <c r="BS23" s="15" t="n"/>
      <c r="BT23" s="15" t="n"/>
      <c r="BU23" s="15" t="n"/>
      <c r="BV23" s="15" t="n"/>
      <c r="BW23" s="15" t="n"/>
      <c r="BX23" s="15" t="n"/>
      <c r="BY23" s="11" t="n"/>
      <c r="BZ23" s="14" t="n"/>
      <c r="CA23" s="14" t="n"/>
      <c r="CB23" s="14" t="n"/>
      <c r="CC23" s="15" t="n"/>
      <c r="CD23" s="18" t="n"/>
      <c r="CE23" s="11" t="n"/>
      <c r="CF23" s="14" t="n"/>
      <c r="CG23" s="14" t="n"/>
      <c r="CH23" s="14" t="n"/>
      <c r="CI23" s="14" t="n"/>
      <c r="CJ23" s="15" t="n"/>
      <c r="CK23" s="11" t="n"/>
      <c r="CL23" s="14" t="n"/>
      <c r="CM23" s="14" t="n"/>
      <c r="CN23" s="14" t="n"/>
      <c r="CO23" s="14" t="n"/>
      <c r="CP23" s="14" t="n"/>
      <c r="CQ23" s="14" t="n"/>
      <c r="CR23" s="14" t="n"/>
      <c r="CS23" s="14" t="n"/>
      <c r="CT23" s="14" t="n"/>
      <c r="CU23" s="14" t="n"/>
      <c r="CV23" s="14" t="n"/>
      <c r="CW23" s="14" t="n"/>
      <c r="CX23" s="14" t="n"/>
      <c r="CY23" s="14" t="n"/>
      <c r="CZ23" s="14" t="n"/>
      <c r="DA23" s="14" t="n"/>
      <c r="DB23" s="11" t="n"/>
      <c r="DC23" s="11" t="n"/>
      <c r="DD23" s="11" t="n"/>
      <c r="DE23" s="11" t="n"/>
      <c r="DF23" s="14" t="n"/>
      <c r="DG23" s="14" t="n"/>
      <c r="DH23" s="14" t="n"/>
      <c r="DI23" s="14" t="n"/>
      <c r="DJ23" s="14" t="n"/>
      <c r="DK23" s="14" t="n"/>
      <c r="DL23" s="11" t="n"/>
      <c r="DM23" s="14" t="n"/>
      <c r="DN23" s="11" t="n"/>
      <c r="DO23" s="14" t="n"/>
      <c r="DP23" s="14" t="n"/>
      <c r="DQ23" s="14" t="n"/>
      <c r="DR23" s="14" t="n"/>
      <c r="DS23" s="14" t="n"/>
      <c r="DT23" s="14" t="n"/>
      <c r="DU23" s="14" t="n"/>
      <c r="DV23" s="14" t="n"/>
      <c r="DW23" s="14" t="n"/>
      <c r="DX23" s="14" t="n"/>
      <c r="DY23" s="14" t="n"/>
      <c r="DZ23" s="14" t="n"/>
      <c r="EA23" s="14" t="n"/>
      <c r="EB23" s="14" t="n"/>
      <c r="EC23" s="14" t="n"/>
      <c r="ED23" s="14" t="n"/>
      <c r="EE23" s="14" t="n"/>
      <c r="EF23" s="14" t="n"/>
      <c r="EG23" s="14" t="n"/>
      <c r="EH23" s="14" t="n"/>
      <c r="EI23" s="14" t="n"/>
      <c r="EJ23" s="14" t="n"/>
      <c r="EK23" s="14" t="n"/>
      <c r="EL23" s="14" t="n"/>
      <c r="EM23" s="14" t="n"/>
      <c r="EN23" s="14" t="n"/>
      <c r="EO23" s="14" t="n"/>
      <c r="EP23" s="14" t="n"/>
      <c r="EQ23" s="14" t="n"/>
      <c r="ER23" s="14" t="n"/>
      <c r="ES23" s="14" t="n"/>
      <c r="ET23" s="14" t="n"/>
      <c r="EU23" s="14" t="n"/>
      <c r="EV23" s="14" t="n"/>
    </row>
    <row r="24">
      <c r="A24" s="0" t="n"/>
      <c r="B24" s="0" t="n"/>
      <c r="C24" s="0" t="n"/>
      <c r="M24" s="0" t="n"/>
      <c r="N24" s="0" t="n"/>
      <c r="O24" s="0" t="n"/>
      <c r="P24" s="0" t="n"/>
      <c r="Q24" s="0" t="n"/>
      <c r="T24" s="0" t="n"/>
      <c r="U24" s="0" t="n"/>
      <c r="V24" s="0" t="n"/>
      <c r="W24" s="0" t="n"/>
      <c r="X24" s="0" t="n"/>
      <c r="AA24" s="0" t="n"/>
      <c r="AE24" s="0" t="n"/>
      <c r="AI24" s="10" t="n"/>
      <c r="AJ24" s="10" t="n"/>
      <c r="AK24" s="10" t="n"/>
      <c r="AL24" s="10" t="n"/>
    </row>
    <row r="25">
      <c r="A25" s="0" t="n"/>
      <c r="B25" s="0" t="n"/>
      <c r="C25" s="0" t="n"/>
      <c r="L25" s="0" t="n"/>
      <c r="M25" s="0" t="n"/>
      <c r="N25" s="0" t="n"/>
      <c r="O25" s="0" t="n"/>
      <c r="P25" s="0" t="n"/>
      <c r="Q25" s="0" t="n"/>
      <c r="T25" s="0" t="n"/>
      <c r="U25" s="0" t="n"/>
      <c r="V25" s="0" t="n"/>
      <c r="W25" s="0" t="n"/>
      <c r="X25" s="0" t="n"/>
      <c r="AA25" s="0" t="n"/>
      <c r="AE25" s="0" t="n"/>
      <c r="AI25" s="0" t="n"/>
      <c r="AJ25" s="0" t="n"/>
      <c r="AK25" s="0" t="n"/>
      <c r="AL25" s="0" t="n"/>
    </row>
    <row r="26">
      <c r="A26" s="0" t="n"/>
      <c r="B26" s="0" t="n"/>
      <c r="C26" s="0" t="n"/>
      <c r="L26" s="0" t="n"/>
      <c r="M26" s="0" t="n"/>
      <c r="N26" s="0" t="n"/>
      <c r="O26" s="0" t="n"/>
      <c r="P26" s="0" t="n"/>
      <c r="Q26" s="0" t="n"/>
      <c r="T26" s="0" t="n"/>
      <c r="U26" s="0" t="n"/>
      <c r="V26" s="0" t="n"/>
      <c r="W26" s="0" t="n"/>
      <c r="X26" s="0" t="n"/>
      <c r="AA26" s="0" t="n"/>
      <c r="AE26" s="0" t="n"/>
      <c r="AI26" s="0" t="n"/>
      <c r="AJ26" s="0" t="n"/>
      <c r="AK26" s="0" t="n"/>
      <c r="AL26" s="0" t="n"/>
    </row>
    <row r="27">
      <c r="A27" s="0" t="n"/>
      <c r="B27" s="0" t="n"/>
      <c r="C27" s="0" t="n"/>
      <c r="M27" s="0" t="n"/>
      <c r="N27" s="0" t="n"/>
      <c r="O27" s="0" t="n"/>
      <c r="P27" s="0" t="n"/>
      <c r="Q27" s="0" t="n"/>
      <c r="T27" s="0" t="n"/>
      <c r="U27" s="0" t="n"/>
      <c r="V27" s="0" t="n"/>
      <c r="W27" s="0" t="n"/>
      <c r="X27" s="0" t="n"/>
      <c r="AA27" s="0" t="n"/>
      <c r="AE27" s="0" t="n"/>
      <c r="AI27" s="0" t="n"/>
      <c r="AJ27" s="0" t="n"/>
      <c r="AK27" s="0" t="n"/>
      <c r="AL27" s="0" t="n"/>
    </row>
    <row r="28">
      <c r="A28" s="0" t="n"/>
      <c r="B28" s="0" t="n"/>
      <c r="C28" s="0" t="n"/>
      <c r="M28" s="0" t="n"/>
      <c r="N28" s="0" t="n"/>
      <c r="O28" s="0" t="n"/>
      <c r="P28" s="0" t="n"/>
      <c r="Q28" s="0" t="n"/>
      <c r="T28" s="0" t="n"/>
      <c r="U28" s="0" t="n"/>
      <c r="V28" s="0" t="n"/>
      <c r="W28" s="0" t="n"/>
      <c r="X28" s="0" t="n"/>
      <c r="AA28" s="0" t="n"/>
      <c r="AE28" s="0" t="n"/>
      <c r="AI28" s="8" t="n"/>
      <c r="AJ28" s="8" t="n"/>
      <c r="AK28" s="8" t="n"/>
      <c r="AL28" s="8" t="n"/>
    </row>
    <row r="29">
      <c r="A29" s="0" t="n"/>
      <c r="B29" s="0" t="n"/>
      <c r="C29" s="0" t="n"/>
      <c r="M29" s="0" t="n"/>
      <c r="N29" s="0" t="n"/>
      <c r="O29" s="0" t="n"/>
      <c r="P29" s="0" t="n"/>
      <c r="Q29" s="0" t="n"/>
      <c r="T29" s="0" t="n"/>
      <c r="U29" s="0" t="n"/>
      <c r="V29" s="0" t="n"/>
      <c r="W29" s="0" t="n"/>
      <c r="X29" s="0" t="n"/>
      <c r="AA29" s="0" t="n"/>
      <c r="AE29" s="0" t="n"/>
      <c r="AI29" s="0" t="n"/>
      <c r="AJ29" s="0" t="n"/>
      <c r="AK29" s="0" t="n"/>
      <c r="AL29" s="0" t="n"/>
    </row>
    <row r="30">
      <c r="A30" s="0" t="n"/>
      <c r="B30" s="0" t="n"/>
      <c r="C30" s="0" t="n"/>
      <c r="M30" s="0" t="n"/>
      <c r="N30" s="0" t="n"/>
      <c r="O30" s="0" t="n"/>
      <c r="P30" s="0" t="n"/>
      <c r="Q30" s="0" t="n"/>
      <c r="T30" s="0" t="n"/>
      <c r="U30" s="0" t="n"/>
      <c r="V30" s="0" t="n"/>
      <c r="W30" s="0" t="n"/>
      <c r="X30" s="0" t="n"/>
      <c r="AA30" s="0" t="n"/>
      <c r="AE30" s="0" t="n"/>
      <c r="AI30" s="8" t="n"/>
      <c r="AJ30" s="8" t="n"/>
      <c r="AK30" s="8" t="n"/>
      <c r="AL30" s="8" t="n"/>
    </row>
    <row r="31">
      <c r="A31" s="0" t="n"/>
      <c r="B31" s="0" t="n"/>
      <c r="C31" s="0" t="n"/>
      <c r="M31" s="0" t="n"/>
      <c r="N31" s="0" t="n"/>
      <c r="O31" s="0" t="n"/>
      <c r="P31" s="0" t="n"/>
      <c r="Q31" s="0" t="n"/>
      <c r="T31" s="0" t="n"/>
      <c r="U31" s="0" t="n"/>
      <c r="V31" s="0" t="n"/>
      <c r="W31" s="0" t="n"/>
      <c r="X31" s="0" t="n"/>
      <c r="AA31" s="0" t="n"/>
      <c r="AE31" s="0" t="n"/>
      <c r="AI31" s="0" t="n"/>
      <c r="AJ31" s="0" t="n"/>
      <c r="AK31" s="0" t="n"/>
      <c r="AL31" s="0" t="n"/>
    </row>
    <row r="32">
      <c r="A32" s="0" t="n"/>
      <c r="B32" s="0" t="n"/>
      <c r="C32" s="0" t="n"/>
      <c r="M32" s="0" t="n"/>
      <c r="N32" s="0" t="n"/>
      <c r="O32" s="0" t="n"/>
      <c r="P32" s="0" t="n"/>
      <c r="Q32" s="0" t="n"/>
      <c r="T32" s="0" t="n"/>
      <c r="U32" s="0" t="n"/>
      <c r="V32" s="0" t="n"/>
      <c r="W32" s="0" t="n"/>
      <c r="X32" s="0" t="n"/>
      <c r="AA32" s="0" t="n"/>
      <c r="AE32" s="0" t="n"/>
      <c r="AI32" s="8" t="n"/>
      <c r="AJ32" s="8" t="n"/>
      <c r="AK32" s="8" t="n"/>
      <c r="AL32" s="8" t="n"/>
    </row>
    <row r="33">
      <c r="A33" s="0" t="n"/>
      <c r="B33" s="0" t="n"/>
      <c r="C33" s="0" t="n"/>
      <c r="M33" s="0" t="n"/>
      <c r="N33" s="0" t="n"/>
      <c r="O33" s="0" t="n"/>
      <c r="P33" s="0" t="n"/>
      <c r="Q33" s="0" t="n"/>
      <c r="T33" s="0" t="n"/>
      <c r="U33" s="0" t="n"/>
      <c r="V33" s="0" t="n"/>
      <c r="W33" s="0" t="n"/>
      <c r="X33" s="0" t="n"/>
      <c r="AA33" s="0" t="n"/>
      <c r="AE33" s="0" t="n"/>
      <c r="AI33" s="0" t="n"/>
      <c r="AJ33" s="0" t="n"/>
      <c r="AK33" s="0" t="n"/>
      <c r="AL33" s="0" t="n"/>
    </row>
    <row r="34">
      <c r="A34" s="0" t="n"/>
      <c r="B34" s="0" t="n"/>
      <c r="C34" s="0" t="n"/>
      <c r="M34" s="0" t="n"/>
      <c r="N34" s="0" t="n"/>
      <c r="O34" s="0" t="n"/>
      <c r="P34" s="0" t="n"/>
      <c r="Q34" s="0" t="n"/>
      <c r="T34" s="0" t="n"/>
      <c r="U34" s="0" t="n"/>
      <c r="V34" s="0" t="n"/>
      <c r="W34" s="0" t="n"/>
      <c r="X34" s="0" t="n"/>
      <c r="AA34" s="0" t="n"/>
      <c r="AE34" s="0" t="n"/>
      <c r="AI34" s="8" t="n"/>
      <c r="AJ34" s="8" t="n"/>
      <c r="AK34" s="8" t="n"/>
      <c r="AL34" s="8" t="n"/>
    </row>
    <row r="35">
      <c r="A35" s="0" t="n"/>
      <c r="B35" s="0" t="n"/>
      <c r="C35" s="0" t="n"/>
      <c r="M35" s="0" t="n"/>
      <c r="N35" s="0" t="n"/>
      <c r="O35" s="0" t="n"/>
      <c r="P35" s="0" t="n"/>
      <c r="Q35" s="0" t="n"/>
      <c r="T35" s="0" t="n"/>
      <c r="U35" s="0" t="n"/>
      <c r="V35" s="0" t="n"/>
      <c r="W35" s="0" t="n"/>
      <c r="X35" s="0" t="n"/>
      <c r="AA35" s="0" t="n"/>
      <c r="AE35" s="0" t="n"/>
      <c r="AI35" s="0" t="n"/>
      <c r="AJ35" s="0" t="n"/>
      <c r="AK35" s="0" t="n"/>
      <c r="AL35" s="0" t="n"/>
    </row>
    <row r="36">
      <c r="A36" s="0" t="n"/>
      <c r="B36" s="0" t="n"/>
      <c r="C36" s="0" t="n"/>
      <c r="M36" s="0" t="n"/>
      <c r="N36" s="0" t="n"/>
      <c r="O36" s="0" t="n"/>
      <c r="P36" s="0" t="n"/>
      <c r="Q36" s="0" t="n"/>
      <c r="T36" s="0" t="n"/>
      <c r="U36" s="0" t="n"/>
      <c r="V36" s="0" t="n"/>
      <c r="W36" s="0" t="n"/>
      <c r="X36" s="0" t="n"/>
      <c r="AA36" s="0" t="n"/>
      <c r="AE36" s="0" t="n"/>
      <c r="AI36" s="8" t="n"/>
      <c r="AJ36" s="8" t="n"/>
      <c r="AK36" s="8" t="n"/>
      <c r="AL36" s="8" t="n"/>
    </row>
    <row r="37">
      <c r="A37" s="0" t="n"/>
      <c r="B37" s="0" t="n"/>
      <c r="C37" s="0" t="n"/>
      <c r="M37" s="0" t="n"/>
      <c r="N37" s="0" t="n"/>
      <c r="O37" s="0" t="n"/>
      <c r="P37" s="0" t="n"/>
      <c r="Q37" s="0" t="n"/>
      <c r="T37" s="0" t="n"/>
      <c r="U37" s="0" t="n"/>
      <c r="V37" s="0" t="n"/>
      <c r="W37" s="0" t="n"/>
      <c r="X37" s="0" t="n"/>
      <c r="AA37" s="0" t="n"/>
      <c r="AE37" s="0" t="n"/>
      <c r="AI37" s="0" t="n"/>
      <c r="AJ37" s="0" t="n"/>
      <c r="AK37" s="0" t="n"/>
      <c r="AL37" s="0" t="n"/>
    </row>
    <row r="38">
      <c r="A38" s="0" t="n"/>
      <c r="B38" s="0" t="n"/>
      <c r="C38" s="0" t="n"/>
      <c r="M38" s="0" t="n"/>
      <c r="N38" s="0" t="n"/>
      <c r="O38" s="0" t="n"/>
      <c r="P38" s="0" t="n"/>
      <c r="Q38" s="0" t="n"/>
      <c r="T38" s="0" t="n"/>
      <c r="U38" s="0" t="n"/>
      <c r="V38" s="0" t="n"/>
      <c r="W38" s="0" t="n"/>
      <c r="X38" s="0" t="n"/>
      <c r="AA38" s="0" t="n"/>
      <c r="AE38" s="0" t="n"/>
      <c r="AI38" s="8" t="n"/>
      <c r="AJ38" s="8" t="n"/>
      <c r="AK38" s="8" t="n"/>
      <c r="AL38" s="8" t="n"/>
    </row>
    <row r="39">
      <c r="A39" s="0" t="n"/>
      <c r="B39" s="0" t="n"/>
      <c r="C39" s="0" t="n"/>
      <c r="M39" s="0" t="n"/>
      <c r="N39" s="0" t="n"/>
      <c r="O39" s="0" t="n"/>
      <c r="P39" s="0" t="n"/>
      <c r="Q39" s="0" t="n"/>
      <c r="T39" s="0" t="n"/>
      <c r="U39" s="0" t="n"/>
      <c r="V39" s="0" t="n"/>
      <c r="W39" s="0" t="n"/>
      <c r="X39" s="0" t="n"/>
      <c r="AA39" s="0" t="n"/>
      <c r="AE39" s="0" t="n"/>
      <c r="AI39" s="0" t="n"/>
      <c r="AJ39" s="0" t="n"/>
      <c r="AK39" s="0" t="n"/>
      <c r="AL39" s="0" t="n"/>
    </row>
    <row r="40">
      <c r="A40" s="0" t="n"/>
      <c r="B40" s="0" t="n"/>
      <c r="C40" s="0" t="n"/>
      <c r="M40" s="0" t="n"/>
      <c r="N40" s="0" t="n"/>
      <c r="O40" s="0" t="n"/>
      <c r="P40" s="0" t="n"/>
      <c r="Q40" s="0" t="n"/>
      <c r="T40" s="0" t="n"/>
      <c r="U40" s="0" t="n"/>
      <c r="V40" s="0" t="n"/>
      <c r="W40" s="0" t="n"/>
      <c r="X40" s="0" t="n"/>
      <c r="AA40" s="0" t="n"/>
      <c r="AE40" s="0" t="n"/>
      <c r="AI40" s="0" t="n"/>
      <c r="AJ40" s="0" t="n"/>
      <c r="AK40" s="0" t="n"/>
      <c r="AL40" s="0" t="n"/>
    </row>
    <row r="41">
      <c r="A41" s="0" t="n"/>
      <c r="B41" s="0" t="n"/>
      <c r="C41" s="0" t="n"/>
      <c r="M41" s="0" t="n"/>
      <c r="N41" s="0" t="n"/>
      <c r="O41" s="0" t="n"/>
      <c r="P41" s="0" t="n"/>
      <c r="Q41" s="0" t="n"/>
      <c r="T41" s="0" t="n"/>
      <c r="U41" s="0" t="n"/>
      <c r="V41" s="0" t="n"/>
      <c r="W41" s="0" t="n"/>
      <c r="X41" s="0" t="n"/>
      <c r="AA41" s="0" t="n"/>
      <c r="AE41" s="0" t="n"/>
      <c r="AI41" s="0" t="n"/>
      <c r="AJ41" s="0" t="n"/>
      <c r="AK41" s="0" t="n"/>
      <c r="AL41" s="0" t="n"/>
    </row>
    <row r="42">
      <c r="A42" s="0" t="n"/>
      <c r="B42" s="0" t="n"/>
      <c r="C42" s="0" t="n"/>
      <c r="M42" s="0" t="n"/>
      <c r="N42" s="0" t="n"/>
      <c r="O42" s="0" t="n"/>
      <c r="P42" s="0" t="n"/>
      <c r="Q42" s="0" t="n"/>
      <c r="T42" s="0" t="n"/>
      <c r="U42" s="0" t="n"/>
      <c r="V42" s="0" t="n"/>
      <c r="W42" s="0" t="n"/>
      <c r="X42" s="0" t="n"/>
      <c r="AA42" s="0" t="n"/>
      <c r="AE42" s="0" t="n"/>
      <c r="AI42" s="0" t="n"/>
      <c r="AJ42" s="0" t="n"/>
      <c r="AK42" s="0" t="n"/>
      <c r="AL42" s="0" t="n"/>
    </row>
    <row r="43">
      <c r="A43" s="0" t="n"/>
      <c r="B43" s="0" t="n"/>
      <c r="C43" s="0" t="n"/>
      <c r="M43" s="0" t="n"/>
      <c r="N43" s="0" t="n"/>
      <c r="O43" s="0" t="n"/>
      <c r="P43" s="0" t="n"/>
      <c r="Q43" s="0" t="n"/>
      <c r="T43" s="0" t="n"/>
      <c r="U43" s="0" t="n"/>
      <c r="V43" s="0" t="n"/>
      <c r="W43" s="0" t="n"/>
      <c r="X43" s="0" t="n"/>
      <c r="AA43" s="0" t="n"/>
      <c r="AE43" s="0" t="n"/>
      <c r="AI43" s="0" t="n"/>
      <c r="AJ43" s="0" t="n"/>
      <c r="AK43" s="0" t="n"/>
      <c r="AL43" s="0" t="n"/>
    </row>
    <row r="44">
      <c r="A44" s="0" t="n"/>
      <c r="B44" s="0" t="n"/>
      <c r="C44" s="0" t="n"/>
      <c r="M44" s="0" t="n"/>
      <c r="N44" s="0" t="n"/>
      <c r="O44" s="0" t="n"/>
      <c r="P44" s="0" t="n"/>
      <c r="Q44" s="0" t="n"/>
      <c r="T44" s="0" t="n"/>
      <c r="U44" s="0" t="n"/>
      <c r="V44" s="0" t="n"/>
      <c r="W44" s="0" t="n"/>
      <c r="X44" s="0" t="n"/>
      <c r="AA44" s="0" t="n"/>
      <c r="AE44" s="0" t="n"/>
      <c r="AI44" s="0" t="n"/>
      <c r="AJ44" s="0" t="n"/>
      <c r="AK44" s="0" t="n"/>
      <c r="AL44" s="0" t="n"/>
    </row>
    <row r="45">
      <c r="A45" s="0" t="n"/>
      <c r="B45" s="0" t="n"/>
      <c r="C45" s="0" t="n"/>
      <c r="M45" s="0" t="n"/>
      <c r="N45" s="0" t="n"/>
      <c r="O45" s="0" t="n"/>
      <c r="P45" s="0" t="n"/>
      <c r="Q45" s="0" t="n"/>
      <c r="T45" s="0" t="n"/>
      <c r="U45" s="0" t="n"/>
      <c r="V45" s="0" t="n"/>
      <c r="W45" s="0" t="n"/>
      <c r="X45" s="0" t="n"/>
      <c r="AA45" s="0" t="n"/>
      <c r="AE45" s="0" t="n"/>
      <c r="AI45" s="0" t="n"/>
      <c r="AJ45" s="0" t="n"/>
      <c r="AK45" s="0" t="n"/>
      <c r="AL45" s="0" t="n"/>
    </row>
    <row r="46">
      <c r="A46" s="0" t="n"/>
      <c r="B46" s="0" t="n"/>
      <c r="C46" s="0" t="n"/>
      <c r="M46" s="0" t="n"/>
      <c r="N46" s="0" t="n"/>
      <c r="O46" s="0" t="n"/>
      <c r="P46" s="0" t="n"/>
      <c r="Q46" s="0" t="n"/>
      <c r="T46" s="0" t="n"/>
      <c r="U46" s="0" t="n"/>
      <c r="V46" s="0" t="n"/>
      <c r="W46" s="0" t="n"/>
      <c r="X46" s="0" t="n"/>
      <c r="AA46" s="0" t="n"/>
      <c r="AE46" s="0" t="n"/>
      <c r="AI46" s="0" t="n"/>
      <c r="AJ46" s="0" t="n"/>
      <c r="AK46" s="0" t="n"/>
      <c r="AL46" s="0" t="n"/>
    </row>
    <row r="47">
      <c r="A47" s="0" t="n"/>
      <c r="B47" s="0" t="n"/>
      <c r="C47" s="0" t="n"/>
      <c r="M47" s="0" t="n"/>
      <c r="N47" s="0" t="n"/>
      <c r="O47" s="0" t="n"/>
      <c r="P47" s="0" t="n"/>
      <c r="Q47" s="0" t="n"/>
      <c r="T47" s="0" t="n"/>
      <c r="U47" s="0" t="n"/>
      <c r="V47" s="0" t="n"/>
      <c r="W47" s="0" t="n"/>
      <c r="X47" s="0" t="n"/>
      <c r="AA47" s="0" t="n"/>
      <c r="AE47" s="0" t="n"/>
      <c r="AI47" s="10" t="n"/>
      <c r="AJ47" s="10" t="n"/>
      <c r="AK47" s="10" t="n"/>
      <c r="AL47" s="10" t="n"/>
    </row>
    <row r="48">
      <c r="A48" s="0" t="n"/>
      <c r="B48" s="0" t="n"/>
      <c r="C48" s="0" t="n"/>
      <c r="M48" s="0" t="n"/>
      <c r="N48" s="0" t="n"/>
      <c r="O48" s="0" t="n"/>
      <c r="P48" s="0" t="n"/>
      <c r="Q48" s="0" t="n"/>
      <c r="T48" s="0" t="n"/>
      <c r="U48" s="0" t="n"/>
      <c r="V48" s="0" t="n"/>
      <c r="W48" s="0" t="n"/>
      <c r="X48" s="0" t="n"/>
      <c r="AA48" s="0" t="n"/>
      <c r="AE48" s="0" t="n"/>
      <c r="AI48" s="0" t="n"/>
      <c r="AJ48" s="0" t="n"/>
      <c r="AK48" s="0" t="n"/>
      <c r="AL48" s="0" t="n"/>
    </row>
    <row r="49">
      <c r="A49" s="0" t="n"/>
      <c r="B49" s="0" t="n"/>
      <c r="C49" s="0" t="n"/>
      <c r="M49" s="0" t="n"/>
      <c r="N49" s="0" t="n"/>
      <c r="O49" s="0" t="n"/>
      <c r="P49" s="0" t="n"/>
      <c r="Q49" s="0" t="n"/>
      <c r="T49" s="0" t="n"/>
      <c r="U49" s="0" t="n"/>
      <c r="V49" s="0" t="n"/>
      <c r="W49" s="0" t="n"/>
      <c r="X49" s="0" t="n"/>
      <c r="AA49" s="0" t="n"/>
      <c r="AE49" s="0" t="n"/>
      <c r="AI49" s="0" t="n"/>
      <c r="AJ49" s="0" t="n"/>
      <c r="AK49" s="0" t="n"/>
      <c r="AL49" s="0" t="n"/>
    </row>
    <row r="50">
      <c r="A50" s="0" t="n"/>
      <c r="B50" s="0" t="n"/>
      <c r="C50" s="0" t="n"/>
      <c r="M50" s="0" t="n"/>
      <c r="N50" s="0" t="n"/>
      <c r="O50" s="0" t="n"/>
      <c r="P50" s="0" t="n"/>
      <c r="Q50" s="0" t="n"/>
      <c r="T50" s="0" t="n"/>
      <c r="U50" s="0" t="n"/>
      <c r="V50" s="0" t="n"/>
      <c r="W50" s="0" t="n"/>
      <c r="X50" s="0" t="n"/>
      <c r="AA50" s="0" t="n"/>
      <c r="AE50" s="0" t="n"/>
      <c r="AI50" s="0" t="n"/>
      <c r="AJ50" s="0" t="n"/>
      <c r="AK50" s="0" t="n"/>
      <c r="AL50" s="0" t="n"/>
    </row>
    <row r="51">
      <c r="A51" s="0" t="n"/>
      <c r="B51" s="0" t="n"/>
      <c r="C51" s="0" t="n"/>
      <c r="M51" s="0" t="n"/>
      <c r="N51" s="0" t="n"/>
      <c r="O51" s="0" t="n"/>
      <c r="P51" s="0" t="n"/>
      <c r="Q51" s="0" t="n"/>
      <c r="T51" s="0" t="n"/>
      <c r="U51" s="0" t="n"/>
      <c r="V51" s="0" t="n"/>
      <c r="W51" s="0" t="n"/>
      <c r="X51" s="0" t="n"/>
      <c r="AA51" s="0" t="n"/>
      <c r="AE51" s="0" t="n"/>
      <c r="AI51" s="8" t="n"/>
      <c r="AJ51" s="8" t="n"/>
      <c r="AK51" s="8" t="n"/>
      <c r="AL51" s="8" t="n"/>
    </row>
    <row r="52">
      <c r="A52" s="0" t="n"/>
      <c r="B52" s="0" t="n"/>
      <c r="C52" s="0" t="n"/>
      <c r="M52" s="0" t="n"/>
      <c r="N52" s="0" t="n"/>
      <c r="O52" s="0" t="n"/>
      <c r="P52" s="0" t="n"/>
      <c r="Q52" s="0" t="n"/>
      <c r="T52" s="0" t="n"/>
      <c r="U52" s="0" t="n"/>
      <c r="V52" s="0" t="n"/>
      <c r="W52" s="0" t="n"/>
      <c r="X52" s="0" t="n"/>
      <c r="AA52" s="0" t="n"/>
      <c r="AE52" s="0" t="n"/>
      <c r="AI52" s="0" t="n"/>
      <c r="AJ52" s="0" t="n"/>
      <c r="AK52" s="0" t="n"/>
      <c r="AL52" s="0" t="n"/>
    </row>
    <row r="53">
      <c r="A53" s="0" t="n"/>
      <c r="B53" s="0" t="n"/>
      <c r="C53" s="0" t="n"/>
      <c r="M53" s="0" t="n"/>
      <c r="N53" s="0" t="n"/>
      <c r="O53" s="0" t="n"/>
      <c r="P53" s="0" t="n"/>
      <c r="Q53" s="0" t="n"/>
      <c r="T53" s="0" t="n"/>
      <c r="U53" s="0" t="n"/>
      <c r="V53" s="0" t="n"/>
      <c r="W53" s="0" t="n"/>
      <c r="X53" s="0" t="n"/>
      <c r="AA53" s="0" t="n"/>
      <c r="AE53" s="0" t="n"/>
      <c r="AI53" s="8" t="n"/>
      <c r="AJ53" s="8" t="n"/>
      <c r="AK53" s="8" t="n"/>
      <c r="AL53" s="8" t="n"/>
    </row>
    <row r="54">
      <c r="A54" s="0" t="n"/>
      <c r="B54" s="0" t="n"/>
      <c r="C54" s="0" t="n"/>
      <c r="M54" s="0" t="n"/>
      <c r="N54" s="0" t="n"/>
      <c r="O54" s="0" t="n"/>
      <c r="P54" s="0" t="n"/>
      <c r="Q54" s="0" t="n"/>
      <c r="T54" s="0" t="n"/>
      <c r="U54" s="0" t="n"/>
      <c r="V54" s="0" t="n"/>
      <c r="W54" s="0" t="n"/>
      <c r="X54" s="0" t="n"/>
      <c r="AA54" s="0" t="n"/>
      <c r="AE54" s="0" t="n"/>
      <c r="AI54" s="0" t="n"/>
      <c r="AJ54" s="0" t="n"/>
      <c r="AK54" s="0" t="n"/>
      <c r="AL54" s="0" t="n"/>
    </row>
    <row r="55">
      <c r="A55" s="0" t="n"/>
      <c r="B55" s="0" t="n"/>
      <c r="C55" s="0" t="n"/>
      <c r="M55" s="0" t="n"/>
      <c r="N55" s="0" t="n"/>
      <c r="O55" s="0" t="n"/>
      <c r="P55" s="0" t="n"/>
      <c r="Q55" s="0" t="n"/>
      <c r="T55" s="0" t="n"/>
      <c r="U55" s="0" t="n"/>
      <c r="V55" s="0" t="n"/>
      <c r="W55" s="0" t="n"/>
      <c r="X55" s="0" t="n"/>
      <c r="AA55" s="0" t="n"/>
      <c r="AE55" s="0" t="n"/>
      <c r="AI55" s="8" t="n"/>
      <c r="AJ55" s="8" t="n"/>
      <c r="AK55" s="8" t="n"/>
      <c r="AL55" s="8" t="n"/>
    </row>
    <row r="56">
      <c r="A56" s="0" t="n"/>
      <c r="B56" s="0" t="n"/>
      <c r="C56" s="0" t="n"/>
      <c r="M56" s="0" t="n"/>
      <c r="N56" s="0" t="n"/>
      <c r="O56" s="0" t="n"/>
      <c r="P56" s="0" t="n"/>
      <c r="Q56" s="0" t="n"/>
      <c r="T56" s="0" t="n"/>
      <c r="U56" s="0" t="n"/>
      <c r="V56" s="0" t="n"/>
      <c r="W56" s="0" t="n"/>
      <c r="X56" s="0" t="n"/>
      <c r="AA56" s="0" t="n"/>
      <c r="AE56" s="0" t="n"/>
      <c r="AI56" s="0" t="n"/>
      <c r="AJ56" s="0" t="n"/>
      <c r="AK56" s="0" t="n"/>
      <c r="AL56" s="0" t="n"/>
    </row>
    <row r="57">
      <c r="A57" s="0" t="n"/>
      <c r="B57" s="0" t="n"/>
      <c r="C57" s="0" t="n"/>
      <c r="M57" s="0" t="n"/>
      <c r="N57" s="0" t="n"/>
      <c r="O57" s="0" t="n"/>
      <c r="P57" s="0" t="n"/>
      <c r="Q57" s="0" t="n"/>
      <c r="T57" s="0" t="n"/>
      <c r="U57" s="0" t="n"/>
      <c r="V57" s="0" t="n"/>
      <c r="W57" s="0" t="n"/>
      <c r="X57" s="0" t="n"/>
      <c r="AA57" s="0" t="n"/>
      <c r="AE57" s="0" t="n"/>
      <c r="AI57" s="8" t="n"/>
      <c r="AJ57" s="8" t="n"/>
      <c r="AK57" s="8" t="n"/>
      <c r="AL57" s="8" t="n"/>
    </row>
    <row r="58">
      <c r="A58" s="0" t="n"/>
      <c r="B58" s="0" t="n"/>
      <c r="C58" s="0" t="n"/>
      <c r="M58" s="0" t="n"/>
      <c r="N58" s="0" t="n"/>
      <c r="O58" s="0" t="n"/>
      <c r="P58" s="0" t="n"/>
      <c r="Q58" s="0" t="n"/>
      <c r="T58" s="0" t="n"/>
      <c r="U58" s="0" t="n"/>
      <c r="V58" s="0" t="n"/>
      <c r="W58" s="0" t="n"/>
      <c r="X58" s="0" t="n"/>
      <c r="AA58" s="0" t="n"/>
      <c r="AE58" s="0" t="n"/>
      <c r="AI58" s="0" t="n"/>
      <c r="AJ58" s="0" t="n"/>
      <c r="AK58" s="0" t="n"/>
      <c r="AL58" s="0" t="n"/>
    </row>
    <row r="59">
      <c r="A59" s="0" t="n"/>
      <c r="B59" s="0" t="n"/>
      <c r="C59" s="0" t="n"/>
      <c r="M59" s="0" t="n"/>
      <c r="N59" s="0" t="n"/>
      <c r="O59" s="0" t="n"/>
      <c r="P59" s="0" t="n"/>
      <c r="Q59" s="0" t="n"/>
      <c r="T59" s="0" t="n"/>
      <c r="U59" s="0" t="n"/>
      <c r="V59" s="0" t="n"/>
      <c r="W59" s="0" t="n"/>
      <c r="X59" s="0" t="n"/>
      <c r="AA59" s="0" t="n"/>
      <c r="AE59" s="0" t="n"/>
      <c r="AI59" s="8" t="n"/>
      <c r="AJ59" s="8" t="n"/>
      <c r="AK59" s="8" t="n"/>
      <c r="AL59" s="8" t="n"/>
    </row>
    <row r="60">
      <c r="A60" s="0" t="n"/>
      <c r="B60" s="0" t="n"/>
      <c r="C60" s="0" t="n"/>
      <c r="M60" s="0" t="n"/>
      <c r="N60" s="0" t="n"/>
      <c r="O60" s="0" t="n"/>
      <c r="P60" s="0" t="n"/>
      <c r="Q60" s="0" t="n"/>
      <c r="T60" s="0" t="n"/>
      <c r="U60" s="0" t="n"/>
      <c r="V60" s="0" t="n"/>
      <c r="W60" s="0" t="n"/>
      <c r="X60" s="0" t="n"/>
      <c r="AA60" s="0" t="n"/>
      <c r="AE60" s="0" t="n"/>
      <c r="AI60" s="0" t="n"/>
      <c r="AJ60" s="0" t="n"/>
      <c r="AK60" s="0" t="n"/>
      <c r="AL60" s="0" t="n"/>
    </row>
    <row r="61">
      <c r="A61" s="0" t="n"/>
      <c r="B61" s="0" t="n"/>
      <c r="C61" s="0" t="n"/>
      <c r="M61" s="0" t="n"/>
      <c r="N61" s="0" t="n"/>
      <c r="O61" s="0" t="n"/>
      <c r="P61" s="0" t="n"/>
      <c r="Q61" s="0" t="n"/>
      <c r="T61" s="0" t="n"/>
      <c r="U61" s="0" t="n"/>
      <c r="V61" s="0" t="n"/>
      <c r="W61" s="0" t="n"/>
      <c r="X61" s="0" t="n"/>
      <c r="AA61" s="0" t="n"/>
      <c r="AE61" s="0" t="n"/>
      <c r="AI61" s="8" t="n"/>
      <c r="AJ61" s="8" t="n"/>
      <c r="AK61" s="8" t="n"/>
      <c r="AL61" s="8" t="n"/>
    </row>
    <row r="62">
      <c r="A62" s="0" t="n"/>
      <c r="B62" s="0" t="n"/>
      <c r="C62" s="0" t="n"/>
      <c r="M62" s="0" t="n"/>
      <c r="N62" s="0" t="n"/>
      <c r="O62" s="0" t="n"/>
      <c r="P62" s="0" t="n"/>
      <c r="Q62" s="0" t="n"/>
      <c r="T62" s="0" t="n"/>
      <c r="U62" s="0" t="n"/>
      <c r="V62" s="0" t="n"/>
      <c r="W62" s="0" t="n"/>
      <c r="X62" s="0" t="n"/>
      <c r="AA62" s="0" t="n"/>
      <c r="AE62" s="0" t="n"/>
      <c r="AI62" s="0" t="n"/>
      <c r="AJ62" s="0" t="n"/>
      <c r="AK62" s="0" t="n"/>
      <c r="AL62" s="0" t="n"/>
    </row>
    <row r="63">
      <c r="A63" s="0" t="n"/>
      <c r="B63" s="0" t="n"/>
      <c r="C63" s="0" t="n"/>
      <c r="M63" s="0" t="n"/>
      <c r="N63" s="0" t="n"/>
      <c r="O63" s="0" t="n"/>
      <c r="P63" s="0" t="n"/>
      <c r="Q63" s="0" t="n"/>
      <c r="T63" s="0" t="n"/>
      <c r="U63" s="0" t="n"/>
      <c r="V63" s="0" t="n"/>
      <c r="W63" s="0" t="n"/>
      <c r="X63" s="0" t="n"/>
      <c r="AA63" s="0" t="n"/>
      <c r="AE63" s="0" t="n"/>
      <c r="AI63" s="0" t="n"/>
      <c r="AJ63" s="0" t="n"/>
      <c r="AK63" s="0" t="n"/>
      <c r="AL63" s="0" t="n"/>
    </row>
    <row r="64">
      <c r="A64" s="0" t="n"/>
      <c r="B64" s="0" t="n"/>
      <c r="C64" s="0" t="n"/>
      <c r="M64" s="0" t="n"/>
      <c r="N64" s="0" t="n"/>
      <c r="O64" s="0" t="n"/>
      <c r="P64" s="0" t="n"/>
      <c r="Q64" s="0" t="n"/>
      <c r="T64" s="0" t="n"/>
      <c r="U64" s="0" t="n"/>
      <c r="V64" s="0" t="n"/>
      <c r="W64" s="0" t="n"/>
      <c r="X64" s="0" t="n"/>
      <c r="AA64" s="0" t="n"/>
      <c r="AE64" s="0" t="n"/>
      <c r="AI64" s="0" t="n"/>
      <c r="AJ64" s="0" t="n"/>
      <c r="AK64" s="0" t="n"/>
      <c r="AL64" s="0" t="n"/>
    </row>
    <row r="65">
      <c r="A65" s="0" t="n"/>
      <c r="B65" s="0" t="n"/>
      <c r="C65" s="0" t="n"/>
      <c r="M65" s="0" t="n"/>
      <c r="N65" s="0" t="n"/>
      <c r="O65" s="0" t="n"/>
      <c r="P65" s="0" t="n"/>
      <c r="Q65" s="0" t="n"/>
      <c r="T65" s="0" t="n"/>
      <c r="U65" s="0" t="n"/>
      <c r="V65" s="0" t="n"/>
      <c r="W65" s="0" t="n"/>
      <c r="X65" s="0" t="n"/>
      <c r="AA65" s="0" t="n"/>
      <c r="AE65" s="0" t="n"/>
      <c r="AI65" s="0" t="n"/>
      <c r="AJ65" s="0" t="n"/>
      <c r="AK65" s="0" t="n"/>
      <c r="AL65" s="0" t="n"/>
    </row>
    <row r="66">
      <c r="A66" s="0" t="n"/>
      <c r="B66" s="0" t="n"/>
      <c r="C66" s="0" t="n"/>
      <c r="M66" s="0" t="n"/>
      <c r="N66" s="0" t="n"/>
      <c r="O66" s="0" t="n"/>
      <c r="P66" s="0" t="n"/>
      <c r="Q66" s="0" t="n"/>
      <c r="T66" s="0" t="n"/>
      <c r="U66" s="0" t="n"/>
      <c r="V66" s="0" t="n"/>
      <c r="W66" s="0" t="n"/>
      <c r="X66" s="0" t="n"/>
      <c r="AA66" s="0" t="n"/>
      <c r="AE66" s="0" t="n"/>
      <c r="AI66" s="0" t="n"/>
      <c r="AJ66" s="0" t="n"/>
      <c r="AK66" s="0" t="n"/>
      <c r="AL66" s="0" t="n"/>
    </row>
    <row r="67">
      <c r="A67" s="0" t="n"/>
      <c r="B67" s="0" t="n"/>
      <c r="C67" s="0" t="n"/>
      <c r="M67" s="0" t="n"/>
      <c r="N67" s="0" t="n"/>
      <c r="O67" s="0" t="n"/>
      <c r="P67" s="0" t="n"/>
      <c r="Q67" s="0" t="n"/>
      <c r="T67" s="0" t="n"/>
      <c r="U67" s="0" t="n"/>
      <c r="V67" s="0" t="n"/>
      <c r="W67" s="0" t="n"/>
      <c r="X67" s="0" t="n"/>
      <c r="AA67" s="0" t="n"/>
      <c r="AE67" s="0" t="n"/>
      <c r="AI67" s="0" t="n"/>
      <c r="AJ67" s="0" t="n"/>
      <c r="AK67" s="0" t="n"/>
      <c r="AL67" s="0" t="n"/>
    </row>
    <row r="68">
      <c r="A68" s="0" t="n"/>
      <c r="B68" s="0" t="n"/>
      <c r="C68" s="0" t="n"/>
      <c r="M68" s="0" t="n"/>
      <c r="N68" s="0" t="n"/>
      <c r="O68" s="0" t="n"/>
      <c r="P68" s="0" t="n"/>
      <c r="Q68" s="0" t="n"/>
      <c r="T68" s="0" t="n"/>
      <c r="U68" s="0" t="n"/>
      <c r="V68" s="0" t="n"/>
      <c r="W68" s="0" t="n"/>
      <c r="X68" s="0" t="n"/>
      <c r="AA68" s="0" t="n"/>
      <c r="AE68" s="0" t="n"/>
      <c r="AI68" s="0" t="n"/>
      <c r="AJ68" s="0" t="n"/>
      <c r="AK68" s="0" t="n"/>
      <c r="AL68" s="0" t="n"/>
    </row>
    <row r="69">
      <c r="A69" s="0" t="n"/>
      <c r="B69" s="0" t="n"/>
      <c r="C69" s="0" t="n"/>
      <c r="M69" s="0" t="n"/>
      <c r="N69" s="0" t="n"/>
      <c r="O69" s="0" t="n"/>
      <c r="P69" s="0" t="n"/>
      <c r="Q69" s="0" t="n"/>
      <c r="T69" s="0" t="n"/>
      <c r="U69" s="0" t="n"/>
      <c r="V69" s="0" t="n"/>
      <c r="W69" s="0" t="n"/>
      <c r="X69" s="0" t="n"/>
      <c r="AA69" s="0" t="n"/>
      <c r="AE69" s="0" t="n"/>
      <c r="AI69" s="0" t="n"/>
      <c r="AJ69" s="0" t="n"/>
      <c r="AK69" s="0" t="n"/>
      <c r="AL69" s="0" t="n"/>
    </row>
    <row r="70">
      <c r="A70" s="0" t="n"/>
      <c r="B70" s="0" t="n"/>
      <c r="C70" s="0" t="n"/>
      <c r="M70" s="0" t="n"/>
      <c r="N70" s="0" t="n"/>
      <c r="O70" s="0" t="n"/>
      <c r="P70" s="0" t="n"/>
      <c r="Q70" s="0" t="n"/>
      <c r="T70" s="0" t="n"/>
      <c r="U70" s="0" t="n"/>
      <c r="V70" s="0" t="n"/>
      <c r="W70" s="0" t="n"/>
      <c r="X70" s="0" t="n"/>
      <c r="AA70" s="0" t="n"/>
      <c r="AE70" s="0" t="n"/>
      <c r="AI70" s="10" t="n"/>
      <c r="AJ70" s="10" t="n"/>
      <c r="AK70" s="10" t="n"/>
      <c r="AL70" s="10" t="n"/>
    </row>
    <row r="71">
      <c r="A71" s="0" t="n"/>
      <c r="B71" s="0" t="n"/>
      <c r="C71" s="0" t="n"/>
      <c r="M71" s="0" t="n"/>
      <c r="N71" s="0" t="n"/>
      <c r="O71" s="0" t="n"/>
      <c r="P71" s="0" t="n"/>
      <c r="Q71" s="0" t="n"/>
      <c r="T71" s="0" t="n"/>
      <c r="U71" s="0" t="n"/>
      <c r="V71" s="0" t="n"/>
      <c r="W71" s="0" t="n"/>
      <c r="X71" s="0" t="n"/>
      <c r="AA71" s="0" t="n"/>
      <c r="AE71" s="0" t="n"/>
      <c r="AI71" s="0" t="n"/>
      <c r="AJ71" s="0" t="n"/>
      <c r="AK71" s="0" t="n"/>
      <c r="AL71" s="0" t="n"/>
    </row>
    <row r="72">
      <c r="A72" s="0" t="n"/>
      <c r="B72" s="0" t="n"/>
      <c r="C72" s="0" t="n"/>
      <c r="M72" s="0" t="n"/>
      <c r="N72" s="0" t="n"/>
      <c r="O72" s="0" t="n"/>
      <c r="P72" s="0" t="n"/>
      <c r="Q72" s="0" t="n"/>
      <c r="T72" s="0" t="n"/>
      <c r="U72" s="0" t="n"/>
      <c r="V72" s="0" t="n"/>
      <c r="W72" s="0" t="n"/>
      <c r="X72" s="0" t="n"/>
      <c r="AA72" s="0" t="n"/>
      <c r="AE72" s="0" t="n"/>
      <c r="AI72" s="0" t="n"/>
      <c r="AJ72" s="0" t="n"/>
      <c r="AK72" s="0" t="n"/>
      <c r="AL72" s="0" t="n"/>
    </row>
    <row r="73">
      <c r="A73" s="0" t="n"/>
      <c r="B73" s="0" t="n"/>
      <c r="C73" s="0" t="n"/>
      <c r="M73" s="0" t="n"/>
      <c r="N73" s="0" t="n"/>
      <c r="O73" s="0" t="n"/>
      <c r="P73" s="0" t="n"/>
      <c r="Q73" s="0" t="n"/>
      <c r="T73" s="0" t="n"/>
      <c r="U73" s="0" t="n"/>
      <c r="V73" s="0" t="n"/>
      <c r="W73" s="0" t="n"/>
      <c r="X73" s="0" t="n"/>
      <c r="AA73" s="0" t="n"/>
      <c r="AE73" s="0" t="n"/>
      <c r="AI73" s="0" t="n"/>
      <c r="AJ73" s="0" t="n"/>
      <c r="AK73" s="0" t="n"/>
      <c r="AL73" s="0" t="n"/>
    </row>
    <row r="74">
      <c r="A74" s="0" t="n"/>
      <c r="B74" s="0" t="n"/>
      <c r="C74" s="0" t="n"/>
      <c r="M74" s="0" t="n"/>
      <c r="N74" s="0" t="n"/>
      <c r="O74" s="0" t="n"/>
      <c r="P74" s="0" t="n"/>
      <c r="Q74" s="0" t="n"/>
      <c r="T74" s="0" t="n"/>
      <c r="U74" s="0" t="n"/>
      <c r="V74" s="0" t="n"/>
      <c r="W74" s="0" t="n"/>
      <c r="X74" s="0" t="n"/>
      <c r="AA74" s="0" t="n"/>
      <c r="AE74" s="0" t="n"/>
      <c r="AI74" s="8" t="n"/>
      <c r="AJ74" s="8" t="n"/>
      <c r="AK74" s="8" t="n"/>
      <c r="AL74" s="8" t="n"/>
    </row>
    <row r="75">
      <c r="A75" s="0" t="n"/>
      <c r="B75" s="0" t="n"/>
      <c r="C75" s="0" t="n"/>
      <c r="M75" s="0" t="n"/>
      <c r="N75" s="0" t="n"/>
      <c r="O75" s="0" t="n"/>
      <c r="P75" s="0" t="n"/>
      <c r="Q75" s="0" t="n"/>
      <c r="T75" s="0" t="n"/>
      <c r="U75" s="0" t="n"/>
      <c r="V75" s="0" t="n"/>
      <c r="W75" s="0" t="n"/>
      <c r="X75" s="0" t="n"/>
      <c r="AA75" s="0" t="n"/>
      <c r="AE75" s="0" t="n"/>
      <c r="AI75" s="0" t="n"/>
      <c r="AJ75" s="0" t="n"/>
      <c r="AK75" s="0" t="n"/>
      <c r="AL75" s="0" t="n"/>
    </row>
    <row r="76">
      <c r="A76" s="0" t="n"/>
      <c r="B76" s="0" t="n"/>
      <c r="C76" s="0" t="n"/>
      <c r="M76" s="0" t="n"/>
      <c r="N76" s="0" t="n"/>
      <c r="O76" s="0" t="n"/>
      <c r="P76" s="0" t="n"/>
      <c r="Q76" s="0" t="n"/>
      <c r="T76" s="0" t="n"/>
      <c r="U76" s="0" t="n"/>
      <c r="V76" s="0" t="n"/>
      <c r="W76" s="0" t="n"/>
      <c r="X76" s="0" t="n"/>
      <c r="AA76" s="0" t="n"/>
      <c r="AE76" s="0" t="n"/>
      <c r="AI76" s="8" t="n"/>
      <c r="AJ76" s="8" t="n"/>
      <c r="AK76" s="8" t="n"/>
      <c r="AL76" s="8" t="n"/>
    </row>
    <row r="77">
      <c r="A77" s="0" t="n"/>
      <c r="B77" s="0" t="n"/>
      <c r="C77" s="0" t="n"/>
      <c r="M77" s="0" t="n"/>
      <c r="N77" s="0" t="n"/>
      <c r="O77" s="0" t="n"/>
      <c r="P77" s="0" t="n"/>
      <c r="Q77" s="0" t="n"/>
      <c r="T77" s="0" t="n"/>
      <c r="U77" s="0" t="n"/>
      <c r="V77" s="0" t="n"/>
      <c r="W77" s="0" t="n"/>
      <c r="X77" s="0" t="n"/>
      <c r="AA77" s="0" t="n"/>
      <c r="AE77" s="0" t="n"/>
      <c r="AI77" s="0" t="n"/>
      <c r="AJ77" s="0" t="n"/>
      <c r="AK77" s="0" t="n"/>
      <c r="AL77" s="0" t="n"/>
    </row>
    <row r="78">
      <c r="A78" s="0" t="n"/>
      <c r="B78" s="0" t="n"/>
      <c r="C78" s="0" t="n"/>
      <c r="M78" s="0" t="n"/>
      <c r="N78" s="0" t="n"/>
      <c r="O78" s="0" t="n"/>
      <c r="P78" s="0" t="n"/>
      <c r="Q78" s="0" t="n"/>
      <c r="T78" s="0" t="n"/>
      <c r="U78" s="0" t="n"/>
      <c r="V78" s="0" t="n"/>
      <c r="W78" s="0" t="n"/>
      <c r="X78" s="0" t="n"/>
      <c r="AA78" s="0" t="n"/>
      <c r="AE78" s="0" t="n"/>
      <c r="AI78" s="8" t="n"/>
      <c r="AJ78" s="8" t="n"/>
      <c r="AK78" s="8" t="n"/>
      <c r="AL78" s="8" t="n"/>
    </row>
    <row customFormat="1" r="79" s="12">
      <c r="A79" s="12" t="n"/>
      <c r="B79" s="12" t="n"/>
      <c r="C79" s="12" t="n"/>
      <c r="M79" s="12" t="n"/>
      <c r="N79" s="12" t="n"/>
      <c r="O79" s="12" t="n"/>
      <c r="P79" s="12" t="n"/>
      <c r="Q79" s="12" t="n"/>
      <c r="T79" s="12" t="n"/>
      <c r="U79" s="12" t="n"/>
      <c r="V79" s="12" t="n"/>
      <c r="W79" s="12" t="n"/>
      <c r="X79" s="12" t="n"/>
      <c r="AA79" s="12" t="n"/>
      <c r="AE79" s="12" t="n"/>
      <c r="AI79" s="12" t="n"/>
      <c r="AJ79" s="12" t="n"/>
      <c r="AK79" s="12" t="n"/>
      <c r="AL79" s="12" t="n"/>
    </row>
    <row r="80">
      <c r="A80" s="0" t="n"/>
      <c r="B80" s="0" t="n"/>
      <c r="C80" s="0" t="n"/>
      <c r="D80" s="0" t="n"/>
      <c r="E80" s="0" t="n"/>
      <c r="F80" s="0" t="n"/>
      <c r="G80" s="0" t="n"/>
      <c r="H80" s="0" t="n"/>
      <c r="I80" s="0" t="n"/>
      <c r="J80" s="0" t="n"/>
      <c r="K80" s="0" t="n"/>
      <c r="L80" s="0" t="n"/>
      <c r="M80" s="0" t="n"/>
      <c r="N80" s="0" t="n"/>
      <c r="O80" s="0" t="n"/>
      <c r="P80" s="0" t="n"/>
      <c r="Q80" s="0" t="n"/>
      <c r="R80" s="0" t="n"/>
      <c r="S80" s="0" t="n"/>
      <c r="T80" s="0" t="n"/>
      <c r="U80" s="0" t="n"/>
      <c r="V80" s="0" t="n"/>
      <c r="W80" s="0" t="n"/>
      <c r="X80" s="0" t="n"/>
      <c r="Y80" s="0" t="n"/>
      <c r="Z80" s="0" t="n"/>
      <c r="AA80" s="0" t="n"/>
      <c r="AB80" s="0" t="n"/>
      <c r="AC80" s="0" t="n"/>
      <c r="AD80" s="0" t="n"/>
      <c r="AE80" s="0" t="n"/>
      <c r="AF80" s="0" t="n"/>
      <c r="AG80" s="0" t="n"/>
      <c r="AH80" s="0" t="n"/>
      <c r="AI80" s="8" t="n"/>
      <c r="AJ80" s="8" t="n"/>
      <c r="AK80" s="8" t="n"/>
      <c r="AL80" s="8" t="n"/>
      <c r="AM80" s="0" t="n"/>
      <c r="AN80" s="0" t="n"/>
      <c r="AO80" s="0" t="n"/>
      <c r="AP80" s="0" t="n"/>
      <c r="AQ80" s="0" t="n"/>
      <c r="AR80" s="0" t="n"/>
      <c r="AS80" s="0" t="n"/>
    </row>
    <row customFormat="1" r="81" s="12">
      <c r="A81" s="12" t="n"/>
      <c r="B81" s="12" t="n"/>
      <c r="C81" s="12" t="n"/>
      <c r="M81" s="12" t="n"/>
      <c r="N81" s="12" t="n"/>
      <c r="O81" s="12" t="n"/>
      <c r="P81" s="12" t="n"/>
      <c r="Q81" s="12" t="n"/>
      <c r="T81" s="12" t="n"/>
      <c r="U81" s="12" t="n"/>
      <c r="V81" s="12" t="n"/>
      <c r="W81" s="12" t="n"/>
      <c r="X81" s="12" t="n"/>
      <c r="AA81" s="12" t="n"/>
      <c r="AB81" s="12" t="n"/>
      <c r="AC81" s="12" t="n"/>
      <c r="AD81" s="12" t="n"/>
      <c r="AE81" s="12" t="n"/>
      <c r="AF81" s="12" t="n"/>
      <c r="AI81" s="12" t="n"/>
      <c r="AJ81" s="12" t="n"/>
      <c r="AK81" s="12" t="n"/>
      <c r="AL81" s="12" t="n"/>
    </row>
    <row r="82">
      <c r="A82" s="0" t="n"/>
      <c r="B82" s="0" t="n"/>
      <c r="C82" s="0" t="n"/>
      <c r="M82" s="0" t="n"/>
      <c r="N82" s="0" t="n"/>
      <c r="O82" s="0" t="n"/>
      <c r="P82" s="0" t="n"/>
      <c r="Q82" s="0" t="n"/>
      <c r="T82" s="0" t="n"/>
      <c r="U82" s="0" t="n"/>
      <c r="V82" s="0" t="n"/>
      <c r="W82" s="0" t="n"/>
      <c r="X82" s="0" t="n"/>
      <c r="AA82" s="0" t="n"/>
      <c r="AB82" s="0" t="n"/>
      <c r="AC82" s="0" t="n"/>
      <c r="AD82" s="0" t="n"/>
      <c r="AE82" s="0" t="n"/>
      <c r="AF82" s="0" t="n"/>
      <c r="AI82" s="8" t="n"/>
      <c r="AJ82" s="8" t="n"/>
      <c r="AK82" s="8" t="n"/>
      <c r="AL82" s="8" t="n"/>
    </row>
    <row r="83">
      <c r="A83" s="0" t="n"/>
      <c r="B83" s="0" t="n"/>
      <c r="C83" s="0" t="n"/>
      <c r="M83" s="0" t="n"/>
      <c r="N83" s="0" t="n"/>
      <c r="O83" s="0" t="n"/>
      <c r="P83" s="0" t="n"/>
      <c r="Q83" s="0" t="n"/>
      <c r="T83" s="0" t="n"/>
      <c r="U83" s="0" t="n"/>
      <c r="V83" s="0" t="n"/>
      <c r="W83" s="0" t="n"/>
      <c r="X83" s="0" t="n"/>
      <c r="AA83" s="0" t="n"/>
      <c r="AB83" s="0" t="n"/>
      <c r="AC83" s="0" t="n"/>
      <c r="AD83" s="0" t="n"/>
      <c r="AE83" s="0" t="n"/>
      <c r="AF83" s="0" t="n"/>
      <c r="AI83" s="0" t="n"/>
      <c r="AJ83" s="0" t="n"/>
      <c r="AK83" s="0" t="n"/>
      <c r="AL83" s="0" t="n"/>
    </row>
    <row r="84">
      <c r="A84" s="0" t="n"/>
      <c r="B84" s="0" t="n"/>
      <c r="C84" s="0" t="n"/>
      <c r="M84" s="0" t="n"/>
      <c r="N84" s="0" t="n"/>
      <c r="O84" s="0" t="n"/>
      <c r="P84" s="0" t="n"/>
      <c r="Q84" s="0" t="n"/>
      <c r="T84" s="0" t="n"/>
      <c r="U84" s="0" t="n"/>
      <c r="V84" s="0" t="n"/>
      <c r="W84" s="0" t="n"/>
      <c r="X84" s="0" t="n"/>
      <c r="AA84" s="0" t="n"/>
      <c r="AB84" s="0" t="n"/>
      <c r="AC84" s="0" t="n"/>
      <c r="AD84" s="0" t="n"/>
      <c r="AE84" s="0" t="n"/>
      <c r="AF84" s="0" t="n"/>
      <c r="AI84" s="8" t="n"/>
      <c r="AJ84" s="8" t="n"/>
      <c r="AK84" s="8" t="n"/>
      <c r="AL84" s="8" t="n"/>
    </row>
    <row r="85">
      <c r="A85" s="0" t="n"/>
      <c r="B85" s="0" t="n"/>
      <c r="C85" s="0" t="n"/>
      <c r="M85" s="0" t="n"/>
      <c r="N85" s="0" t="n"/>
      <c r="O85" s="0" t="n"/>
      <c r="P85" s="0" t="n"/>
      <c r="Q85" s="0" t="n"/>
      <c r="T85" s="0" t="n"/>
      <c r="U85" s="0" t="n"/>
      <c r="V85" s="0" t="n"/>
      <c r="W85" s="0" t="n"/>
      <c r="X85" s="0" t="n"/>
      <c r="AA85" s="0" t="n"/>
      <c r="AB85" s="0" t="n"/>
      <c r="AC85" s="0" t="n"/>
      <c r="AD85" s="0" t="n"/>
      <c r="AE85" s="0" t="n"/>
      <c r="AF85" s="0" t="n"/>
      <c r="AI85" s="0" t="n"/>
      <c r="AJ85" s="0" t="n"/>
      <c r="AK85" s="0" t="n"/>
      <c r="AL85" s="0" t="n"/>
    </row>
    <row r="86">
      <c r="A86" s="0" t="n"/>
      <c r="B86" s="0" t="n"/>
      <c r="C86" s="0" t="n"/>
      <c r="M86" s="0" t="n"/>
      <c r="N86" s="0" t="n"/>
      <c r="O86" s="0" t="n"/>
      <c r="P86" s="0" t="n"/>
      <c r="Q86" s="0" t="n"/>
      <c r="T86" s="0" t="n"/>
      <c r="U86" s="0" t="n"/>
      <c r="V86" s="0" t="n"/>
      <c r="W86" s="0" t="n"/>
      <c r="X86" s="0" t="n"/>
      <c r="AA86" s="0" t="n"/>
      <c r="AB86" s="0" t="n"/>
      <c r="AC86" s="0" t="n"/>
      <c r="AD86" s="0" t="n"/>
      <c r="AE86" s="0" t="n"/>
      <c r="AF86" s="0" t="n"/>
      <c r="AI86" s="0" t="n"/>
      <c r="AJ86" s="0" t="n"/>
      <c r="AK86" s="0" t="n"/>
      <c r="AL86" s="0" t="n"/>
    </row>
    <row r="87">
      <c r="A87" s="0" t="n"/>
      <c r="B87" s="0" t="n"/>
      <c r="C87" s="0" t="n"/>
      <c r="M87" s="0" t="n"/>
      <c r="N87" s="0" t="n"/>
      <c r="O87" s="0" t="n"/>
      <c r="P87" s="0" t="n"/>
      <c r="Q87" s="0" t="n"/>
      <c r="T87" s="0" t="n"/>
      <c r="U87" s="0" t="n"/>
      <c r="V87" s="0" t="n"/>
      <c r="W87" s="0" t="n"/>
      <c r="X87" s="0" t="n"/>
      <c r="AA87" s="0" t="n"/>
      <c r="AB87" s="0" t="n"/>
      <c r="AC87" s="0" t="n"/>
      <c r="AD87" s="0" t="n"/>
      <c r="AE87" s="0" t="n"/>
      <c r="AF87" s="0" t="n"/>
      <c r="AI87" s="0" t="n"/>
      <c r="AJ87" s="0" t="n"/>
      <c r="AK87" s="0" t="n"/>
      <c r="AL87" s="0" t="n"/>
    </row>
    <row r="88">
      <c r="A88" s="0" t="n"/>
      <c r="B88" s="0" t="n"/>
      <c r="C88" s="0" t="n"/>
      <c r="M88" s="0" t="n"/>
      <c r="N88" s="0" t="n"/>
      <c r="O88" s="0" t="n"/>
      <c r="P88" s="0" t="n"/>
      <c r="Q88" s="0" t="n"/>
      <c r="T88" s="0" t="n"/>
      <c r="U88" s="0" t="n"/>
      <c r="V88" s="0" t="n"/>
      <c r="W88" s="0" t="n"/>
      <c r="X88" s="0" t="n"/>
      <c r="AA88" s="0" t="n"/>
      <c r="AB88" s="0" t="n"/>
      <c r="AC88" s="0" t="n"/>
      <c r="AD88" s="0" t="n"/>
      <c r="AE88" s="0" t="n"/>
      <c r="AF88" s="0" t="n"/>
      <c r="AI88" s="0" t="n"/>
      <c r="AJ88" s="0" t="n"/>
      <c r="AK88" s="0" t="n"/>
      <c r="AL88" s="0" t="n"/>
    </row>
    <row r="89">
      <c r="A89" s="0" t="n"/>
      <c r="B89" s="0" t="n"/>
      <c r="C89" s="0" t="n"/>
      <c r="M89" s="0" t="n"/>
      <c r="N89" s="0" t="n"/>
      <c r="O89" s="0" t="n"/>
      <c r="P89" s="0" t="n"/>
      <c r="Q89" s="0" t="n"/>
      <c r="T89" s="0" t="n"/>
      <c r="U89" s="0" t="n"/>
      <c r="V89" s="0" t="n"/>
      <c r="W89" s="0" t="n"/>
      <c r="X89" s="0" t="n"/>
      <c r="AA89" s="0" t="n"/>
      <c r="AB89" s="0" t="n"/>
      <c r="AC89" s="0" t="n"/>
      <c r="AD89" s="0" t="n"/>
      <c r="AE89" s="0" t="n"/>
      <c r="AF89" s="0" t="n"/>
      <c r="AI89" s="0" t="n"/>
      <c r="AJ89" s="0" t="n"/>
      <c r="AK89" s="0" t="n"/>
      <c r="AL89" s="0" t="n"/>
    </row>
    <row r="90">
      <c r="A90" s="0" t="n"/>
      <c r="B90" s="0" t="n"/>
      <c r="C90" s="0" t="n"/>
      <c r="M90" s="0" t="n"/>
      <c r="N90" s="0" t="n"/>
      <c r="O90" s="0" t="n"/>
      <c r="P90" s="0" t="n"/>
      <c r="Q90" s="0" t="n"/>
      <c r="T90" s="0" t="n"/>
      <c r="U90" s="0" t="n"/>
      <c r="V90" s="0" t="n"/>
      <c r="W90" s="0" t="n"/>
      <c r="X90" s="0" t="n"/>
      <c r="AA90" s="0" t="n"/>
      <c r="AB90" s="0" t="n"/>
      <c r="AC90" s="0" t="n"/>
      <c r="AD90" s="0" t="n"/>
      <c r="AE90" s="0" t="n"/>
      <c r="AF90" s="0" t="n"/>
      <c r="AI90" s="0" t="n"/>
      <c r="AJ90" s="0" t="n"/>
      <c r="AK90" s="0" t="n"/>
      <c r="AL90" s="0" t="n"/>
    </row>
    <row r="91">
      <c r="A91" s="0" t="n"/>
      <c r="B91" s="0" t="n"/>
      <c r="C91" s="0" t="n"/>
      <c r="M91" s="0" t="n"/>
      <c r="N91" s="0" t="n"/>
      <c r="O91" s="0" t="n"/>
      <c r="P91" s="0" t="n"/>
      <c r="Q91" s="0" t="n"/>
      <c r="T91" s="0" t="n"/>
      <c r="U91" s="0" t="n"/>
      <c r="V91" s="0" t="n"/>
      <c r="W91" s="0" t="n"/>
      <c r="X91" s="0" t="n"/>
      <c r="AA91" s="0" t="n"/>
      <c r="AB91" s="0" t="n"/>
      <c r="AC91" s="0" t="n"/>
      <c r="AD91" s="0" t="n"/>
      <c r="AE91" s="0" t="n"/>
      <c r="AF91" s="0" t="n"/>
      <c r="AI91" s="0" t="n"/>
      <c r="AJ91" s="0" t="n"/>
      <c r="AK91" s="0" t="n"/>
      <c r="AL91" s="0" t="n"/>
    </row>
    <row r="92">
      <c r="A92" s="0" t="n"/>
      <c r="B92" s="0" t="n"/>
      <c r="C92" s="0" t="n"/>
      <c r="M92" s="0" t="n"/>
      <c r="N92" s="0" t="n"/>
      <c r="O92" s="0" t="n"/>
      <c r="P92" s="0" t="n"/>
      <c r="Q92" s="0" t="n"/>
      <c r="T92" s="0" t="n"/>
      <c r="U92" s="0" t="n"/>
      <c r="V92" s="0" t="n"/>
      <c r="W92" s="0" t="n"/>
      <c r="X92" s="0" t="n"/>
      <c r="AA92" s="0" t="n"/>
      <c r="AB92" s="0" t="n"/>
      <c r="AC92" s="0" t="n"/>
      <c r="AD92" s="0" t="n"/>
      <c r="AE92" s="0" t="n"/>
      <c r="AF92" s="0" t="n"/>
      <c r="AI92" s="0" t="n"/>
      <c r="AJ92" s="0" t="n"/>
      <c r="AK92" s="0" t="n"/>
      <c r="AL92" s="0" t="n"/>
    </row>
    <row r="93">
      <c r="A93" s="0" t="n"/>
      <c r="B93" s="0" t="n"/>
      <c r="C93" s="0" t="n"/>
      <c r="M93" s="0" t="n"/>
      <c r="N93" s="0" t="n"/>
      <c r="O93" s="0" t="n"/>
      <c r="P93" s="0" t="n"/>
      <c r="Q93" s="0" t="n"/>
      <c r="T93" s="0" t="n"/>
      <c r="U93" s="0" t="n"/>
      <c r="V93" s="0" t="n"/>
      <c r="W93" s="0" t="n"/>
      <c r="X93" s="0" t="n"/>
      <c r="AA93" s="0" t="n"/>
      <c r="AB93" s="0" t="n"/>
      <c r="AC93" s="0" t="n"/>
      <c r="AD93" s="0" t="n"/>
      <c r="AE93" s="0" t="n"/>
      <c r="AF93" s="0" t="n"/>
      <c r="AI93" s="10" t="n"/>
      <c r="AJ93" s="10" t="n"/>
      <c r="AK93" s="10" t="n"/>
      <c r="AL93" s="10" t="n"/>
    </row>
    <row r="94">
      <c r="A94" s="0" t="n"/>
      <c r="B94" s="0" t="n"/>
      <c r="C94" s="0" t="n"/>
      <c r="M94" s="0" t="n"/>
      <c r="N94" s="0" t="n"/>
      <c r="O94" s="0" t="n"/>
      <c r="P94" s="0" t="n"/>
      <c r="Q94" s="0" t="n"/>
      <c r="T94" s="0" t="n"/>
      <c r="U94" s="0" t="n"/>
      <c r="V94" s="0" t="n"/>
      <c r="W94" s="0" t="n"/>
      <c r="X94" s="0" t="n"/>
      <c r="AA94" s="0" t="n"/>
      <c r="AB94" s="0" t="n"/>
      <c r="AC94" s="0" t="n"/>
      <c r="AD94" s="0" t="n"/>
      <c r="AE94" s="0" t="n"/>
      <c r="AF94" s="0" t="n"/>
      <c r="AI94" s="0" t="n"/>
      <c r="AJ94" s="0" t="n"/>
      <c r="AK94" s="0" t="n"/>
      <c r="AL94" s="0" t="n"/>
    </row>
    <row r="95">
      <c r="A95" s="0" t="n"/>
      <c r="B95" s="0" t="n"/>
      <c r="C95" s="0" t="n"/>
      <c r="M95" s="0" t="n"/>
      <c r="N95" s="0" t="n"/>
      <c r="O95" s="0" t="n"/>
      <c r="P95" s="0" t="n"/>
      <c r="Q95" s="0" t="n"/>
      <c r="T95" s="0" t="n"/>
      <c r="U95" s="0" t="n"/>
      <c r="V95" s="0" t="n"/>
      <c r="W95" s="0" t="n"/>
      <c r="X95" s="0" t="n"/>
      <c r="AA95" s="0" t="n"/>
      <c r="AB95" s="0" t="n"/>
      <c r="AC95" s="0" t="n"/>
      <c r="AD95" s="0" t="n"/>
      <c r="AE95" s="0" t="n"/>
      <c r="AF95" s="0" t="n"/>
      <c r="AI95" s="0" t="n"/>
      <c r="AJ95" s="0" t="n"/>
      <c r="AK95" s="0" t="n"/>
      <c r="AL95" s="0" t="n"/>
    </row>
    <row r="96">
      <c r="A96" s="0" t="n"/>
      <c r="B96" s="0" t="n"/>
      <c r="C96" s="0" t="n"/>
      <c r="M96" s="0" t="n"/>
      <c r="N96" s="0" t="n"/>
      <c r="O96" s="0" t="n"/>
      <c r="P96" s="0" t="n"/>
      <c r="Q96" s="0" t="n"/>
      <c r="T96" s="0" t="n"/>
      <c r="U96" s="0" t="n"/>
      <c r="V96" s="0" t="n"/>
      <c r="W96" s="0" t="n"/>
      <c r="X96" s="0" t="n"/>
      <c r="AA96" s="0" t="n"/>
      <c r="AB96" s="0" t="n"/>
      <c r="AC96" s="0" t="n"/>
      <c r="AD96" s="0" t="n"/>
      <c r="AE96" s="0" t="n"/>
      <c r="AF96" s="0" t="n"/>
      <c r="AI96" s="0" t="n"/>
      <c r="AJ96" s="0" t="n"/>
      <c r="AK96" s="0" t="n"/>
      <c r="AL96" s="0" t="n"/>
    </row>
    <row r="97">
      <c r="A97" s="0" t="n"/>
      <c r="B97" s="0" t="n"/>
      <c r="C97" s="0" t="n"/>
      <c r="M97" s="0" t="n"/>
      <c r="N97" s="0" t="n"/>
      <c r="O97" s="0" t="n"/>
      <c r="P97" s="0" t="n"/>
      <c r="Q97" s="0" t="n"/>
      <c r="T97" s="0" t="n"/>
      <c r="U97" s="0" t="n"/>
      <c r="V97" s="0" t="n"/>
      <c r="W97" s="0" t="n"/>
      <c r="X97" s="0" t="n"/>
      <c r="AA97" s="0" t="n"/>
      <c r="AB97" s="0" t="n"/>
      <c r="AC97" s="0" t="n"/>
      <c r="AD97" s="0" t="n"/>
      <c r="AE97" s="0" t="n"/>
      <c r="AF97" s="0" t="n"/>
      <c r="AI97" s="8" t="n"/>
      <c r="AJ97" s="8" t="n"/>
      <c r="AK97" s="8" t="n"/>
      <c r="AL97" s="8" t="n"/>
    </row>
    <row r="98">
      <c r="A98" s="0" t="n"/>
      <c r="B98" s="0" t="n"/>
      <c r="C98" s="0" t="n"/>
      <c r="M98" s="0" t="n"/>
      <c r="N98" s="0" t="n"/>
      <c r="O98" s="0" t="n"/>
      <c r="P98" s="0" t="n"/>
      <c r="Q98" s="0" t="n"/>
      <c r="T98" s="0" t="n"/>
      <c r="U98" s="0" t="n"/>
      <c r="V98" s="0" t="n"/>
      <c r="W98" s="0" t="n"/>
      <c r="X98" s="0" t="n"/>
      <c r="AA98" s="0" t="n"/>
      <c r="AB98" s="0" t="n"/>
      <c r="AC98" s="0" t="n"/>
      <c r="AD98" s="0" t="n"/>
      <c r="AE98" s="0" t="n"/>
      <c r="AF98" s="0" t="n"/>
      <c r="AI98" s="0" t="n"/>
      <c r="AJ98" s="0" t="n"/>
      <c r="AK98" s="0" t="n"/>
      <c r="AL98" s="0" t="n"/>
    </row>
    <row r="99">
      <c r="A99" s="0" t="n"/>
      <c r="B99" s="0" t="n"/>
      <c r="C99" s="0" t="n"/>
      <c r="M99" s="0" t="n"/>
      <c r="N99" s="0" t="n"/>
      <c r="O99" s="0" t="n"/>
      <c r="P99" s="0" t="n"/>
      <c r="Q99" s="0" t="n"/>
      <c r="T99" s="0" t="n"/>
      <c r="U99" s="0" t="n"/>
      <c r="V99" s="0" t="n"/>
      <c r="W99" s="0" t="n"/>
      <c r="X99" s="0" t="n"/>
      <c r="AA99" s="0" t="n"/>
      <c r="AB99" s="0" t="n"/>
      <c r="AC99" s="0" t="n"/>
      <c r="AD99" s="0" t="n"/>
      <c r="AE99" s="0" t="n"/>
      <c r="AF99" s="0" t="n"/>
      <c r="AI99" s="8" t="n"/>
      <c r="AJ99" s="8" t="n"/>
      <c r="AK99" s="8" t="n"/>
      <c r="AL99" s="8" t="n"/>
    </row>
    <row r="100">
      <c r="A100" s="0" t="n"/>
      <c r="B100" s="0" t="n"/>
      <c r="C100" s="0" t="n"/>
      <c r="M100" s="0" t="n"/>
      <c r="N100" s="0" t="n"/>
      <c r="O100" s="0" t="n"/>
      <c r="P100" s="0" t="n"/>
      <c r="Q100" s="0" t="n"/>
      <c r="T100" s="0" t="n"/>
      <c r="U100" s="0" t="n"/>
      <c r="V100" s="0" t="n"/>
      <c r="W100" s="0" t="n"/>
      <c r="X100" s="0" t="n"/>
      <c r="AA100" s="0" t="n"/>
      <c r="AB100" s="0" t="n"/>
      <c r="AC100" s="0" t="n"/>
      <c r="AD100" s="0" t="n"/>
      <c r="AE100" s="0" t="n"/>
      <c r="AF100" s="0" t="n"/>
      <c r="AI100" s="0" t="n"/>
      <c r="AJ100" s="0" t="n"/>
      <c r="AK100" s="0" t="n"/>
      <c r="AL100" s="0" t="n"/>
    </row>
  </sheetData>
  <mergeCells count="27">
    <mergeCell ref="A1:A2"/>
    <mergeCell ref="A4:A5"/>
    <mergeCell ref="A6:A7"/>
    <mergeCell ref="A8:A9"/>
    <mergeCell ref="A16:A17"/>
    <mergeCell ref="A18:A19"/>
    <mergeCell ref="A20:A21"/>
    <mergeCell ref="A22:A23"/>
    <mergeCell ref="M16:Q16"/>
    <mergeCell ref="T14:X14"/>
    <mergeCell ref="AA14:AE14"/>
    <mergeCell ref="T15:X15"/>
    <mergeCell ref="AA15:AE15"/>
    <mergeCell ref="T16:X16"/>
    <mergeCell ref="AA16:AE16"/>
    <mergeCell ref="M17:Q17"/>
    <mergeCell ref="T17:X17"/>
    <mergeCell ref="AA17:AE17"/>
    <mergeCell ref="AI14:AL14"/>
    <mergeCell ref="AI15:AL15"/>
    <mergeCell ref="AI16:AL16"/>
    <mergeCell ref="AI17:AL17"/>
    <mergeCell ref="AO14:AS14"/>
    <mergeCell ref="DG14:DK14"/>
    <mergeCell ref="DG15:DK15"/>
    <mergeCell ref="EI14:EM14"/>
    <mergeCell ref="EI15:EM15"/>
  </mergeCells>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G100"/>
  <sheetViews>
    <sheetView workbookViewId="0">
      <selection activeCell="A1" sqref="A1"/>
    </sheetView>
  </sheetViews>
  <sheetFormatPr baseColWidth="8" defaultColWidth="14.544" defaultRowHeight="15"/>
  <cols>
    <col customWidth="1" max="1" min="1" width="11.232"/>
    <col customWidth="1" max="2" min="2" width="12.528"/>
    <col customWidth="1" max="3" min="3" width="21.6"/>
    <col customWidth="1" max="4" min="4" width="11.664"/>
    <col customWidth="1" max="5" min="5" width="52.272"/>
    <col customWidth="1" max="6" min="6" width="19.008"/>
    <col customWidth="1" max="7" min="7" width="288"/>
  </cols>
  <sheetData>
    <row customFormat="1" customHeight="1" ht="33.75" r="1" s="257">
      <c r="A1" s="257" t="s">
        <v>2889</v>
      </c>
      <c r="B1" s="257" t="s">
        <v>7133</v>
      </c>
      <c r="C1" s="257" t="s">
        <v>7134</v>
      </c>
      <c r="D1" s="257" t="s">
        <v>7135</v>
      </c>
      <c r="E1" s="257" t="s">
        <v>39</v>
      </c>
      <c r="F1" s="257" t="s">
        <v>256</v>
      </c>
      <c r="G1" s="257" t="s">
        <v>7136</v>
      </c>
    </row>
    <row r="2">
      <c r="A2" s="0" t="n">
        <v>4928</v>
      </c>
      <c r="B2" s="0" t="s">
        <v>7137</v>
      </c>
      <c r="C2" s="0" t="s">
        <v>7138</v>
      </c>
      <c r="D2" s="0" t="s">
        <v>7139</v>
      </c>
      <c r="E2" s="0" t="s">
        <v>7140</v>
      </c>
      <c r="F2" s="0" t="s">
        <v>7141</v>
      </c>
      <c r="G2" s="0" t="s">
        <v>7142</v>
      </c>
    </row>
    <row r="3">
      <c r="A3" s="0" t="n">
        <v>4927</v>
      </c>
      <c r="B3" s="0" t="s">
        <v>7137</v>
      </c>
      <c r="C3" s="0" t="s">
        <v>7138</v>
      </c>
      <c r="D3" s="0" t="s">
        <v>7139</v>
      </c>
      <c r="E3" s="0" t="s">
        <v>7143</v>
      </c>
      <c r="F3" s="0" t="s">
        <v>7141</v>
      </c>
      <c r="G3" s="0" t="s">
        <v>7142</v>
      </c>
    </row>
    <row r="4">
      <c r="A4" s="0" t="n">
        <v>4930</v>
      </c>
      <c r="B4" s="0" t="s">
        <v>7137</v>
      </c>
      <c r="C4" s="0" t="s">
        <v>7138</v>
      </c>
      <c r="D4" s="0" t="s">
        <v>7139</v>
      </c>
      <c r="E4" s="0" t="s">
        <v>7144</v>
      </c>
      <c r="F4" s="0" t="s">
        <v>7141</v>
      </c>
      <c r="G4" s="0" t="s">
        <v>7142</v>
      </c>
    </row>
    <row r="5">
      <c r="A5" s="0" t="n">
        <v>4918</v>
      </c>
      <c r="B5" s="0" t="s">
        <v>7137</v>
      </c>
      <c r="C5" s="0" t="s">
        <v>7138</v>
      </c>
      <c r="D5" s="0" t="s">
        <v>7139</v>
      </c>
      <c r="F5" s="0" t="s">
        <v>7141</v>
      </c>
      <c r="G5" s="0" t="s">
        <v>7142</v>
      </c>
    </row>
    <row r="6">
      <c r="A6" s="0" t="n">
        <v>4916</v>
      </c>
      <c r="B6" s="0" t="s">
        <v>7137</v>
      </c>
      <c r="C6" s="0" t="s">
        <v>7138</v>
      </c>
      <c r="D6" s="0" t="s">
        <v>7139</v>
      </c>
      <c r="F6" s="0" t="s">
        <v>7141</v>
      </c>
      <c r="G6" s="0" t="s">
        <v>7142</v>
      </c>
    </row>
    <row r="7">
      <c r="A7" s="0" t="n">
        <v>4908</v>
      </c>
      <c r="B7" s="0" t="s">
        <v>7137</v>
      </c>
      <c r="C7" s="0" t="s">
        <v>7145</v>
      </c>
      <c r="D7" s="0" t="s">
        <v>7146</v>
      </c>
      <c r="F7" s="0" t="s">
        <v>7141</v>
      </c>
      <c r="G7" s="0" t="s">
        <v>7142</v>
      </c>
    </row>
    <row r="8">
      <c r="A8" s="0" t="n">
        <v>4898</v>
      </c>
      <c r="B8" s="0" t="s">
        <v>7137</v>
      </c>
      <c r="C8" s="0" t="s">
        <v>7145</v>
      </c>
      <c r="D8" s="0" t="s">
        <v>7146</v>
      </c>
      <c r="F8" s="0" t="s">
        <v>7141</v>
      </c>
      <c r="G8" s="0" t="s">
        <v>7142</v>
      </c>
    </row>
    <row r="9">
      <c r="A9" s="0" t="n">
        <v>4902</v>
      </c>
      <c r="B9" s="0" t="s">
        <v>7137</v>
      </c>
      <c r="C9" s="0" t="s">
        <v>7145</v>
      </c>
      <c r="D9" s="0" t="s">
        <v>7146</v>
      </c>
      <c r="F9" s="0" t="s">
        <v>7141</v>
      </c>
      <c r="G9" s="0" t="s">
        <v>7142</v>
      </c>
    </row>
    <row r="10">
      <c r="A10" s="0" t="n">
        <v>4903</v>
      </c>
      <c r="B10" s="0" t="s">
        <v>7137</v>
      </c>
      <c r="C10" s="0" t="s">
        <v>7145</v>
      </c>
      <c r="D10" s="0" t="s">
        <v>7146</v>
      </c>
      <c r="F10" s="0" t="s">
        <v>7141</v>
      </c>
      <c r="G10" s="0" t="s">
        <v>7142</v>
      </c>
    </row>
    <row r="11">
      <c r="A11" s="0" t="n">
        <v>4897</v>
      </c>
      <c r="B11" s="0" t="s">
        <v>7137</v>
      </c>
      <c r="C11" s="0" t="s">
        <v>7145</v>
      </c>
      <c r="D11" s="0" t="s">
        <v>7146</v>
      </c>
      <c r="F11" s="0" t="s">
        <v>7141</v>
      </c>
      <c r="G11" s="0" t="s">
        <v>7142</v>
      </c>
    </row>
    <row r="12">
      <c r="A12" s="0" t="n">
        <v>4932</v>
      </c>
      <c r="B12" s="0" t="s">
        <v>2906</v>
      </c>
      <c r="C12" s="0" t="s">
        <v>7147</v>
      </c>
      <c r="D12" s="0" t="s">
        <v>7148</v>
      </c>
      <c r="E12" s="0" t="s">
        <v>7149</v>
      </c>
      <c r="F12" s="0" t="s">
        <v>7141</v>
      </c>
      <c r="G12" s="0" t="s">
        <v>7150</v>
      </c>
    </row>
    <row r="13">
      <c r="A13" s="0" t="n">
        <v>4898</v>
      </c>
      <c r="B13" s="0" t="s">
        <v>7137</v>
      </c>
      <c r="C13" s="0" t="s">
        <v>7151</v>
      </c>
      <c r="D13" s="0" t="s">
        <v>7152</v>
      </c>
      <c r="E13" s="0" t="s">
        <v>7153</v>
      </c>
      <c r="F13" s="0" t="s">
        <v>7141</v>
      </c>
      <c r="G13" s="0" t="s">
        <v>7154</v>
      </c>
    </row>
    <row r="14">
      <c r="A14" s="0" t="s">
        <v>7155</v>
      </c>
      <c r="D14" s="0" t="s">
        <v>7152</v>
      </c>
      <c r="E14" s="0" t="s">
        <v>7156</v>
      </c>
      <c r="F14" s="0" t="s">
        <v>7141</v>
      </c>
      <c r="G14" s="0" t="s">
        <v>7157</v>
      </c>
    </row>
    <row r="15">
      <c r="A15" s="0" t="n">
        <v>4902</v>
      </c>
      <c r="B15" s="0" t="s">
        <v>7137</v>
      </c>
      <c r="C15" s="0" t="s">
        <v>7151</v>
      </c>
      <c r="D15" s="0" t="s">
        <v>7158</v>
      </c>
      <c r="E15" s="0" t="s">
        <v>7159</v>
      </c>
      <c r="F15" s="0" t="s">
        <v>7141</v>
      </c>
      <c r="G15" s="0" t="s">
        <v>7160</v>
      </c>
    </row>
    <row r="16">
      <c r="A16" s="0" t="n">
        <v>4925</v>
      </c>
      <c r="B16" s="0" t="s">
        <v>7137</v>
      </c>
      <c r="C16" s="0" t="s">
        <v>7151</v>
      </c>
      <c r="D16" s="0" t="s">
        <v>7161</v>
      </c>
      <c r="F16" s="0" t="s">
        <v>7141</v>
      </c>
      <c r="G16" s="0" t="s">
        <v>7160</v>
      </c>
    </row>
    <row r="17">
      <c r="A17" s="0" t="n">
        <v>4958</v>
      </c>
      <c r="B17" s="0" t="s">
        <v>7137</v>
      </c>
      <c r="C17" s="0" t="s">
        <v>7138</v>
      </c>
      <c r="D17" s="0" t="s">
        <v>7162</v>
      </c>
      <c r="E17" s="0" t="s">
        <v>7163</v>
      </c>
      <c r="F17" s="0" t="s">
        <v>7141</v>
      </c>
      <c r="G17" s="0" t="s">
        <v>7164</v>
      </c>
    </row>
    <row r="18">
      <c r="A18" s="0" t="n">
        <v>4971</v>
      </c>
      <c r="B18" s="0" t="s">
        <v>7165</v>
      </c>
      <c r="C18" s="0" t="s">
        <v>7147</v>
      </c>
      <c r="D18" s="0" t="s">
        <v>7166</v>
      </c>
      <c r="E18" s="0" t="s">
        <v>7149</v>
      </c>
      <c r="F18" s="0" t="s">
        <v>7141</v>
      </c>
      <c r="G18" s="0" t="s">
        <v>7167</v>
      </c>
    </row>
    <row r="19">
      <c r="A19" s="0" t="n">
        <v>4972</v>
      </c>
      <c r="B19" s="0" t="s">
        <v>7168</v>
      </c>
      <c r="C19" s="0" t="s">
        <v>7147</v>
      </c>
      <c r="D19" s="0" t="s">
        <v>7166</v>
      </c>
      <c r="E19" s="0" t="s">
        <v>7169</v>
      </c>
      <c r="F19" s="0" t="s">
        <v>7141</v>
      </c>
      <c r="G19" s="0" t="s">
        <v>7170</v>
      </c>
    </row>
    <row r="20">
      <c r="A20" s="0" t="n">
        <v>4975</v>
      </c>
      <c r="B20" s="0" t="s">
        <v>2906</v>
      </c>
      <c r="C20" s="0" t="s">
        <v>7147</v>
      </c>
      <c r="D20" s="0" t="s">
        <v>7166</v>
      </c>
      <c r="E20" s="0" t="s">
        <v>7171</v>
      </c>
      <c r="F20" s="0" t="s">
        <v>7141</v>
      </c>
      <c r="G20" s="0" t="s">
        <v>7172</v>
      </c>
    </row>
    <row r="21">
      <c r="A21" s="0" t="n">
        <v>4977</v>
      </c>
      <c r="B21" s="0" t="s">
        <v>7137</v>
      </c>
      <c r="C21" s="0" t="s">
        <v>7138</v>
      </c>
      <c r="D21" s="0" t="s">
        <v>7166</v>
      </c>
      <c r="E21" s="0" t="s">
        <v>7173</v>
      </c>
      <c r="F21" s="0" t="s">
        <v>7141</v>
      </c>
      <c r="G21" s="0" t="s">
        <v>7174</v>
      </c>
    </row>
    <row r="22">
      <c r="A22" s="0" t="n">
        <v>4979</v>
      </c>
      <c r="B22" s="0" t="s">
        <v>7168</v>
      </c>
      <c r="C22" s="0" t="s">
        <v>7147</v>
      </c>
      <c r="D22" s="0" t="s">
        <v>7175</v>
      </c>
      <c r="E22" s="0" t="s">
        <v>7176</v>
      </c>
      <c r="F22" s="0" t="s">
        <v>7141</v>
      </c>
      <c r="G22" s="0" t="s">
        <v>7177</v>
      </c>
    </row>
    <row r="23">
      <c r="A23" s="0" t="n">
        <v>4972</v>
      </c>
      <c r="B23" s="0" t="s">
        <v>7137</v>
      </c>
      <c r="C23" s="0" t="s">
        <v>7145</v>
      </c>
      <c r="D23" s="0" t="s">
        <v>7175</v>
      </c>
      <c r="E23" s="0" t="s">
        <v>7178</v>
      </c>
      <c r="F23" s="0" t="s">
        <v>7141</v>
      </c>
      <c r="G23" s="0" t="s">
        <v>7174</v>
      </c>
    </row>
    <row r="24">
      <c r="A24" s="0" t="n">
        <v>4972</v>
      </c>
      <c r="B24" s="0" t="s">
        <v>7137</v>
      </c>
      <c r="C24" s="0" t="s">
        <v>7145</v>
      </c>
      <c r="D24" s="0" t="s">
        <v>7175</v>
      </c>
      <c r="E24" s="0" t="s">
        <v>7179</v>
      </c>
      <c r="F24" s="0" t="s">
        <v>7141</v>
      </c>
      <c r="G24" s="0" t="s">
        <v>7160</v>
      </c>
    </row>
    <row r="25">
      <c r="A25" s="0" t="n">
        <v>4984</v>
      </c>
      <c r="B25" s="0" t="s">
        <v>7180</v>
      </c>
      <c r="C25" s="0" t="s">
        <v>7147</v>
      </c>
      <c r="D25" s="0" t="s">
        <v>7175</v>
      </c>
      <c r="E25" s="0" t="s">
        <v>7181</v>
      </c>
      <c r="F25" s="0" t="s">
        <v>7141</v>
      </c>
      <c r="G25" s="0" t="s">
        <v>7182</v>
      </c>
    </row>
    <row r="26">
      <c r="A26" s="0" t="n">
        <v>4971</v>
      </c>
      <c r="C26" s="0" t="s">
        <v>7183</v>
      </c>
      <c r="D26" s="0" t="s">
        <v>7184</v>
      </c>
      <c r="E26" s="0" t="s">
        <v>7185</v>
      </c>
      <c r="F26" s="0" t="s">
        <v>7141</v>
      </c>
      <c r="G26" s="0" t="s">
        <v>7186</v>
      </c>
    </row>
    <row r="27">
      <c r="A27" s="0" t="n">
        <v>4985</v>
      </c>
      <c r="B27" s="0" t="s">
        <v>7168</v>
      </c>
      <c r="C27" s="0" t="s">
        <v>7147</v>
      </c>
      <c r="D27" s="0" t="s">
        <v>7187</v>
      </c>
      <c r="E27" s="0" t="s">
        <v>7188</v>
      </c>
      <c r="F27" s="0" t="s">
        <v>7141</v>
      </c>
    </row>
    <row r="28">
      <c r="A28" s="0" t="n">
        <v>4990</v>
      </c>
      <c r="B28" s="0" t="s">
        <v>7165</v>
      </c>
      <c r="C28" s="0" t="s">
        <v>7147</v>
      </c>
      <c r="D28" s="0" t="s">
        <v>7187</v>
      </c>
      <c r="E28" s="0" t="s">
        <v>7189</v>
      </c>
      <c r="F28" s="0" t="s">
        <v>7141</v>
      </c>
      <c r="G28" s="0" t="s">
        <v>7190</v>
      </c>
    </row>
    <row r="29">
      <c r="A29" s="0" t="n">
        <v>4943</v>
      </c>
      <c r="B29" s="0" t="s">
        <v>7137</v>
      </c>
      <c r="C29" s="0" t="s">
        <v>7151</v>
      </c>
      <c r="D29" s="0" t="s">
        <v>7187</v>
      </c>
      <c r="E29" s="0" t="s">
        <v>7191</v>
      </c>
      <c r="F29" s="0" t="s">
        <v>7141</v>
      </c>
      <c r="G29" s="0" t="s">
        <v>7174</v>
      </c>
    </row>
    <row r="30">
      <c r="A30" s="0" t="n">
        <v>4992</v>
      </c>
      <c r="B30" s="0" t="s">
        <v>7180</v>
      </c>
      <c r="C30" s="0" t="s">
        <v>7147</v>
      </c>
      <c r="D30" s="0" t="s">
        <v>7187</v>
      </c>
      <c r="E30" s="0" t="s">
        <v>7192</v>
      </c>
      <c r="F30" s="0" t="s">
        <v>7141</v>
      </c>
      <c r="G30" s="0" t="s">
        <v>7193</v>
      </c>
    </row>
    <row r="31">
      <c r="A31" s="0" t="n">
        <v>4993</v>
      </c>
      <c r="B31" s="0" t="s">
        <v>7180</v>
      </c>
      <c r="C31" s="0" t="s">
        <v>7147</v>
      </c>
      <c r="D31" s="0" t="s">
        <v>7194</v>
      </c>
      <c r="F31" s="0" t="s">
        <v>7141</v>
      </c>
    </row>
    <row r="32">
      <c r="A32" s="0" t="n">
        <v>41003</v>
      </c>
      <c r="B32" s="0" t="s">
        <v>7180</v>
      </c>
      <c r="C32" s="0" t="s">
        <v>7147</v>
      </c>
      <c r="E32" s="0" t="s">
        <v>7195</v>
      </c>
      <c r="F32" s="0" t="s">
        <v>7141</v>
      </c>
      <c r="G32" s="0" t="s">
        <v>7196</v>
      </c>
    </row>
    <row r="33">
      <c r="A33" s="0" t="n">
        <v>41006</v>
      </c>
      <c r="B33" s="0" t="s">
        <v>7137</v>
      </c>
      <c r="C33" s="0" t="s">
        <v>7145</v>
      </c>
      <c r="D33" s="0" t="s">
        <v>7197</v>
      </c>
      <c r="E33" s="0" t="s">
        <v>7198</v>
      </c>
      <c r="F33" s="0" t="s">
        <v>7141</v>
      </c>
      <c r="G33" s="0" t="s">
        <v>7199</v>
      </c>
    </row>
    <row r="34">
      <c r="A34" s="0" t="n">
        <v>41008</v>
      </c>
      <c r="B34" s="0" t="s">
        <v>2906</v>
      </c>
      <c r="C34" s="0" t="s">
        <v>7147</v>
      </c>
      <c r="D34" s="0" t="s">
        <v>7197</v>
      </c>
      <c r="E34" s="0" t="s">
        <v>7200</v>
      </c>
      <c r="F34" s="0" t="s">
        <v>7141</v>
      </c>
      <c r="G34" s="0" t="s">
        <v>7201</v>
      </c>
    </row>
    <row r="35">
      <c r="A35" s="0" t="n">
        <v>41006</v>
      </c>
      <c r="B35" s="0" t="s">
        <v>7137</v>
      </c>
      <c r="C35" s="0" t="s">
        <v>7151</v>
      </c>
      <c r="D35" s="0" t="s">
        <v>7202</v>
      </c>
      <c r="E35" s="0" t="s">
        <v>7203</v>
      </c>
      <c r="F35" s="0" t="s">
        <v>7141</v>
      </c>
      <c r="G35" s="0" t="s">
        <v>7204</v>
      </c>
    </row>
    <row r="36">
      <c r="A36" s="0" t="n">
        <v>41024</v>
      </c>
      <c r="B36" s="0" t="s">
        <v>7180</v>
      </c>
      <c r="C36" s="0" t="s">
        <v>7147</v>
      </c>
      <c r="D36" s="0" t="s">
        <v>7205</v>
      </c>
      <c r="E36" s="0" t="s">
        <v>4929</v>
      </c>
      <c r="F36" s="0" t="s">
        <v>7141</v>
      </c>
      <c r="G36" s="0" t="s">
        <v>7193</v>
      </c>
    </row>
    <row r="37">
      <c r="A37" s="0" t="n">
        <v>4998</v>
      </c>
      <c r="B37" s="0" t="s">
        <v>7168</v>
      </c>
      <c r="C37" s="0" t="s">
        <v>7183</v>
      </c>
      <c r="D37" s="0" t="s">
        <v>7197</v>
      </c>
      <c r="E37" s="0" t="s">
        <v>7206</v>
      </c>
      <c r="F37" s="0" t="s">
        <v>7207</v>
      </c>
      <c r="G37" s="0" t="s">
        <v>7208</v>
      </c>
    </row>
    <row r="38">
      <c r="A38" s="0" t="n">
        <v>41022</v>
      </c>
      <c r="B38" s="0" t="s">
        <v>7137</v>
      </c>
      <c r="C38" s="0" t="s">
        <v>7145</v>
      </c>
      <c r="D38" s="0" t="s">
        <v>7209</v>
      </c>
      <c r="E38" s="0" t="s">
        <v>7210</v>
      </c>
      <c r="F38" s="0" t="s">
        <v>7141</v>
      </c>
      <c r="G38" s="0" t="s">
        <v>7211</v>
      </c>
    </row>
    <row r="39">
      <c r="A39" s="0" t="n">
        <v>41037</v>
      </c>
      <c r="B39" s="0" t="s">
        <v>7168</v>
      </c>
      <c r="C39" s="0" t="s">
        <v>7147</v>
      </c>
      <c r="D39" s="0" t="s">
        <v>7212</v>
      </c>
      <c r="E39" s="0" t="s">
        <v>7213</v>
      </c>
      <c r="F39" s="0" t="s">
        <v>7141</v>
      </c>
      <c r="G39" s="0" t="s">
        <v>7214</v>
      </c>
    </row>
    <row r="40">
      <c r="A40" s="0" t="n">
        <v>41030</v>
      </c>
      <c r="B40" s="0" t="s">
        <v>7168</v>
      </c>
      <c r="C40" s="0" t="s">
        <v>7147</v>
      </c>
      <c r="D40" s="0" t="s">
        <v>7215</v>
      </c>
      <c r="E40" s="0" t="s">
        <v>7216</v>
      </c>
      <c r="F40" s="0" t="s">
        <v>7141</v>
      </c>
      <c r="G40" s="0" t="s">
        <v>7217</v>
      </c>
    </row>
    <row r="41">
      <c r="A41" s="0" t="n">
        <v>41044</v>
      </c>
      <c r="B41" s="0" t="s">
        <v>7168</v>
      </c>
      <c r="C41" s="0" t="s">
        <v>7147</v>
      </c>
      <c r="D41" s="0" t="s">
        <v>7218</v>
      </c>
      <c r="E41" s="0" t="s">
        <v>7219</v>
      </c>
      <c r="F41" s="0" t="s">
        <v>7220</v>
      </c>
      <c r="G41" s="0" t="s">
        <v>7221</v>
      </c>
    </row>
    <row r="42">
      <c r="A42" s="0" t="n">
        <v>41031</v>
      </c>
      <c r="B42" s="0" t="s">
        <v>7137</v>
      </c>
      <c r="C42" s="0" t="s">
        <v>7183</v>
      </c>
      <c r="D42" s="0" t="s">
        <v>7222</v>
      </c>
      <c r="E42" s="0" t="s">
        <v>7223</v>
      </c>
      <c r="F42" s="0" t="s">
        <v>7224</v>
      </c>
      <c r="G42" s="0" t="s">
        <v>7225</v>
      </c>
    </row>
    <row r="43">
      <c r="A43" s="0" t="n">
        <v>41032</v>
      </c>
      <c r="B43" s="0" t="s">
        <v>7137</v>
      </c>
      <c r="C43" s="0" t="s">
        <v>7183</v>
      </c>
      <c r="D43" s="0" t="s">
        <v>7222</v>
      </c>
      <c r="E43" s="0" t="s">
        <v>7223</v>
      </c>
      <c r="F43" s="0" t="s">
        <v>7224</v>
      </c>
      <c r="G43" s="0" t="s">
        <v>7226</v>
      </c>
    </row>
    <row r="44">
      <c r="A44" s="0" t="n">
        <v>41055</v>
      </c>
      <c r="B44" s="0" t="s">
        <v>7168</v>
      </c>
      <c r="C44" s="0" t="s">
        <v>7147</v>
      </c>
      <c r="D44" s="0" t="s">
        <v>7227</v>
      </c>
      <c r="E44" s="0" t="s">
        <v>7228</v>
      </c>
      <c r="F44" s="0" t="s">
        <v>7141</v>
      </c>
      <c r="G44" s="0" t="s">
        <v>7229</v>
      </c>
    </row>
    <row r="45">
      <c r="A45" s="0" t="n">
        <v>41057</v>
      </c>
      <c r="B45" s="0" t="s">
        <v>2906</v>
      </c>
      <c r="C45" s="0" t="s">
        <v>7183</v>
      </c>
      <c r="D45" s="0" t="s">
        <v>7230</v>
      </c>
      <c r="E45" s="0" t="s">
        <v>7231</v>
      </c>
      <c r="F45" s="0" t="s">
        <v>7224</v>
      </c>
      <c r="G45" s="0" t="s">
        <v>7232</v>
      </c>
    </row>
    <row customHeight="1" ht="15.75" r="46">
      <c r="A46" s="0" t="n">
        <v>41074</v>
      </c>
      <c r="B46" s="0" t="s">
        <v>7180</v>
      </c>
      <c r="C46" s="0" t="s">
        <v>7147</v>
      </c>
      <c r="D46" s="0" t="s">
        <v>7233</v>
      </c>
      <c r="E46" s="0" t="s">
        <v>7234</v>
      </c>
      <c r="F46" s="0" t="s">
        <v>7141</v>
      </c>
      <c r="G46" s="0" t="s">
        <v>7235</v>
      </c>
    </row>
    <row r="47">
      <c r="B47" s="0" t="s">
        <v>2906</v>
      </c>
      <c r="C47" s="0" t="s">
        <v>7236</v>
      </c>
      <c r="D47" s="0" t="s">
        <v>7237</v>
      </c>
      <c r="E47" s="0" t="s">
        <v>7238</v>
      </c>
    </row>
    <row r="48">
      <c r="B48" s="0" t="s">
        <v>2906</v>
      </c>
      <c r="C48" s="0" t="s">
        <v>7236</v>
      </c>
      <c r="D48" s="0" t="s">
        <v>7237</v>
      </c>
      <c r="E48" s="0" t="s">
        <v>7239</v>
      </c>
    </row>
    <row r="49">
      <c r="A49" s="0" t="n">
        <v>41096</v>
      </c>
      <c r="B49" s="0" t="s">
        <v>7240</v>
      </c>
      <c r="C49" s="0" t="s">
        <v>7147</v>
      </c>
      <c r="D49" s="0" t="s">
        <v>7241</v>
      </c>
      <c r="E49" s="0" t="s">
        <v>7242</v>
      </c>
      <c r="F49" s="0" t="s">
        <v>7141</v>
      </c>
      <c r="G49" s="0" t="s">
        <v>7243</v>
      </c>
    </row>
    <row r="50">
      <c r="A50" s="0" t="n">
        <v>95231043701</v>
      </c>
      <c r="B50" s="0" t="s">
        <v>2906</v>
      </c>
      <c r="D50" s="0" t="s">
        <v>7241</v>
      </c>
      <c r="E50" s="0" t="s">
        <v>7244</v>
      </c>
    </row>
    <row r="51">
      <c r="A51" s="0" t="n">
        <v>4581</v>
      </c>
      <c r="C51" s="0" t="s">
        <v>7183</v>
      </c>
      <c r="D51" s="0" t="s">
        <v>7245</v>
      </c>
      <c r="E51" s="0" t="s">
        <v>7246</v>
      </c>
      <c r="F51" s="0" t="s">
        <v>7207</v>
      </c>
      <c r="G51" s="0" t="s">
        <v>7247</v>
      </c>
    </row>
    <row r="52">
      <c r="A52" s="0" t="n">
        <v>41079</v>
      </c>
      <c r="C52" s="0" t="s">
        <v>7183</v>
      </c>
      <c r="D52" s="0" t="s">
        <v>7248</v>
      </c>
      <c r="E52" s="0" t="s">
        <v>7249</v>
      </c>
      <c r="F52" s="0" t="s">
        <v>7207</v>
      </c>
      <c r="G52" s="0" t="s">
        <v>7250</v>
      </c>
    </row>
    <row r="53">
      <c r="A53" s="0" t="n">
        <v>41097</v>
      </c>
      <c r="C53" s="0" t="s">
        <v>7183</v>
      </c>
      <c r="D53" s="0" t="s">
        <v>7251</v>
      </c>
      <c r="E53" s="0" t="s">
        <v>7252</v>
      </c>
      <c r="F53" s="0" t="s">
        <v>7207</v>
      </c>
      <c r="G53" s="0" t="s">
        <v>7253</v>
      </c>
    </row>
    <row r="54">
      <c r="A54" s="0" t="n">
        <v>41089</v>
      </c>
      <c r="B54" s="0" t="s">
        <v>7137</v>
      </c>
      <c r="C54" s="0" t="s">
        <v>7145</v>
      </c>
      <c r="D54" s="0" t="s">
        <v>7254</v>
      </c>
      <c r="E54" s="0" t="s">
        <v>7255</v>
      </c>
      <c r="F54" s="0" t="s">
        <v>7224</v>
      </c>
      <c r="G54" s="0" t="s">
        <v>7256</v>
      </c>
    </row>
    <row r="100">
      <c r="F100" s="0" t="n"/>
    </row>
  </sheetData>
  <dataValidations count="5">
    <dataValidation allowBlank="0" errorStyle="warning" showDropDown="0" showErrorMessage="1" showInputMessage="1" sqref="B2:B20 B21:B24 B25:B29 B41" type="list">
      <formula1>SheetX!$A$2:$A$7</formula1>
    </dataValidation>
    <dataValidation allowBlank="0" errorStyle="warning" showDropDown="0" showErrorMessage="1" showInputMessage="1" sqref="C8:C20 C21:C24 C25:C29 C35 C38 C42:C43 C45:C46 C49 C51:C53" type="list">
      <formula1>SheetX!$B$2:$B$6</formula1>
    </dataValidation>
    <dataValidation allowBlank="0" errorStyle="warning" showDropDown="0" showErrorMessage="1" showInputMessage="1" sqref="C2:C7" type="list">
      <formula1>SheetX!$B$2:$B$7</formula1>
    </dataValidation>
    <dataValidation allowBlank="0" errorStyle="warning" showDropDown="0" showErrorMessage="1" showInputMessage="1" sqref="F2:F12 F13:F25 F100 F26:F28 F29:F36 F37:F41 F44" type="list">
      <formula1>SheetX!$C$2:$C$4</formula1>
    </dataValidation>
    <dataValidation allowBlank="0" errorStyle="warning" showDropDown="0" showErrorMessage="1" showInputMessage="1" sqref="F42:F43 F45:F46 F49 F51:F54" type="list">
      <formula1>SheetX!$C$2:$C$5</formula1>
    </dataValidation>
  </dataValidations>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AE516"/>
  <sheetViews>
    <sheetView workbookViewId="0">
      <pane activePane="bottomLeft" state="frozen" topLeftCell="A6" ySplit="5"/>
      <selection activeCell="A1" pane="bottomLeft" sqref="A1"/>
    </sheetView>
  </sheetViews>
  <sheetFormatPr baseColWidth="8" defaultColWidth="14.544" defaultRowHeight="15"/>
  <sheetData>
    <row r="1">
      <c r="A1" s="290" t="s">
        <v>7257</v>
      </c>
      <c r="B1" s="290" t="n"/>
      <c r="C1" s="290" t="n"/>
      <c r="D1" s="290" t="n"/>
      <c r="E1" s="290" t="n"/>
      <c r="F1" s="290" t="n"/>
      <c r="G1" s="290" t="n"/>
    </row>
    <row r="2">
      <c r="A2" s="294" t="n"/>
      <c r="B2" s="295" t="s">
        <v>7258</v>
      </c>
      <c r="C2" s="0" t="n"/>
      <c r="D2" s="295" t="s">
        <v>2903</v>
      </c>
      <c r="E2" s="0" t="n"/>
      <c r="F2" s="295" t="s">
        <v>2904</v>
      </c>
      <c r="G2" s="0" t="n"/>
      <c r="H2" s="295" t="s">
        <v>2906</v>
      </c>
      <c r="I2" s="0" t="n"/>
      <c r="J2" s="295" t="s">
        <v>2905</v>
      </c>
      <c r="K2" s="0" t="n"/>
      <c r="L2" s="295" t="s">
        <v>7259</v>
      </c>
      <c r="M2" s="0" t="n"/>
      <c r="N2" s="295" t="s">
        <v>7260</v>
      </c>
      <c r="O2" s="0" t="n"/>
      <c r="P2" s="295" t="s">
        <v>7261</v>
      </c>
      <c r="Q2" s="0" t="n"/>
      <c r="R2" s="295" t="s">
        <v>7262</v>
      </c>
      <c r="S2" s="0" t="n"/>
      <c r="T2" s="295" t="s">
        <v>7263</v>
      </c>
      <c r="U2" s="0" t="n"/>
      <c r="V2" s="295" t="s">
        <v>7137</v>
      </c>
      <c r="W2" s="0" t="n"/>
      <c r="X2" s="295" t="s">
        <v>7264</v>
      </c>
      <c r="Y2" s="0" t="n"/>
      <c r="Z2" s="295" t="s">
        <v>7265</v>
      </c>
      <c r="AA2" s="0" t="n"/>
      <c r="AB2" s="294" t="n"/>
      <c r="AC2" s="294" t="n"/>
      <c r="AD2" s="294" t="n"/>
      <c r="AE2" s="294" t="n"/>
    </row>
    <row r="3">
      <c r="A3" s="294" t="s">
        <v>7266</v>
      </c>
      <c r="B3" s="296" t="s">
        <v>7267</v>
      </c>
      <c r="C3" s="0" t="n"/>
      <c r="D3" s="296" t="s">
        <v>7268</v>
      </c>
      <c r="E3" s="0" t="n"/>
      <c r="F3" s="296" t="s">
        <v>7269</v>
      </c>
      <c r="G3" s="0" t="n"/>
      <c r="H3" s="296" t="s">
        <v>7270</v>
      </c>
      <c r="I3" s="0" t="n"/>
      <c r="J3" s="296" t="s">
        <v>7271</v>
      </c>
      <c r="K3" s="0" t="n"/>
      <c r="L3" s="296" t="s">
        <v>7272</v>
      </c>
      <c r="M3" s="0" t="n"/>
      <c r="N3" s="296" t="s">
        <v>7273</v>
      </c>
      <c r="O3" s="0" t="n"/>
      <c r="P3" s="296" t="s">
        <v>7274</v>
      </c>
      <c r="Q3" s="0" t="n"/>
      <c r="R3" s="296" t="s">
        <v>7275</v>
      </c>
      <c r="S3" s="0" t="n"/>
      <c r="T3" s="296" t="s">
        <v>7276</v>
      </c>
      <c r="U3" s="0" t="n"/>
      <c r="V3" s="296" t="s">
        <v>7277</v>
      </c>
      <c r="W3" s="0" t="n"/>
      <c r="X3" s="296" t="s">
        <v>7278</v>
      </c>
      <c r="Y3" s="0" t="n"/>
      <c r="Z3" s="296" t="s">
        <v>7279</v>
      </c>
      <c r="AA3" s="0" t="n"/>
      <c r="AB3" s="294" t="n"/>
      <c r="AC3" s="294" t="n"/>
      <c r="AD3" s="294" t="n"/>
      <c r="AE3" s="294" t="n"/>
    </row>
    <row r="4">
      <c r="A4" s="297" t="s">
        <v>7280</v>
      </c>
      <c r="B4" s="122">
        <f>B6+SUM(B7:B1100)+SUM(C7:C1100)</f>
        <v/>
      </c>
      <c r="C4" s="118" t="n"/>
      <c r="D4" s="122">
        <f>D6+SUM(D7:D1100)+SUM(E7:E1100)</f>
        <v/>
      </c>
      <c r="E4" s="118" t="n"/>
      <c r="F4" s="122">
        <f>F6+SUM(F7:F1100)+SUM(G7:G1100)</f>
        <v/>
      </c>
      <c r="G4" s="118" t="n"/>
      <c r="H4" s="122">
        <f>H6+SUM(H7:H1100)+SUM(I7:I1100)</f>
        <v/>
      </c>
      <c r="I4" s="118" t="n"/>
      <c r="J4" s="122">
        <f>J6+SUM(J7:J1100)+SUM(K7:K1100)</f>
        <v/>
      </c>
      <c r="K4" s="118" t="n"/>
      <c r="L4" s="122">
        <f>L6+SUM(L7:L1100)+SUM(M7:M1100)</f>
        <v/>
      </c>
      <c r="M4" s="118" t="n"/>
      <c r="N4" s="122">
        <f>N6+SUM(N7:N1100)+SUM(O7:O1100)</f>
        <v/>
      </c>
      <c r="O4" s="118" t="n"/>
      <c r="P4" s="122">
        <f>P6+SUM(P7:P1100)+SUM(Q7:Q1100)</f>
        <v/>
      </c>
      <c r="Q4" s="118" t="n"/>
      <c r="R4" s="122">
        <f>R6+SUM(R7:R1100)+SUM(S7:S1100)</f>
        <v/>
      </c>
      <c r="S4" s="118" t="n"/>
      <c r="T4" s="122">
        <f>T6+SUM(T7:T1100)+SUM(U7:U1100)</f>
        <v/>
      </c>
      <c r="U4" s="118" t="n"/>
      <c r="V4" s="122">
        <f>V6+SUM(V7:V1100)+SUM(W7:W1100)</f>
        <v/>
      </c>
      <c r="W4" s="118" t="n"/>
      <c r="X4" s="122">
        <f>X6+SUM(X7:X1100)+SUM(Y7:Y1100)</f>
        <v/>
      </c>
      <c r="Y4" s="118" t="n"/>
      <c r="Z4" s="122">
        <f>Z6+SUM(Z7:Z1100)+SUM(AA7:AA1100)</f>
        <v/>
      </c>
      <c r="AA4" s="118" t="n"/>
      <c r="AB4" s="118" t="n"/>
      <c r="AC4" s="118" t="n"/>
      <c r="AD4" s="118" t="n"/>
      <c r="AE4" s="118" t="n"/>
    </row>
    <row r="5">
      <c r="A5" s="118" t="n"/>
      <c r="B5" s="118" t="s">
        <v>7281</v>
      </c>
      <c r="C5" s="118" t="s">
        <v>7282</v>
      </c>
      <c r="D5" s="118" t="s">
        <v>7281</v>
      </c>
      <c r="E5" s="118" t="s">
        <v>7282</v>
      </c>
      <c r="F5" s="118" t="s">
        <v>7281</v>
      </c>
      <c r="G5" s="118" t="s">
        <v>7282</v>
      </c>
      <c r="H5" s="118" t="s">
        <v>7281</v>
      </c>
      <c r="I5" s="118" t="s">
        <v>7282</v>
      </c>
      <c r="J5" s="118" t="s">
        <v>7281</v>
      </c>
      <c r="K5" s="118" t="s">
        <v>7282</v>
      </c>
      <c r="L5" s="118" t="s">
        <v>7281</v>
      </c>
      <c r="M5" s="118" t="s">
        <v>7282</v>
      </c>
      <c r="N5" s="118" t="s">
        <v>7281</v>
      </c>
      <c r="O5" s="118" t="s">
        <v>7282</v>
      </c>
      <c r="P5" s="118" t="s">
        <v>7281</v>
      </c>
      <c r="Q5" s="118" t="s">
        <v>7282</v>
      </c>
      <c r="R5" s="118" t="s">
        <v>7281</v>
      </c>
      <c r="S5" s="118" t="s">
        <v>7282</v>
      </c>
      <c r="T5" s="118" t="s">
        <v>7281</v>
      </c>
      <c r="U5" s="118" t="s">
        <v>7282</v>
      </c>
      <c r="V5" s="118" t="s">
        <v>7281</v>
      </c>
      <c r="W5" s="118" t="s">
        <v>7282</v>
      </c>
      <c r="X5" s="118" t="s">
        <v>7281</v>
      </c>
      <c r="Y5" s="118" t="s">
        <v>7282</v>
      </c>
      <c r="Z5" s="118" t="s">
        <v>7281</v>
      </c>
      <c r="AA5" s="118" t="s">
        <v>7282</v>
      </c>
      <c r="AB5" s="118" t="n"/>
      <c r="AC5" s="118" t="n"/>
      <c r="AD5" s="118" t="n"/>
      <c r="AE5" s="118" t="n"/>
    </row>
    <row r="6">
      <c r="A6" s="118" t="s">
        <v>7283</v>
      </c>
      <c r="B6" s="122" t="n">
        <v>164</v>
      </c>
      <c r="C6" s="118" t="n"/>
      <c r="D6" s="122" t="n">
        <v>42</v>
      </c>
      <c r="E6" s="118" t="n"/>
      <c r="F6" s="122" t="n">
        <v>48</v>
      </c>
      <c r="G6" s="118" t="n"/>
      <c r="H6" s="122" t="n">
        <v>34</v>
      </c>
      <c r="I6" s="118" t="n"/>
      <c r="J6" s="122" t="n">
        <v>4</v>
      </c>
      <c r="K6" s="118" t="n"/>
      <c r="L6" s="122" t="n">
        <v>123</v>
      </c>
      <c r="M6" s="118" t="n"/>
      <c r="N6" s="122" t="n">
        <v>20</v>
      </c>
      <c r="O6" s="118" t="n"/>
      <c r="P6" s="122" t="n">
        <v>670</v>
      </c>
      <c r="Q6" s="118" t="n"/>
      <c r="R6" s="122" t="n">
        <v>0</v>
      </c>
      <c r="S6" s="118" t="n"/>
      <c r="T6" s="122" t="n">
        <v>670</v>
      </c>
      <c r="U6" s="118" t="n"/>
      <c r="V6" s="122" t="n">
        <v>0</v>
      </c>
      <c r="W6" s="118" t="n"/>
      <c r="X6" s="122" t="n">
        <v>115</v>
      </c>
      <c r="Y6" s="118" t="n"/>
      <c r="Z6" s="122" t="n">
        <v>700</v>
      </c>
      <c r="AA6" s="118" t="n"/>
      <c r="AB6" s="118" t="n"/>
      <c r="AC6" s="118" t="n"/>
      <c r="AD6" s="118" t="n"/>
      <c r="AE6" s="118" t="n"/>
    </row>
    <row r="7">
      <c r="A7" s="299" t="n">
        <v>44421</v>
      </c>
      <c r="B7" s="122" t="n">
        <v>0</v>
      </c>
      <c r="C7" s="122" t="n">
        <v>-5</v>
      </c>
      <c r="D7" s="122" t="n">
        <v>0</v>
      </c>
      <c r="E7" s="122" t="n">
        <v>-5</v>
      </c>
      <c r="F7" s="122" t="n">
        <v>0</v>
      </c>
      <c r="G7" s="122" t="n">
        <v>-5</v>
      </c>
      <c r="H7" s="122" t="n">
        <v>0</v>
      </c>
      <c r="I7" s="122" t="n">
        <v>0</v>
      </c>
      <c r="J7" s="122" t="n">
        <v>10</v>
      </c>
      <c r="K7" s="122" t="n">
        <v>0</v>
      </c>
      <c r="L7" s="122" t="n">
        <v>0</v>
      </c>
      <c r="M7" s="122" t="n">
        <v>0</v>
      </c>
      <c r="N7" s="122" t="n">
        <v>0</v>
      </c>
      <c r="O7" s="122" t="n">
        <v>-11</v>
      </c>
      <c r="P7" s="122" t="n">
        <v>0</v>
      </c>
      <c r="Q7" s="122" t="n">
        <v>0</v>
      </c>
      <c r="R7" s="122" t="n">
        <v>0</v>
      </c>
      <c r="S7" s="122" t="n">
        <v>0</v>
      </c>
      <c r="T7" s="122" t="n">
        <v>0</v>
      </c>
      <c r="U7" s="122" t="n">
        <v>0</v>
      </c>
      <c r="V7" s="122" t="n">
        <v>0</v>
      </c>
      <c r="W7" s="122" t="n">
        <v>0</v>
      </c>
      <c r="X7" s="122" t="n">
        <v>0</v>
      </c>
      <c r="Y7" s="122" t="n">
        <v>0</v>
      </c>
      <c r="Z7" s="122" t="n">
        <v>0</v>
      </c>
      <c r="AA7" s="122" t="n">
        <v>-9</v>
      </c>
      <c r="AB7" s="118" t="n"/>
      <c r="AC7" s="118" t="n"/>
      <c r="AD7" s="118" t="n"/>
      <c r="AE7" s="118" t="n"/>
    </row>
    <row r="8">
      <c r="A8" s="299" t="n">
        <v>44422</v>
      </c>
      <c r="B8" s="122" t="n">
        <v>0</v>
      </c>
      <c r="C8" s="122" t="n">
        <v>0</v>
      </c>
      <c r="D8" s="122" t="n">
        <v>0</v>
      </c>
      <c r="E8" s="122" t="n">
        <v>0</v>
      </c>
      <c r="F8" s="122" t="n">
        <v>0</v>
      </c>
      <c r="G8" s="122" t="n">
        <v>0</v>
      </c>
      <c r="H8" s="122" t="n">
        <v>0</v>
      </c>
      <c r="I8" s="122" t="n">
        <v>0</v>
      </c>
      <c r="J8" s="122" t="n">
        <v>0</v>
      </c>
      <c r="K8" s="122" t="n">
        <v>0</v>
      </c>
      <c r="L8" s="122" t="n">
        <v>0</v>
      </c>
      <c r="M8" s="122" t="n">
        <v>0</v>
      </c>
      <c r="N8" s="122" t="n">
        <v>0</v>
      </c>
      <c r="O8" s="122" t="n">
        <v>0</v>
      </c>
      <c r="P8" s="122" t="n">
        <v>0</v>
      </c>
      <c r="Q8" s="122" t="n">
        <v>0</v>
      </c>
      <c r="R8" s="122" t="n">
        <v>0</v>
      </c>
      <c r="S8" s="122" t="n">
        <v>0</v>
      </c>
      <c r="T8" s="122" t="n">
        <v>0</v>
      </c>
      <c r="U8" s="122" t="n">
        <v>0</v>
      </c>
      <c r="V8" s="122" t="n">
        <v>0</v>
      </c>
      <c r="W8" s="122" t="n">
        <v>0</v>
      </c>
      <c r="X8" s="122" t="n">
        <v>0</v>
      </c>
      <c r="Y8" s="122" t="n">
        <v>0</v>
      </c>
      <c r="Z8" s="122" t="n">
        <v>0</v>
      </c>
      <c r="AA8" s="122" t="n">
        <v>0</v>
      </c>
      <c r="AB8" s="118" t="n"/>
      <c r="AC8" s="118" t="n"/>
      <c r="AD8" s="118" t="n"/>
      <c r="AE8" s="118" t="n"/>
    </row>
    <row r="9">
      <c r="A9" s="299" t="n">
        <v>44423</v>
      </c>
      <c r="B9" s="122" t="n">
        <v>0</v>
      </c>
      <c r="C9" s="122" t="n">
        <v>0</v>
      </c>
      <c r="D9" s="122" t="n">
        <v>0</v>
      </c>
      <c r="E9" s="122" t="n">
        <v>0</v>
      </c>
      <c r="F9" s="122" t="n">
        <v>0</v>
      </c>
      <c r="G9" s="122" t="n">
        <v>0</v>
      </c>
      <c r="H9" s="122" t="n">
        <v>0</v>
      </c>
      <c r="I9" s="122" t="n">
        <v>0</v>
      </c>
      <c r="J9" s="122" t="n">
        <v>0</v>
      </c>
      <c r="K9" s="122" t="n">
        <v>0</v>
      </c>
      <c r="L9" s="122" t="n">
        <v>0</v>
      </c>
      <c r="M9" s="122" t="n">
        <v>0</v>
      </c>
      <c r="N9" s="122" t="n">
        <v>0</v>
      </c>
      <c r="O9" s="122" t="n">
        <v>0</v>
      </c>
      <c r="P9" s="122" t="n">
        <v>0</v>
      </c>
      <c r="Q9" s="122" t="n">
        <v>0</v>
      </c>
      <c r="R9" s="122" t="n">
        <v>0</v>
      </c>
      <c r="S9" s="122" t="n">
        <v>0</v>
      </c>
      <c r="T9" s="122" t="n">
        <v>0</v>
      </c>
      <c r="U9" s="122" t="n">
        <v>0</v>
      </c>
      <c r="V9" s="122" t="n">
        <v>0</v>
      </c>
      <c r="W9" s="122" t="n">
        <v>0</v>
      </c>
      <c r="X9" s="122" t="n">
        <v>0</v>
      </c>
      <c r="Y9" s="122" t="n">
        <v>0</v>
      </c>
      <c r="Z9" s="122" t="n">
        <v>0</v>
      </c>
      <c r="AA9" s="122" t="n">
        <v>0</v>
      </c>
      <c r="AB9" s="118" t="n"/>
      <c r="AC9" s="118" t="n"/>
      <c r="AD9" s="118" t="n"/>
      <c r="AE9" s="118" t="n"/>
    </row>
    <row r="10">
      <c r="A10" s="299" t="n">
        <v>44424</v>
      </c>
      <c r="B10" s="122" t="n">
        <v>0</v>
      </c>
      <c r="C10" s="122" t="n">
        <v>-5</v>
      </c>
      <c r="D10" s="122" t="n">
        <v>0</v>
      </c>
      <c r="E10" s="122" t="n">
        <v>-5</v>
      </c>
      <c r="F10" s="122" t="n">
        <v>0</v>
      </c>
      <c r="G10" s="122" t="n">
        <v>-5</v>
      </c>
      <c r="H10" s="122" t="n">
        <v>0</v>
      </c>
      <c r="I10" s="122" t="n">
        <v>-2</v>
      </c>
      <c r="J10" s="122" t="n">
        <v>0</v>
      </c>
      <c r="K10" s="122" t="n">
        <v>-2</v>
      </c>
      <c r="L10" s="122" t="n">
        <v>0</v>
      </c>
      <c r="M10" s="122" t="n">
        <v>-2</v>
      </c>
      <c r="N10" s="122" t="n">
        <v>0</v>
      </c>
      <c r="O10" s="122" t="n">
        <v>0</v>
      </c>
      <c r="P10" s="122" t="n">
        <v>0</v>
      </c>
      <c r="Q10" s="122" t="n">
        <v>-2</v>
      </c>
      <c r="R10" s="122" t="n">
        <v>0</v>
      </c>
      <c r="S10" s="122" t="n">
        <v>0</v>
      </c>
      <c r="T10" s="122" t="n">
        <v>0</v>
      </c>
      <c r="U10" s="122" t="n">
        <v>-2</v>
      </c>
      <c r="V10" s="122" t="n">
        <v>0</v>
      </c>
      <c r="W10" s="122" t="n">
        <v>-8</v>
      </c>
      <c r="X10" s="122" t="n">
        <v>0</v>
      </c>
      <c r="Y10" s="122" t="n">
        <v>-2</v>
      </c>
      <c r="Z10" s="122" t="n">
        <v>0</v>
      </c>
      <c r="AA10" s="122" t="n">
        <v>0</v>
      </c>
      <c r="AB10" s="118" t="n"/>
      <c r="AC10" s="118" t="n"/>
      <c r="AD10" s="118" t="n"/>
      <c r="AE10" s="118" t="n"/>
    </row>
    <row r="11">
      <c r="A11" s="299" t="n">
        <v>44425</v>
      </c>
      <c r="B11" s="122" t="n">
        <v>0</v>
      </c>
      <c r="C11" s="122" t="n">
        <v>-5</v>
      </c>
      <c r="D11" s="122" t="n">
        <v>0</v>
      </c>
      <c r="E11" s="122" t="n">
        <v>-5</v>
      </c>
      <c r="F11" s="122" t="n">
        <v>0</v>
      </c>
      <c r="G11" s="122" t="n">
        <v>-5</v>
      </c>
      <c r="H11" s="122" t="n">
        <v>0</v>
      </c>
      <c r="I11" s="122" t="n">
        <v>-8</v>
      </c>
      <c r="J11" s="122" t="n">
        <v>0</v>
      </c>
      <c r="K11" s="122" t="n">
        <v>-8</v>
      </c>
      <c r="L11" s="122" t="n">
        <v>0</v>
      </c>
      <c r="M11" s="122" t="n">
        <v>-8</v>
      </c>
      <c r="N11" s="122" t="n">
        <v>0</v>
      </c>
      <c r="O11" s="122" t="n">
        <v>0</v>
      </c>
      <c r="P11" s="122" t="n">
        <v>0</v>
      </c>
      <c r="Q11" s="122" t="n">
        <v>-8</v>
      </c>
      <c r="R11" s="122" t="n">
        <v>0</v>
      </c>
      <c r="S11" s="122" t="n">
        <v>0</v>
      </c>
      <c r="T11" s="122" t="n">
        <v>0</v>
      </c>
      <c r="U11" s="122" t="n">
        <v>-8</v>
      </c>
      <c r="V11" s="122" t="n">
        <v>0</v>
      </c>
      <c r="W11" s="122" t="n">
        <v>-32</v>
      </c>
      <c r="X11" s="122" t="n">
        <v>0</v>
      </c>
      <c r="Y11" s="122" t="n">
        <v>-8</v>
      </c>
      <c r="Z11" s="122" t="n">
        <v>0</v>
      </c>
      <c r="AA11" s="122" t="n">
        <v>0</v>
      </c>
      <c r="AB11" s="118" t="n"/>
      <c r="AC11" s="118" t="n"/>
      <c r="AD11" s="118" t="n"/>
      <c r="AE11" s="118" t="n"/>
    </row>
    <row r="12">
      <c r="A12" s="299" t="n">
        <v>44426</v>
      </c>
      <c r="B12" s="122" t="n">
        <v>0</v>
      </c>
      <c r="C12" s="122" t="n">
        <v>-5</v>
      </c>
      <c r="D12" s="122" t="n">
        <v>0</v>
      </c>
      <c r="E12" s="122" t="n">
        <v>-5</v>
      </c>
      <c r="F12" s="122" t="n">
        <v>0</v>
      </c>
      <c r="G12" s="122" t="n">
        <v>-6</v>
      </c>
      <c r="H12" s="122" t="n">
        <v>0</v>
      </c>
      <c r="I12" s="122" t="n">
        <v>0</v>
      </c>
      <c r="J12" s="122" t="n">
        <v>5</v>
      </c>
      <c r="K12" s="122" t="n">
        <v>0</v>
      </c>
      <c r="L12" s="122" t="n">
        <v>0</v>
      </c>
      <c r="M12" s="122" t="n">
        <v>0</v>
      </c>
      <c r="N12" s="122" t="n">
        <v>0</v>
      </c>
      <c r="O12" s="122" t="n">
        <v>0</v>
      </c>
      <c r="P12" s="122" t="n">
        <v>0</v>
      </c>
      <c r="Q12" s="122" t="n">
        <v>0</v>
      </c>
      <c r="R12" s="122" t="n">
        <v>0</v>
      </c>
      <c r="S12" s="122" t="n">
        <v>0</v>
      </c>
      <c r="T12" s="122" t="n">
        <v>0</v>
      </c>
      <c r="U12" s="122" t="n">
        <v>0</v>
      </c>
      <c r="V12" s="122" t="n">
        <v>0</v>
      </c>
      <c r="W12" s="122" t="n">
        <v>0</v>
      </c>
      <c r="X12" s="122" t="n">
        <v>0</v>
      </c>
      <c r="Y12" s="122" t="n">
        <v>0</v>
      </c>
      <c r="Z12" s="122" t="n">
        <v>0</v>
      </c>
      <c r="AA12" s="122" t="n">
        <v>0</v>
      </c>
      <c r="AB12" s="118" t="n"/>
      <c r="AC12" s="118" t="n"/>
      <c r="AD12" s="118" t="n"/>
      <c r="AE12" s="118" t="n"/>
    </row>
    <row r="13">
      <c r="A13" s="299" t="n">
        <v>44427</v>
      </c>
      <c r="B13" s="122" t="n">
        <v>0</v>
      </c>
      <c r="C13" s="122" t="n">
        <v>-5</v>
      </c>
      <c r="D13" s="122" t="n">
        <v>0</v>
      </c>
      <c r="E13" s="122" t="n">
        <v>-5</v>
      </c>
      <c r="F13" s="122" t="n">
        <v>0</v>
      </c>
      <c r="G13" s="122" t="n">
        <v>-5</v>
      </c>
      <c r="H13" s="122" t="n">
        <v>0</v>
      </c>
      <c r="I13" s="122" t="n">
        <v>-5</v>
      </c>
      <c r="J13" s="122" t="n">
        <v>10</v>
      </c>
      <c r="K13" s="122" t="n">
        <v>-5</v>
      </c>
      <c r="L13" s="122" t="n">
        <v>0</v>
      </c>
      <c r="M13" s="122" t="n">
        <v>-5</v>
      </c>
      <c r="N13" s="122" t="n">
        <v>0</v>
      </c>
      <c r="O13" s="122" t="n">
        <v>0</v>
      </c>
      <c r="P13" s="122" t="n">
        <v>0</v>
      </c>
      <c r="Q13" s="122" t="n">
        <v>-5</v>
      </c>
      <c r="R13" s="122" t="n">
        <v>0</v>
      </c>
      <c r="S13" s="122" t="n">
        <v>0</v>
      </c>
      <c r="T13" s="122" t="n">
        <v>0</v>
      </c>
      <c r="U13" s="122" t="n">
        <v>-5</v>
      </c>
      <c r="V13" s="122" t="n">
        <v>0</v>
      </c>
      <c r="W13" s="122" t="n">
        <v>-20</v>
      </c>
      <c r="X13" s="122" t="n">
        <v>0</v>
      </c>
      <c r="Y13" s="122" t="n">
        <v>-5</v>
      </c>
      <c r="Z13" s="122" t="n">
        <v>0</v>
      </c>
      <c r="AA13" s="122" t="n">
        <v>0</v>
      </c>
      <c r="AB13" s="118" t="n"/>
      <c r="AC13" s="118" t="n"/>
      <c r="AD13" s="118" t="n"/>
      <c r="AE13" s="118" t="n"/>
    </row>
    <row r="14">
      <c r="A14" s="299" t="n">
        <v>44428</v>
      </c>
      <c r="B14" s="122" t="n">
        <v>0</v>
      </c>
      <c r="C14" s="122" t="n">
        <v>-5</v>
      </c>
      <c r="D14" s="122" t="n">
        <v>0</v>
      </c>
      <c r="E14" s="122" t="n">
        <v>-5</v>
      </c>
      <c r="F14" s="122" t="n">
        <v>0</v>
      </c>
      <c r="G14" s="122" t="n">
        <v>-5</v>
      </c>
      <c r="H14" s="122" t="n">
        <v>0</v>
      </c>
      <c r="I14" s="122" t="n">
        <v>-5</v>
      </c>
      <c r="J14" s="122" t="n">
        <v>30</v>
      </c>
      <c r="K14" s="122" t="n">
        <v>-5</v>
      </c>
      <c r="L14" s="122" t="n">
        <v>0</v>
      </c>
      <c r="M14" s="122" t="n">
        <v>-5</v>
      </c>
      <c r="N14" s="122" t="n">
        <v>0</v>
      </c>
      <c r="O14" s="122" t="n">
        <v>0</v>
      </c>
      <c r="P14" s="122" t="n">
        <v>0</v>
      </c>
      <c r="Q14" s="122" t="n">
        <v>-5</v>
      </c>
      <c r="R14" s="122" t="n">
        <v>0</v>
      </c>
      <c r="S14" s="122" t="n">
        <v>0</v>
      </c>
      <c r="T14" s="122" t="n">
        <v>0</v>
      </c>
      <c r="U14" s="122" t="n">
        <v>-5</v>
      </c>
      <c r="V14" s="122" t="n">
        <v>2000</v>
      </c>
      <c r="W14" s="122" t="n">
        <v>-20</v>
      </c>
      <c r="X14" s="122" t="n">
        <v>0</v>
      </c>
      <c r="Y14" s="122" t="n">
        <v>-5</v>
      </c>
      <c r="Z14" s="122" t="n">
        <v>0</v>
      </c>
      <c r="AA14" s="122" t="n">
        <v>0</v>
      </c>
      <c r="AB14" s="118" t="n"/>
      <c r="AC14" s="118" t="n"/>
      <c r="AD14" s="118" t="n"/>
      <c r="AE14" s="118" t="n"/>
    </row>
    <row r="15">
      <c r="A15" s="299" t="n">
        <v>44429</v>
      </c>
      <c r="B15" s="122" t="n">
        <v>0</v>
      </c>
      <c r="C15" s="122" t="n">
        <v>0</v>
      </c>
      <c r="D15" s="122" t="n">
        <v>0</v>
      </c>
      <c r="E15" s="122" t="n">
        <v>0</v>
      </c>
      <c r="F15" s="122" t="n">
        <v>0</v>
      </c>
      <c r="G15" s="122" t="n">
        <v>0</v>
      </c>
      <c r="H15" s="122" t="n">
        <v>0</v>
      </c>
      <c r="I15" s="122" t="n">
        <v>0</v>
      </c>
      <c r="J15" s="122" t="n">
        <v>0</v>
      </c>
      <c r="K15" s="122" t="n">
        <v>0</v>
      </c>
      <c r="L15" s="122" t="n">
        <v>0</v>
      </c>
      <c r="M15" s="122" t="n">
        <v>0</v>
      </c>
      <c r="N15" s="122" t="n">
        <v>0</v>
      </c>
      <c r="O15" s="122" t="n">
        <v>0</v>
      </c>
      <c r="P15" s="122" t="n">
        <v>0</v>
      </c>
      <c r="Q15" s="122" t="n">
        <v>0</v>
      </c>
      <c r="R15" s="122" t="n">
        <v>0</v>
      </c>
      <c r="S15" s="122" t="n">
        <v>0</v>
      </c>
      <c r="T15" s="122" t="n">
        <v>0</v>
      </c>
      <c r="U15" s="122" t="n">
        <v>0</v>
      </c>
      <c r="V15" s="122" t="n">
        <v>0</v>
      </c>
      <c r="W15" s="122" t="n">
        <v>0</v>
      </c>
      <c r="X15" s="122" t="n">
        <v>0</v>
      </c>
      <c r="Y15" s="122" t="n">
        <v>0</v>
      </c>
      <c r="Z15" s="122" t="n">
        <v>0</v>
      </c>
      <c r="AA15" s="122" t="n">
        <v>0</v>
      </c>
      <c r="AB15" s="118" t="n"/>
      <c r="AC15" s="118" t="n"/>
      <c r="AD15" s="118" t="n"/>
      <c r="AE15" s="118" t="n"/>
    </row>
    <row r="16">
      <c r="A16" s="299" t="n">
        <v>44430</v>
      </c>
      <c r="B16" s="122" t="n">
        <v>0</v>
      </c>
      <c r="C16" s="122" t="n">
        <v>0</v>
      </c>
      <c r="D16" s="122" t="n">
        <v>0</v>
      </c>
      <c r="E16" s="122" t="n">
        <v>0</v>
      </c>
      <c r="F16" s="122" t="n">
        <v>0</v>
      </c>
      <c r="G16" s="122" t="n">
        <v>0</v>
      </c>
      <c r="H16" s="122" t="n">
        <v>0</v>
      </c>
      <c r="I16" s="122" t="n">
        <v>0</v>
      </c>
      <c r="J16" s="122" t="n">
        <v>0</v>
      </c>
      <c r="K16" s="122" t="n">
        <v>0</v>
      </c>
      <c r="L16" s="122" t="n">
        <v>0</v>
      </c>
      <c r="M16" s="122" t="n">
        <v>0</v>
      </c>
      <c r="N16" s="122" t="n">
        <v>0</v>
      </c>
      <c r="O16" s="122" t="n">
        <v>0</v>
      </c>
      <c r="P16" s="122" t="n">
        <v>0</v>
      </c>
      <c r="Q16" s="122" t="n">
        <v>0</v>
      </c>
      <c r="R16" s="122" t="n">
        <v>0</v>
      </c>
      <c r="S16" s="122" t="n">
        <v>0</v>
      </c>
      <c r="T16" s="122" t="n">
        <v>0</v>
      </c>
      <c r="U16" s="122" t="n">
        <v>0</v>
      </c>
      <c r="V16" s="122" t="n">
        <v>0</v>
      </c>
      <c r="W16" s="122" t="n">
        <v>0</v>
      </c>
      <c r="X16" s="122" t="n">
        <v>0</v>
      </c>
      <c r="Y16" s="122" t="n">
        <v>0</v>
      </c>
      <c r="Z16" s="122" t="n">
        <v>0</v>
      </c>
      <c r="AA16" s="122" t="n">
        <v>0</v>
      </c>
      <c r="AB16" s="118" t="n"/>
      <c r="AC16" s="118" t="n"/>
      <c r="AD16" s="118" t="n"/>
      <c r="AE16" s="118" t="n"/>
    </row>
    <row r="17">
      <c r="A17" s="299" t="n">
        <v>44431</v>
      </c>
      <c r="B17" s="122" t="n">
        <v>0</v>
      </c>
      <c r="C17" s="122" t="n">
        <v>-5</v>
      </c>
      <c r="D17" s="122" t="n">
        <v>0</v>
      </c>
      <c r="E17" s="122" t="n">
        <v>-5</v>
      </c>
      <c r="F17" s="122" t="n">
        <v>0</v>
      </c>
      <c r="G17" s="122" t="n">
        <v>-5</v>
      </c>
      <c r="H17" s="122" t="n">
        <v>0</v>
      </c>
      <c r="I17" s="122" t="n">
        <v>-5</v>
      </c>
      <c r="J17" s="122" t="n">
        <v>0</v>
      </c>
      <c r="K17" s="122" t="n">
        <v>-5</v>
      </c>
      <c r="L17" s="122" t="n">
        <v>0</v>
      </c>
      <c r="M17" s="122" t="n">
        <v>-5</v>
      </c>
      <c r="N17" s="122" t="n">
        <v>0</v>
      </c>
      <c r="O17" s="122" t="n">
        <v>0</v>
      </c>
      <c r="P17" s="122" t="n">
        <v>0</v>
      </c>
      <c r="Q17" s="122" t="n">
        <v>-5</v>
      </c>
      <c r="R17" s="122" t="n">
        <v>0</v>
      </c>
      <c r="S17" s="122" t="n">
        <v>0</v>
      </c>
      <c r="T17" s="122" t="n">
        <v>0</v>
      </c>
      <c r="U17" s="122" t="n">
        <v>-5</v>
      </c>
      <c r="V17" s="122" t="n">
        <v>0</v>
      </c>
      <c r="W17" s="122" t="n">
        <v>-21</v>
      </c>
      <c r="X17" s="122" t="n">
        <v>0</v>
      </c>
      <c r="Y17" s="122" t="n">
        <v>-5</v>
      </c>
      <c r="Z17" s="122" t="n">
        <v>0</v>
      </c>
      <c r="AA17" s="122" t="n">
        <v>0</v>
      </c>
      <c r="AB17" s="118" t="n"/>
      <c r="AC17" s="118" t="n"/>
      <c r="AD17" s="118" t="n"/>
      <c r="AE17" s="118" t="n"/>
    </row>
    <row r="18">
      <c r="A18" s="299" t="n">
        <v>44432</v>
      </c>
      <c r="B18" s="122" t="n">
        <v>0</v>
      </c>
      <c r="C18" s="122" t="n">
        <v>-5</v>
      </c>
      <c r="D18" s="122" t="n">
        <v>0</v>
      </c>
      <c r="E18" s="122" t="n">
        <v>-5</v>
      </c>
      <c r="F18" s="122" t="n">
        <v>0</v>
      </c>
      <c r="G18" s="122" t="n">
        <v>-5</v>
      </c>
      <c r="H18" s="122" t="n">
        <v>0</v>
      </c>
      <c r="I18" s="122" t="n">
        <v>-6</v>
      </c>
      <c r="J18" s="122" t="n">
        <v>0</v>
      </c>
      <c r="K18" s="122" t="n">
        <v>-5</v>
      </c>
      <c r="L18" s="122" t="n">
        <v>0</v>
      </c>
      <c r="M18" s="122" t="n">
        <v>-5</v>
      </c>
      <c r="N18" s="122" t="n">
        <v>0</v>
      </c>
      <c r="O18" s="122" t="n">
        <v>0</v>
      </c>
      <c r="P18" s="122" t="n">
        <v>0</v>
      </c>
      <c r="Q18" s="122" t="n">
        <v>-5</v>
      </c>
      <c r="R18" s="122" t="n">
        <v>0</v>
      </c>
      <c r="S18" s="122" t="n">
        <v>0</v>
      </c>
      <c r="T18" s="122" t="n">
        <v>0</v>
      </c>
      <c r="U18" s="122" t="n">
        <v>-5</v>
      </c>
      <c r="V18" s="122" t="n">
        <v>0</v>
      </c>
      <c r="W18" s="122" t="n">
        <v>-16</v>
      </c>
      <c r="X18" s="122" t="n">
        <v>0</v>
      </c>
      <c r="Y18" s="122" t="n">
        <v>-5</v>
      </c>
      <c r="Z18" s="122" t="n">
        <v>0</v>
      </c>
      <c r="AA18" s="122" t="n">
        <v>0</v>
      </c>
      <c r="AB18" s="118" t="n"/>
      <c r="AC18" s="118" t="n"/>
      <c r="AD18" s="118" t="n"/>
      <c r="AE18" s="118" t="n"/>
    </row>
    <row r="19">
      <c r="A19" s="299" t="n">
        <v>44433</v>
      </c>
      <c r="B19" s="122" t="n">
        <v>0</v>
      </c>
      <c r="C19" s="122" t="n">
        <v>-2</v>
      </c>
      <c r="D19" s="122" t="n">
        <v>0</v>
      </c>
      <c r="E19" s="122" t="n">
        <v>-2</v>
      </c>
      <c r="F19" s="122" t="n">
        <v>0</v>
      </c>
      <c r="G19" s="122" t="n">
        <v>-2</v>
      </c>
      <c r="H19" s="122" t="n">
        <v>50</v>
      </c>
      <c r="I19" s="122" t="n">
        <v>-3</v>
      </c>
      <c r="J19" s="122" t="n">
        <v>90</v>
      </c>
      <c r="K19" s="122" t="n">
        <v>-3</v>
      </c>
      <c r="L19" s="122" t="n">
        <v>0</v>
      </c>
      <c r="M19" s="122" t="n">
        <v>-5</v>
      </c>
      <c r="N19" s="122" t="n">
        <v>2</v>
      </c>
      <c r="O19" s="122" t="n">
        <v>0</v>
      </c>
      <c r="P19" s="122" t="n">
        <v>0</v>
      </c>
      <c r="Q19" s="122" t="n">
        <v>-3</v>
      </c>
      <c r="R19" s="122" t="n">
        <v>0</v>
      </c>
      <c r="S19" s="122" t="n">
        <v>0</v>
      </c>
      <c r="T19" s="122" t="n">
        <v>0</v>
      </c>
      <c r="U19" s="122" t="n">
        <v>-3</v>
      </c>
      <c r="V19" s="122" t="n">
        <v>0</v>
      </c>
      <c r="W19" s="122" t="n">
        <v>-12</v>
      </c>
      <c r="X19" s="122" t="n">
        <v>0</v>
      </c>
      <c r="Y19" s="122" t="n">
        <v>-3</v>
      </c>
      <c r="Z19" s="122" t="n">
        <v>2</v>
      </c>
      <c r="AA19" s="122" t="n">
        <v>0</v>
      </c>
      <c r="AB19" s="118" t="n"/>
      <c r="AC19" s="118" t="n"/>
      <c r="AD19" s="118" t="n"/>
      <c r="AE19" s="118" t="n"/>
    </row>
    <row r="20">
      <c r="A20" s="299" t="n">
        <v>44434</v>
      </c>
      <c r="B20" s="122" t="n">
        <v>0</v>
      </c>
      <c r="C20" s="122" t="n">
        <v>0</v>
      </c>
      <c r="D20" s="122" t="n">
        <v>0</v>
      </c>
      <c r="E20" s="122" t="n">
        <v>0</v>
      </c>
      <c r="F20" s="122" t="n">
        <v>0</v>
      </c>
      <c r="G20" s="122" t="n">
        <v>0</v>
      </c>
      <c r="H20" s="122" t="n">
        <v>0</v>
      </c>
      <c r="I20" s="122" t="n">
        <v>-11</v>
      </c>
      <c r="J20" s="122" t="n">
        <v>0</v>
      </c>
      <c r="K20" s="122" t="n">
        <v>-10</v>
      </c>
      <c r="L20" s="122" t="n">
        <v>0</v>
      </c>
      <c r="M20" s="122" t="n">
        <v>-10</v>
      </c>
      <c r="N20" s="122" t="n">
        <v>0</v>
      </c>
      <c r="O20" s="122" t="n">
        <v>0</v>
      </c>
      <c r="P20" s="122" t="n">
        <v>0</v>
      </c>
      <c r="Q20" s="122" t="n">
        <v>-10</v>
      </c>
      <c r="R20" s="122" t="n">
        <v>0</v>
      </c>
      <c r="S20" s="122" t="n">
        <v>0</v>
      </c>
      <c r="T20" s="122" t="n">
        <v>0</v>
      </c>
      <c r="U20" s="122" t="n">
        <v>-10</v>
      </c>
      <c r="V20" s="122" t="n">
        <v>0</v>
      </c>
      <c r="W20" s="122" t="n">
        <v>-40</v>
      </c>
      <c r="X20" s="122" t="n">
        <v>0</v>
      </c>
      <c r="Y20" s="122" t="n">
        <v>-10</v>
      </c>
      <c r="Z20" s="122" t="n">
        <v>0</v>
      </c>
      <c r="AA20" s="122" t="n">
        <v>0</v>
      </c>
      <c r="AB20" s="118" t="n"/>
      <c r="AC20" s="118" t="n"/>
      <c r="AD20" s="118" t="n"/>
      <c r="AE20" s="118" t="n"/>
    </row>
    <row r="21">
      <c r="A21" s="299" t="n">
        <v>44435</v>
      </c>
      <c r="B21" s="122" t="n">
        <v>0</v>
      </c>
      <c r="C21" s="122" t="n">
        <v>0</v>
      </c>
      <c r="D21" s="122" t="n">
        <v>0</v>
      </c>
      <c r="E21" s="122" t="n">
        <v>0</v>
      </c>
      <c r="F21" s="122" t="n">
        <v>0</v>
      </c>
      <c r="G21" s="122" t="n">
        <v>0</v>
      </c>
      <c r="H21" s="122" t="n">
        <v>0</v>
      </c>
      <c r="I21" s="122" t="n">
        <v>-6</v>
      </c>
      <c r="J21" s="122" t="n">
        <v>0</v>
      </c>
      <c r="K21" s="122" t="n">
        <v>-6</v>
      </c>
      <c r="L21" s="122" t="n">
        <v>0</v>
      </c>
      <c r="M21" s="122" t="n">
        <v>-6</v>
      </c>
      <c r="N21" s="122" t="n">
        <v>0</v>
      </c>
      <c r="O21" s="122" t="n">
        <v>0</v>
      </c>
      <c r="P21" s="122" t="n">
        <v>0</v>
      </c>
      <c r="Q21" s="122" t="n">
        <v>-6</v>
      </c>
      <c r="R21" s="122" t="n">
        <v>0</v>
      </c>
      <c r="S21" s="122" t="n">
        <v>0</v>
      </c>
      <c r="T21" s="122" t="n">
        <v>0</v>
      </c>
      <c r="U21" s="122" t="n">
        <v>-6</v>
      </c>
      <c r="V21" s="122" t="n">
        <v>0</v>
      </c>
      <c r="W21" s="122" t="n">
        <v>-24</v>
      </c>
      <c r="X21" s="122" t="n">
        <v>0</v>
      </c>
      <c r="Y21" s="122" t="n">
        <v>-6</v>
      </c>
      <c r="Z21" s="122" t="n">
        <v>0</v>
      </c>
      <c r="AA21" s="122" t="n">
        <v>0</v>
      </c>
      <c r="AB21" s="118" t="n"/>
      <c r="AC21" s="118" t="n"/>
      <c r="AD21" s="118" t="n"/>
      <c r="AE21" s="118" t="n"/>
    </row>
    <row r="22">
      <c r="A22" s="299" t="n">
        <v>44436</v>
      </c>
      <c r="B22" s="122" t="n">
        <v>0</v>
      </c>
      <c r="C22" s="122" t="n">
        <v>0</v>
      </c>
      <c r="D22" s="122" t="n">
        <v>0</v>
      </c>
      <c r="E22" s="122" t="n">
        <v>0</v>
      </c>
      <c r="F22" s="122" t="n">
        <v>0</v>
      </c>
      <c r="G22" s="122" t="n">
        <v>0</v>
      </c>
      <c r="H22" s="122" t="n">
        <v>0</v>
      </c>
      <c r="I22" s="122" t="n">
        <v>0</v>
      </c>
      <c r="J22" s="122" t="n">
        <v>0</v>
      </c>
      <c r="K22" s="122" t="n">
        <v>0</v>
      </c>
      <c r="L22" s="122" t="n">
        <v>0</v>
      </c>
      <c r="M22" s="122" t="n">
        <v>0</v>
      </c>
      <c r="N22" s="122" t="n">
        <v>0</v>
      </c>
      <c r="O22" s="122" t="n">
        <v>0</v>
      </c>
      <c r="P22" s="122" t="n">
        <v>0</v>
      </c>
      <c r="Q22" s="122" t="n">
        <v>0</v>
      </c>
      <c r="R22" s="122" t="n">
        <v>0</v>
      </c>
      <c r="S22" s="122" t="n">
        <v>0</v>
      </c>
      <c r="T22" s="122" t="n">
        <v>0</v>
      </c>
      <c r="U22" s="122" t="n">
        <v>0</v>
      </c>
      <c r="V22" s="122" t="n">
        <v>0</v>
      </c>
      <c r="W22" s="122" t="n">
        <v>0</v>
      </c>
      <c r="X22" s="122" t="n">
        <v>0</v>
      </c>
      <c r="Y22" s="122" t="n">
        <v>0</v>
      </c>
      <c r="Z22" s="122" t="n">
        <v>0</v>
      </c>
      <c r="AA22" s="122" t="n">
        <v>0</v>
      </c>
      <c r="AB22" s="118" t="n"/>
      <c r="AC22" s="118" t="n"/>
      <c r="AD22" s="118" t="n"/>
      <c r="AE22" s="118" t="n"/>
    </row>
    <row r="23">
      <c r="A23" s="299" t="n">
        <v>44437</v>
      </c>
      <c r="B23" s="122" t="n">
        <v>0</v>
      </c>
      <c r="C23" s="122" t="n">
        <v>0</v>
      </c>
      <c r="D23" s="122" t="n">
        <v>0</v>
      </c>
      <c r="E23" s="122" t="n">
        <v>0</v>
      </c>
      <c r="F23" s="122" t="n">
        <v>0</v>
      </c>
      <c r="G23" s="122" t="n">
        <v>0</v>
      </c>
      <c r="H23" s="122" t="n">
        <v>0</v>
      </c>
      <c r="I23" s="122" t="n">
        <v>0</v>
      </c>
      <c r="J23" s="122" t="n">
        <v>0</v>
      </c>
      <c r="K23" s="122" t="n">
        <v>0</v>
      </c>
      <c r="L23" s="122" t="n">
        <v>0</v>
      </c>
      <c r="M23" s="122" t="n">
        <v>0</v>
      </c>
      <c r="N23" s="122" t="n">
        <v>0</v>
      </c>
      <c r="O23" s="122" t="n">
        <v>0</v>
      </c>
      <c r="P23" s="122" t="n">
        <v>0</v>
      </c>
      <c r="Q23" s="122" t="n">
        <v>0</v>
      </c>
      <c r="R23" s="122" t="n">
        <v>0</v>
      </c>
      <c r="S23" s="122" t="n">
        <v>0</v>
      </c>
      <c r="T23" s="122" t="n">
        <v>0</v>
      </c>
      <c r="U23" s="122" t="n">
        <v>0</v>
      </c>
      <c r="V23" s="122" t="n">
        <v>0</v>
      </c>
      <c r="W23" s="122" t="n">
        <v>0</v>
      </c>
      <c r="X23" s="122" t="n">
        <v>0</v>
      </c>
      <c r="Y23" s="122" t="n">
        <v>0</v>
      </c>
      <c r="Z23" s="122" t="n">
        <v>0</v>
      </c>
      <c r="AA23" s="122" t="n">
        <v>0</v>
      </c>
      <c r="AB23" s="118" t="n"/>
      <c r="AC23" s="118" t="n"/>
      <c r="AD23" s="118" t="n"/>
      <c r="AE23" s="118" t="n"/>
    </row>
    <row r="24">
      <c r="A24" s="299" t="n">
        <v>44438</v>
      </c>
      <c r="B24" s="122" t="n">
        <v>0</v>
      </c>
      <c r="C24" s="122" t="n">
        <v>0</v>
      </c>
      <c r="D24" s="122" t="n">
        <v>65</v>
      </c>
      <c r="E24" s="122" t="n">
        <v>0</v>
      </c>
      <c r="F24" s="122" t="n">
        <v>0</v>
      </c>
      <c r="G24" s="122" t="n">
        <v>0</v>
      </c>
      <c r="H24" s="122" t="n">
        <v>155</v>
      </c>
      <c r="I24" s="122" t="n">
        <v>-6</v>
      </c>
      <c r="J24" s="122" t="n">
        <v>39</v>
      </c>
      <c r="K24" s="122" t="n">
        <v>-6</v>
      </c>
      <c r="L24" s="122" t="n">
        <v>0</v>
      </c>
      <c r="M24" s="122" t="n">
        <v>-6</v>
      </c>
      <c r="N24" s="122" t="n">
        <v>0</v>
      </c>
      <c r="O24" s="122" t="n">
        <v>0</v>
      </c>
      <c r="P24" s="122" t="n">
        <v>0</v>
      </c>
      <c r="Q24" s="122" t="n">
        <v>-6</v>
      </c>
      <c r="R24" s="122" t="n">
        <v>0</v>
      </c>
      <c r="S24" s="122" t="n">
        <v>0</v>
      </c>
      <c r="T24" s="122" t="n">
        <v>0</v>
      </c>
      <c r="U24" s="122" t="n">
        <v>-6</v>
      </c>
      <c r="V24" s="122" t="n">
        <v>0</v>
      </c>
      <c r="W24" s="122" t="n">
        <v>-24</v>
      </c>
      <c r="X24" s="122" t="n">
        <v>0</v>
      </c>
      <c r="Y24" s="122" t="n">
        <v>-6</v>
      </c>
      <c r="Z24" s="122" t="n">
        <v>0</v>
      </c>
      <c r="AA24" s="122" t="n">
        <v>0</v>
      </c>
      <c r="AB24" s="118" t="n"/>
      <c r="AC24" s="118" t="n"/>
      <c r="AD24" s="118" t="n"/>
      <c r="AE24" s="118" t="n"/>
    </row>
    <row r="25">
      <c r="A25" s="299" t="n">
        <v>44439</v>
      </c>
      <c r="B25" s="122" t="n">
        <v>0</v>
      </c>
      <c r="C25" s="122" t="n">
        <v>0</v>
      </c>
      <c r="D25" s="122" t="n">
        <v>0</v>
      </c>
      <c r="E25" s="122" t="n">
        <v>0</v>
      </c>
      <c r="F25" s="122" t="n">
        <v>0</v>
      </c>
      <c r="G25" s="122" t="n">
        <v>0</v>
      </c>
      <c r="H25" s="122" t="n">
        <v>0</v>
      </c>
      <c r="I25" s="122" t="n">
        <v>0</v>
      </c>
      <c r="J25" s="122" t="n">
        <v>0</v>
      </c>
      <c r="K25" s="122" t="n">
        <v>0</v>
      </c>
      <c r="L25" s="122" t="n">
        <v>0</v>
      </c>
      <c r="M25" s="122" t="n">
        <v>0</v>
      </c>
      <c r="N25" s="122" t="n">
        <v>0</v>
      </c>
      <c r="O25" s="122" t="n">
        <v>0</v>
      </c>
      <c r="P25" s="122" t="n">
        <v>0</v>
      </c>
      <c r="Q25" s="122" t="n">
        <v>0</v>
      </c>
      <c r="R25" s="122" t="n">
        <v>0</v>
      </c>
      <c r="S25" s="122" t="n">
        <v>0</v>
      </c>
      <c r="T25" s="122" t="n">
        <v>0</v>
      </c>
      <c r="U25" s="122" t="n">
        <v>0</v>
      </c>
      <c r="V25" s="122" t="n">
        <v>0</v>
      </c>
      <c r="W25" s="122" t="n">
        <v>0</v>
      </c>
      <c r="X25" s="122" t="n">
        <v>0</v>
      </c>
      <c r="Y25" s="122" t="n">
        <v>0</v>
      </c>
      <c r="Z25" s="122" t="n">
        <v>0</v>
      </c>
      <c r="AA25" s="122" t="n">
        <v>0</v>
      </c>
      <c r="AB25" s="118" t="n"/>
      <c r="AC25" s="118" t="n"/>
      <c r="AD25" s="118" t="n"/>
      <c r="AE25" s="118" t="n"/>
    </row>
    <row r="26">
      <c r="A26" s="299" t="n">
        <v>44440</v>
      </c>
      <c r="B26" s="122" t="n">
        <v>0</v>
      </c>
      <c r="C26" s="122" t="n">
        <v>0</v>
      </c>
      <c r="D26" s="122" t="n">
        <v>0</v>
      </c>
      <c r="E26" s="122" t="n">
        <v>0</v>
      </c>
      <c r="F26" s="122" t="n">
        <v>0</v>
      </c>
      <c r="G26" s="122" t="n">
        <v>0</v>
      </c>
      <c r="H26" s="122" t="n">
        <v>0</v>
      </c>
      <c r="I26" s="122" t="n">
        <v>0</v>
      </c>
      <c r="J26" s="122" t="n">
        <v>0</v>
      </c>
      <c r="K26" s="122" t="n">
        <v>0</v>
      </c>
      <c r="L26" s="122" t="n">
        <v>0</v>
      </c>
      <c r="M26" s="122" t="n">
        <v>7</v>
      </c>
      <c r="N26" s="122" t="n">
        <v>0</v>
      </c>
      <c r="O26" s="122" t="n">
        <v>-7</v>
      </c>
      <c r="P26" s="122" t="n">
        <v>7</v>
      </c>
      <c r="Q26" s="122" t="n">
        <v>-7</v>
      </c>
      <c r="R26" s="122" t="n">
        <v>0</v>
      </c>
      <c r="S26" s="122" t="n">
        <v>0</v>
      </c>
      <c r="T26" s="122" t="n">
        <v>0</v>
      </c>
      <c r="U26" s="122" t="n">
        <v>0</v>
      </c>
      <c r="V26" s="122" t="n">
        <v>0</v>
      </c>
      <c r="W26" s="122" t="n">
        <v>0</v>
      </c>
      <c r="X26" s="122" t="n">
        <v>7</v>
      </c>
      <c r="Y26" s="122" t="n">
        <v>0</v>
      </c>
      <c r="Z26" s="122" t="n">
        <v>0</v>
      </c>
      <c r="AA26" s="122" t="n">
        <v>-7</v>
      </c>
      <c r="AB26" s="118" t="n"/>
      <c r="AC26" s="118" t="n"/>
      <c r="AD26" s="118" t="n"/>
      <c r="AE26" s="118" t="n"/>
    </row>
    <row r="27">
      <c r="A27" s="299" t="n">
        <v>44441</v>
      </c>
      <c r="B27" s="122" t="n">
        <v>0</v>
      </c>
      <c r="C27" s="122" t="n">
        <v>0</v>
      </c>
      <c r="D27" s="122" t="n">
        <v>0</v>
      </c>
      <c r="E27" s="122" t="n">
        <v>0</v>
      </c>
      <c r="F27" s="122" t="n">
        <v>0</v>
      </c>
      <c r="G27" s="122" t="n">
        <v>0</v>
      </c>
      <c r="H27" s="122" t="n">
        <v>0</v>
      </c>
      <c r="I27" s="122" t="n">
        <v>-5</v>
      </c>
      <c r="J27" s="122" t="n">
        <v>0</v>
      </c>
      <c r="K27" s="122" t="n">
        <v>-5</v>
      </c>
      <c r="L27" s="122" t="n">
        <v>0</v>
      </c>
      <c r="M27" s="122" t="n">
        <v>-5</v>
      </c>
      <c r="N27" s="122" t="n">
        <v>0</v>
      </c>
      <c r="O27" s="122" t="n">
        <v>0</v>
      </c>
      <c r="P27" s="122" t="n">
        <v>0</v>
      </c>
      <c r="Q27" s="122" t="n">
        <v>-5</v>
      </c>
      <c r="R27" s="122" t="n">
        <v>0</v>
      </c>
      <c r="S27" s="122" t="n">
        <v>0</v>
      </c>
      <c r="T27" s="122" t="n">
        <v>0</v>
      </c>
      <c r="U27" s="122" t="n">
        <v>-5</v>
      </c>
      <c r="V27" s="122" t="n">
        <v>0</v>
      </c>
      <c r="W27" s="122" t="n">
        <v>-20</v>
      </c>
      <c r="X27" s="122" t="n">
        <v>0</v>
      </c>
      <c r="Y27" s="122" t="n">
        <v>-5</v>
      </c>
      <c r="Z27" s="122" t="n">
        <v>0</v>
      </c>
      <c r="AA27" s="122" t="n">
        <v>0</v>
      </c>
      <c r="AB27" s="118" t="n"/>
      <c r="AC27" s="118" t="n"/>
      <c r="AD27" s="118" t="n"/>
      <c r="AE27" s="118" t="n"/>
    </row>
    <row r="28">
      <c r="A28" s="299" t="n">
        <v>44442</v>
      </c>
      <c r="B28" s="122" t="n">
        <v>0</v>
      </c>
      <c r="C28" s="122" t="n">
        <v>0</v>
      </c>
      <c r="D28" s="122" t="n">
        <v>0</v>
      </c>
      <c r="E28" s="122" t="n">
        <v>0</v>
      </c>
      <c r="F28" s="122" t="n">
        <v>95</v>
      </c>
      <c r="G28" s="122" t="n">
        <v>0</v>
      </c>
      <c r="H28" s="122" t="n">
        <v>0</v>
      </c>
      <c r="I28" s="122" t="n">
        <v>-2</v>
      </c>
      <c r="J28" s="122" t="n">
        <v>0</v>
      </c>
      <c r="K28" s="122" t="n">
        <v>-2</v>
      </c>
      <c r="L28" s="122" t="n">
        <v>0</v>
      </c>
      <c r="M28" s="122" t="n">
        <v>-2</v>
      </c>
      <c r="N28" s="122" t="n">
        <v>0</v>
      </c>
      <c r="O28" s="122" t="n">
        <v>0</v>
      </c>
      <c r="P28" s="122" t="n">
        <v>0</v>
      </c>
      <c r="Q28" s="122" t="n">
        <v>-2</v>
      </c>
      <c r="R28" s="122" t="n">
        <v>0</v>
      </c>
      <c r="S28" s="122" t="n">
        <v>0</v>
      </c>
      <c r="T28" s="122" t="n">
        <v>0</v>
      </c>
      <c r="U28" s="122" t="n">
        <v>-2</v>
      </c>
      <c r="V28" s="122" t="n">
        <v>0</v>
      </c>
      <c r="W28" s="122" t="n">
        <v>-8</v>
      </c>
      <c r="X28" s="122" t="n">
        <v>0</v>
      </c>
      <c r="Y28" s="122" t="n">
        <v>-2</v>
      </c>
      <c r="Z28" s="122" t="n">
        <v>0</v>
      </c>
      <c r="AA28" s="122" t="n">
        <v>0</v>
      </c>
      <c r="AB28" s="118" t="n"/>
      <c r="AC28" s="118" t="n"/>
      <c r="AD28" s="118" t="n"/>
      <c r="AE28" s="118" t="n"/>
    </row>
    <row r="29">
      <c r="A29" s="299" t="n">
        <v>44443</v>
      </c>
      <c r="B29" s="122" t="n">
        <v>0</v>
      </c>
      <c r="C29" s="122" t="n">
        <v>0</v>
      </c>
      <c r="D29" s="122" t="n">
        <v>0</v>
      </c>
      <c r="E29" s="122" t="n">
        <v>0</v>
      </c>
      <c r="F29" s="122" t="n">
        <v>0</v>
      </c>
      <c r="G29" s="122" t="n">
        <v>0</v>
      </c>
      <c r="H29" s="122" t="n">
        <v>0</v>
      </c>
      <c r="I29" s="122" t="n">
        <v>0</v>
      </c>
      <c r="J29" s="122" t="n">
        <v>0</v>
      </c>
      <c r="K29" s="122" t="n">
        <v>0</v>
      </c>
      <c r="L29" s="122" t="n">
        <v>0</v>
      </c>
      <c r="M29" s="122" t="n">
        <v>0</v>
      </c>
      <c r="N29" s="122" t="n">
        <v>0</v>
      </c>
      <c r="O29" s="122" t="n">
        <v>0</v>
      </c>
      <c r="P29" s="122" t="n">
        <v>0</v>
      </c>
      <c r="Q29" s="122" t="n">
        <v>0</v>
      </c>
      <c r="R29" s="122" t="n">
        <v>0</v>
      </c>
      <c r="S29" s="122" t="n">
        <v>0</v>
      </c>
      <c r="T29" s="122" t="n">
        <v>0</v>
      </c>
      <c r="U29" s="122" t="n">
        <v>0</v>
      </c>
      <c r="V29" s="122" t="n">
        <v>0</v>
      </c>
      <c r="W29" s="122" t="n">
        <v>0</v>
      </c>
      <c r="X29" s="122" t="n">
        <v>0</v>
      </c>
      <c r="Y29" s="122" t="n">
        <v>0</v>
      </c>
      <c r="Z29" s="122" t="n">
        <v>0</v>
      </c>
      <c r="AA29" s="122" t="n">
        <v>0</v>
      </c>
      <c r="AB29" s="118" t="n"/>
      <c r="AC29" s="118" t="n"/>
      <c r="AD29" s="118" t="n"/>
      <c r="AE29" s="118" t="n"/>
    </row>
    <row r="30">
      <c r="A30" s="299" t="n">
        <v>44444</v>
      </c>
      <c r="B30" s="122" t="n">
        <v>0</v>
      </c>
      <c r="C30" s="122" t="n">
        <v>0</v>
      </c>
      <c r="D30" s="122" t="n">
        <v>0</v>
      </c>
      <c r="E30" s="122" t="n">
        <v>0</v>
      </c>
      <c r="F30" s="122" t="n">
        <v>0</v>
      </c>
      <c r="G30" s="122" t="n">
        <v>0</v>
      </c>
      <c r="H30" s="122" t="n">
        <v>0</v>
      </c>
      <c r="I30" s="122" t="n">
        <v>0</v>
      </c>
      <c r="J30" s="122" t="n">
        <v>0</v>
      </c>
      <c r="K30" s="122" t="n">
        <v>0</v>
      </c>
      <c r="L30" s="122" t="n">
        <v>0</v>
      </c>
      <c r="M30" s="122" t="n">
        <v>0</v>
      </c>
      <c r="N30" s="122" t="n">
        <v>0</v>
      </c>
      <c r="O30" s="122" t="n">
        <v>0</v>
      </c>
      <c r="P30" s="122" t="n">
        <v>0</v>
      </c>
      <c r="Q30" s="122" t="n">
        <v>0</v>
      </c>
      <c r="R30" s="122" t="n">
        <v>0</v>
      </c>
      <c r="S30" s="122" t="n">
        <v>0</v>
      </c>
      <c r="T30" s="122" t="n">
        <v>0</v>
      </c>
      <c r="U30" s="122" t="n">
        <v>0</v>
      </c>
      <c r="V30" s="122" t="n">
        <v>0</v>
      </c>
      <c r="W30" s="122" t="n">
        <v>0</v>
      </c>
      <c r="X30" s="122" t="n">
        <v>0</v>
      </c>
      <c r="Y30" s="122" t="n">
        <v>0</v>
      </c>
      <c r="Z30" s="122" t="n">
        <v>0</v>
      </c>
      <c r="AA30" s="122" t="n">
        <v>0</v>
      </c>
      <c r="AB30" s="118" t="n"/>
      <c r="AC30" s="118" t="n"/>
      <c r="AD30" s="118" t="n"/>
      <c r="AE30" s="118" t="n"/>
    </row>
    <row r="31">
      <c r="A31" s="299" t="n">
        <v>44445</v>
      </c>
      <c r="B31" s="122" t="n">
        <v>0</v>
      </c>
      <c r="C31" s="122" t="n">
        <v>0</v>
      </c>
      <c r="D31" s="122" t="n">
        <v>0</v>
      </c>
      <c r="E31" s="122" t="n">
        <v>0</v>
      </c>
      <c r="F31" s="122" t="n">
        <v>0</v>
      </c>
      <c r="G31" s="122" t="n">
        <v>0</v>
      </c>
      <c r="H31" s="122" t="n">
        <v>0</v>
      </c>
      <c r="I31" s="122" t="n">
        <v>0</v>
      </c>
      <c r="J31" s="122" t="n">
        <v>0</v>
      </c>
      <c r="K31" s="122" t="n">
        <v>0</v>
      </c>
      <c r="L31" s="122" t="n">
        <v>0</v>
      </c>
      <c r="M31" s="122" t="n">
        <v>0</v>
      </c>
      <c r="N31" s="122" t="n">
        <v>0</v>
      </c>
      <c r="O31" s="122" t="n">
        <v>0</v>
      </c>
      <c r="P31" s="122" t="n">
        <v>0</v>
      </c>
      <c r="Q31" s="122" t="n">
        <v>0</v>
      </c>
      <c r="R31" s="122" t="n">
        <v>0</v>
      </c>
      <c r="S31" s="122" t="n">
        <v>0</v>
      </c>
      <c r="T31" s="122" t="n">
        <v>0</v>
      </c>
      <c r="U31" s="122" t="n">
        <v>0</v>
      </c>
      <c r="V31" s="122" t="n">
        <v>0</v>
      </c>
      <c r="W31" s="122" t="n">
        <v>0</v>
      </c>
      <c r="X31" s="122" t="n">
        <v>0</v>
      </c>
      <c r="Y31" s="122" t="n">
        <v>0</v>
      </c>
      <c r="Z31" s="122" t="n">
        <v>0</v>
      </c>
      <c r="AA31" s="122" t="n">
        <v>0</v>
      </c>
      <c r="AB31" s="118" t="n"/>
      <c r="AC31" s="118" t="n"/>
      <c r="AD31" s="118" t="n"/>
      <c r="AE31" s="118" t="n"/>
    </row>
    <row r="32">
      <c r="A32" s="299" t="n">
        <v>44446</v>
      </c>
      <c r="B32" s="122" t="n">
        <v>0</v>
      </c>
      <c r="C32" s="122" t="n">
        <v>-5</v>
      </c>
      <c r="D32" s="122" t="n">
        <v>0</v>
      </c>
      <c r="E32" s="122" t="n">
        <v>-5</v>
      </c>
      <c r="F32" s="122" t="n">
        <v>0</v>
      </c>
      <c r="G32" s="122" t="n">
        <v>-5</v>
      </c>
      <c r="H32" s="122" t="n">
        <v>0</v>
      </c>
      <c r="I32" s="122" t="n">
        <v>0</v>
      </c>
      <c r="J32" s="122" t="n">
        <v>0</v>
      </c>
      <c r="K32" s="122" t="n">
        <v>0</v>
      </c>
      <c r="L32" s="122" t="n">
        <v>0</v>
      </c>
      <c r="M32" s="122" t="n">
        <v>0</v>
      </c>
      <c r="N32" s="122" t="n">
        <v>0</v>
      </c>
      <c r="O32" s="122" t="n">
        <v>0</v>
      </c>
      <c r="P32" s="122" t="n">
        <v>0</v>
      </c>
      <c r="Q32" s="122" t="n">
        <v>0</v>
      </c>
      <c r="R32" s="122" t="n">
        <v>0</v>
      </c>
      <c r="S32" s="122" t="n">
        <v>0</v>
      </c>
      <c r="T32" s="122" t="n">
        <v>0</v>
      </c>
      <c r="U32" s="122" t="n">
        <v>0</v>
      </c>
      <c r="V32" s="122" t="n">
        <v>0</v>
      </c>
      <c r="W32" s="122" t="n">
        <v>0</v>
      </c>
      <c r="X32" s="122" t="n">
        <v>0</v>
      </c>
      <c r="Y32" s="122" t="n">
        <v>0</v>
      </c>
      <c r="Z32" s="122" t="n">
        <v>0</v>
      </c>
      <c r="AA32" s="122" t="n">
        <v>0</v>
      </c>
      <c r="AB32" s="118" t="n"/>
      <c r="AC32" s="118" t="n"/>
      <c r="AD32" s="118" t="n"/>
      <c r="AE32" s="118" t="n"/>
    </row>
    <row r="33">
      <c r="A33" s="299" t="n">
        <v>44447</v>
      </c>
      <c r="B33" s="122" t="n">
        <v>0</v>
      </c>
      <c r="C33" s="122" t="n">
        <v>-5</v>
      </c>
      <c r="D33" s="122" t="n">
        <v>0</v>
      </c>
      <c r="E33" s="122" t="n">
        <v>-5</v>
      </c>
      <c r="F33" s="122" t="n">
        <v>0</v>
      </c>
      <c r="G33" s="122" t="n">
        <v>-5</v>
      </c>
      <c r="H33" s="122" t="n">
        <v>0</v>
      </c>
      <c r="I33" s="122" t="n">
        <v>-4</v>
      </c>
      <c r="J33" s="122" t="n">
        <v>0</v>
      </c>
      <c r="K33" s="122" t="n">
        <v>-4</v>
      </c>
      <c r="L33" s="122" t="n">
        <v>0</v>
      </c>
      <c r="M33" s="122" t="n">
        <v>-4</v>
      </c>
      <c r="N33" s="122" t="n">
        <v>0</v>
      </c>
      <c r="O33" s="122" t="n">
        <v>0</v>
      </c>
      <c r="P33" s="122" t="n">
        <v>0</v>
      </c>
      <c r="Q33" s="122" t="n">
        <v>-4</v>
      </c>
      <c r="R33" s="122" t="n">
        <v>0</v>
      </c>
      <c r="S33" s="122" t="n">
        <v>0</v>
      </c>
      <c r="T33" s="122" t="n">
        <v>0</v>
      </c>
      <c r="U33" s="122" t="n">
        <v>-4</v>
      </c>
      <c r="V33" s="122" t="n">
        <v>0</v>
      </c>
      <c r="W33" s="122" t="n">
        <v>-16</v>
      </c>
      <c r="X33" s="122" t="n">
        <v>0</v>
      </c>
      <c r="Y33" s="122" t="n">
        <v>-4</v>
      </c>
      <c r="Z33" s="122" t="n">
        <v>0</v>
      </c>
      <c r="AA33" s="122" t="n">
        <v>0</v>
      </c>
      <c r="AB33" s="118" t="n"/>
      <c r="AC33" s="118" t="n"/>
      <c r="AD33" s="118" t="n"/>
      <c r="AE33" s="118" t="n"/>
    </row>
    <row r="34">
      <c r="A34" s="299" t="n">
        <v>44448</v>
      </c>
      <c r="B34" s="122" t="n">
        <v>0</v>
      </c>
      <c r="C34" s="122" t="n">
        <v>0</v>
      </c>
      <c r="D34" s="122" t="n">
        <v>0</v>
      </c>
      <c r="E34" s="122" t="n">
        <v>0</v>
      </c>
      <c r="F34" s="122" t="n">
        <v>0</v>
      </c>
      <c r="G34" s="122" t="n">
        <v>0</v>
      </c>
      <c r="H34" s="122" t="n">
        <v>0</v>
      </c>
      <c r="I34" s="122" t="n">
        <v>0</v>
      </c>
      <c r="J34" s="122" t="n">
        <v>0</v>
      </c>
      <c r="K34" s="122" t="n">
        <v>0</v>
      </c>
      <c r="L34" s="122" t="n">
        <v>0</v>
      </c>
      <c r="M34" s="122" t="n">
        <v>0</v>
      </c>
      <c r="N34" s="122" t="n">
        <v>0</v>
      </c>
      <c r="O34" s="122" t="n">
        <v>0</v>
      </c>
      <c r="P34" s="122" t="n">
        <v>0</v>
      </c>
      <c r="Q34" s="122" t="n">
        <v>0</v>
      </c>
      <c r="R34" s="122" t="n">
        <v>0</v>
      </c>
      <c r="S34" s="122" t="n">
        <v>0</v>
      </c>
      <c r="T34" s="122" t="n">
        <v>0</v>
      </c>
      <c r="U34" s="122" t="n">
        <v>0</v>
      </c>
      <c r="V34" s="122" t="n">
        <v>0</v>
      </c>
      <c r="W34" s="122" t="n">
        <v>0</v>
      </c>
      <c r="X34" s="122" t="n">
        <v>0</v>
      </c>
      <c r="Y34" s="122" t="n">
        <v>0</v>
      </c>
      <c r="Z34" s="122" t="n">
        <v>0</v>
      </c>
      <c r="AA34" s="122" t="n">
        <v>0</v>
      </c>
      <c r="AB34" s="118" t="n"/>
      <c r="AC34" s="118" t="n"/>
      <c r="AD34" s="118" t="n"/>
      <c r="AE34" s="118" t="n"/>
    </row>
    <row r="35">
      <c r="A35" s="299" t="n">
        <v>44449</v>
      </c>
      <c r="B35" s="122" t="n">
        <v>0</v>
      </c>
      <c r="C35" s="122" t="n">
        <v>-5</v>
      </c>
      <c r="D35" s="122" t="n">
        <v>0</v>
      </c>
      <c r="E35" s="122" t="n">
        <v>-5</v>
      </c>
      <c r="F35" s="122" t="n">
        <v>0</v>
      </c>
      <c r="G35" s="122" t="n">
        <v>-5</v>
      </c>
      <c r="H35" s="122" t="n">
        <v>0</v>
      </c>
      <c r="I35" s="122" t="n">
        <v>-4</v>
      </c>
      <c r="J35" s="122" t="n">
        <v>0</v>
      </c>
      <c r="K35" s="122" t="n">
        <v>-4</v>
      </c>
      <c r="L35" s="122" t="n">
        <v>0</v>
      </c>
      <c r="M35" s="122" t="n">
        <v>-4</v>
      </c>
      <c r="N35" s="122" t="n">
        <v>0</v>
      </c>
      <c r="O35" s="122" t="n">
        <v>0</v>
      </c>
      <c r="P35" s="122" t="n">
        <v>0</v>
      </c>
      <c r="Q35" s="122" t="n">
        <v>-4</v>
      </c>
      <c r="R35" s="122" t="n">
        <v>0</v>
      </c>
      <c r="S35" s="122" t="n">
        <v>0</v>
      </c>
      <c r="T35" s="122" t="n">
        <v>0</v>
      </c>
      <c r="U35" s="122" t="n">
        <v>-4</v>
      </c>
      <c r="V35" s="122" t="n">
        <v>0</v>
      </c>
      <c r="W35" s="122" t="n">
        <v>-16</v>
      </c>
      <c r="X35" s="122" t="n">
        <v>0</v>
      </c>
      <c r="Y35" s="122" t="n">
        <v>-4</v>
      </c>
      <c r="Z35" s="122" t="n">
        <v>0</v>
      </c>
      <c r="AA35" s="122" t="n">
        <v>0</v>
      </c>
      <c r="AB35" s="118" t="n"/>
      <c r="AC35" s="118" t="n"/>
      <c r="AD35" s="118" t="n"/>
      <c r="AE35" s="118" t="n"/>
    </row>
    <row r="36">
      <c r="A36" s="299" t="n">
        <v>44450</v>
      </c>
      <c r="B36" s="122" t="n">
        <v>0</v>
      </c>
      <c r="C36" s="122" t="n">
        <v>0</v>
      </c>
      <c r="D36" s="122" t="n">
        <v>0</v>
      </c>
      <c r="E36" s="122" t="n">
        <v>0</v>
      </c>
      <c r="F36" s="122" t="n">
        <v>0</v>
      </c>
      <c r="G36" s="122" t="n">
        <v>0</v>
      </c>
      <c r="H36" s="122" t="n">
        <v>0</v>
      </c>
      <c r="I36" s="122" t="n">
        <v>0</v>
      </c>
      <c r="J36" s="122" t="n">
        <v>0</v>
      </c>
      <c r="K36" s="122" t="n">
        <v>0</v>
      </c>
      <c r="L36" s="122" t="n">
        <v>0</v>
      </c>
      <c r="M36" s="122" t="n">
        <v>0</v>
      </c>
      <c r="N36" s="122" t="n">
        <v>0</v>
      </c>
      <c r="O36" s="122" t="n">
        <v>0</v>
      </c>
      <c r="P36" s="122" t="n">
        <v>0</v>
      </c>
      <c r="Q36" s="122" t="n">
        <v>0</v>
      </c>
      <c r="R36" s="122" t="n">
        <v>0</v>
      </c>
      <c r="S36" s="122" t="n">
        <v>0</v>
      </c>
      <c r="T36" s="122" t="n">
        <v>0</v>
      </c>
      <c r="U36" s="122" t="n">
        <v>0</v>
      </c>
      <c r="V36" s="122" t="n">
        <v>0</v>
      </c>
      <c r="W36" s="122" t="n">
        <v>0</v>
      </c>
      <c r="X36" s="122" t="n">
        <v>0</v>
      </c>
      <c r="Y36" s="122" t="n">
        <v>0</v>
      </c>
      <c r="Z36" s="122" t="n">
        <v>0</v>
      </c>
      <c r="AA36" s="122" t="n">
        <v>0</v>
      </c>
      <c r="AB36" s="118" t="n"/>
      <c r="AC36" s="118" t="n"/>
      <c r="AD36" s="118" t="n"/>
      <c r="AE36" s="118" t="n"/>
    </row>
    <row r="37">
      <c r="A37" s="299" t="n">
        <v>44451</v>
      </c>
      <c r="B37" s="122" t="n">
        <v>0</v>
      </c>
      <c r="C37" s="122" t="n">
        <v>0</v>
      </c>
      <c r="D37" s="122" t="n">
        <v>0</v>
      </c>
      <c r="E37" s="122" t="n">
        <v>0</v>
      </c>
      <c r="F37" s="122" t="n">
        <v>0</v>
      </c>
      <c r="G37" s="122" t="n">
        <v>0</v>
      </c>
      <c r="H37" s="122" t="n">
        <v>0</v>
      </c>
      <c r="I37" s="122" t="n">
        <v>0</v>
      </c>
      <c r="J37" s="122" t="n">
        <v>0</v>
      </c>
      <c r="K37" s="122" t="n">
        <v>0</v>
      </c>
      <c r="L37" s="122" t="n">
        <v>0</v>
      </c>
      <c r="M37" s="122" t="n">
        <v>0</v>
      </c>
      <c r="N37" s="122" t="n">
        <v>0</v>
      </c>
      <c r="O37" s="122" t="n">
        <v>0</v>
      </c>
      <c r="P37" s="122" t="n">
        <v>0</v>
      </c>
      <c r="Q37" s="122" t="n">
        <v>0</v>
      </c>
      <c r="R37" s="122" t="n">
        <v>0</v>
      </c>
      <c r="S37" s="122" t="n">
        <v>0</v>
      </c>
      <c r="T37" s="122" t="n">
        <v>0</v>
      </c>
      <c r="U37" s="122" t="n">
        <v>0</v>
      </c>
      <c r="V37" s="122" t="n">
        <v>0</v>
      </c>
      <c r="W37" s="122" t="n">
        <v>0</v>
      </c>
      <c r="X37" s="122" t="n">
        <v>0</v>
      </c>
      <c r="Y37" s="122" t="n">
        <v>0</v>
      </c>
      <c r="Z37" s="122" t="n">
        <v>0</v>
      </c>
      <c r="AA37" s="122" t="n">
        <v>0</v>
      </c>
      <c r="AB37" s="118" t="n"/>
      <c r="AC37" s="118" t="n"/>
      <c r="AD37" s="118" t="n"/>
      <c r="AE37" s="118" t="n"/>
    </row>
    <row r="38">
      <c r="A38" s="299" t="n">
        <v>44452</v>
      </c>
      <c r="B38" s="122" t="n">
        <v>0</v>
      </c>
      <c r="C38" s="122" t="n">
        <v>-5</v>
      </c>
      <c r="D38" s="122" t="n">
        <v>0</v>
      </c>
      <c r="E38" s="122" t="n">
        <v>-5</v>
      </c>
      <c r="F38" s="122" t="n">
        <v>0</v>
      </c>
      <c r="G38" s="122" t="n">
        <v>-5</v>
      </c>
      <c r="H38" s="122" t="n">
        <v>0</v>
      </c>
      <c r="I38" s="122" t="n">
        <v>-5</v>
      </c>
      <c r="J38" s="122" t="n">
        <v>0</v>
      </c>
      <c r="K38" s="122" t="n">
        <v>-5</v>
      </c>
      <c r="L38" s="122" t="n">
        <v>0</v>
      </c>
      <c r="M38" s="122" t="n">
        <v>-5</v>
      </c>
      <c r="N38" s="122" t="n">
        <v>0</v>
      </c>
      <c r="O38" s="122" t="n">
        <v>0</v>
      </c>
      <c r="P38" s="122" t="n">
        <v>0</v>
      </c>
      <c r="Q38" s="122" t="n">
        <v>-5</v>
      </c>
      <c r="R38" s="122" t="n">
        <v>0</v>
      </c>
      <c r="S38" s="122" t="n">
        <v>0</v>
      </c>
      <c r="T38" s="122" t="n">
        <v>0</v>
      </c>
      <c r="U38" s="122" t="n">
        <v>-5</v>
      </c>
      <c r="V38" s="122" t="n">
        <v>0</v>
      </c>
      <c r="W38" s="122" t="n">
        <v>-20</v>
      </c>
      <c r="X38" s="122" t="n">
        <v>0</v>
      </c>
      <c r="Y38" s="122" t="n">
        <v>-5</v>
      </c>
      <c r="Z38" s="122" t="n">
        <v>0</v>
      </c>
      <c r="AA38" s="122" t="n">
        <v>0</v>
      </c>
      <c r="AB38" s="118" t="n"/>
      <c r="AC38" s="118" t="n"/>
      <c r="AD38" s="118" t="n"/>
      <c r="AE38" s="118" t="s">
        <v>4929</v>
      </c>
    </row>
    <row r="39">
      <c r="A39" s="299" t="n">
        <v>44453</v>
      </c>
      <c r="B39" s="122" t="n">
        <v>0</v>
      </c>
      <c r="C39" s="122" t="n">
        <v>-5</v>
      </c>
      <c r="D39" s="122" t="n">
        <v>0</v>
      </c>
      <c r="E39" s="122" t="n">
        <v>-5</v>
      </c>
      <c r="F39" s="122" t="n">
        <v>0</v>
      </c>
      <c r="G39" s="122" t="n">
        <v>-5</v>
      </c>
      <c r="H39" s="122" t="n">
        <v>0</v>
      </c>
      <c r="I39" s="122" t="n">
        <v>-1</v>
      </c>
      <c r="J39" s="122" t="n">
        <v>0</v>
      </c>
      <c r="K39" s="122" t="n">
        <v>-1</v>
      </c>
      <c r="L39" s="122" t="n">
        <v>0</v>
      </c>
      <c r="M39" s="122" t="n">
        <v>-1</v>
      </c>
      <c r="N39" s="122" t="n">
        <v>0</v>
      </c>
      <c r="O39" s="122" t="n">
        <v>0</v>
      </c>
      <c r="P39" s="122" t="n">
        <v>0</v>
      </c>
      <c r="Q39" s="122" t="n">
        <v>-1</v>
      </c>
      <c r="R39" s="122" t="n">
        <v>0</v>
      </c>
      <c r="S39" s="122" t="n">
        <v>0</v>
      </c>
      <c r="T39" s="122" t="n">
        <v>0</v>
      </c>
      <c r="U39" s="122" t="n">
        <v>-1</v>
      </c>
      <c r="V39" s="122" t="n">
        <v>0</v>
      </c>
      <c r="W39" s="122" t="n">
        <v>-4</v>
      </c>
      <c r="X39" s="122" t="n">
        <v>0</v>
      </c>
      <c r="Y39" s="122" t="n">
        <v>-1</v>
      </c>
      <c r="Z39" s="122" t="n">
        <v>0</v>
      </c>
      <c r="AA39" s="122" t="n">
        <v>0</v>
      </c>
      <c r="AB39" s="118" t="n"/>
      <c r="AC39" s="118" t="n"/>
      <c r="AD39" s="118" t="n"/>
      <c r="AE39" s="118" t="n"/>
    </row>
    <row r="40">
      <c r="A40" s="299" t="n">
        <v>44454</v>
      </c>
      <c r="B40" s="122" t="n">
        <v>0</v>
      </c>
      <c r="C40" s="122" t="n">
        <v>0</v>
      </c>
      <c r="D40" s="122" t="n">
        <v>0</v>
      </c>
      <c r="E40" s="122" t="n">
        <v>0</v>
      </c>
      <c r="F40" s="122" t="n">
        <v>0</v>
      </c>
      <c r="G40" s="122" t="n">
        <v>0</v>
      </c>
      <c r="H40" s="122" t="n">
        <v>0</v>
      </c>
      <c r="I40" s="122" t="n">
        <v>-2</v>
      </c>
      <c r="J40" s="122" t="n">
        <v>0</v>
      </c>
      <c r="K40" s="122" t="n">
        <v>-2</v>
      </c>
      <c r="L40" s="122" t="n">
        <v>0</v>
      </c>
      <c r="M40" s="122" t="n">
        <v>-2</v>
      </c>
      <c r="N40" s="122" t="n">
        <v>0</v>
      </c>
      <c r="O40" s="122" t="n">
        <v>0</v>
      </c>
      <c r="P40" s="122" t="n">
        <v>0</v>
      </c>
      <c r="Q40" s="122" t="n">
        <v>-2</v>
      </c>
      <c r="R40" s="122" t="n">
        <v>0</v>
      </c>
      <c r="S40" s="122" t="n">
        <v>0</v>
      </c>
      <c r="T40" s="122" t="n">
        <v>0</v>
      </c>
      <c r="U40" s="122" t="n">
        <v>-2</v>
      </c>
      <c r="V40" s="122" t="n">
        <v>0</v>
      </c>
      <c r="W40" s="122" t="n">
        <v>-8</v>
      </c>
      <c r="X40" s="122" t="n">
        <v>0</v>
      </c>
      <c r="Y40" s="122" t="n">
        <v>-2</v>
      </c>
      <c r="Z40" s="122" t="n">
        <v>0</v>
      </c>
      <c r="AA40" s="122" t="n">
        <v>0</v>
      </c>
      <c r="AB40" s="118" t="n"/>
      <c r="AC40" s="118" t="n"/>
      <c r="AD40" s="118" t="n"/>
      <c r="AE40" s="118" t="n"/>
    </row>
    <row r="41">
      <c r="A41" s="299" t="n">
        <v>44455</v>
      </c>
      <c r="B41" s="122" t="n">
        <v>0</v>
      </c>
      <c r="C41" s="122" t="n">
        <v>-5</v>
      </c>
      <c r="D41" s="122" t="n">
        <v>0</v>
      </c>
      <c r="E41" s="122" t="n">
        <v>-5</v>
      </c>
      <c r="F41" s="122" t="n">
        <v>0</v>
      </c>
      <c r="G41" s="122" t="n">
        <v>-5</v>
      </c>
      <c r="H41" s="122" t="n">
        <v>0</v>
      </c>
      <c r="I41" s="122" t="n">
        <v>-9</v>
      </c>
      <c r="J41" s="122" t="n">
        <v>0</v>
      </c>
      <c r="K41" s="122" t="n">
        <v>-9</v>
      </c>
      <c r="L41" s="122" t="n">
        <v>0</v>
      </c>
      <c r="M41" s="122" t="n">
        <v>-9</v>
      </c>
      <c r="N41" s="122" t="n">
        <v>0</v>
      </c>
      <c r="O41" s="122" t="n">
        <v>0</v>
      </c>
      <c r="P41" s="122" t="n">
        <v>0</v>
      </c>
      <c r="Q41" s="122" t="n">
        <v>-9</v>
      </c>
      <c r="R41" s="122" t="n">
        <v>0</v>
      </c>
      <c r="S41" s="122" t="n">
        <v>0</v>
      </c>
      <c r="T41" s="122" t="n">
        <v>0</v>
      </c>
      <c r="U41" s="122" t="n">
        <v>-9</v>
      </c>
      <c r="V41" s="122" t="n">
        <v>0</v>
      </c>
      <c r="W41" s="122" t="n">
        <v>-36</v>
      </c>
      <c r="X41" s="122" t="n">
        <v>0</v>
      </c>
      <c r="Y41" s="122" t="n">
        <v>-9</v>
      </c>
      <c r="Z41" s="122" t="n">
        <v>0</v>
      </c>
      <c r="AA41" s="122" t="n">
        <v>0</v>
      </c>
      <c r="AB41" s="118" t="n"/>
      <c r="AC41" s="118" t="n"/>
      <c r="AD41" s="118" t="n"/>
      <c r="AE41" s="118" t="n"/>
    </row>
    <row r="42">
      <c r="A42" s="299" t="n">
        <v>44456</v>
      </c>
      <c r="B42" s="122" t="n">
        <v>0</v>
      </c>
      <c r="C42" s="122" t="n">
        <v>-5</v>
      </c>
      <c r="D42" s="122" t="n">
        <v>31</v>
      </c>
      <c r="E42" s="122" t="n">
        <v>-5</v>
      </c>
      <c r="F42" s="122" t="n">
        <v>0</v>
      </c>
      <c r="G42" s="122" t="n">
        <v>-5</v>
      </c>
      <c r="H42" s="122" t="n">
        <v>0</v>
      </c>
      <c r="I42" s="122" t="n">
        <v>-4</v>
      </c>
      <c r="J42" s="122" t="n">
        <v>0</v>
      </c>
      <c r="K42" s="122" t="n">
        <v>-4</v>
      </c>
      <c r="L42" s="122" t="n">
        <v>0</v>
      </c>
      <c r="M42" s="122" t="n">
        <v>-4</v>
      </c>
      <c r="N42" s="122" t="n">
        <v>0</v>
      </c>
      <c r="O42" s="122" t="n">
        <v>0</v>
      </c>
      <c r="P42" s="122" t="n">
        <v>0</v>
      </c>
      <c r="Q42" s="122" t="n">
        <v>-4</v>
      </c>
      <c r="R42" s="122" t="n">
        <v>0</v>
      </c>
      <c r="S42" s="122" t="n">
        <v>0</v>
      </c>
      <c r="T42" s="122" t="n">
        <v>0</v>
      </c>
      <c r="U42" s="122" t="n">
        <v>-4</v>
      </c>
      <c r="V42" s="122" t="n">
        <v>0</v>
      </c>
      <c r="W42" s="122" t="n">
        <v>-16</v>
      </c>
      <c r="X42" s="122" t="n">
        <v>0</v>
      </c>
      <c r="Y42" s="122" t="n">
        <v>-4</v>
      </c>
      <c r="Z42" s="122" t="n">
        <v>0</v>
      </c>
      <c r="AA42" s="122" t="n">
        <v>0</v>
      </c>
      <c r="AB42" s="118" t="n"/>
      <c r="AC42" s="118" t="n"/>
      <c r="AD42" s="118" t="n"/>
      <c r="AE42" s="118" t="n"/>
    </row>
    <row r="43">
      <c r="A43" s="299" t="n">
        <v>44457</v>
      </c>
      <c r="B43" s="122" t="n">
        <v>0</v>
      </c>
      <c r="C43" s="122" t="n">
        <v>0</v>
      </c>
      <c r="D43" s="122" t="n">
        <v>0</v>
      </c>
      <c r="E43" s="122" t="n">
        <v>0</v>
      </c>
      <c r="F43" s="122" t="n">
        <v>0</v>
      </c>
      <c r="G43" s="122" t="n">
        <v>0</v>
      </c>
      <c r="H43" s="122" t="n">
        <v>0</v>
      </c>
      <c r="I43" s="122" t="n">
        <v>0</v>
      </c>
      <c r="J43" s="122" t="n">
        <v>0</v>
      </c>
      <c r="K43" s="122" t="n">
        <v>0</v>
      </c>
      <c r="L43" s="122" t="n">
        <v>0</v>
      </c>
      <c r="M43" s="122" t="n">
        <v>0</v>
      </c>
      <c r="N43" s="122" t="n">
        <v>0</v>
      </c>
      <c r="O43" s="122" t="n">
        <v>0</v>
      </c>
      <c r="P43" s="122" t="n">
        <v>0</v>
      </c>
      <c r="Q43" s="122" t="n">
        <v>0</v>
      </c>
      <c r="R43" s="122" t="n">
        <v>0</v>
      </c>
      <c r="S43" s="122" t="n">
        <v>0</v>
      </c>
      <c r="T43" s="122" t="n">
        <v>0</v>
      </c>
      <c r="U43" s="122" t="n">
        <v>0</v>
      </c>
      <c r="V43" s="122" t="n">
        <v>0</v>
      </c>
      <c r="W43" s="122" t="n">
        <v>0</v>
      </c>
      <c r="X43" s="122" t="n">
        <v>0</v>
      </c>
      <c r="Y43" s="122" t="n">
        <v>0</v>
      </c>
      <c r="Z43" s="122" t="n">
        <v>0</v>
      </c>
      <c r="AA43" s="122" t="n">
        <v>0</v>
      </c>
      <c r="AB43" s="118" t="n"/>
      <c r="AC43" s="118" t="n"/>
      <c r="AD43" s="118" t="n"/>
      <c r="AE43" s="118" t="n"/>
    </row>
    <row r="44">
      <c r="A44" s="299" t="n">
        <v>44458</v>
      </c>
      <c r="B44" s="122" t="n">
        <v>0</v>
      </c>
      <c r="C44" s="122" t="n">
        <v>0</v>
      </c>
      <c r="D44" s="122" t="n">
        <v>0</v>
      </c>
      <c r="E44" s="122" t="n">
        <v>0</v>
      </c>
      <c r="F44" s="122" t="n">
        <v>0</v>
      </c>
      <c r="G44" s="122" t="n">
        <v>0</v>
      </c>
      <c r="H44" s="122" t="n">
        <v>0</v>
      </c>
      <c r="I44" s="122" t="n">
        <v>0</v>
      </c>
      <c r="J44" s="122" t="n">
        <v>0</v>
      </c>
      <c r="K44" s="122" t="n">
        <v>0</v>
      </c>
      <c r="L44" s="122" t="n">
        <v>0</v>
      </c>
      <c r="M44" s="122" t="n">
        <v>0</v>
      </c>
      <c r="N44" s="122" t="n">
        <v>0</v>
      </c>
      <c r="O44" s="122" t="n">
        <v>0</v>
      </c>
      <c r="P44" s="122" t="n">
        <v>0</v>
      </c>
      <c r="Q44" s="122" t="n">
        <v>0</v>
      </c>
      <c r="R44" s="122" t="n">
        <v>0</v>
      </c>
      <c r="S44" s="122" t="n">
        <v>0</v>
      </c>
      <c r="T44" s="122" t="n">
        <v>0</v>
      </c>
      <c r="U44" s="122" t="n">
        <v>0</v>
      </c>
      <c r="V44" s="122" t="n">
        <v>0</v>
      </c>
      <c r="W44" s="122" t="n">
        <v>0</v>
      </c>
      <c r="X44" s="122" t="n">
        <v>0</v>
      </c>
      <c r="Y44" s="122" t="n">
        <v>0</v>
      </c>
      <c r="Z44" s="122" t="n">
        <v>0</v>
      </c>
      <c r="AA44" s="122" t="n">
        <v>0</v>
      </c>
      <c r="AB44" s="118" t="n"/>
      <c r="AC44" s="118" t="n"/>
      <c r="AD44" s="118" t="n"/>
      <c r="AE44" s="118" t="n"/>
    </row>
    <row r="45">
      <c r="A45" s="299" t="n">
        <v>44459</v>
      </c>
      <c r="B45" s="122" t="n">
        <v>0</v>
      </c>
      <c r="C45" s="122" t="n">
        <v>0</v>
      </c>
      <c r="D45" s="122" t="n">
        <v>0</v>
      </c>
      <c r="E45" s="122" t="n">
        <v>0</v>
      </c>
      <c r="F45" s="122" t="n">
        <v>0</v>
      </c>
      <c r="G45" s="122" t="n">
        <v>0</v>
      </c>
      <c r="H45" s="122" t="n">
        <v>0</v>
      </c>
      <c r="I45" s="122" t="n">
        <v>0</v>
      </c>
      <c r="J45" s="122" t="n">
        <v>0</v>
      </c>
      <c r="K45" s="122" t="n">
        <v>0</v>
      </c>
      <c r="L45" s="122" t="n">
        <v>0</v>
      </c>
      <c r="M45" s="122" t="n">
        <v>0</v>
      </c>
      <c r="N45" s="122" t="n">
        <v>0</v>
      </c>
      <c r="O45" s="122" t="n">
        <v>0</v>
      </c>
      <c r="P45" s="122" t="n">
        <v>0</v>
      </c>
      <c r="Q45" s="122" t="n">
        <v>0</v>
      </c>
      <c r="R45" s="122" t="n">
        <v>0</v>
      </c>
      <c r="S45" s="122" t="n">
        <v>0</v>
      </c>
      <c r="T45" s="122" t="n">
        <v>0</v>
      </c>
      <c r="U45" s="122" t="n">
        <v>0</v>
      </c>
      <c r="V45" s="122" t="n">
        <v>0</v>
      </c>
      <c r="W45" s="122" t="n">
        <v>0</v>
      </c>
      <c r="X45" s="122" t="n">
        <v>0</v>
      </c>
      <c r="Y45" s="122" t="n">
        <v>0</v>
      </c>
      <c r="Z45" s="122" t="n">
        <v>0</v>
      </c>
      <c r="AA45" s="122" t="n">
        <v>0</v>
      </c>
      <c r="AB45" s="118" t="n"/>
      <c r="AC45" s="118" t="n"/>
      <c r="AD45" s="118" t="n"/>
      <c r="AE45" s="118" t="n"/>
    </row>
    <row r="46">
      <c r="A46" s="299" t="n">
        <v>44460</v>
      </c>
      <c r="B46" s="122" t="n">
        <v>0</v>
      </c>
      <c r="C46" s="122" t="n">
        <v>-5</v>
      </c>
      <c r="D46" s="122" t="n">
        <v>0</v>
      </c>
      <c r="E46" s="122" t="n">
        <v>-5</v>
      </c>
      <c r="F46" s="122" t="n">
        <v>0</v>
      </c>
      <c r="G46" s="122" t="n">
        <v>-5</v>
      </c>
      <c r="H46" s="122" t="n">
        <v>0</v>
      </c>
      <c r="I46" s="122" t="n">
        <v>0</v>
      </c>
      <c r="J46" s="122" t="n">
        <v>0</v>
      </c>
      <c r="K46" s="122" t="n">
        <v>0</v>
      </c>
      <c r="L46" s="122" t="n">
        <v>0</v>
      </c>
      <c r="M46" s="122" t="n">
        <v>0</v>
      </c>
      <c r="N46" s="122" t="n">
        <v>0</v>
      </c>
      <c r="O46" s="122" t="n">
        <v>0</v>
      </c>
      <c r="P46" s="122" t="n">
        <v>0</v>
      </c>
      <c r="Q46" s="122" t="n">
        <v>0</v>
      </c>
      <c r="R46" s="122" t="n">
        <v>0</v>
      </c>
      <c r="S46" s="122" t="n">
        <v>0</v>
      </c>
      <c r="T46" s="122" t="n">
        <v>0</v>
      </c>
      <c r="U46" s="122" t="n">
        <v>0</v>
      </c>
      <c r="V46" s="122" t="n">
        <v>0</v>
      </c>
      <c r="W46" s="122" t="n">
        <v>0</v>
      </c>
      <c r="X46" s="122" t="n">
        <v>0</v>
      </c>
      <c r="Y46" s="122" t="n">
        <v>0</v>
      </c>
      <c r="Z46" s="122" t="n">
        <v>0</v>
      </c>
      <c r="AA46" s="122" t="n">
        <v>0</v>
      </c>
      <c r="AB46" s="118" t="n"/>
      <c r="AC46" s="118" t="n"/>
      <c r="AD46" s="118" t="n"/>
      <c r="AE46" s="118" t="n"/>
    </row>
    <row r="47">
      <c r="A47" s="299" t="n">
        <v>44461</v>
      </c>
      <c r="B47" s="122" t="n">
        <v>0</v>
      </c>
      <c r="C47" s="122" t="n">
        <v>-5</v>
      </c>
      <c r="D47" s="122" t="n">
        <v>0</v>
      </c>
      <c r="E47" s="122" t="n">
        <v>-5</v>
      </c>
      <c r="F47" s="122" t="n">
        <v>0</v>
      </c>
      <c r="G47" s="122" t="n">
        <v>-5</v>
      </c>
      <c r="H47" s="122" t="n">
        <v>0</v>
      </c>
      <c r="I47" s="122" t="n">
        <v>-5</v>
      </c>
      <c r="J47" s="122" t="n">
        <v>0</v>
      </c>
      <c r="K47" s="122" t="n">
        <v>-5</v>
      </c>
      <c r="L47" s="122" t="n">
        <v>0</v>
      </c>
      <c r="M47" s="122" t="n">
        <v>-5</v>
      </c>
      <c r="N47" s="122" t="n">
        <v>0</v>
      </c>
      <c r="O47" s="122" t="n">
        <v>0</v>
      </c>
      <c r="P47" s="122" t="n">
        <v>0</v>
      </c>
      <c r="Q47" s="122" t="n">
        <v>-5</v>
      </c>
      <c r="R47" s="122" t="n">
        <v>0</v>
      </c>
      <c r="S47" s="122" t="n">
        <v>0</v>
      </c>
      <c r="T47" s="122" t="n">
        <v>0</v>
      </c>
      <c r="U47" s="122" t="n">
        <v>-5</v>
      </c>
      <c r="V47" s="122" t="n">
        <v>0</v>
      </c>
      <c r="W47" s="122" t="n">
        <v>-20</v>
      </c>
      <c r="X47" s="122" t="n">
        <v>0</v>
      </c>
      <c r="Y47" s="122" t="n">
        <v>-5</v>
      </c>
      <c r="Z47" s="122" t="n">
        <v>0</v>
      </c>
      <c r="AA47" s="122" t="n">
        <v>0</v>
      </c>
      <c r="AB47" s="118" t="n"/>
      <c r="AC47" s="118" t="n"/>
      <c r="AD47" s="118" t="n"/>
      <c r="AE47" s="118" t="n"/>
    </row>
    <row r="48">
      <c r="A48" s="299" t="n">
        <v>44462</v>
      </c>
      <c r="B48" s="122" t="n">
        <v>0</v>
      </c>
      <c r="C48" s="122" t="n">
        <v>-5</v>
      </c>
      <c r="D48" s="122" t="n">
        <v>0</v>
      </c>
      <c r="E48" s="122" t="n">
        <v>-5</v>
      </c>
      <c r="F48" s="122" t="n">
        <v>0</v>
      </c>
      <c r="G48" s="122" t="n">
        <v>-5</v>
      </c>
      <c r="H48" s="122" t="n">
        <v>0</v>
      </c>
      <c r="I48" s="122" t="n">
        <v>-5</v>
      </c>
      <c r="J48" s="122" t="n">
        <v>0</v>
      </c>
      <c r="K48" s="122" t="n">
        <v>-5</v>
      </c>
      <c r="L48" s="122" t="n">
        <v>0</v>
      </c>
      <c r="M48" s="122" t="n">
        <v>-5</v>
      </c>
      <c r="N48" s="122" t="n">
        <v>0</v>
      </c>
      <c r="O48" s="122" t="n">
        <v>0</v>
      </c>
      <c r="P48" s="122" t="n">
        <v>0</v>
      </c>
      <c r="Q48" s="122" t="n">
        <v>-5</v>
      </c>
      <c r="R48" s="122" t="n">
        <v>0</v>
      </c>
      <c r="S48" s="122" t="n">
        <v>0</v>
      </c>
      <c r="T48" s="122" t="n">
        <v>0</v>
      </c>
      <c r="U48" s="122" t="n">
        <v>-5</v>
      </c>
      <c r="V48" s="122" t="n">
        <v>0</v>
      </c>
      <c r="W48" s="122" t="n">
        <v>-20</v>
      </c>
      <c r="X48" s="122" t="n">
        <v>0</v>
      </c>
      <c r="Y48" s="122" t="n">
        <v>-5</v>
      </c>
      <c r="Z48" s="122" t="n">
        <v>0</v>
      </c>
      <c r="AA48" s="122" t="n">
        <v>0</v>
      </c>
      <c r="AB48" s="118" t="n"/>
      <c r="AC48" s="118" t="n"/>
      <c r="AD48" s="118" t="n"/>
      <c r="AE48" s="118" t="n"/>
    </row>
    <row r="49">
      <c r="A49" s="299" t="n">
        <v>44463</v>
      </c>
      <c r="B49" s="122" t="n">
        <v>0</v>
      </c>
      <c r="C49" s="122" t="n">
        <v>-5</v>
      </c>
      <c r="D49" s="122" t="n">
        <v>0</v>
      </c>
      <c r="E49" s="122" t="n">
        <v>-5</v>
      </c>
      <c r="F49" s="122" t="n">
        <v>0</v>
      </c>
      <c r="G49" s="122" t="n">
        <v>-5</v>
      </c>
      <c r="H49" s="122" t="n">
        <v>0</v>
      </c>
      <c r="I49" s="122" t="n">
        <v>-5</v>
      </c>
      <c r="J49" s="122" t="n">
        <v>0</v>
      </c>
      <c r="K49" s="122" t="n">
        <v>-5</v>
      </c>
      <c r="L49" s="122" t="n">
        <v>0</v>
      </c>
      <c r="M49" s="122" t="n">
        <v>0</v>
      </c>
      <c r="N49" s="122" t="n">
        <v>25</v>
      </c>
      <c r="O49" s="122" t="n">
        <v>-5</v>
      </c>
      <c r="P49" s="122" t="n">
        <v>0</v>
      </c>
      <c r="Q49" s="122" t="n">
        <v>-5</v>
      </c>
      <c r="R49" s="122" t="n">
        <v>0</v>
      </c>
      <c r="S49" s="122" t="n">
        <v>0</v>
      </c>
      <c r="T49" s="122" t="n">
        <v>0</v>
      </c>
      <c r="U49" s="122" t="n">
        <v>-5</v>
      </c>
      <c r="V49" s="122" t="n">
        <v>0</v>
      </c>
      <c r="W49" s="122" t="n">
        <v>-20</v>
      </c>
      <c r="X49" s="122" t="n">
        <v>0</v>
      </c>
      <c r="Y49" s="122" t="n">
        <v>0</v>
      </c>
      <c r="Z49" s="122" t="n">
        <v>0</v>
      </c>
      <c r="AA49" s="122" t="n">
        <v>-5</v>
      </c>
      <c r="AB49" s="118" t="n"/>
      <c r="AC49" s="118" t="n"/>
      <c r="AD49" s="118" t="n"/>
      <c r="AE49" s="118" t="n"/>
    </row>
    <row r="50">
      <c r="A50" s="299" t="n">
        <v>44464</v>
      </c>
      <c r="B50" s="122" t="n">
        <v>0</v>
      </c>
      <c r="C50" s="122" t="n">
        <v>0</v>
      </c>
      <c r="D50" s="122" t="n">
        <v>0</v>
      </c>
      <c r="E50" s="122" t="n">
        <v>0</v>
      </c>
      <c r="F50" s="122" t="n">
        <v>0</v>
      </c>
      <c r="G50" s="122" t="n">
        <v>0</v>
      </c>
      <c r="H50" s="122" t="n">
        <v>0</v>
      </c>
      <c r="I50" s="122" t="n">
        <v>0</v>
      </c>
      <c r="J50" s="122" t="n">
        <v>0</v>
      </c>
      <c r="K50" s="122" t="n">
        <v>0</v>
      </c>
      <c r="L50" s="122" t="n">
        <v>0</v>
      </c>
      <c r="M50" s="122" t="n">
        <v>0</v>
      </c>
      <c r="N50" s="122" t="n">
        <v>0</v>
      </c>
      <c r="O50" s="122" t="n">
        <v>0</v>
      </c>
      <c r="P50" s="122" t="n">
        <v>0</v>
      </c>
      <c r="Q50" s="122" t="n">
        <v>0</v>
      </c>
      <c r="R50" s="122" t="n">
        <v>0</v>
      </c>
      <c r="S50" s="122" t="n">
        <v>0</v>
      </c>
      <c r="T50" s="122" t="n">
        <v>0</v>
      </c>
      <c r="U50" s="122" t="n">
        <v>0</v>
      </c>
      <c r="V50" s="122" t="n">
        <v>0</v>
      </c>
      <c r="W50" s="122" t="n">
        <v>0</v>
      </c>
      <c r="X50" s="122" t="n">
        <v>0</v>
      </c>
      <c r="Y50" s="122" t="n">
        <v>0</v>
      </c>
      <c r="Z50" s="122" t="n">
        <v>0</v>
      </c>
      <c r="AA50" s="122" t="n">
        <v>0</v>
      </c>
      <c r="AB50" s="118" t="n"/>
      <c r="AC50" s="118" t="n"/>
      <c r="AD50" s="118" t="n"/>
      <c r="AE50" s="118" t="n"/>
    </row>
    <row r="51">
      <c r="A51" s="299" t="n">
        <v>44465</v>
      </c>
      <c r="B51" s="122" t="n">
        <v>0</v>
      </c>
      <c r="C51" s="122" t="n">
        <v>0</v>
      </c>
      <c r="D51" s="122" t="n">
        <v>0</v>
      </c>
      <c r="E51" s="122" t="n">
        <v>0</v>
      </c>
      <c r="F51" s="122" t="n">
        <v>0</v>
      </c>
      <c r="G51" s="122" t="n">
        <v>0</v>
      </c>
      <c r="H51" s="122" t="n">
        <v>0</v>
      </c>
      <c r="I51" s="122" t="n">
        <v>0</v>
      </c>
      <c r="J51" s="122" t="n">
        <v>0</v>
      </c>
      <c r="K51" s="122" t="n">
        <v>0</v>
      </c>
      <c r="L51" s="122" t="n">
        <v>0</v>
      </c>
      <c r="M51" s="122" t="n">
        <v>0</v>
      </c>
      <c r="N51" s="122" t="n">
        <v>0</v>
      </c>
      <c r="O51" s="122" t="n">
        <v>0</v>
      </c>
      <c r="P51" s="122" t="n">
        <v>0</v>
      </c>
      <c r="Q51" s="122" t="n">
        <v>0</v>
      </c>
      <c r="R51" s="122" t="n">
        <v>0</v>
      </c>
      <c r="S51" s="122" t="n">
        <v>0</v>
      </c>
      <c r="T51" s="122" t="n">
        <v>0</v>
      </c>
      <c r="U51" s="122" t="n">
        <v>0</v>
      </c>
      <c r="V51" s="122" t="n">
        <v>0</v>
      </c>
      <c r="W51" s="122" t="n">
        <v>0</v>
      </c>
      <c r="X51" s="122" t="n">
        <v>0</v>
      </c>
      <c r="Y51" s="122" t="n">
        <v>0</v>
      </c>
      <c r="Z51" s="122" t="n">
        <v>0</v>
      </c>
      <c r="AA51" s="122" t="n">
        <v>0</v>
      </c>
      <c r="AB51" s="118" t="n"/>
      <c r="AC51" s="118" t="n"/>
      <c r="AD51" s="118" t="n"/>
      <c r="AE51" s="118" t="n"/>
    </row>
    <row r="52">
      <c r="A52" s="299" t="n">
        <v>44466</v>
      </c>
      <c r="B52" s="122" t="n">
        <v>0</v>
      </c>
      <c r="C52" s="122" t="n">
        <v>-5</v>
      </c>
      <c r="D52" s="122" t="n">
        <v>0</v>
      </c>
      <c r="E52" s="122" t="n">
        <v>-5</v>
      </c>
      <c r="F52" s="122" t="n">
        <v>0</v>
      </c>
      <c r="G52" s="122" t="n">
        <v>-5</v>
      </c>
      <c r="H52" s="122" t="n">
        <v>0</v>
      </c>
      <c r="I52" s="122" t="n">
        <v>-5</v>
      </c>
      <c r="J52" s="122" t="n">
        <v>0</v>
      </c>
      <c r="K52" s="122" t="n">
        <v>-5</v>
      </c>
      <c r="L52" s="122" t="n">
        <v>0</v>
      </c>
      <c r="M52" s="122" t="n">
        <v>0</v>
      </c>
      <c r="N52" s="122" t="n">
        <v>0</v>
      </c>
      <c r="O52" s="122" t="n">
        <v>-5</v>
      </c>
      <c r="P52" s="122" t="n">
        <v>0</v>
      </c>
      <c r="Q52" s="122" t="n">
        <v>-5</v>
      </c>
      <c r="R52" s="122" t="n">
        <v>0</v>
      </c>
      <c r="S52" s="122" t="n">
        <v>0</v>
      </c>
      <c r="T52" s="122" t="n">
        <v>0</v>
      </c>
      <c r="U52" s="122" t="n">
        <v>-5</v>
      </c>
      <c r="V52" s="122" t="n">
        <v>0</v>
      </c>
      <c r="W52" s="122" t="n">
        <v>-20</v>
      </c>
      <c r="X52" s="122" t="n">
        <v>0</v>
      </c>
      <c r="Y52" s="122" t="n">
        <v>0</v>
      </c>
      <c r="Z52" s="122" t="n">
        <v>0</v>
      </c>
      <c r="AA52" s="122" t="n">
        <v>-5</v>
      </c>
      <c r="AB52" s="118" t="n"/>
      <c r="AC52" s="118" t="n"/>
      <c r="AD52" s="118" t="n"/>
      <c r="AE52" s="118" t="n"/>
    </row>
    <row r="53">
      <c r="A53" s="299" t="n">
        <v>44467</v>
      </c>
      <c r="B53" s="122" t="n">
        <v>0</v>
      </c>
      <c r="C53" s="122" t="n">
        <v>-5</v>
      </c>
      <c r="D53" s="122" t="n">
        <v>0</v>
      </c>
      <c r="E53" s="122" t="n">
        <v>-5</v>
      </c>
      <c r="F53" s="122" t="n">
        <v>0</v>
      </c>
      <c r="G53" s="122" t="n">
        <v>-5</v>
      </c>
      <c r="H53" s="122" t="n">
        <v>0</v>
      </c>
      <c r="I53" s="122" t="n">
        <v>-5</v>
      </c>
      <c r="J53" s="122" t="n">
        <v>0</v>
      </c>
      <c r="K53" s="122" t="n">
        <v>-5</v>
      </c>
      <c r="L53" s="122" t="n">
        <v>0</v>
      </c>
      <c r="M53" s="122" t="n">
        <v>-1</v>
      </c>
      <c r="N53" s="122" t="n">
        <v>0</v>
      </c>
      <c r="O53" s="122" t="n">
        <v>-4</v>
      </c>
      <c r="P53" s="122" t="n">
        <v>0</v>
      </c>
      <c r="Q53" s="122" t="n">
        <v>-5</v>
      </c>
      <c r="R53" s="122" t="n">
        <v>0</v>
      </c>
      <c r="S53" s="122" t="n">
        <v>0</v>
      </c>
      <c r="T53" s="122" t="n">
        <v>0</v>
      </c>
      <c r="U53" s="122" t="n">
        <v>-5</v>
      </c>
      <c r="V53" s="122" t="n">
        <v>0</v>
      </c>
      <c r="W53" s="122" t="n">
        <v>-20</v>
      </c>
      <c r="X53" s="122" t="n">
        <v>0</v>
      </c>
      <c r="Y53" s="122" t="n">
        <v>-1</v>
      </c>
      <c r="Z53" s="122" t="n">
        <v>0</v>
      </c>
      <c r="AA53" s="122" t="n">
        <v>-4</v>
      </c>
      <c r="AB53" s="118" t="n"/>
      <c r="AC53" s="118" t="n"/>
      <c r="AD53" s="118" t="n"/>
      <c r="AE53" s="118" t="n"/>
    </row>
    <row r="54">
      <c r="A54" s="299" t="n">
        <v>44468</v>
      </c>
      <c r="B54" s="122" t="n">
        <v>0</v>
      </c>
      <c r="C54" s="122" t="n">
        <v>-5</v>
      </c>
      <c r="D54" s="122" t="n">
        <v>0</v>
      </c>
      <c r="E54" s="122" t="n">
        <v>-5</v>
      </c>
      <c r="F54" s="122" t="n">
        <v>145</v>
      </c>
      <c r="G54" s="122" t="n">
        <v>-5</v>
      </c>
      <c r="H54" s="122" t="n">
        <v>0</v>
      </c>
      <c r="I54" s="122" t="n">
        <v>-5</v>
      </c>
      <c r="J54" s="122" t="n">
        <v>0</v>
      </c>
      <c r="K54" s="122" t="n">
        <v>-5</v>
      </c>
      <c r="L54" s="122" t="n">
        <v>0</v>
      </c>
      <c r="M54" s="122" t="n">
        <v>-5</v>
      </c>
      <c r="N54" s="122" t="n">
        <v>0</v>
      </c>
      <c r="O54" s="122" t="n">
        <v>0</v>
      </c>
      <c r="P54" s="122" t="n">
        <v>0</v>
      </c>
      <c r="Q54" s="122" t="n">
        <v>-5</v>
      </c>
      <c r="R54" s="122" t="n">
        <v>0</v>
      </c>
      <c r="S54" s="122" t="n">
        <v>0</v>
      </c>
      <c r="T54" s="122" t="n">
        <v>0</v>
      </c>
      <c r="U54" s="122" t="n">
        <v>-5</v>
      </c>
      <c r="V54" s="122" t="n">
        <v>0</v>
      </c>
      <c r="W54" s="122" t="n">
        <v>-20</v>
      </c>
      <c r="X54" s="122" t="n">
        <v>0</v>
      </c>
      <c r="Y54" s="122" t="n">
        <v>-5</v>
      </c>
      <c r="Z54" s="122" t="n">
        <v>0</v>
      </c>
      <c r="AA54" s="122" t="n">
        <v>0</v>
      </c>
      <c r="AB54" s="118" t="n"/>
      <c r="AC54" s="118" t="n"/>
      <c r="AD54" s="118" t="n"/>
      <c r="AE54" s="118" t="n"/>
    </row>
    <row r="55">
      <c r="A55" s="299" t="n">
        <v>44469</v>
      </c>
      <c r="B55" s="122" t="n">
        <v>0</v>
      </c>
      <c r="C55" s="122" t="n">
        <v>-5</v>
      </c>
      <c r="D55" s="122" t="n">
        <v>0</v>
      </c>
      <c r="E55" s="122" t="n">
        <v>-5</v>
      </c>
      <c r="F55" s="122" t="n">
        <v>0</v>
      </c>
      <c r="G55" s="122" t="n">
        <v>-5</v>
      </c>
      <c r="H55" s="122" t="n">
        <v>0</v>
      </c>
      <c r="I55" s="122" t="n">
        <v>-5</v>
      </c>
      <c r="J55" s="122" t="n">
        <v>0</v>
      </c>
      <c r="K55" s="122" t="n">
        <v>-5</v>
      </c>
      <c r="L55" s="122" t="n">
        <v>0</v>
      </c>
      <c r="M55" s="122" t="n">
        <v>-5</v>
      </c>
      <c r="N55" s="122" t="n">
        <v>0</v>
      </c>
      <c r="O55" s="122" t="n">
        <v>0</v>
      </c>
      <c r="P55" s="122" t="n">
        <v>0</v>
      </c>
      <c r="Q55" s="122" t="n">
        <v>-5</v>
      </c>
      <c r="R55" s="122" t="n">
        <v>0</v>
      </c>
      <c r="S55" s="122" t="n">
        <v>0</v>
      </c>
      <c r="T55" s="122" t="n">
        <v>0</v>
      </c>
      <c r="U55" s="122" t="n">
        <v>-5</v>
      </c>
      <c r="V55" s="122" t="n">
        <v>0</v>
      </c>
      <c r="W55" s="122" t="n">
        <v>-20</v>
      </c>
      <c r="X55" s="122" t="n">
        <v>0</v>
      </c>
      <c r="Y55" s="122" t="n">
        <v>-5</v>
      </c>
      <c r="Z55" s="122" t="n">
        <v>0</v>
      </c>
      <c r="AA55" s="122" t="n">
        <v>0</v>
      </c>
      <c r="AB55" s="118" t="n"/>
      <c r="AC55" s="118" t="n"/>
      <c r="AD55" s="118" t="n"/>
      <c r="AE55" s="118" t="n"/>
    </row>
    <row r="56">
      <c r="A56" s="299" t="n">
        <v>44470</v>
      </c>
      <c r="B56" s="122" t="n">
        <v>0</v>
      </c>
      <c r="C56" s="122" t="n">
        <v>0</v>
      </c>
      <c r="D56" s="122" t="n">
        <v>0</v>
      </c>
      <c r="E56" s="122" t="n">
        <v>0</v>
      </c>
      <c r="F56" s="122" t="n">
        <v>0</v>
      </c>
      <c r="G56" s="122" t="n">
        <v>0</v>
      </c>
      <c r="H56" s="122" t="n">
        <v>0</v>
      </c>
      <c r="I56" s="122" t="n">
        <v>-6</v>
      </c>
      <c r="J56" s="122" t="n">
        <v>0</v>
      </c>
      <c r="K56" s="122" t="n">
        <v>-5</v>
      </c>
      <c r="L56" s="122" t="n">
        <v>0</v>
      </c>
      <c r="M56" s="122" t="n">
        <v>-5</v>
      </c>
      <c r="N56" s="122" t="n">
        <v>0</v>
      </c>
      <c r="O56" s="122" t="n">
        <v>0</v>
      </c>
      <c r="P56" s="122" t="n">
        <v>0</v>
      </c>
      <c r="Q56" s="122" t="n">
        <v>-5</v>
      </c>
      <c r="R56" s="122" t="n">
        <v>0</v>
      </c>
      <c r="S56" s="122" t="n">
        <v>0</v>
      </c>
      <c r="T56" s="122" t="n">
        <v>0</v>
      </c>
      <c r="U56" s="122" t="n">
        <v>-5</v>
      </c>
      <c r="V56" s="122" t="n">
        <v>0</v>
      </c>
      <c r="W56" s="122" t="n">
        <v>-20</v>
      </c>
      <c r="X56" s="122" t="n">
        <v>0</v>
      </c>
      <c r="Y56" s="122" t="n">
        <v>-5</v>
      </c>
      <c r="Z56" s="122" t="n">
        <v>0</v>
      </c>
      <c r="AA56" s="122" t="n">
        <v>0</v>
      </c>
      <c r="AB56" s="118" t="n"/>
      <c r="AC56" s="118" t="n"/>
      <c r="AD56" s="118" t="n"/>
      <c r="AE56" s="118" t="n"/>
    </row>
    <row r="57">
      <c r="A57" s="299" t="n">
        <v>44471</v>
      </c>
      <c r="B57" s="122" t="n">
        <v>0</v>
      </c>
      <c r="C57" s="122" t="n">
        <v>0</v>
      </c>
      <c r="D57" s="122" t="n">
        <v>0</v>
      </c>
      <c r="E57" s="122" t="n">
        <v>0</v>
      </c>
      <c r="F57" s="122" t="n">
        <v>0</v>
      </c>
      <c r="G57" s="122" t="n">
        <v>0</v>
      </c>
      <c r="H57" s="122" t="n">
        <v>0</v>
      </c>
      <c r="I57" s="122" t="n">
        <v>0</v>
      </c>
      <c r="J57" s="122" t="n">
        <v>0</v>
      </c>
      <c r="K57" s="122" t="n">
        <v>0</v>
      </c>
      <c r="L57" s="122" t="n">
        <v>0</v>
      </c>
      <c r="M57" s="122" t="n">
        <v>0</v>
      </c>
      <c r="N57" s="122" t="n">
        <v>0</v>
      </c>
      <c r="O57" s="122" t="n">
        <v>0</v>
      </c>
      <c r="P57" s="122" t="n">
        <v>0</v>
      </c>
      <c r="Q57" s="122" t="n">
        <v>0</v>
      </c>
      <c r="R57" s="122" t="n">
        <v>0</v>
      </c>
      <c r="S57" s="122" t="n">
        <v>0</v>
      </c>
      <c r="T57" s="122" t="n">
        <v>0</v>
      </c>
      <c r="U57" s="122" t="n">
        <v>0</v>
      </c>
      <c r="V57" s="122" t="n">
        <v>0</v>
      </c>
      <c r="W57" s="122" t="n">
        <v>0</v>
      </c>
      <c r="X57" s="122" t="n">
        <v>0</v>
      </c>
      <c r="Y57" s="122" t="n">
        <v>0</v>
      </c>
      <c r="Z57" s="122" t="n">
        <v>0</v>
      </c>
      <c r="AA57" s="122" t="n">
        <v>0</v>
      </c>
      <c r="AB57" s="118" t="n"/>
      <c r="AC57" s="118" t="n"/>
      <c r="AD57" s="118" t="n"/>
      <c r="AE57" s="118" t="n"/>
    </row>
    <row r="58">
      <c r="A58" s="299" t="n">
        <v>44472</v>
      </c>
      <c r="B58" s="122" t="n">
        <v>0</v>
      </c>
      <c r="C58" s="122" t="n">
        <v>0</v>
      </c>
      <c r="D58" s="122" t="n">
        <v>0</v>
      </c>
      <c r="E58" s="122" t="n">
        <v>0</v>
      </c>
      <c r="F58" s="122" t="n">
        <v>0</v>
      </c>
      <c r="G58" s="122" t="n">
        <v>0</v>
      </c>
      <c r="H58" s="122" t="n">
        <v>0</v>
      </c>
      <c r="I58" s="122" t="n">
        <v>0</v>
      </c>
      <c r="J58" s="122" t="n">
        <v>0</v>
      </c>
      <c r="K58" s="122" t="n">
        <v>0</v>
      </c>
      <c r="L58" s="122" t="n">
        <v>0</v>
      </c>
      <c r="M58" s="122" t="n">
        <v>0</v>
      </c>
      <c r="N58" s="122" t="n">
        <v>0</v>
      </c>
      <c r="O58" s="122" t="n">
        <v>0</v>
      </c>
      <c r="P58" s="122" t="n">
        <v>0</v>
      </c>
      <c r="Q58" s="122" t="n">
        <v>0</v>
      </c>
      <c r="R58" s="122" t="n">
        <v>0</v>
      </c>
      <c r="S58" s="122" t="n">
        <v>0</v>
      </c>
      <c r="T58" s="122" t="n">
        <v>0</v>
      </c>
      <c r="U58" s="122" t="n">
        <v>0</v>
      </c>
      <c r="V58" s="122" t="n">
        <v>0</v>
      </c>
      <c r="W58" s="122" t="n">
        <v>0</v>
      </c>
      <c r="X58" s="122" t="n">
        <v>0</v>
      </c>
      <c r="Y58" s="122" t="n">
        <v>0</v>
      </c>
      <c r="Z58" s="122" t="n">
        <v>0</v>
      </c>
      <c r="AA58" s="122" t="n">
        <v>0</v>
      </c>
      <c r="AB58" s="118" t="n"/>
      <c r="AC58" s="118" t="n"/>
      <c r="AD58" s="118" t="n"/>
      <c r="AE58" s="118" t="n"/>
    </row>
    <row r="59">
      <c r="A59" s="299" t="n">
        <v>44473</v>
      </c>
      <c r="B59" s="122" t="n">
        <v>0</v>
      </c>
      <c r="C59" s="122" t="n">
        <v>0</v>
      </c>
      <c r="D59" s="122" t="n">
        <v>0</v>
      </c>
      <c r="E59" s="122" t="n">
        <v>0</v>
      </c>
      <c r="F59" s="122" t="n">
        <v>0</v>
      </c>
      <c r="G59" s="122" t="n">
        <v>0</v>
      </c>
      <c r="H59" s="122" t="n">
        <v>0</v>
      </c>
      <c r="I59" s="122" t="n">
        <v>-5</v>
      </c>
      <c r="J59" s="122" t="n">
        <v>0</v>
      </c>
      <c r="K59" s="122" t="n">
        <v>-6</v>
      </c>
      <c r="L59" s="122" t="n">
        <v>0</v>
      </c>
      <c r="M59" s="122" t="n">
        <v>-4</v>
      </c>
      <c r="N59" s="122" t="n">
        <v>0</v>
      </c>
      <c r="O59" s="122" t="n">
        <v>-1</v>
      </c>
      <c r="P59" s="122" t="n">
        <v>0</v>
      </c>
      <c r="Q59" s="122" t="n">
        <v>-5</v>
      </c>
      <c r="R59" s="122" t="n">
        <v>0</v>
      </c>
      <c r="S59" s="122" t="n">
        <v>0</v>
      </c>
      <c r="T59" s="122" t="n">
        <v>0</v>
      </c>
      <c r="U59" s="122" t="n">
        <v>-5</v>
      </c>
      <c r="V59" s="122" t="n">
        <v>0</v>
      </c>
      <c r="W59" s="122" t="n">
        <v>-20</v>
      </c>
      <c r="X59" s="122" t="n">
        <v>0</v>
      </c>
      <c r="Y59" s="122" t="n">
        <v>-4</v>
      </c>
      <c r="Z59" s="122" t="n">
        <v>0</v>
      </c>
      <c r="AA59" s="122" t="n">
        <v>-1</v>
      </c>
      <c r="AB59" s="118" t="n"/>
      <c r="AC59" s="118" t="n"/>
      <c r="AD59" s="118" t="n"/>
      <c r="AE59" s="118" t="n"/>
    </row>
    <row r="60">
      <c r="A60" s="299" t="n">
        <v>44474</v>
      </c>
      <c r="B60" s="122" t="n">
        <v>0</v>
      </c>
      <c r="C60" s="122" t="n">
        <v>-5</v>
      </c>
      <c r="D60" s="122" t="n">
        <v>24</v>
      </c>
      <c r="E60" s="122" t="n">
        <v>-5</v>
      </c>
      <c r="F60" s="122" t="n">
        <v>0</v>
      </c>
      <c r="G60" s="122" t="n">
        <v>-5</v>
      </c>
      <c r="H60" s="122" t="n">
        <v>0</v>
      </c>
      <c r="I60" s="122" t="n">
        <v>-6</v>
      </c>
      <c r="J60" s="122" t="n">
        <v>0</v>
      </c>
      <c r="K60" s="122" t="n">
        <v>-5</v>
      </c>
      <c r="L60" s="122" t="n">
        <v>0</v>
      </c>
      <c r="M60" s="122" t="n">
        <v>0</v>
      </c>
      <c r="N60" s="122" t="n">
        <v>0</v>
      </c>
      <c r="O60" s="122" t="n">
        <v>-5</v>
      </c>
      <c r="P60" s="122" t="n">
        <v>0</v>
      </c>
      <c r="Q60" s="122" t="n">
        <v>-5</v>
      </c>
      <c r="R60" s="122" t="n">
        <v>0</v>
      </c>
      <c r="S60" s="122" t="n">
        <v>0</v>
      </c>
      <c r="T60" s="122" t="n">
        <v>0</v>
      </c>
      <c r="U60" s="122" t="n">
        <v>-5</v>
      </c>
      <c r="V60" s="122" t="n">
        <v>0</v>
      </c>
      <c r="W60" s="122" t="n">
        <v>-20</v>
      </c>
      <c r="X60" s="122" t="n">
        <v>0</v>
      </c>
      <c r="Y60" s="122" t="n">
        <v>0</v>
      </c>
      <c r="Z60" s="122" t="n">
        <v>0</v>
      </c>
      <c r="AA60" s="122" t="n">
        <v>-5</v>
      </c>
      <c r="AB60" s="118" t="n"/>
      <c r="AC60" s="118" t="n"/>
      <c r="AD60" s="118" t="n"/>
      <c r="AE60" s="118" t="n"/>
    </row>
    <row r="61">
      <c r="A61" s="299" t="n">
        <v>44475</v>
      </c>
      <c r="B61" s="122" t="n">
        <v>0</v>
      </c>
      <c r="C61" s="122" t="n">
        <v>-5</v>
      </c>
      <c r="D61" s="122" t="n">
        <v>0</v>
      </c>
      <c r="E61" s="122" t="n">
        <v>-5</v>
      </c>
      <c r="F61" s="122" t="n">
        <v>0</v>
      </c>
      <c r="G61" s="122" t="n">
        <v>-5</v>
      </c>
      <c r="H61" s="122" t="n">
        <v>0</v>
      </c>
      <c r="I61" s="122" t="n">
        <v>-5</v>
      </c>
      <c r="J61" s="122" t="n">
        <v>0</v>
      </c>
      <c r="K61" s="122" t="n">
        <v>-5</v>
      </c>
      <c r="L61" s="122" t="n">
        <v>0</v>
      </c>
      <c r="M61" s="122" t="n">
        <v>0</v>
      </c>
      <c r="N61" s="122" t="n">
        <v>0</v>
      </c>
      <c r="O61" s="122" t="n">
        <v>-5</v>
      </c>
      <c r="P61" s="122" t="n">
        <v>0</v>
      </c>
      <c r="Q61" s="122" t="n">
        <v>-5</v>
      </c>
      <c r="R61" s="122" t="n">
        <v>0</v>
      </c>
      <c r="S61" s="122" t="n">
        <v>0</v>
      </c>
      <c r="T61" s="122" t="n">
        <v>0</v>
      </c>
      <c r="U61" s="122" t="n">
        <v>-5</v>
      </c>
      <c r="V61" s="122" t="n">
        <v>0</v>
      </c>
      <c r="W61" s="122" t="n">
        <v>-20</v>
      </c>
      <c r="X61" s="122" t="n">
        <v>0</v>
      </c>
      <c r="Y61" s="122" t="n">
        <v>0</v>
      </c>
      <c r="Z61" s="122" t="n">
        <v>0</v>
      </c>
      <c r="AA61" s="122" t="n">
        <v>-5</v>
      </c>
      <c r="AB61" s="118" t="n"/>
      <c r="AC61" s="118" t="n"/>
      <c r="AD61" s="118" t="n"/>
      <c r="AE61" s="118" t="n"/>
    </row>
    <row r="62">
      <c r="A62" s="299" t="n">
        <v>44476</v>
      </c>
      <c r="B62" s="122" t="n">
        <v>0</v>
      </c>
      <c r="C62" s="122" t="n">
        <v>-5</v>
      </c>
      <c r="D62" s="122" t="n">
        <v>0</v>
      </c>
      <c r="E62" s="122" t="n">
        <v>-5</v>
      </c>
      <c r="F62" s="122" t="n">
        <v>0</v>
      </c>
      <c r="G62" s="122" t="n">
        <v>-5</v>
      </c>
      <c r="H62" s="122" t="n">
        <v>0</v>
      </c>
      <c r="I62" s="122" t="n">
        <v>0</v>
      </c>
      <c r="J62" s="122" t="n">
        <v>0</v>
      </c>
      <c r="K62" s="122" t="n">
        <v>-1</v>
      </c>
      <c r="L62" s="122" t="n">
        <v>0</v>
      </c>
      <c r="M62" s="122" t="n">
        <v>0</v>
      </c>
      <c r="N62" s="122" t="n">
        <v>0</v>
      </c>
      <c r="O62" s="122" t="n">
        <v>0</v>
      </c>
      <c r="P62" s="122" t="n">
        <v>0</v>
      </c>
      <c r="Q62" s="122" t="n">
        <v>0</v>
      </c>
      <c r="R62" s="122" t="n">
        <v>0</v>
      </c>
      <c r="S62" s="122" t="n">
        <v>0</v>
      </c>
      <c r="T62" s="122" t="n">
        <v>0</v>
      </c>
      <c r="U62" s="122" t="n">
        <v>0</v>
      </c>
      <c r="V62" s="122" t="n">
        <v>0</v>
      </c>
      <c r="W62" s="122" t="n">
        <v>0</v>
      </c>
      <c r="X62" s="122" t="n">
        <v>0</v>
      </c>
      <c r="Y62" s="122" t="n">
        <v>0</v>
      </c>
      <c r="Z62" s="122" t="n">
        <v>0</v>
      </c>
      <c r="AA62" s="122" t="n">
        <v>0</v>
      </c>
      <c r="AB62" s="118" t="n"/>
      <c r="AC62" s="118" t="n"/>
      <c r="AD62" s="118" t="n"/>
      <c r="AE62" s="118" t="n"/>
    </row>
    <row r="63">
      <c r="A63" s="299" t="n">
        <v>44477</v>
      </c>
      <c r="B63" s="122" t="n">
        <v>0</v>
      </c>
      <c r="C63" s="122" t="n">
        <v>-5</v>
      </c>
      <c r="D63" s="122" t="n">
        <v>0</v>
      </c>
      <c r="E63" s="122" t="n">
        <v>-5</v>
      </c>
      <c r="F63" s="122" t="n">
        <v>0</v>
      </c>
      <c r="G63" s="122" t="n">
        <v>-5</v>
      </c>
      <c r="H63" s="122" t="n">
        <v>0</v>
      </c>
      <c r="I63" s="122" t="n">
        <v>-3</v>
      </c>
      <c r="J63" s="122" t="n">
        <v>0</v>
      </c>
      <c r="K63" s="122" t="n">
        <v>-3</v>
      </c>
      <c r="L63" s="122" t="n">
        <v>0</v>
      </c>
      <c r="M63" s="122" t="n">
        <v>0</v>
      </c>
      <c r="N63" s="122" t="n">
        <v>0</v>
      </c>
      <c r="O63" s="122" t="n">
        <v>-3</v>
      </c>
      <c r="P63" s="122" t="n">
        <v>0</v>
      </c>
      <c r="Q63" s="122" t="n">
        <v>-3</v>
      </c>
      <c r="R63" s="122" t="n">
        <v>0</v>
      </c>
      <c r="S63" s="122" t="n">
        <v>0</v>
      </c>
      <c r="T63" s="122" t="n">
        <v>0</v>
      </c>
      <c r="U63" s="122" t="n">
        <v>-3</v>
      </c>
      <c r="V63" s="122" t="n">
        <v>0</v>
      </c>
      <c r="W63" s="122" t="n">
        <v>-12</v>
      </c>
      <c r="X63" s="122" t="n">
        <v>0</v>
      </c>
      <c r="Y63" s="122" t="n">
        <v>0</v>
      </c>
      <c r="Z63" s="122" t="n">
        <v>0</v>
      </c>
      <c r="AA63" s="122" t="n">
        <v>-3</v>
      </c>
      <c r="AB63" s="118" t="n"/>
      <c r="AC63" s="118" t="n"/>
      <c r="AD63" s="118" t="n"/>
      <c r="AE63" s="118" t="n"/>
    </row>
    <row r="64">
      <c r="A64" s="299" t="n">
        <v>44478</v>
      </c>
      <c r="B64" s="122" t="n">
        <v>0</v>
      </c>
      <c r="C64" s="122" t="n">
        <v>0</v>
      </c>
      <c r="D64" s="122" t="n">
        <v>0</v>
      </c>
      <c r="E64" s="122" t="n">
        <v>0</v>
      </c>
      <c r="F64" s="122" t="n">
        <v>0</v>
      </c>
      <c r="G64" s="122" t="n">
        <v>0</v>
      </c>
      <c r="H64" s="122" t="n">
        <v>0</v>
      </c>
      <c r="I64" s="122" t="n">
        <v>0</v>
      </c>
      <c r="J64" s="122" t="n">
        <v>0</v>
      </c>
      <c r="K64" s="122" t="n">
        <v>0</v>
      </c>
      <c r="L64" s="122" t="n">
        <v>0</v>
      </c>
      <c r="M64" s="122" t="n">
        <v>0</v>
      </c>
      <c r="N64" s="122" t="n">
        <v>0</v>
      </c>
      <c r="O64" s="122" t="n">
        <v>0</v>
      </c>
      <c r="P64" s="122" t="n">
        <v>0</v>
      </c>
      <c r="Q64" s="122" t="n">
        <v>0</v>
      </c>
      <c r="R64" s="122" t="n">
        <v>0</v>
      </c>
      <c r="S64" s="122" t="n">
        <v>0</v>
      </c>
      <c r="T64" s="122" t="n">
        <v>0</v>
      </c>
      <c r="U64" s="122" t="n">
        <v>0</v>
      </c>
      <c r="V64" s="122" t="n">
        <v>0</v>
      </c>
      <c r="W64" s="122" t="n">
        <v>0</v>
      </c>
      <c r="X64" s="122" t="n">
        <v>0</v>
      </c>
      <c r="Y64" s="122" t="n">
        <v>0</v>
      </c>
      <c r="Z64" s="122" t="n">
        <v>0</v>
      </c>
      <c r="AA64" s="122" t="n">
        <v>0</v>
      </c>
      <c r="AB64" s="118" t="n"/>
      <c r="AC64" s="118" t="n"/>
      <c r="AD64" s="118" t="n"/>
      <c r="AE64" s="118" t="n"/>
    </row>
    <row r="65">
      <c r="A65" s="299" t="n">
        <v>44479</v>
      </c>
      <c r="B65" s="122" t="n">
        <v>0</v>
      </c>
      <c r="C65" s="122" t="n">
        <v>0</v>
      </c>
      <c r="D65" s="122" t="n">
        <v>0</v>
      </c>
      <c r="E65" s="122" t="n">
        <v>0</v>
      </c>
      <c r="F65" s="122" t="n">
        <v>0</v>
      </c>
      <c r="G65" s="122" t="n">
        <v>0</v>
      </c>
      <c r="H65" s="122" t="n">
        <v>0</v>
      </c>
      <c r="I65" s="122" t="n">
        <v>0</v>
      </c>
      <c r="J65" s="122" t="n">
        <v>0</v>
      </c>
      <c r="K65" s="122" t="n">
        <v>0</v>
      </c>
      <c r="L65" s="122" t="n">
        <v>0</v>
      </c>
      <c r="M65" s="122" t="n">
        <v>0</v>
      </c>
      <c r="N65" s="122" t="n">
        <v>0</v>
      </c>
      <c r="O65" s="122" t="n">
        <v>0</v>
      </c>
      <c r="P65" s="122" t="n">
        <v>0</v>
      </c>
      <c r="Q65" s="122" t="n">
        <v>0</v>
      </c>
      <c r="R65" s="122" t="n">
        <v>0</v>
      </c>
      <c r="S65" s="122" t="n">
        <v>0</v>
      </c>
      <c r="T65" s="122" t="n">
        <v>0</v>
      </c>
      <c r="U65" s="122" t="n">
        <v>0</v>
      </c>
      <c r="V65" s="122" t="n">
        <v>0</v>
      </c>
      <c r="W65" s="122" t="n">
        <v>0</v>
      </c>
      <c r="X65" s="122" t="n">
        <v>0</v>
      </c>
      <c r="Y65" s="122" t="n">
        <v>0</v>
      </c>
      <c r="Z65" s="122" t="n">
        <v>0</v>
      </c>
      <c r="AA65" s="122" t="n">
        <v>0</v>
      </c>
      <c r="AB65" s="118" t="n"/>
      <c r="AC65" s="118" t="n"/>
      <c r="AD65" s="118" t="n"/>
      <c r="AE65" s="118" t="n"/>
    </row>
    <row r="66">
      <c r="A66" s="299" t="n">
        <v>44480</v>
      </c>
      <c r="B66" s="122" t="n">
        <v>0</v>
      </c>
      <c r="C66" s="122" t="n">
        <v>0</v>
      </c>
      <c r="D66" s="122" t="n">
        <v>0</v>
      </c>
      <c r="E66" s="122" t="n">
        <v>0</v>
      </c>
      <c r="F66" s="122" t="n">
        <v>0</v>
      </c>
      <c r="G66" s="122" t="n">
        <v>0</v>
      </c>
      <c r="H66" s="122" t="n">
        <v>0</v>
      </c>
      <c r="I66" s="122" t="n">
        <v>0</v>
      </c>
      <c r="J66" s="122" t="n">
        <v>0</v>
      </c>
      <c r="K66" s="122" t="n">
        <v>0</v>
      </c>
      <c r="L66" s="122" t="n">
        <v>0</v>
      </c>
      <c r="M66" s="122" t="n">
        <v>0</v>
      </c>
      <c r="N66" s="122" t="n">
        <v>0</v>
      </c>
      <c r="O66" s="122" t="n">
        <v>0</v>
      </c>
      <c r="P66" s="122" t="n">
        <v>0</v>
      </c>
      <c r="Q66" s="122" t="n">
        <v>0</v>
      </c>
      <c r="R66" s="122" t="n">
        <v>0</v>
      </c>
      <c r="S66" s="122" t="n">
        <v>0</v>
      </c>
      <c r="T66" s="122" t="n">
        <v>0</v>
      </c>
      <c r="U66" s="122" t="n">
        <v>0</v>
      </c>
      <c r="V66" s="122" t="n">
        <v>0</v>
      </c>
      <c r="W66" s="122" t="n">
        <v>0</v>
      </c>
      <c r="X66" s="122" t="n">
        <v>0</v>
      </c>
      <c r="Y66" s="122" t="n">
        <v>0</v>
      </c>
      <c r="Z66" s="122" t="n">
        <v>0</v>
      </c>
      <c r="AA66" s="122" t="n">
        <v>0</v>
      </c>
      <c r="AB66" s="118" t="n"/>
      <c r="AC66" s="118" t="n"/>
      <c r="AD66" s="118" t="n"/>
      <c r="AE66" s="118" t="n"/>
    </row>
    <row r="67">
      <c r="A67" s="299" t="n">
        <v>44481</v>
      </c>
      <c r="B67" s="122" t="n">
        <v>0</v>
      </c>
      <c r="C67" s="122" t="n">
        <v>0</v>
      </c>
      <c r="D67" s="122" t="n">
        <v>0</v>
      </c>
      <c r="E67" s="122" t="n">
        <v>0</v>
      </c>
      <c r="F67" s="122" t="n">
        <v>0</v>
      </c>
      <c r="G67" s="122" t="n">
        <v>0</v>
      </c>
      <c r="H67" s="122" t="n">
        <v>0</v>
      </c>
      <c r="I67" s="122" t="n">
        <v>0</v>
      </c>
      <c r="J67" s="122" t="n">
        <v>0</v>
      </c>
      <c r="K67" s="122" t="n">
        <v>0</v>
      </c>
      <c r="L67" s="122" t="n">
        <v>0</v>
      </c>
      <c r="M67" s="122" t="n">
        <v>0</v>
      </c>
      <c r="N67" s="122" t="n">
        <v>0</v>
      </c>
      <c r="O67" s="122" t="n">
        <v>0</v>
      </c>
      <c r="P67" s="122" t="n">
        <v>0</v>
      </c>
      <c r="Q67" s="122" t="n">
        <v>0</v>
      </c>
      <c r="R67" s="122" t="n">
        <v>0</v>
      </c>
      <c r="S67" s="122" t="n">
        <v>0</v>
      </c>
      <c r="T67" s="122" t="n">
        <v>0</v>
      </c>
      <c r="U67" s="122" t="n">
        <v>0</v>
      </c>
      <c r="V67" s="122" t="n">
        <v>0</v>
      </c>
      <c r="W67" s="122" t="n">
        <v>0</v>
      </c>
      <c r="X67" s="122" t="n">
        <v>0</v>
      </c>
      <c r="Y67" s="122" t="n">
        <v>0</v>
      </c>
      <c r="Z67" s="122" t="n">
        <v>0</v>
      </c>
      <c r="AA67" s="122" t="n">
        <v>0</v>
      </c>
      <c r="AB67" s="118" t="n"/>
      <c r="AC67" s="118" t="n"/>
      <c r="AD67" s="118" t="n"/>
      <c r="AE67" s="118" t="n"/>
    </row>
    <row r="68">
      <c r="A68" s="299" t="n">
        <v>44482</v>
      </c>
      <c r="B68" s="122" t="n">
        <v>0</v>
      </c>
      <c r="C68" s="122" t="n">
        <v>-5</v>
      </c>
      <c r="D68" s="122" t="n">
        <v>0</v>
      </c>
      <c r="E68" s="122" t="n">
        <v>-5</v>
      </c>
      <c r="F68" s="122" t="n">
        <v>0</v>
      </c>
      <c r="G68" s="122" t="n">
        <v>-5</v>
      </c>
      <c r="H68" s="122" t="n">
        <v>0</v>
      </c>
      <c r="I68" s="122" t="n">
        <v>0</v>
      </c>
      <c r="J68" s="122" t="n">
        <v>0</v>
      </c>
      <c r="K68" s="122" t="n">
        <v>0</v>
      </c>
      <c r="L68" s="122" t="n">
        <v>0</v>
      </c>
      <c r="M68" s="122" t="n">
        <v>0</v>
      </c>
      <c r="N68" s="122" t="n">
        <v>0</v>
      </c>
      <c r="O68" s="122" t="n">
        <v>0</v>
      </c>
      <c r="P68" s="122" t="n">
        <v>0</v>
      </c>
      <c r="Q68" s="122" t="n">
        <v>0</v>
      </c>
      <c r="R68" s="122" t="n">
        <v>0</v>
      </c>
      <c r="S68" s="122" t="n">
        <v>0</v>
      </c>
      <c r="T68" s="122" t="n">
        <v>0</v>
      </c>
      <c r="U68" s="122" t="n">
        <v>0</v>
      </c>
      <c r="V68" s="122" t="n">
        <v>0</v>
      </c>
      <c r="W68" s="122" t="n">
        <v>0</v>
      </c>
      <c r="X68" s="122" t="n">
        <v>0</v>
      </c>
      <c r="Y68" s="122" t="n">
        <v>0</v>
      </c>
      <c r="Z68" s="122" t="n">
        <v>0</v>
      </c>
      <c r="AA68" s="122" t="n">
        <v>0</v>
      </c>
      <c r="AB68" s="118" t="n"/>
      <c r="AC68" s="118" t="n"/>
      <c r="AD68" s="118" t="n"/>
      <c r="AE68" s="118" t="n"/>
    </row>
    <row r="69">
      <c r="A69" s="299" t="n">
        <v>44483</v>
      </c>
      <c r="B69" s="122" t="n">
        <v>0</v>
      </c>
      <c r="C69" s="122" t="n">
        <v>-5</v>
      </c>
      <c r="D69" s="122" t="n">
        <v>0</v>
      </c>
      <c r="E69" s="122" t="n">
        <v>-5</v>
      </c>
      <c r="F69" s="122" t="n">
        <v>0</v>
      </c>
      <c r="G69" s="122" t="n">
        <v>-5</v>
      </c>
      <c r="H69" s="122" t="n">
        <v>0</v>
      </c>
      <c r="I69" s="122" t="n">
        <v>0</v>
      </c>
      <c r="J69" s="122" t="n">
        <v>0</v>
      </c>
      <c r="K69" s="122" t="n">
        <v>0</v>
      </c>
      <c r="L69" s="122" t="n">
        <v>0</v>
      </c>
      <c r="M69" s="122" t="n">
        <v>0</v>
      </c>
      <c r="N69" s="122" t="n">
        <v>0</v>
      </c>
      <c r="O69" s="122" t="n">
        <v>0</v>
      </c>
      <c r="P69" s="122" t="n">
        <v>0</v>
      </c>
      <c r="Q69" s="122" t="n">
        <v>0</v>
      </c>
      <c r="R69" s="122" t="n">
        <v>0</v>
      </c>
      <c r="S69" s="122" t="n">
        <v>0</v>
      </c>
      <c r="T69" s="122" t="n">
        <v>0</v>
      </c>
      <c r="U69" s="122" t="n">
        <v>0</v>
      </c>
      <c r="V69" s="122" t="n">
        <v>0</v>
      </c>
      <c r="W69" s="122" t="n">
        <v>0</v>
      </c>
      <c r="X69" s="122" t="n">
        <v>0</v>
      </c>
      <c r="Y69" s="122" t="n">
        <v>0</v>
      </c>
      <c r="Z69" s="122" t="n">
        <v>0</v>
      </c>
      <c r="AA69" s="122" t="n">
        <v>0</v>
      </c>
      <c r="AB69" s="118" t="n"/>
      <c r="AC69" s="118" t="n"/>
      <c r="AD69" s="118" t="n"/>
      <c r="AE69" s="118" t="n"/>
    </row>
    <row r="70">
      <c r="A70" s="299" t="n">
        <v>44484</v>
      </c>
      <c r="B70" s="122" t="n">
        <v>0</v>
      </c>
      <c r="C70" s="122" t="n">
        <v>-5</v>
      </c>
      <c r="D70" s="122" t="n">
        <v>0</v>
      </c>
      <c r="E70" s="122" t="n">
        <v>-5</v>
      </c>
      <c r="F70" s="122" t="n">
        <v>0</v>
      </c>
      <c r="G70" s="122" t="n">
        <v>-5</v>
      </c>
      <c r="H70" s="122" t="n">
        <v>0</v>
      </c>
      <c r="I70" s="122" t="n">
        <v>-2</v>
      </c>
      <c r="J70" s="122" t="n">
        <v>0</v>
      </c>
      <c r="K70" s="122" t="n">
        <v>0</v>
      </c>
      <c r="L70" s="122" t="n">
        <v>0</v>
      </c>
      <c r="M70" s="122" t="n">
        <v>0</v>
      </c>
      <c r="N70" s="122" t="n">
        <v>0</v>
      </c>
      <c r="O70" s="122" t="n">
        <v>0</v>
      </c>
      <c r="P70" s="122" t="n">
        <v>0</v>
      </c>
      <c r="Q70" s="122" t="n">
        <v>0</v>
      </c>
      <c r="R70" s="122" t="n">
        <v>0</v>
      </c>
      <c r="S70" s="122" t="n">
        <v>0</v>
      </c>
      <c r="T70" s="122" t="n">
        <v>0</v>
      </c>
      <c r="U70" s="122" t="n">
        <v>0</v>
      </c>
      <c r="V70" s="122" t="n">
        <v>0</v>
      </c>
      <c r="W70" s="122" t="n">
        <v>0</v>
      </c>
      <c r="X70" s="122" t="n">
        <v>0</v>
      </c>
      <c r="Y70" s="122" t="n">
        <v>0</v>
      </c>
      <c r="Z70" s="122" t="n">
        <v>0</v>
      </c>
      <c r="AA70" s="122" t="n">
        <v>0</v>
      </c>
      <c r="AB70" s="118" t="n"/>
      <c r="AC70" s="118" t="n"/>
      <c r="AD70" s="118" t="n"/>
      <c r="AE70" s="118" t="n"/>
    </row>
    <row r="71">
      <c r="A71" s="299" t="n">
        <v>44485</v>
      </c>
      <c r="B71" s="122" t="n">
        <v>0</v>
      </c>
      <c r="C71" s="122" t="n">
        <v>0</v>
      </c>
      <c r="D71" s="122" t="n">
        <v>0</v>
      </c>
      <c r="E71" s="122" t="n">
        <v>0</v>
      </c>
      <c r="F71" s="122" t="n">
        <v>0</v>
      </c>
      <c r="G71" s="122" t="n">
        <v>0</v>
      </c>
      <c r="H71" s="122" t="n">
        <v>0</v>
      </c>
      <c r="I71" s="122" t="n">
        <v>0</v>
      </c>
      <c r="J71" s="122" t="n">
        <v>0</v>
      </c>
      <c r="K71" s="122" t="n">
        <v>0</v>
      </c>
      <c r="L71" s="122" t="n">
        <v>0</v>
      </c>
      <c r="M71" s="122" t="n">
        <v>0</v>
      </c>
      <c r="N71" s="122" t="n">
        <v>0</v>
      </c>
      <c r="O71" s="122" t="n">
        <v>0</v>
      </c>
      <c r="P71" s="122" t="n">
        <v>0</v>
      </c>
      <c r="Q71" s="122" t="n">
        <v>0</v>
      </c>
      <c r="R71" s="122" t="n">
        <v>0</v>
      </c>
      <c r="S71" s="122" t="n">
        <v>0</v>
      </c>
      <c r="T71" s="122" t="n">
        <v>0</v>
      </c>
      <c r="U71" s="122" t="n">
        <v>0</v>
      </c>
      <c r="V71" s="122" t="n">
        <v>0</v>
      </c>
      <c r="W71" s="122" t="n">
        <v>0</v>
      </c>
      <c r="X71" s="122" t="n">
        <v>0</v>
      </c>
      <c r="Y71" s="122" t="n">
        <v>0</v>
      </c>
      <c r="Z71" s="122" t="n">
        <v>0</v>
      </c>
      <c r="AA71" s="122" t="n">
        <v>0</v>
      </c>
      <c r="AB71" s="118" t="n"/>
      <c r="AC71" s="118" t="n"/>
      <c r="AD71" s="118" t="n"/>
      <c r="AE71" s="118" t="n"/>
    </row>
    <row r="72">
      <c r="A72" s="299" t="n">
        <v>44486</v>
      </c>
      <c r="B72" s="122" t="n">
        <v>0</v>
      </c>
      <c r="C72" s="122" t="n">
        <v>0</v>
      </c>
      <c r="D72" s="122" t="n">
        <v>0</v>
      </c>
      <c r="E72" s="122" t="n">
        <v>0</v>
      </c>
      <c r="F72" s="122" t="n">
        <v>0</v>
      </c>
      <c r="G72" s="122" t="n">
        <v>0</v>
      </c>
      <c r="H72" s="122" t="n">
        <v>0</v>
      </c>
      <c r="I72" s="122" t="n">
        <v>0</v>
      </c>
      <c r="J72" s="122" t="n">
        <v>0</v>
      </c>
      <c r="K72" s="122" t="n">
        <v>0</v>
      </c>
      <c r="L72" s="122" t="n">
        <v>0</v>
      </c>
      <c r="M72" s="122" t="n">
        <v>0</v>
      </c>
      <c r="N72" s="122" t="n">
        <v>0</v>
      </c>
      <c r="O72" s="122" t="n">
        <v>0</v>
      </c>
      <c r="P72" s="122" t="n">
        <v>0</v>
      </c>
      <c r="Q72" s="122" t="n">
        <v>0</v>
      </c>
      <c r="R72" s="122" t="n">
        <v>0</v>
      </c>
      <c r="S72" s="122" t="n">
        <v>0</v>
      </c>
      <c r="T72" s="122" t="n">
        <v>0</v>
      </c>
      <c r="U72" s="122" t="n">
        <v>0</v>
      </c>
      <c r="V72" s="122" t="n">
        <v>0</v>
      </c>
      <c r="W72" s="122" t="n">
        <v>0</v>
      </c>
      <c r="X72" s="122" t="n">
        <v>0</v>
      </c>
      <c r="Y72" s="122" t="n">
        <v>0</v>
      </c>
      <c r="Z72" s="122" t="n">
        <v>0</v>
      </c>
      <c r="AA72" s="122" t="n">
        <v>0</v>
      </c>
      <c r="AB72" s="118" t="n"/>
      <c r="AC72" s="118" t="n"/>
      <c r="AD72" s="118" t="n"/>
      <c r="AE72" s="118" t="n"/>
    </row>
    <row r="73">
      <c r="A73" s="299" t="n">
        <v>44487</v>
      </c>
      <c r="B73" s="122" t="n">
        <v>0</v>
      </c>
      <c r="C73" s="122" t="n">
        <v>0</v>
      </c>
      <c r="D73" s="122" t="n">
        <v>0</v>
      </c>
      <c r="E73" s="122" t="n">
        <v>0</v>
      </c>
      <c r="F73" s="122" t="n">
        <v>0</v>
      </c>
      <c r="G73" s="122" t="n">
        <v>0</v>
      </c>
      <c r="H73" s="122" t="n">
        <v>0</v>
      </c>
      <c r="I73" s="122" t="n">
        <v>-1</v>
      </c>
      <c r="J73" s="122" t="n">
        <v>0</v>
      </c>
      <c r="K73" s="122" t="n">
        <v>0</v>
      </c>
      <c r="L73" s="122" t="n">
        <v>0</v>
      </c>
      <c r="M73" s="122" t="n">
        <v>0</v>
      </c>
      <c r="N73" s="122" t="n">
        <v>0</v>
      </c>
      <c r="O73" s="122" t="n">
        <v>0</v>
      </c>
      <c r="P73" s="122" t="n">
        <v>0</v>
      </c>
      <c r="Q73" s="122" t="n">
        <v>0</v>
      </c>
      <c r="R73" s="122" t="n">
        <v>0</v>
      </c>
      <c r="S73" s="122" t="n">
        <v>0</v>
      </c>
      <c r="T73" s="122" t="n">
        <v>0</v>
      </c>
      <c r="U73" s="122" t="n">
        <v>0</v>
      </c>
      <c r="V73" s="122" t="n">
        <v>0</v>
      </c>
      <c r="W73" s="122" t="n">
        <v>0</v>
      </c>
      <c r="X73" s="122" t="n">
        <v>0</v>
      </c>
      <c r="Y73" s="122" t="n">
        <v>0</v>
      </c>
      <c r="Z73" s="122" t="n">
        <v>0</v>
      </c>
      <c r="AA73" s="122" t="n">
        <v>0</v>
      </c>
      <c r="AB73" s="118" t="n"/>
      <c r="AC73" s="118" t="n"/>
      <c r="AD73" s="118" t="n"/>
      <c r="AE73" s="118" t="n"/>
    </row>
    <row r="74">
      <c r="A74" s="299" t="n">
        <v>44488</v>
      </c>
      <c r="B74" s="122" t="n">
        <v>0</v>
      </c>
      <c r="C74" s="122" t="n">
        <v>0</v>
      </c>
      <c r="D74" s="122" t="n">
        <v>0</v>
      </c>
      <c r="E74" s="122" t="n">
        <v>0</v>
      </c>
      <c r="F74" s="122" t="n">
        <v>0</v>
      </c>
      <c r="G74" s="122" t="n">
        <v>0</v>
      </c>
      <c r="H74" s="122" t="n">
        <v>0</v>
      </c>
      <c r="I74" s="122" t="n">
        <v>-1</v>
      </c>
      <c r="J74" s="122" t="n">
        <v>0</v>
      </c>
      <c r="K74" s="122" t="n">
        <v>-1</v>
      </c>
      <c r="L74" s="122" t="n">
        <v>0</v>
      </c>
      <c r="M74" s="122" t="n">
        <v>0</v>
      </c>
      <c r="N74" s="122" t="n">
        <v>0</v>
      </c>
      <c r="O74" s="122" t="n">
        <v>-1</v>
      </c>
      <c r="P74" s="122" t="n">
        <v>0</v>
      </c>
      <c r="Q74" s="122" t="n">
        <v>-1</v>
      </c>
      <c r="R74" s="122" t="n">
        <v>0</v>
      </c>
      <c r="S74" s="122" t="n">
        <v>0</v>
      </c>
      <c r="T74" s="122" t="n">
        <v>0</v>
      </c>
      <c r="U74" s="122" t="n">
        <v>-1</v>
      </c>
      <c r="V74" s="122" t="n">
        <v>0</v>
      </c>
      <c r="W74" s="122" t="n">
        <v>-4</v>
      </c>
      <c r="X74" s="122" t="n">
        <v>0</v>
      </c>
      <c r="Y74" s="122" t="n">
        <v>0</v>
      </c>
      <c r="Z74" s="122" t="n">
        <v>0</v>
      </c>
      <c r="AA74" s="122" t="n">
        <v>-1</v>
      </c>
      <c r="AB74" s="118" t="n"/>
      <c r="AC74" s="118" t="n"/>
      <c r="AD74" s="118" t="n"/>
      <c r="AE74" s="118" t="n"/>
    </row>
    <row r="75">
      <c r="A75" s="299" t="n">
        <v>44489</v>
      </c>
      <c r="B75" s="122" t="n">
        <v>0</v>
      </c>
      <c r="C75" s="122" t="n">
        <v>-5</v>
      </c>
      <c r="D75" s="122" t="n">
        <v>0</v>
      </c>
      <c r="E75" s="122" t="n">
        <v>-5</v>
      </c>
      <c r="F75" s="122" t="n">
        <v>0</v>
      </c>
      <c r="G75" s="122" t="n">
        <v>-5</v>
      </c>
      <c r="H75" s="122" t="n">
        <v>0</v>
      </c>
      <c r="I75" s="122" t="n">
        <v>0</v>
      </c>
      <c r="J75" s="122" t="n">
        <v>0</v>
      </c>
      <c r="K75" s="122" t="n">
        <v>0</v>
      </c>
      <c r="L75" s="122" t="n">
        <v>0</v>
      </c>
      <c r="M75" s="122" t="n">
        <v>0</v>
      </c>
      <c r="N75" s="122" t="n">
        <v>0</v>
      </c>
      <c r="O75" s="122" t="n">
        <v>0</v>
      </c>
      <c r="P75" s="122" t="n">
        <v>0</v>
      </c>
      <c r="Q75" s="122" t="n">
        <v>0</v>
      </c>
      <c r="R75" s="122" t="n">
        <v>0</v>
      </c>
      <c r="S75" s="122" t="n">
        <v>0</v>
      </c>
      <c r="T75" s="122" t="n">
        <v>0</v>
      </c>
      <c r="U75" s="122" t="n">
        <v>0</v>
      </c>
      <c r="V75" s="122" t="n">
        <v>0</v>
      </c>
      <c r="W75" s="122" t="n">
        <v>0</v>
      </c>
      <c r="X75" s="122" t="n">
        <v>0</v>
      </c>
      <c r="Y75" s="122" t="n">
        <v>0</v>
      </c>
      <c r="Z75" s="122" t="n">
        <v>0</v>
      </c>
      <c r="AA75" s="122" t="n">
        <v>0</v>
      </c>
      <c r="AB75" s="118" t="n"/>
      <c r="AC75" s="118" t="n"/>
      <c r="AD75" s="118" t="n"/>
      <c r="AE75" s="118" t="n"/>
    </row>
    <row r="76">
      <c r="A76" s="299" t="n">
        <v>44490</v>
      </c>
      <c r="B76" s="122" t="n">
        <v>0</v>
      </c>
      <c r="C76" s="122" t="n">
        <v>-5</v>
      </c>
      <c r="D76" s="122" t="n">
        <v>0</v>
      </c>
      <c r="E76" s="122" t="n">
        <v>-5</v>
      </c>
      <c r="F76" s="122" t="n">
        <v>0</v>
      </c>
      <c r="G76" s="122" t="n">
        <v>-5</v>
      </c>
      <c r="H76" s="122" t="n">
        <v>0</v>
      </c>
      <c r="I76" s="122" t="n">
        <v>0</v>
      </c>
      <c r="J76" s="122" t="n">
        <v>0</v>
      </c>
      <c r="K76" s="122" t="n">
        <v>0</v>
      </c>
      <c r="L76" s="122" t="n">
        <v>0</v>
      </c>
      <c r="M76" s="122" t="n">
        <v>0</v>
      </c>
      <c r="N76" s="122" t="n">
        <v>0</v>
      </c>
      <c r="O76" s="122" t="n">
        <v>0</v>
      </c>
      <c r="P76" s="122" t="n">
        <v>0</v>
      </c>
      <c r="Q76" s="122" t="n">
        <v>0</v>
      </c>
      <c r="R76" s="122" t="n">
        <v>0</v>
      </c>
      <c r="S76" s="122" t="n">
        <v>0</v>
      </c>
      <c r="T76" s="122" t="n">
        <v>0</v>
      </c>
      <c r="U76" s="122" t="n">
        <v>0</v>
      </c>
      <c r="V76" s="122" t="n">
        <v>0</v>
      </c>
      <c r="W76" s="122" t="n">
        <v>0</v>
      </c>
      <c r="X76" s="122" t="n">
        <v>0</v>
      </c>
      <c r="Y76" s="122" t="n">
        <v>0</v>
      </c>
      <c r="Z76" s="122" t="n">
        <v>0</v>
      </c>
      <c r="AA76" s="122" t="n">
        <v>0</v>
      </c>
      <c r="AB76" s="118" t="n"/>
      <c r="AC76" s="118" t="n"/>
      <c r="AD76" s="118" t="n"/>
      <c r="AE76" s="118" t="n"/>
    </row>
    <row r="77">
      <c r="A77" s="299" t="n">
        <v>44491</v>
      </c>
      <c r="B77" s="122" t="n">
        <v>0</v>
      </c>
      <c r="C77" s="122" t="n">
        <v>0</v>
      </c>
      <c r="D77" s="122" t="n">
        <v>0</v>
      </c>
      <c r="E77" s="122" t="n">
        <v>0</v>
      </c>
      <c r="F77" s="122" t="n">
        <v>0</v>
      </c>
      <c r="G77" s="122" t="n">
        <v>0</v>
      </c>
      <c r="H77" s="122" t="n">
        <v>0</v>
      </c>
      <c r="I77" s="122" t="n">
        <v>0</v>
      </c>
      <c r="J77" s="122" t="n">
        <v>0</v>
      </c>
      <c r="K77" s="122" t="n">
        <v>0</v>
      </c>
      <c r="L77" s="122" t="n">
        <v>0</v>
      </c>
      <c r="M77" s="122" t="n">
        <v>0</v>
      </c>
      <c r="N77" s="122" t="n">
        <v>35</v>
      </c>
      <c r="O77" s="122" t="n">
        <v>0</v>
      </c>
      <c r="P77" s="122" t="n">
        <v>0</v>
      </c>
      <c r="Q77" s="122" t="n">
        <v>0</v>
      </c>
      <c r="R77" s="122" t="n">
        <v>0</v>
      </c>
      <c r="S77" s="122" t="n">
        <v>0</v>
      </c>
      <c r="T77" s="122" t="n">
        <v>0</v>
      </c>
      <c r="U77" s="122" t="n">
        <v>0</v>
      </c>
      <c r="V77" s="122" t="n">
        <v>0</v>
      </c>
      <c r="W77" s="122" t="n">
        <v>0</v>
      </c>
      <c r="X77" s="122" t="n">
        <v>0</v>
      </c>
      <c r="Y77" s="122" t="n">
        <v>0</v>
      </c>
      <c r="Z77" s="122" t="n">
        <v>0</v>
      </c>
      <c r="AA77" s="122" t="n">
        <v>0</v>
      </c>
      <c r="AB77" s="118" t="n"/>
      <c r="AC77" s="118" t="n"/>
      <c r="AD77" s="118" t="n"/>
      <c r="AE77" s="118" t="n"/>
    </row>
    <row r="78">
      <c r="A78" s="299" t="n">
        <v>44492</v>
      </c>
      <c r="B78" s="122" t="n">
        <v>0</v>
      </c>
      <c r="C78" s="122" t="n">
        <v>0</v>
      </c>
      <c r="D78" s="122" t="n">
        <v>0</v>
      </c>
      <c r="E78" s="122" t="n">
        <v>0</v>
      </c>
      <c r="F78" s="122" t="n">
        <v>0</v>
      </c>
      <c r="G78" s="122" t="n">
        <v>0</v>
      </c>
      <c r="H78" s="122" t="n">
        <v>0</v>
      </c>
      <c r="I78" s="122" t="n">
        <v>0</v>
      </c>
      <c r="J78" s="122" t="n">
        <v>0</v>
      </c>
      <c r="K78" s="122" t="n">
        <v>0</v>
      </c>
      <c r="L78" s="122" t="n">
        <v>0</v>
      </c>
      <c r="M78" s="122" t="n">
        <v>0</v>
      </c>
      <c r="N78" s="122" t="n">
        <v>0</v>
      </c>
      <c r="O78" s="122" t="n">
        <v>0</v>
      </c>
      <c r="P78" s="122" t="n">
        <v>0</v>
      </c>
      <c r="Q78" s="122" t="n">
        <v>0</v>
      </c>
      <c r="R78" s="122" t="n">
        <v>0</v>
      </c>
      <c r="S78" s="122" t="n">
        <v>0</v>
      </c>
      <c r="T78" s="122" t="n">
        <v>0</v>
      </c>
      <c r="U78" s="122" t="n">
        <v>0</v>
      </c>
      <c r="V78" s="122" t="n">
        <v>0</v>
      </c>
      <c r="W78" s="122" t="n">
        <v>0</v>
      </c>
      <c r="X78" s="122" t="n">
        <v>0</v>
      </c>
      <c r="Y78" s="122" t="n">
        <v>0</v>
      </c>
      <c r="Z78" s="122" t="n">
        <v>0</v>
      </c>
      <c r="AA78" s="122" t="n">
        <v>0</v>
      </c>
      <c r="AB78" s="118" t="n"/>
      <c r="AC78" s="118" t="n"/>
      <c r="AD78" s="118" t="n"/>
      <c r="AE78" s="118" t="n"/>
    </row>
    <row r="79">
      <c r="A79" s="299" t="n">
        <v>44493</v>
      </c>
      <c r="B79" s="122" t="n">
        <v>0</v>
      </c>
      <c r="C79" s="122" t="n">
        <v>0</v>
      </c>
      <c r="D79" s="122" t="n">
        <v>0</v>
      </c>
      <c r="E79" s="122" t="n">
        <v>0</v>
      </c>
      <c r="F79" s="122" t="n">
        <v>0</v>
      </c>
      <c r="G79" s="122" t="n">
        <v>0</v>
      </c>
      <c r="H79" s="122" t="n">
        <v>0</v>
      </c>
      <c r="I79" s="122" t="n">
        <v>0</v>
      </c>
      <c r="J79" s="122" t="n">
        <v>0</v>
      </c>
      <c r="K79" s="122" t="n">
        <v>0</v>
      </c>
      <c r="L79" s="122" t="n">
        <v>0</v>
      </c>
      <c r="M79" s="122" t="n">
        <v>0</v>
      </c>
      <c r="N79" s="122" t="n">
        <v>0</v>
      </c>
      <c r="O79" s="122" t="n">
        <v>0</v>
      </c>
      <c r="P79" s="122" t="n">
        <v>0</v>
      </c>
      <c r="Q79" s="122" t="n">
        <v>0</v>
      </c>
      <c r="R79" s="122" t="n">
        <v>0</v>
      </c>
      <c r="S79" s="122" t="n">
        <v>0</v>
      </c>
      <c r="T79" s="122" t="n">
        <v>0</v>
      </c>
      <c r="U79" s="122" t="n">
        <v>0</v>
      </c>
      <c r="V79" s="122" t="n">
        <v>0</v>
      </c>
      <c r="W79" s="122" t="n">
        <v>0</v>
      </c>
      <c r="X79" s="122" t="n">
        <v>0</v>
      </c>
      <c r="Y79" s="122" t="n">
        <v>0</v>
      </c>
      <c r="Z79" s="122" t="n">
        <v>0</v>
      </c>
      <c r="AA79" s="122" t="n">
        <v>0</v>
      </c>
      <c r="AB79" s="118" t="n"/>
      <c r="AC79" s="118" t="n"/>
      <c r="AD79" s="118" t="n"/>
      <c r="AE79" s="118" t="n"/>
    </row>
    <row r="80">
      <c r="A80" s="299" t="n">
        <v>44494</v>
      </c>
      <c r="B80" s="122" t="n">
        <v>0</v>
      </c>
      <c r="C80" s="122" t="n">
        <v>0</v>
      </c>
      <c r="D80" s="122" t="n">
        <v>0</v>
      </c>
      <c r="E80" s="122" t="n">
        <v>0</v>
      </c>
      <c r="F80" s="122" t="n">
        <v>0</v>
      </c>
      <c r="G80" s="122" t="n">
        <v>0</v>
      </c>
      <c r="H80" s="122" t="n">
        <v>0</v>
      </c>
      <c r="I80" s="122" t="n">
        <v>-5</v>
      </c>
      <c r="J80" s="122" t="n">
        <v>0</v>
      </c>
      <c r="K80" s="122" t="n">
        <v>-5</v>
      </c>
      <c r="L80" s="122" t="n">
        <v>0</v>
      </c>
      <c r="M80" s="122" t="n">
        <v>0</v>
      </c>
      <c r="N80" s="122" t="n">
        <v>0</v>
      </c>
      <c r="O80" s="122" t="n">
        <v>-5</v>
      </c>
      <c r="P80" s="122" t="n">
        <v>0</v>
      </c>
      <c r="Q80" s="122" t="n">
        <v>-5</v>
      </c>
      <c r="R80" s="122" t="n">
        <v>0</v>
      </c>
      <c r="S80" s="122" t="n">
        <v>0</v>
      </c>
      <c r="T80" s="122" t="n">
        <v>0</v>
      </c>
      <c r="U80" s="122" t="n">
        <v>-5</v>
      </c>
      <c r="V80" s="122" t="n">
        <v>0</v>
      </c>
      <c r="W80" s="122" t="n">
        <v>-20</v>
      </c>
      <c r="X80" s="122" t="n">
        <v>0</v>
      </c>
      <c r="Y80" s="122" t="n">
        <v>0</v>
      </c>
      <c r="Z80" s="122" t="n">
        <v>0</v>
      </c>
      <c r="AA80" s="122" t="n">
        <v>-5</v>
      </c>
      <c r="AB80" s="118" t="n"/>
      <c r="AC80" s="118" t="n"/>
      <c r="AD80" s="118" t="n"/>
      <c r="AE80" s="118" t="n"/>
    </row>
    <row r="81">
      <c r="A81" s="299" t="n">
        <v>44495</v>
      </c>
      <c r="B81" s="122" t="n">
        <v>0</v>
      </c>
      <c r="C81" s="122" t="n">
        <v>0</v>
      </c>
      <c r="D81" s="122" t="n">
        <v>0</v>
      </c>
      <c r="E81" s="122" t="n">
        <v>0</v>
      </c>
      <c r="F81" s="122" t="n">
        <v>0</v>
      </c>
      <c r="G81" s="122" t="n">
        <v>0</v>
      </c>
      <c r="H81" s="122" t="n">
        <v>0</v>
      </c>
      <c r="I81" s="122" t="n">
        <v>-5</v>
      </c>
      <c r="J81" s="122" t="n">
        <v>0</v>
      </c>
      <c r="K81" s="122" t="n">
        <v>-5</v>
      </c>
      <c r="L81" s="122" t="n">
        <v>0</v>
      </c>
      <c r="M81" s="122" t="n">
        <v>0</v>
      </c>
      <c r="N81" s="122" t="n">
        <v>0</v>
      </c>
      <c r="O81" s="122" t="n">
        <v>-5</v>
      </c>
      <c r="P81" s="122" t="n">
        <v>0</v>
      </c>
      <c r="Q81" s="122" t="n">
        <v>-5</v>
      </c>
      <c r="R81" s="122" t="n">
        <v>0</v>
      </c>
      <c r="S81" s="122" t="n">
        <v>0</v>
      </c>
      <c r="T81" s="122" t="n">
        <v>0</v>
      </c>
      <c r="U81" s="122" t="n">
        <v>-5</v>
      </c>
      <c r="V81" s="122" t="n">
        <v>0</v>
      </c>
      <c r="W81" s="122" t="n">
        <v>-20</v>
      </c>
      <c r="X81" s="122" t="n">
        <v>0</v>
      </c>
      <c r="Y81" s="122" t="n">
        <v>0</v>
      </c>
      <c r="Z81" s="122" t="n">
        <v>0</v>
      </c>
      <c r="AA81" s="122" t="n">
        <v>-5</v>
      </c>
      <c r="AB81" s="118" t="n"/>
      <c r="AC81" s="118" t="n"/>
      <c r="AD81" s="118" t="n"/>
      <c r="AE81" s="118" t="n"/>
    </row>
    <row r="82">
      <c r="A82" s="299" t="n">
        <v>44496</v>
      </c>
      <c r="B82" s="122" t="n">
        <v>0</v>
      </c>
      <c r="C82" s="122" t="n">
        <v>0</v>
      </c>
      <c r="D82" s="122" t="n">
        <v>0</v>
      </c>
      <c r="E82" s="122" t="n">
        <v>0</v>
      </c>
      <c r="F82" s="122" t="n">
        <v>0</v>
      </c>
      <c r="G82" s="122" t="n">
        <v>0</v>
      </c>
      <c r="H82" s="122" t="n">
        <v>0</v>
      </c>
      <c r="I82" s="122" t="n">
        <v>-6</v>
      </c>
      <c r="J82" s="122" t="n">
        <v>0</v>
      </c>
      <c r="K82" s="122" t="n">
        <v>-6</v>
      </c>
      <c r="L82" s="122" t="n">
        <v>0</v>
      </c>
      <c r="M82" s="122" t="n">
        <v>0</v>
      </c>
      <c r="N82" s="122" t="n">
        <v>0</v>
      </c>
      <c r="O82" s="122" t="n">
        <v>-6</v>
      </c>
      <c r="P82" s="122" t="n">
        <v>0</v>
      </c>
      <c r="Q82" s="122" t="n">
        <v>-6</v>
      </c>
      <c r="R82" s="122" t="n">
        <v>0</v>
      </c>
      <c r="S82" s="122" t="n">
        <v>0</v>
      </c>
      <c r="T82" s="122" t="n">
        <v>0</v>
      </c>
      <c r="U82" s="122" t="n">
        <v>-6</v>
      </c>
      <c r="V82" s="122" t="n">
        <v>0</v>
      </c>
      <c r="W82" s="122" t="n">
        <v>-24</v>
      </c>
      <c r="X82" s="122" t="n">
        <v>0</v>
      </c>
      <c r="Y82" s="122" t="n">
        <v>0</v>
      </c>
      <c r="Z82" s="122" t="n">
        <v>0</v>
      </c>
      <c r="AA82" s="122" t="n">
        <v>-6</v>
      </c>
      <c r="AB82" s="118" t="n"/>
      <c r="AC82" s="118" t="n"/>
      <c r="AD82" s="118" t="n"/>
      <c r="AE82" s="118" t="n"/>
    </row>
    <row r="83">
      <c r="A83" s="299" t="n">
        <v>44497</v>
      </c>
      <c r="B83" s="122" t="n">
        <v>0</v>
      </c>
      <c r="C83" s="122" t="n">
        <v>0</v>
      </c>
      <c r="D83" s="122" t="n">
        <v>0</v>
      </c>
      <c r="E83" s="122" t="n">
        <v>0</v>
      </c>
      <c r="F83" s="122" t="n">
        <v>0</v>
      </c>
      <c r="G83" s="122" t="n">
        <v>0</v>
      </c>
      <c r="H83" s="122" t="n">
        <v>0</v>
      </c>
      <c r="I83" s="122" t="n">
        <v>0</v>
      </c>
      <c r="J83" s="122" t="n">
        <v>0</v>
      </c>
      <c r="K83" s="122" t="n">
        <v>0</v>
      </c>
      <c r="L83" s="122" t="n">
        <v>0</v>
      </c>
      <c r="M83" s="122" t="n">
        <v>0</v>
      </c>
      <c r="N83" s="122" t="n">
        <v>0</v>
      </c>
      <c r="O83" s="122" t="n">
        <v>0</v>
      </c>
      <c r="P83" s="122" t="n">
        <v>0</v>
      </c>
      <c r="Q83" s="122" t="n">
        <v>0</v>
      </c>
      <c r="R83" s="122" t="n">
        <v>0</v>
      </c>
      <c r="S83" s="122" t="n">
        <v>0</v>
      </c>
      <c r="T83" s="122" t="n">
        <v>0</v>
      </c>
      <c r="U83" s="122" t="n">
        <v>0</v>
      </c>
      <c r="V83" s="122" t="n">
        <v>0</v>
      </c>
      <c r="W83" s="122" t="n">
        <v>0</v>
      </c>
      <c r="X83" s="122" t="n">
        <v>0</v>
      </c>
      <c r="Y83" s="122" t="n">
        <v>0</v>
      </c>
      <c r="Z83" s="122" t="n">
        <v>0</v>
      </c>
      <c r="AA83" s="122" t="n">
        <v>0</v>
      </c>
      <c r="AB83" s="118" t="n"/>
      <c r="AC83" s="118" t="n"/>
      <c r="AD83" s="118" t="n"/>
      <c r="AE83" s="118" t="n"/>
    </row>
    <row r="84">
      <c r="A84" s="299" t="n">
        <v>44498</v>
      </c>
      <c r="B84" s="122" t="n">
        <v>0</v>
      </c>
      <c r="C84" s="122" t="n">
        <v>0</v>
      </c>
      <c r="D84" s="122" t="n">
        <v>25</v>
      </c>
      <c r="E84" s="122" t="n">
        <v>0</v>
      </c>
      <c r="F84" s="122" t="n">
        <v>0</v>
      </c>
      <c r="G84" s="122" t="n">
        <v>0</v>
      </c>
      <c r="H84" s="122" t="n">
        <v>0</v>
      </c>
      <c r="I84" s="122" t="n">
        <v>-5</v>
      </c>
      <c r="J84" s="122" t="n">
        <v>0</v>
      </c>
      <c r="K84" s="122" t="n">
        <v>-5</v>
      </c>
      <c r="L84" s="122" t="n">
        <v>0</v>
      </c>
      <c r="M84" s="122" t="n">
        <v>0</v>
      </c>
      <c r="N84" s="122" t="n">
        <v>0</v>
      </c>
      <c r="O84" s="122" t="n">
        <v>-5</v>
      </c>
      <c r="P84" s="122" t="n">
        <v>0</v>
      </c>
      <c r="Q84" s="122" t="n">
        <v>-5</v>
      </c>
      <c r="R84" s="122" t="n">
        <v>0</v>
      </c>
      <c r="S84" s="122" t="n">
        <v>0</v>
      </c>
      <c r="T84" s="122" t="n">
        <v>0</v>
      </c>
      <c r="U84" s="122" t="n">
        <v>-5</v>
      </c>
      <c r="V84" s="122" t="n">
        <v>0</v>
      </c>
      <c r="W84" s="122" t="n">
        <v>-20</v>
      </c>
      <c r="X84" s="122" t="n">
        <v>0</v>
      </c>
      <c r="Y84" s="122" t="n">
        <v>0</v>
      </c>
      <c r="Z84" s="122" t="n">
        <v>0</v>
      </c>
      <c r="AA84" s="122" t="n">
        <v>-5</v>
      </c>
      <c r="AB84" s="118" t="n"/>
      <c r="AC84" s="118" t="n"/>
      <c r="AD84" s="118" t="n"/>
      <c r="AE84" s="118" t="n"/>
    </row>
    <row r="85">
      <c r="A85" s="299" t="n">
        <v>44499</v>
      </c>
      <c r="B85" s="122" t="n">
        <v>0</v>
      </c>
      <c r="C85" s="122" t="n">
        <v>0</v>
      </c>
      <c r="D85" s="122" t="n">
        <v>0</v>
      </c>
      <c r="E85" s="122" t="n">
        <v>0</v>
      </c>
      <c r="F85" s="122" t="n">
        <v>0</v>
      </c>
      <c r="G85" s="122" t="n">
        <v>0</v>
      </c>
      <c r="H85" s="122" t="n">
        <v>0</v>
      </c>
      <c r="I85" s="122" t="n">
        <v>0</v>
      </c>
      <c r="J85" s="122" t="n">
        <v>0</v>
      </c>
      <c r="K85" s="122" t="n">
        <v>0</v>
      </c>
      <c r="L85" s="122" t="n">
        <v>0</v>
      </c>
      <c r="M85" s="122" t="n">
        <v>0</v>
      </c>
      <c r="N85" s="122" t="n">
        <v>0</v>
      </c>
      <c r="O85" s="122" t="n">
        <v>0</v>
      </c>
      <c r="P85" s="122" t="n">
        <v>0</v>
      </c>
      <c r="Q85" s="122" t="n">
        <v>0</v>
      </c>
      <c r="R85" s="122" t="n">
        <v>0</v>
      </c>
      <c r="S85" s="122" t="n">
        <v>0</v>
      </c>
      <c r="T85" s="122" t="n">
        <v>0</v>
      </c>
      <c r="U85" s="122" t="n">
        <v>0</v>
      </c>
      <c r="V85" s="122" t="n">
        <v>0</v>
      </c>
      <c r="W85" s="122" t="n">
        <v>0</v>
      </c>
      <c r="X85" s="122" t="n">
        <v>0</v>
      </c>
      <c r="Y85" s="122" t="n">
        <v>0</v>
      </c>
      <c r="Z85" s="122" t="n">
        <v>0</v>
      </c>
      <c r="AA85" s="122" t="n">
        <v>0</v>
      </c>
      <c r="AB85" s="118" t="n"/>
      <c r="AC85" s="118" t="n"/>
      <c r="AD85" s="118" t="n"/>
      <c r="AE85" s="118" t="n"/>
    </row>
    <row r="86">
      <c r="A86" s="299" t="n">
        <v>44500</v>
      </c>
      <c r="B86" s="122" t="n">
        <v>0</v>
      </c>
      <c r="C86" s="122" t="n">
        <v>0</v>
      </c>
      <c r="D86" s="122" t="n">
        <v>0</v>
      </c>
      <c r="E86" s="122" t="n">
        <v>0</v>
      </c>
      <c r="F86" s="122" t="n">
        <v>0</v>
      </c>
      <c r="G86" s="122" t="n">
        <v>0</v>
      </c>
      <c r="H86" s="122" t="n">
        <v>0</v>
      </c>
      <c r="I86" s="122" t="n">
        <v>0</v>
      </c>
      <c r="J86" s="122" t="n">
        <v>0</v>
      </c>
      <c r="K86" s="122" t="n">
        <v>0</v>
      </c>
      <c r="L86" s="122" t="n">
        <v>0</v>
      </c>
      <c r="M86" s="122" t="n">
        <v>0</v>
      </c>
      <c r="N86" s="122" t="n">
        <v>0</v>
      </c>
      <c r="O86" s="122" t="n">
        <v>0</v>
      </c>
      <c r="P86" s="122" t="n">
        <v>0</v>
      </c>
      <c r="Q86" s="122" t="n">
        <v>0</v>
      </c>
      <c r="R86" s="122" t="n">
        <v>0</v>
      </c>
      <c r="S86" s="122" t="n">
        <v>0</v>
      </c>
      <c r="T86" s="122" t="n">
        <v>0</v>
      </c>
      <c r="U86" s="122" t="n">
        <v>0</v>
      </c>
      <c r="V86" s="122" t="n">
        <v>0</v>
      </c>
      <c r="W86" s="122" t="n">
        <v>0</v>
      </c>
      <c r="X86" s="122" t="n">
        <v>0</v>
      </c>
      <c r="Y86" s="122" t="n">
        <v>0</v>
      </c>
      <c r="Z86" s="122" t="n">
        <v>0</v>
      </c>
      <c r="AA86" s="122" t="n">
        <v>0</v>
      </c>
      <c r="AB86" s="118" t="n"/>
      <c r="AC86" s="118" t="n"/>
      <c r="AD86" s="118" t="n"/>
      <c r="AE86" s="118" t="n"/>
    </row>
    <row r="87">
      <c r="A87" s="299" t="n">
        <v>44501</v>
      </c>
      <c r="B87" s="122" t="n">
        <v>27</v>
      </c>
      <c r="C87" s="122" t="n">
        <v>-5</v>
      </c>
      <c r="D87" s="122" t="n">
        <v>0</v>
      </c>
      <c r="E87" s="122" t="n">
        <v>-5</v>
      </c>
      <c r="F87" s="122" t="n">
        <v>0</v>
      </c>
      <c r="G87" s="122" t="n">
        <v>-5</v>
      </c>
      <c r="H87" s="122" t="n">
        <v>0</v>
      </c>
      <c r="I87" s="122" t="n">
        <v>-5</v>
      </c>
      <c r="J87" s="122" t="n">
        <v>0</v>
      </c>
      <c r="K87" s="122" t="n">
        <v>-5</v>
      </c>
      <c r="L87" s="122" t="n">
        <v>0</v>
      </c>
      <c r="M87" s="122" t="n">
        <v>0</v>
      </c>
      <c r="N87" s="122" t="n">
        <v>0</v>
      </c>
      <c r="O87" s="122" t="n">
        <v>-5</v>
      </c>
      <c r="P87" s="122" t="n">
        <v>0</v>
      </c>
      <c r="Q87" s="122" t="n">
        <v>-5</v>
      </c>
      <c r="R87" s="122" t="n">
        <v>0</v>
      </c>
      <c r="S87" s="122" t="n">
        <v>0</v>
      </c>
      <c r="T87" s="122" t="n">
        <v>0</v>
      </c>
      <c r="U87" s="122" t="n">
        <v>-5</v>
      </c>
      <c r="V87" s="122" t="n">
        <v>0</v>
      </c>
      <c r="W87" s="122" t="n">
        <v>-20</v>
      </c>
      <c r="X87" s="122" t="n">
        <v>0</v>
      </c>
      <c r="Y87" s="122" t="n">
        <v>0</v>
      </c>
      <c r="Z87" s="122" t="n">
        <v>0</v>
      </c>
      <c r="AA87" s="122" t="n">
        <v>-5</v>
      </c>
      <c r="AB87" s="118" t="n"/>
      <c r="AC87" s="118" t="n"/>
      <c r="AD87" s="118" t="n"/>
      <c r="AE87" s="118" t="n"/>
    </row>
    <row r="88">
      <c r="A88" s="299" t="n">
        <v>44502</v>
      </c>
      <c r="B88" s="122" t="n">
        <v>24</v>
      </c>
      <c r="C88" s="122" t="n">
        <v>-5</v>
      </c>
      <c r="D88" s="122" t="n">
        <v>0</v>
      </c>
      <c r="E88" s="122" t="n">
        <v>-5</v>
      </c>
      <c r="F88" s="122" t="n">
        <v>0</v>
      </c>
      <c r="G88" s="122" t="n">
        <v>-5</v>
      </c>
      <c r="H88" s="122" t="n">
        <v>0</v>
      </c>
      <c r="I88" s="122" t="n">
        <v>-4</v>
      </c>
      <c r="J88" s="122" t="n">
        <v>0</v>
      </c>
      <c r="K88" s="122" t="n">
        <v>-3</v>
      </c>
      <c r="L88" s="122" t="n">
        <v>0</v>
      </c>
      <c r="M88" s="122" t="n">
        <v>0</v>
      </c>
      <c r="N88" s="122" t="n">
        <v>0</v>
      </c>
      <c r="O88" s="122" t="n">
        <v>-3</v>
      </c>
      <c r="P88" s="122" t="n">
        <v>0</v>
      </c>
      <c r="Q88" s="122" t="n">
        <v>-3</v>
      </c>
      <c r="R88" s="122" t="n">
        <v>0</v>
      </c>
      <c r="S88" s="122" t="n">
        <v>0</v>
      </c>
      <c r="T88" s="122" t="n">
        <v>0</v>
      </c>
      <c r="U88" s="122" t="n">
        <v>-3</v>
      </c>
      <c r="V88" s="122" t="n">
        <v>0</v>
      </c>
      <c r="W88" s="122" t="n">
        <v>-12</v>
      </c>
      <c r="X88" s="122" t="n">
        <v>0</v>
      </c>
      <c r="Y88" s="122" t="n">
        <v>0</v>
      </c>
      <c r="Z88" s="122" t="n">
        <v>0</v>
      </c>
      <c r="AA88" s="122" t="n">
        <v>-3</v>
      </c>
      <c r="AB88" s="118" t="n"/>
      <c r="AC88" s="118" t="n"/>
      <c r="AD88" s="118" t="n"/>
      <c r="AE88" s="118" t="n"/>
    </row>
    <row r="89">
      <c r="A89" s="299" t="n">
        <v>44503</v>
      </c>
      <c r="B89" s="122" t="n">
        <v>52</v>
      </c>
      <c r="C89" s="122" t="n">
        <v>-5</v>
      </c>
      <c r="D89" s="122" t="n">
        <v>0</v>
      </c>
      <c r="E89" s="122" t="n">
        <v>-5</v>
      </c>
      <c r="F89" s="122" t="n">
        <v>0</v>
      </c>
      <c r="G89" s="122" t="n">
        <v>-5</v>
      </c>
      <c r="H89" s="122" t="n">
        <v>0</v>
      </c>
      <c r="I89" s="122" t="n">
        <v>-1</v>
      </c>
      <c r="J89" s="122" t="n">
        <v>0</v>
      </c>
      <c r="K89" s="122" t="n">
        <v>-1</v>
      </c>
      <c r="L89" s="122" t="n">
        <v>0</v>
      </c>
      <c r="M89" s="122" t="n">
        <v>-1</v>
      </c>
      <c r="N89" s="122" t="n">
        <v>0</v>
      </c>
      <c r="O89" s="122" t="n">
        <v>0</v>
      </c>
      <c r="P89" s="122" t="n">
        <v>0</v>
      </c>
      <c r="Q89" s="122" t="n">
        <v>-1</v>
      </c>
      <c r="R89" s="122" t="n">
        <v>0</v>
      </c>
      <c r="S89" s="122" t="n">
        <v>0</v>
      </c>
      <c r="T89" s="122" t="n">
        <v>0</v>
      </c>
      <c r="U89" s="122" t="n">
        <v>-1</v>
      </c>
      <c r="V89" s="122" t="n">
        <v>0</v>
      </c>
      <c r="W89" s="122" t="n">
        <v>-4</v>
      </c>
      <c r="X89" s="122" t="n">
        <v>200</v>
      </c>
      <c r="Y89" s="122" t="n">
        <v>-1</v>
      </c>
      <c r="Z89" s="122" t="n">
        <v>0</v>
      </c>
      <c r="AA89" s="122" t="n">
        <v>0</v>
      </c>
      <c r="AB89" s="118" t="n"/>
      <c r="AC89" s="118" t="n"/>
      <c r="AD89" s="118" t="n"/>
      <c r="AE89" s="118" t="n"/>
    </row>
    <row r="90">
      <c r="A90" s="299" t="n">
        <v>44504</v>
      </c>
      <c r="B90" s="122" t="n">
        <v>0</v>
      </c>
      <c r="C90" s="122" t="n">
        <v>-5</v>
      </c>
      <c r="D90" s="122" t="n">
        <v>0</v>
      </c>
      <c r="E90" s="122" t="n">
        <v>-5</v>
      </c>
      <c r="F90" s="122" t="n">
        <v>0</v>
      </c>
      <c r="G90" s="122" t="n">
        <v>-5</v>
      </c>
      <c r="H90" s="122" t="n">
        <v>0</v>
      </c>
      <c r="I90" s="122" t="n">
        <v>-5</v>
      </c>
      <c r="J90" s="122" t="n">
        <v>0</v>
      </c>
      <c r="K90" s="122" t="n">
        <v>-5</v>
      </c>
      <c r="L90" s="122" t="n">
        <v>0</v>
      </c>
      <c r="M90" s="122" t="n">
        <v>-5</v>
      </c>
      <c r="N90" s="122" t="n">
        <v>65</v>
      </c>
      <c r="O90" s="122" t="n">
        <v>0</v>
      </c>
      <c r="P90" s="122" t="n">
        <v>0</v>
      </c>
      <c r="Q90" s="122" t="n">
        <v>-5</v>
      </c>
      <c r="R90" s="122" t="n">
        <v>0</v>
      </c>
      <c r="S90" s="122" t="n">
        <v>0</v>
      </c>
      <c r="T90" s="122" t="n">
        <v>0</v>
      </c>
      <c r="U90" s="122" t="n">
        <v>-5</v>
      </c>
      <c r="V90" s="122" t="n">
        <v>0</v>
      </c>
      <c r="W90" s="122" t="n">
        <v>-20</v>
      </c>
      <c r="X90" s="122" t="n">
        <v>0</v>
      </c>
      <c r="Y90" s="122" t="n">
        <v>-5</v>
      </c>
      <c r="Z90" s="122" t="n">
        <v>0</v>
      </c>
      <c r="AA90" s="122" t="n">
        <v>0</v>
      </c>
      <c r="AB90" s="118" t="n"/>
      <c r="AC90" s="118" t="n"/>
      <c r="AD90" s="118" t="n"/>
      <c r="AE90" s="118" t="n"/>
    </row>
    <row r="91">
      <c r="A91" s="299" t="n">
        <v>44505</v>
      </c>
      <c r="B91" s="122" t="n">
        <v>0</v>
      </c>
      <c r="C91" s="122" t="n">
        <v>0</v>
      </c>
      <c r="D91" s="122" t="n">
        <v>0</v>
      </c>
      <c r="E91" s="122" t="n">
        <v>0</v>
      </c>
      <c r="F91" s="122" t="n">
        <v>0</v>
      </c>
      <c r="G91" s="122" t="n">
        <v>0</v>
      </c>
      <c r="H91" s="122" t="n">
        <v>0</v>
      </c>
      <c r="I91" s="122" t="n">
        <v>-1</v>
      </c>
      <c r="J91" s="122" t="n">
        <v>0</v>
      </c>
      <c r="K91" s="122" t="n">
        <v>0</v>
      </c>
      <c r="L91" s="122" t="n">
        <v>0</v>
      </c>
      <c r="M91" s="122" t="n">
        <v>-1</v>
      </c>
      <c r="N91" s="122" t="n">
        <v>0</v>
      </c>
      <c r="O91" s="122" t="n">
        <v>-1</v>
      </c>
      <c r="P91" s="122" t="n">
        <v>0</v>
      </c>
      <c r="Q91" s="122" t="n">
        <v>-1</v>
      </c>
      <c r="R91" s="122" t="n">
        <v>0</v>
      </c>
      <c r="S91" s="122" t="n">
        <v>0</v>
      </c>
      <c r="T91" s="122" t="n">
        <v>0</v>
      </c>
      <c r="U91" s="122" t="n">
        <v>-1</v>
      </c>
      <c r="V91" s="122" t="n">
        <v>0</v>
      </c>
      <c r="W91" s="122" t="n">
        <v>-4</v>
      </c>
      <c r="X91" s="122" t="n">
        <v>0</v>
      </c>
      <c r="Y91" s="122" t="n">
        <v>0</v>
      </c>
      <c r="Z91" s="122" t="n">
        <v>0</v>
      </c>
      <c r="AA91" s="122" t="n">
        <v>-1</v>
      </c>
      <c r="AB91" s="118" t="n"/>
      <c r="AC91" s="118" t="n"/>
      <c r="AD91" s="118" t="n"/>
      <c r="AE91" s="118" t="n"/>
    </row>
    <row r="92">
      <c r="A92" s="299" t="n">
        <v>44506</v>
      </c>
      <c r="B92" s="122" t="n">
        <v>0</v>
      </c>
      <c r="C92" s="122" t="n">
        <v>0</v>
      </c>
      <c r="D92" s="122" t="n">
        <v>0</v>
      </c>
      <c r="E92" s="122" t="n">
        <v>0</v>
      </c>
      <c r="F92" s="122" t="n">
        <v>0</v>
      </c>
      <c r="G92" s="122" t="n">
        <v>0</v>
      </c>
      <c r="H92" s="122" t="n">
        <v>0</v>
      </c>
      <c r="I92" s="122" t="n">
        <v>0</v>
      </c>
      <c r="J92" s="122" t="n">
        <v>0</v>
      </c>
      <c r="K92" s="122" t="n">
        <v>0</v>
      </c>
      <c r="L92" s="122" t="n">
        <v>0</v>
      </c>
      <c r="M92" s="122" t="n">
        <v>0</v>
      </c>
      <c r="N92" s="122" t="n">
        <v>0</v>
      </c>
      <c r="O92" s="122" t="n">
        <v>0</v>
      </c>
      <c r="P92" s="122" t="n">
        <v>0</v>
      </c>
      <c r="Q92" s="122" t="n">
        <v>0</v>
      </c>
      <c r="R92" s="122" t="n">
        <v>0</v>
      </c>
      <c r="S92" s="122" t="n">
        <v>0</v>
      </c>
      <c r="T92" s="122" t="n">
        <v>0</v>
      </c>
      <c r="U92" s="122" t="n">
        <v>0</v>
      </c>
      <c r="V92" s="122" t="n">
        <v>0</v>
      </c>
      <c r="W92" s="122" t="n">
        <v>0</v>
      </c>
      <c r="X92" s="122" t="n">
        <v>0</v>
      </c>
      <c r="Y92" s="122" t="n">
        <v>0</v>
      </c>
      <c r="Z92" s="122" t="n">
        <v>0</v>
      </c>
      <c r="AA92" s="122" t="n">
        <v>0</v>
      </c>
      <c r="AB92" s="118" t="n"/>
      <c r="AC92" s="118" t="n"/>
      <c r="AD92" s="118" t="n"/>
      <c r="AE92" s="118" t="n"/>
    </row>
    <row r="93">
      <c r="A93" s="299" t="n">
        <v>44507</v>
      </c>
      <c r="B93" s="122" t="n">
        <v>0</v>
      </c>
      <c r="C93" s="122" t="n">
        <v>0</v>
      </c>
      <c r="D93" s="122" t="n">
        <v>0</v>
      </c>
      <c r="E93" s="122" t="n">
        <v>0</v>
      </c>
      <c r="F93" s="122" t="n">
        <v>0</v>
      </c>
      <c r="G93" s="122" t="n">
        <v>0</v>
      </c>
      <c r="H93" s="122" t="n">
        <v>0</v>
      </c>
      <c r="I93" s="122" t="n">
        <v>0</v>
      </c>
      <c r="J93" s="122" t="n">
        <v>0</v>
      </c>
      <c r="K93" s="122" t="n">
        <v>0</v>
      </c>
      <c r="L93" s="122" t="n">
        <v>0</v>
      </c>
      <c r="M93" s="122" t="n">
        <v>0</v>
      </c>
      <c r="N93" s="122" t="n">
        <v>0</v>
      </c>
      <c r="O93" s="122" t="n">
        <v>0</v>
      </c>
      <c r="P93" s="122" t="n">
        <v>0</v>
      </c>
      <c r="Q93" s="122" t="n">
        <v>0</v>
      </c>
      <c r="R93" s="122" t="n">
        <v>0</v>
      </c>
      <c r="S93" s="122" t="n">
        <v>0</v>
      </c>
      <c r="T93" s="122" t="n">
        <v>0</v>
      </c>
      <c r="U93" s="122" t="n">
        <v>0</v>
      </c>
      <c r="V93" s="122" t="n">
        <v>0</v>
      </c>
      <c r="W93" s="122" t="n">
        <v>0</v>
      </c>
      <c r="X93" s="122" t="n">
        <v>0</v>
      </c>
      <c r="Y93" s="122" t="n">
        <v>0</v>
      </c>
      <c r="Z93" s="122" t="n">
        <v>0</v>
      </c>
      <c r="AA93" s="122" t="n">
        <v>0</v>
      </c>
      <c r="AB93" s="118" t="n"/>
      <c r="AC93" s="118" t="n"/>
      <c r="AD93" s="118" t="n"/>
      <c r="AE93" s="118" t="n"/>
    </row>
    <row r="94">
      <c r="A94" s="299" t="n">
        <v>44508</v>
      </c>
      <c r="B94" s="122" t="n">
        <v>36</v>
      </c>
      <c r="C94" s="122" t="n">
        <v>0</v>
      </c>
      <c r="D94" s="122" t="n">
        <v>0</v>
      </c>
      <c r="E94" s="122" t="n">
        <v>0</v>
      </c>
      <c r="F94" s="122" t="n">
        <v>0</v>
      </c>
      <c r="G94" s="122" t="n">
        <v>0</v>
      </c>
      <c r="H94" s="122" t="n">
        <v>0</v>
      </c>
      <c r="I94" s="122" t="n">
        <v>0</v>
      </c>
      <c r="J94" s="122" t="n">
        <v>0</v>
      </c>
      <c r="K94" s="122" t="n">
        <v>0</v>
      </c>
      <c r="L94" s="122" t="n">
        <v>0</v>
      </c>
      <c r="M94" s="122" t="n">
        <v>0</v>
      </c>
      <c r="N94" s="122" t="n">
        <v>0</v>
      </c>
      <c r="O94" s="122" t="n">
        <v>0</v>
      </c>
      <c r="P94" s="122" t="n">
        <v>0</v>
      </c>
      <c r="Q94" s="122" t="n">
        <v>0</v>
      </c>
      <c r="R94" s="122" t="n">
        <v>0</v>
      </c>
      <c r="S94" s="122" t="n">
        <v>0</v>
      </c>
      <c r="T94" s="122" t="n">
        <v>0</v>
      </c>
      <c r="U94" s="122" t="n">
        <v>0</v>
      </c>
      <c r="V94" s="122" t="n">
        <v>0</v>
      </c>
      <c r="W94" s="122" t="n">
        <v>0</v>
      </c>
      <c r="X94" s="122" t="n">
        <v>0</v>
      </c>
      <c r="Y94" s="122" t="n">
        <v>0</v>
      </c>
      <c r="Z94" s="122" t="n">
        <v>0</v>
      </c>
      <c r="AA94" s="122" t="n">
        <v>0</v>
      </c>
      <c r="AB94" s="118" t="n"/>
      <c r="AC94" s="118" t="n"/>
      <c r="AD94" s="118" t="n"/>
      <c r="AE94" s="118" t="n"/>
    </row>
    <row r="95">
      <c r="A95" s="299" t="n">
        <v>44509</v>
      </c>
      <c r="B95" s="122" t="n">
        <v>11</v>
      </c>
      <c r="C95" s="122" t="n">
        <v>0</v>
      </c>
      <c r="D95" s="122" t="n">
        <v>0</v>
      </c>
      <c r="E95" s="122" t="n">
        <v>0</v>
      </c>
      <c r="F95" s="122" t="n">
        <v>0</v>
      </c>
      <c r="G95" s="122" t="n">
        <v>0</v>
      </c>
      <c r="H95" s="122" t="n">
        <v>0</v>
      </c>
      <c r="I95" s="122" t="n">
        <v>0</v>
      </c>
      <c r="J95" s="122" t="n">
        <v>0</v>
      </c>
      <c r="K95" s="122" t="n">
        <v>0</v>
      </c>
      <c r="L95" s="122" t="n">
        <v>0</v>
      </c>
      <c r="M95" s="122" t="n">
        <v>0</v>
      </c>
      <c r="N95" s="122" t="n">
        <v>0</v>
      </c>
      <c r="O95" s="122" t="n">
        <v>0</v>
      </c>
      <c r="P95" s="122" t="n">
        <v>0</v>
      </c>
      <c r="Q95" s="122" t="n">
        <v>0</v>
      </c>
      <c r="R95" s="122" t="n">
        <v>0</v>
      </c>
      <c r="S95" s="122" t="n">
        <v>0</v>
      </c>
      <c r="T95" s="122" t="n">
        <v>0</v>
      </c>
      <c r="U95" s="122" t="n">
        <v>0</v>
      </c>
      <c r="V95" s="122" t="n">
        <v>0</v>
      </c>
      <c r="W95" s="122" t="n">
        <v>0</v>
      </c>
      <c r="X95" s="122" t="n">
        <v>0</v>
      </c>
      <c r="Y95" s="122" t="n">
        <v>0</v>
      </c>
      <c r="Z95" s="122" t="n">
        <v>0</v>
      </c>
      <c r="AA95" s="122" t="n">
        <v>0</v>
      </c>
      <c r="AB95" s="118" t="n"/>
      <c r="AC95" s="118" t="n"/>
      <c r="AD95" s="118" t="n"/>
      <c r="AE95" s="118" t="n"/>
    </row>
    <row r="96">
      <c r="A96" s="299" t="n">
        <v>44510</v>
      </c>
      <c r="B96" s="122" t="n">
        <v>66</v>
      </c>
      <c r="C96" s="122" t="n">
        <v>0</v>
      </c>
      <c r="D96" s="122" t="n">
        <v>0</v>
      </c>
      <c r="E96" s="122" t="n">
        <v>0</v>
      </c>
      <c r="F96" s="122" t="n">
        <v>0</v>
      </c>
      <c r="G96" s="122" t="n">
        <v>0</v>
      </c>
      <c r="H96" s="122" t="n">
        <v>0</v>
      </c>
      <c r="I96" s="122" t="n">
        <v>0</v>
      </c>
      <c r="J96" s="122" t="n">
        <v>0</v>
      </c>
      <c r="K96" s="122" t="n">
        <v>0</v>
      </c>
      <c r="L96" s="122" t="n">
        <v>0</v>
      </c>
      <c r="M96" s="122" t="n">
        <v>0</v>
      </c>
      <c r="N96" s="122" t="n">
        <v>0</v>
      </c>
      <c r="O96" s="122" t="n">
        <v>0</v>
      </c>
      <c r="P96" s="122" t="n">
        <v>0</v>
      </c>
      <c r="Q96" s="122" t="n">
        <v>0</v>
      </c>
      <c r="R96" s="122" t="n">
        <v>0</v>
      </c>
      <c r="S96" s="122" t="n">
        <v>0</v>
      </c>
      <c r="T96" s="122" t="n">
        <v>0</v>
      </c>
      <c r="U96" s="122" t="n">
        <v>0</v>
      </c>
      <c r="V96" s="122" t="n">
        <v>0</v>
      </c>
      <c r="W96" s="122" t="n">
        <v>0</v>
      </c>
      <c r="X96" s="122" t="n">
        <v>0</v>
      </c>
      <c r="Y96" s="122" t="n">
        <v>0</v>
      </c>
      <c r="Z96" s="122" t="n">
        <v>0</v>
      </c>
      <c r="AA96" s="122" t="n">
        <v>0</v>
      </c>
      <c r="AB96" s="118" t="n"/>
      <c r="AC96" s="118" t="n"/>
      <c r="AD96" s="118" t="n"/>
      <c r="AE96" s="118" t="n"/>
    </row>
    <row r="97">
      <c r="A97" s="299" t="n">
        <v>44511</v>
      </c>
      <c r="B97" s="122" t="n">
        <v>0</v>
      </c>
      <c r="C97" s="122" t="n">
        <v>0</v>
      </c>
      <c r="D97" s="122" t="n">
        <v>0</v>
      </c>
      <c r="E97" s="122" t="n">
        <v>0</v>
      </c>
      <c r="F97" s="122" t="n">
        <v>0</v>
      </c>
      <c r="G97" s="122" t="n">
        <v>0</v>
      </c>
      <c r="H97" s="122" t="n">
        <v>0</v>
      </c>
      <c r="I97" s="122" t="n">
        <v>0</v>
      </c>
      <c r="J97" s="122" t="n">
        <v>0</v>
      </c>
      <c r="K97" s="122" t="n">
        <v>0</v>
      </c>
      <c r="L97" s="122" t="n">
        <v>0</v>
      </c>
      <c r="M97" s="122" t="n">
        <v>0</v>
      </c>
      <c r="N97" s="122" t="n">
        <v>0</v>
      </c>
      <c r="O97" s="122" t="n">
        <v>0</v>
      </c>
      <c r="P97" s="122" t="n">
        <v>0</v>
      </c>
      <c r="Q97" s="122" t="n">
        <v>0</v>
      </c>
      <c r="R97" s="122" t="n">
        <v>0</v>
      </c>
      <c r="S97" s="122" t="n">
        <v>0</v>
      </c>
      <c r="T97" s="122" t="n">
        <v>0</v>
      </c>
      <c r="U97" s="122" t="n">
        <v>0</v>
      </c>
      <c r="V97" s="122" t="n">
        <v>0</v>
      </c>
      <c r="W97" s="122" t="n">
        <v>0</v>
      </c>
      <c r="X97" s="122" t="n">
        <v>0</v>
      </c>
      <c r="Y97" s="122" t="n">
        <v>0</v>
      </c>
      <c r="Z97" s="122" t="n">
        <v>0</v>
      </c>
      <c r="AA97" s="122" t="n">
        <v>0</v>
      </c>
      <c r="AB97" s="118" t="n"/>
      <c r="AC97" s="118" t="n"/>
      <c r="AD97" s="118" t="n"/>
      <c r="AE97" s="118" t="n"/>
    </row>
    <row r="98">
      <c r="A98" s="299" t="n">
        <v>44512</v>
      </c>
      <c r="B98" s="122" t="n">
        <v>0</v>
      </c>
      <c r="C98" s="122" t="n">
        <v>-5</v>
      </c>
      <c r="D98" s="122" t="n">
        <v>0</v>
      </c>
      <c r="E98" s="122" t="n">
        <v>-5</v>
      </c>
      <c r="F98" s="122" t="n">
        <v>0</v>
      </c>
      <c r="G98" s="122" t="n">
        <v>-5</v>
      </c>
      <c r="H98" s="122" t="n">
        <v>0</v>
      </c>
      <c r="I98" s="122" t="n">
        <v>0</v>
      </c>
      <c r="J98" s="122" t="n">
        <v>0</v>
      </c>
      <c r="K98" s="122" t="n">
        <v>0</v>
      </c>
      <c r="L98" s="122" t="n">
        <v>0</v>
      </c>
      <c r="M98" s="122" t="n">
        <v>0</v>
      </c>
      <c r="N98" s="122" t="n">
        <v>0</v>
      </c>
      <c r="O98" s="122" t="n">
        <v>0</v>
      </c>
      <c r="P98" s="122" t="n">
        <v>0</v>
      </c>
      <c r="Q98" s="122" t="n">
        <v>0</v>
      </c>
      <c r="R98" s="122" t="n">
        <v>0</v>
      </c>
      <c r="S98" s="122" t="n">
        <v>0</v>
      </c>
      <c r="T98" s="122" t="n">
        <v>0</v>
      </c>
      <c r="U98" s="122" t="n">
        <v>0</v>
      </c>
      <c r="V98" s="122" t="n">
        <v>0</v>
      </c>
      <c r="W98" s="122" t="n">
        <v>0</v>
      </c>
      <c r="X98" s="122" t="n">
        <v>0</v>
      </c>
      <c r="Y98" s="122" t="n">
        <v>0</v>
      </c>
      <c r="Z98" s="122" t="n">
        <v>0</v>
      </c>
      <c r="AA98" s="122" t="n">
        <v>0</v>
      </c>
      <c r="AB98" s="118" t="n"/>
      <c r="AC98" s="118" t="n"/>
      <c r="AD98" s="118" t="n"/>
      <c r="AE98" s="118" t="n"/>
    </row>
    <row r="99">
      <c r="A99" s="299" t="n">
        <v>44513</v>
      </c>
      <c r="B99" s="122" t="n">
        <v>0</v>
      </c>
      <c r="C99" s="122" t="n">
        <v>0</v>
      </c>
      <c r="D99" s="122" t="n">
        <v>0</v>
      </c>
      <c r="E99" s="122" t="n">
        <v>0</v>
      </c>
      <c r="F99" s="122" t="n">
        <v>0</v>
      </c>
      <c r="G99" s="122" t="n">
        <v>0</v>
      </c>
      <c r="H99" s="122" t="n">
        <v>0</v>
      </c>
      <c r="I99" s="122" t="n">
        <v>0</v>
      </c>
      <c r="J99" s="122" t="n">
        <v>0</v>
      </c>
      <c r="K99" s="122" t="n">
        <v>0</v>
      </c>
      <c r="L99" s="122" t="n">
        <v>0</v>
      </c>
      <c r="M99" s="122" t="n">
        <v>0</v>
      </c>
      <c r="N99" s="122" t="n">
        <v>0</v>
      </c>
      <c r="O99" s="122" t="n">
        <v>0</v>
      </c>
      <c r="P99" s="122" t="n">
        <v>0</v>
      </c>
      <c r="Q99" s="122" t="n">
        <v>0</v>
      </c>
      <c r="R99" s="122" t="n">
        <v>0</v>
      </c>
      <c r="S99" s="122" t="n">
        <v>0</v>
      </c>
      <c r="T99" s="122" t="n">
        <v>0</v>
      </c>
      <c r="U99" s="122" t="n">
        <v>0</v>
      </c>
      <c r="V99" s="122" t="n">
        <v>0</v>
      </c>
      <c r="W99" s="122" t="n">
        <v>0</v>
      </c>
      <c r="X99" s="122" t="n">
        <v>0</v>
      </c>
      <c r="Y99" s="122" t="n">
        <v>0</v>
      </c>
      <c r="Z99" s="122" t="n">
        <v>0</v>
      </c>
      <c r="AA99" s="122" t="n">
        <v>0</v>
      </c>
      <c r="AB99" s="118" t="n"/>
      <c r="AC99" s="118" t="n"/>
      <c r="AD99" s="118" t="n"/>
      <c r="AE99" s="118" t="n"/>
    </row>
    <row r="100">
      <c r="A100" s="299" t="n">
        <v>44514</v>
      </c>
      <c r="B100" s="122" t="n">
        <v>0</v>
      </c>
      <c r="C100" s="122" t="n">
        <v>0</v>
      </c>
      <c r="D100" s="122" t="n">
        <v>0</v>
      </c>
      <c r="E100" s="122" t="n">
        <v>0</v>
      </c>
      <c r="F100" s="122" t="n">
        <v>0</v>
      </c>
      <c r="G100" s="122" t="n">
        <v>0</v>
      </c>
      <c r="H100" s="122" t="n">
        <v>0</v>
      </c>
      <c r="I100" s="122" t="n">
        <v>0</v>
      </c>
      <c r="J100" s="122" t="n">
        <v>0</v>
      </c>
      <c r="K100" s="122" t="n">
        <v>0</v>
      </c>
      <c r="L100" s="122" t="n">
        <v>0</v>
      </c>
      <c r="M100" s="122" t="n">
        <v>0</v>
      </c>
      <c r="N100" s="122" t="n">
        <v>0</v>
      </c>
      <c r="O100" s="122" t="n">
        <v>0</v>
      </c>
      <c r="P100" s="122" t="n">
        <v>0</v>
      </c>
      <c r="Q100" s="122" t="n">
        <v>0</v>
      </c>
      <c r="R100" s="122" t="n">
        <v>0</v>
      </c>
      <c r="S100" s="122" t="n">
        <v>0</v>
      </c>
      <c r="T100" s="122" t="n">
        <v>0</v>
      </c>
      <c r="U100" s="122" t="n">
        <v>0</v>
      </c>
      <c r="V100" s="122" t="n">
        <v>0</v>
      </c>
      <c r="W100" s="122" t="n">
        <v>0</v>
      </c>
      <c r="X100" s="122" t="n">
        <v>0</v>
      </c>
      <c r="Y100" s="122" t="n">
        <v>0</v>
      </c>
      <c r="Z100" s="122" t="n">
        <v>0</v>
      </c>
      <c r="AA100" s="122" t="n">
        <v>0</v>
      </c>
      <c r="AB100" s="118" t="n"/>
      <c r="AC100" s="118" t="n"/>
      <c r="AD100" s="118" t="n"/>
      <c r="AE100" s="118" t="n"/>
    </row>
    <row r="101">
      <c r="A101" s="299" t="n">
        <v>44515</v>
      </c>
      <c r="B101" s="122" t="n">
        <v>0</v>
      </c>
      <c r="C101" s="122" t="n">
        <v>0</v>
      </c>
      <c r="D101" s="122" t="n">
        <v>0</v>
      </c>
      <c r="E101" s="122" t="n">
        <v>0</v>
      </c>
      <c r="F101" s="122" t="n">
        <v>0</v>
      </c>
      <c r="G101" s="122" t="n">
        <v>0</v>
      </c>
      <c r="H101" s="122" t="n">
        <v>0</v>
      </c>
      <c r="I101" s="122" t="n">
        <v>0</v>
      </c>
      <c r="J101" s="122" t="n">
        <v>0</v>
      </c>
      <c r="K101" s="122" t="n">
        <v>0</v>
      </c>
      <c r="L101" s="122" t="n">
        <v>0</v>
      </c>
      <c r="M101" s="122" t="n">
        <v>0</v>
      </c>
      <c r="N101" s="122" t="n">
        <v>0</v>
      </c>
      <c r="O101" s="122" t="n">
        <v>0</v>
      </c>
      <c r="P101" s="122" t="n">
        <v>0</v>
      </c>
      <c r="Q101" s="122" t="n">
        <v>0</v>
      </c>
      <c r="R101" s="122" t="n">
        <v>0</v>
      </c>
      <c r="S101" s="122" t="n">
        <v>0</v>
      </c>
      <c r="T101" s="122" t="n">
        <v>0</v>
      </c>
      <c r="U101" s="122" t="n">
        <v>0</v>
      </c>
      <c r="V101" s="122" t="n">
        <v>0</v>
      </c>
      <c r="W101" s="122" t="n">
        <v>0</v>
      </c>
      <c r="X101" s="122" t="n">
        <v>0</v>
      </c>
      <c r="Y101" s="122" t="n">
        <v>0</v>
      </c>
      <c r="Z101" s="122" t="n">
        <v>0</v>
      </c>
      <c r="AA101" s="122" t="n">
        <v>0</v>
      </c>
      <c r="AB101" s="118" t="n"/>
      <c r="AC101" s="118" t="n"/>
      <c r="AD101" s="118" t="n"/>
      <c r="AE101" s="118" t="n"/>
    </row>
    <row r="102">
      <c r="A102" s="299" t="n">
        <v>44516</v>
      </c>
      <c r="B102" s="122" t="n">
        <v>0</v>
      </c>
      <c r="C102" s="122" t="n">
        <v>0</v>
      </c>
      <c r="D102" s="122" t="n">
        <v>0</v>
      </c>
      <c r="E102" s="122" t="n">
        <v>0</v>
      </c>
      <c r="F102" s="122" t="n">
        <v>0</v>
      </c>
      <c r="G102" s="122" t="n">
        <v>0</v>
      </c>
      <c r="H102" s="122" t="n">
        <v>0</v>
      </c>
      <c r="I102" s="122" t="n">
        <v>0</v>
      </c>
      <c r="J102" s="122" t="n">
        <v>0</v>
      </c>
      <c r="K102" s="122" t="n">
        <v>0</v>
      </c>
      <c r="L102" s="122" t="n">
        <v>0</v>
      </c>
      <c r="M102" s="122" t="n">
        <v>0</v>
      </c>
      <c r="N102" s="122" t="n">
        <v>0</v>
      </c>
      <c r="O102" s="122" t="n">
        <v>0</v>
      </c>
      <c r="P102" s="122" t="n">
        <v>0</v>
      </c>
      <c r="Q102" s="122" t="n">
        <v>0</v>
      </c>
      <c r="R102" s="122" t="n">
        <v>0</v>
      </c>
      <c r="S102" s="122" t="n">
        <v>0</v>
      </c>
      <c r="T102" s="122" t="n">
        <v>0</v>
      </c>
      <c r="U102" s="122" t="n">
        <v>0</v>
      </c>
      <c r="V102" s="122" t="n">
        <v>0</v>
      </c>
      <c r="W102" s="122" t="n">
        <v>0</v>
      </c>
      <c r="X102" s="122" t="n">
        <v>0</v>
      </c>
      <c r="Y102" s="122" t="n">
        <v>0</v>
      </c>
      <c r="Z102" s="122" t="n">
        <v>0</v>
      </c>
      <c r="AA102" s="122" t="n">
        <v>0</v>
      </c>
      <c r="AB102" s="118" t="n"/>
      <c r="AC102" s="118" t="n"/>
      <c r="AD102" s="118" t="n"/>
      <c r="AE102" s="118" t="n"/>
    </row>
    <row r="103">
      <c r="A103" s="299" t="n">
        <v>44517</v>
      </c>
      <c r="B103" s="122" t="n">
        <v>0</v>
      </c>
      <c r="C103" s="122" t="n">
        <v>0</v>
      </c>
      <c r="D103" s="122" t="n">
        <v>0</v>
      </c>
      <c r="E103" s="122" t="n">
        <v>0</v>
      </c>
      <c r="F103" s="122" t="n">
        <v>0</v>
      </c>
      <c r="G103" s="122" t="n">
        <v>0</v>
      </c>
      <c r="H103" s="122" t="n">
        <v>0</v>
      </c>
      <c r="I103" s="122" t="n">
        <v>0</v>
      </c>
      <c r="J103" s="122" t="n">
        <v>0</v>
      </c>
      <c r="K103" s="122" t="n">
        <v>0</v>
      </c>
      <c r="L103" s="122" t="n">
        <v>0</v>
      </c>
      <c r="M103" s="122" t="n">
        <v>0</v>
      </c>
      <c r="N103" s="122" t="n">
        <v>0</v>
      </c>
      <c r="O103" s="122" t="n">
        <v>0</v>
      </c>
      <c r="P103" s="122" t="n">
        <v>0</v>
      </c>
      <c r="Q103" s="122" t="n">
        <v>0</v>
      </c>
      <c r="R103" s="122" t="n">
        <v>0</v>
      </c>
      <c r="S103" s="122" t="n">
        <v>0</v>
      </c>
      <c r="T103" s="122" t="n">
        <v>0</v>
      </c>
      <c r="U103" s="122" t="n">
        <v>0</v>
      </c>
      <c r="V103" s="122" t="n">
        <v>0</v>
      </c>
      <c r="W103" s="122" t="n">
        <v>0</v>
      </c>
      <c r="X103" s="122" t="n">
        <v>0</v>
      </c>
      <c r="Y103" s="122" t="n">
        <v>0</v>
      </c>
      <c r="Z103" s="122" t="n">
        <v>0</v>
      </c>
      <c r="AA103" s="122" t="n">
        <v>0</v>
      </c>
      <c r="AB103" s="118" t="n"/>
      <c r="AC103" s="118" t="n"/>
      <c r="AD103" s="118" t="n"/>
      <c r="AE103" s="118" t="n"/>
    </row>
    <row r="104">
      <c r="A104" s="299" t="n">
        <v>44518</v>
      </c>
      <c r="B104" s="122" t="n">
        <v>0</v>
      </c>
      <c r="C104" s="122" t="n">
        <v>0</v>
      </c>
      <c r="D104" s="122" t="n">
        <v>0</v>
      </c>
      <c r="E104" s="122" t="n">
        <v>0</v>
      </c>
      <c r="F104" s="122" t="n">
        <v>0</v>
      </c>
      <c r="G104" s="122" t="n">
        <v>0</v>
      </c>
      <c r="H104" s="122" t="n">
        <v>0</v>
      </c>
      <c r="I104" s="122" t="n">
        <v>-1</v>
      </c>
      <c r="J104" s="122" t="n">
        <v>0</v>
      </c>
      <c r="K104" s="122" t="n">
        <v>-1</v>
      </c>
      <c r="L104" s="122" t="n">
        <v>0</v>
      </c>
      <c r="M104" s="122" t="n">
        <v>0</v>
      </c>
      <c r="N104" s="122" t="n">
        <v>-55</v>
      </c>
      <c r="O104" s="122" t="n">
        <v>-1</v>
      </c>
      <c r="P104" s="122" t="n">
        <v>0</v>
      </c>
      <c r="Q104" s="122" t="n">
        <v>-1</v>
      </c>
      <c r="R104" s="122" t="n">
        <v>0</v>
      </c>
      <c r="S104" s="122" t="n">
        <v>0</v>
      </c>
      <c r="T104" s="122" t="n">
        <v>0</v>
      </c>
      <c r="U104" s="122" t="n">
        <v>-1</v>
      </c>
      <c r="V104" s="122" t="n">
        <v>0</v>
      </c>
      <c r="W104" s="122" t="n">
        <v>-4</v>
      </c>
      <c r="X104" s="122" t="n">
        <v>0</v>
      </c>
      <c r="Y104" s="122" t="n">
        <v>0</v>
      </c>
      <c r="Z104" s="122" t="n">
        <v>0</v>
      </c>
      <c r="AA104" s="122" t="n">
        <v>-1</v>
      </c>
      <c r="AB104" s="118" t="n"/>
      <c r="AC104" s="118" t="n"/>
      <c r="AD104" s="118" t="n"/>
      <c r="AE104" s="118" t="n"/>
    </row>
    <row r="105">
      <c r="A105" s="299" t="n">
        <v>44519</v>
      </c>
      <c r="B105" s="122" t="n">
        <v>0</v>
      </c>
      <c r="C105" s="122" t="n">
        <v>0</v>
      </c>
      <c r="D105" s="122" t="n">
        <v>0</v>
      </c>
      <c r="E105" s="122" t="n">
        <v>0</v>
      </c>
      <c r="F105" s="122" t="n">
        <v>0</v>
      </c>
      <c r="G105" s="122" t="n">
        <v>0</v>
      </c>
      <c r="H105" s="122" t="n">
        <v>0</v>
      </c>
      <c r="I105" s="122" t="n">
        <v>0</v>
      </c>
      <c r="J105" s="122" t="n">
        <v>0</v>
      </c>
      <c r="K105" s="122" t="n">
        <v>0</v>
      </c>
      <c r="L105" s="122" t="n">
        <v>0</v>
      </c>
      <c r="M105" s="122" t="n">
        <v>0</v>
      </c>
      <c r="N105" s="122" t="n">
        <v>0</v>
      </c>
      <c r="O105" s="122" t="n">
        <v>0</v>
      </c>
      <c r="P105" s="122" t="n">
        <v>0</v>
      </c>
      <c r="Q105" s="122" t="n">
        <v>0</v>
      </c>
      <c r="R105" s="122" t="n">
        <v>0</v>
      </c>
      <c r="S105" s="122" t="n">
        <v>0</v>
      </c>
      <c r="T105" s="122" t="n">
        <v>0</v>
      </c>
      <c r="U105" s="122" t="n">
        <v>0</v>
      </c>
      <c r="V105" s="122" t="n">
        <v>0</v>
      </c>
      <c r="W105" s="122" t="n">
        <v>0</v>
      </c>
      <c r="X105" s="122" t="n">
        <v>0</v>
      </c>
      <c r="Y105" s="122" t="n">
        <v>0</v>
      </c>
      <c r="Z105" s="122" t="n">
        <v>0</v>
      </c>
      <c r="AA105" s="122" t="n">
        <v>0</v>
      </c>
      <c r="AB105" s="118" t="n"/>
      <c r="AC105" s="118" t="n"/>
      <c r="AD105" s="118" t="n"/>
      <c r="AE105" s="118" t="n"/>
    </row>
    <row r="106">
      <c r="A106" s="299" t="n">
        <v>44520</v>
      </c>
      <c r="B106" s="122" t="n">
        <v>0</v>
      </c>
      <c r="C106" s="122" t="n">
        <v>0</v>
      </c>
      <c r="D106" s="122" t="n">
        <v>0</v>
      </c>
      <c r="E106" s="122" t="n">
        <v>0</v>
      </c>
      <c r="F106" s="122" t="n">
        <v>0</v>
      </c>
      <c r="G106" s="122" t="n">
        <v>0</v>
      </c>
      <c r="H106" s="122" t="n">
        <v>0</v>
      </c>
      <c r="I106" s="122" t="n">
        <v>0</v>
      </c>
      <c r="J106" s="122" t="n">
        <v>0</v>
      </c>
      <c r="K106" s="122" t="n">
        <v>0</v>
      </c>
      <c r="L106" s="122" t="n">
        <v>0</v>
      </c>
      <c r="M106" s="122" t="n">
        <v>0</v>
      </c>
      <c r="N106" s="122" t="n">
        <v>0</v>
      </c>
      <c r="O106" s="122" t="n">
        <v>0</v>
      </c>
      <c r="P106" s="122" t="n">
        <v>0</v>
      </c>
      <c r="Q106" s="122" t="n">
        <v>0</v>
      </c>
      <c r="R106" s="122" t="n">
        <v>0</v>
      </c>
      <c r="S106" s="122" t="n">
        <v>0</v>
      </c>
      <c r="T106" s="122" t="n">
        <v>0</v>
      </c>
      <c r="U106" s="122" t="n">
        <v>0</v>
      </c>
      <c r="V106" s="122" t="n">
        <v>0</v>
      </c>
      <c r="W106" s="122" t="n">
        <v>0</v>
      </c>
      <c r="X106" s="122" t="n">
        <v>0</v>
      </c>
      <c r="Y106" s="122" t="n">
        <v>0</v>
      </c>
      <c r="Z106" s="122" t="n">
        <v>0</v>
      </c>
      <c r="AA106" s="122" t="n">
        <v>0</v>
      </c>
      <c r="AB106" s="118" t="n"/>
      <c r="AC106" s="118" t="n"/>
      <c r="AD106" s="118" t="n"/>
      <c r="AE106" s="118" t="n"/>
    </row>
    <row r="107">
      <c r="A107" s="299" t="n">
        <v>44521</v>
      </c>
      <c r="B107" s="122" t="n">
        <v>0</v>
      </c>
      <c r="C107" s="122" t="n">
        <v>0</v>
      </c>
      <c r="D107" s="122" t="n">
        <v>0</v>
      </c>
      <c r="E107" s="122" t="n">
        <v>0</v>
      </c>
      <c r="F107" s="122" t="n">
        <v>0</v>
      </c>
      <c r="G107" s="122" t="n">
        <v>0</v>
      </c>
      <c r="H107" s="122" t="n">
        <v>0</v>
      </c>
      <c r="I107" s="122" t="n">
        <v>0</v>
      </c>
      <c r="J107" s="122" t="n">
        <v>0</v>
      </c>
      <c r="K107" s="122" t="n">
        <v>0</v>
      </c>
      <c r="L107" s="122" t="n">
        <v>0</v>
      </c>
      <c r="M107" s="122" t="n">
        <v>0</v>
      </c>
      <c r="N107" s="122" t="n">
        <v>0</v>
      </c>
      <c r="O107" s="122" t="n">
        <v>0</v>
      </c>
      <c r="P107" s="122" t="n">
        <v>0</v>
      </c>
      <c r="Q107" s="122" t="n">
        <v>0</v>
      </c>
      <c r="R107" s="122" t="n">
        <v>0</v>
      </c>
      <c r="S107" s="122" t="n">
        <v>0</v>
      </c>
      <c r="T107" s="122" t="n">
        <v>0</v>
      </c>
      <c r="U107" s="122" t="n">
        <v>0</v>
      </c>
      <c r="V107" s="122" t="n">
        <v>0</v>
      </c>
      <c r="W107" s="122" t="n">
        <v>0</v>
      </c>
      <c r="X107" s="122" t="n">
        <v>0</v>
      </c>
      <c r="Y107" s="122" t="n">
        <v>0</v>
      </c>
      <c r="Z107" s="122" t="n">
        <v>0</v>
      </c>
      <c r="AA107" s="122" t="n">
        <v>0</v>
      </c>
      <c r="AB107" s="118" t="n"/>
      <c r="AC107" s="118" t="n"/>
      <c r="AD107" s="118" t="n"/>
      <c r="AE107" s="118" t="n"/>
    </row>
    <row r="108">
      <c r="A108" s="299" t="n">
        <v>44522</v>
      </c>
      <c r="B108" s="122" t="n">
        <v>0</v>
      </c>
      <c r="C108" s="122" t="n">
        <v>0</v>
      </c>
      <c r="D108" s="122" t="n">
        <v>0</v>
      </c>
      <c r="E108" s="122" t="n">
        <v>0</v>
      </c>
      <c r="F108" s="122" t="n">
        <v>0</v>
      </c>
      <c r="G108" s="122" t="n">
        <v>0</v>
      </c>
      <c r="H108" s="122" t="n">
        <v>0</v>
      </c>
      <c r="I108" s="122" t="n">
        <v>0</v>
      </c>
      <c r="J108" s="122" t="n">
        <v>0</v>
      </c>
      <c r="K108" s="122" t="n">
        <v>0</v>
      </c>
      <c r="L108" s="122" t="n">
        <v>0</v>
      </c>
      <c r="M108" s="122" t="n">
        <v>0</v>
      </c>
      <c r="N108" s="122" t="n">
        <v>0</v>
      </c>
      <c r="O108" s="122" t="n">
        <v>0</v>
      </c>
      <c r="P108" s="122" t="n">
        <v>0</v>
      </c>
      <c r="Q108" s="122" t="n">
        <v>0</v>
      </c>
      <c r="R108" s="122" t="n">
        <v>0</v>
      </c>
      <c r="S108" s="122" t="n">
        <v>0</v>
      </c>
      <c r="T108" s="122" t="n">
        <v>0</v>
      </c>
      <c r="U108" s="122" t="n">
        <v>0</v>
      </c>
      <c r="V108" s="122" t="n">
        <v>0</v>
      </c>
      <c r="W108" s="122" t="n">
        <v>0</v>
      </c>
      <c r="X108" s="122" t="n">
        <v>0</v>
      </c>
      <c r="Y108" s="122" t="n">
        <v>0</v>
      </c>
      <c r="Z108" s="122" t="n">
        <v>0</v>
      </c>
      <c r="AA108" s="122" t="n">
        <v>0</v>
      </c>
      <c r="AB108" s="118" t="n"/>
      <c r="AC108" s="118" t="n"/>
      <c r="AD108" s="118" t="n"/>
      <c r="AE108" s="118" t="n"/>
    </row>
    <row r="109">
      <c r="A109" s="299" t="n">
        <v>44523</v>
      </c>
      <c r="B109" s="122" t="n">
        <v>0</v>
      </c>
      <c r="C109" s="122" t="n">
        <v>0</v>
      </c>
      <c r="D109" s="122" t="n">
        <v>0</v>
      </c>
      <c r="E109" s="122" t="n">
        <v>0</v>
      </c>
      <c r="F109" s="122" t="n">
        <v>0</v>
      </c>
      <c r="G109" s="122" t="n">
        <v>0</v>
      </c>
      <c r="H109" s="122" t="n">
        <v>1</v>
      </c>
      <c r="I109" s="122" t="n">
        <v>0</v>
      </c>
      <c r="J109" s="122" t="n">
        <v>1</v>
      </c>
      <c r="K109" s="122" t="n">
        <v>0</v>
      </c>
      <c r="L109" s="122" t="n">
        <v>1</v>
      </c>
      <c r="M109" s="122" t="n">
        <v>0</v>
      </c>
      <c r="N109" s="122" t="n">
        <v>0</v>
      </c>
      <c r="O109" s="122" t="n">
        <v>0</v>
      </c>
      <c r="P109" s="122" t="n">
        <v>1</v>
      </c>
      <c r="Q109" s="122" t="n">
        <v>0</v>
      </c>
      <c r="R109" s="122" t="n">
        <v>0</v>
      </c>
      <c r="S109" s="122" t="n">
        <v>0</v>
      </c>
      <c r="T109" s="122" t="n">
        <v>1</v>
      </c>
      <c r="U109" s="122" t="n">
        <v>0</v>
      </c>
      <c r="V109" s="122" t="n">
        <v>4</v>
      </c>
      <c r="W109" s="122" t="n">
        <v>0</v>
      </c>
      <c r="X109" s="122" t="n">
        <v>1</v>
      </c>
      <c r="Y109" s="122" t="n">
        <v>0</v>
      </c>
      <c r="Z109" s="122" t="n">
        <v>0</v>
      </c>
      <c r="AA109" s="122" t="n">
        <v>0</v>
      </c>
      <c r="AB109" s="118" t="n"/>
      <c r="AC109" s="118" t="n"/>
      <c r="AD109" s="118" t="n"/>
      <c r="AE109" s="118" t="n"/>
    </row>
    <row r="110">
      <c r="A110" s="299" t="n">
        <v>44524</v>
      </c>
      <c r="B110" s="122" t="n">
        <v>0</v>
      </c>
      <c r="C110" s="122" t="n">
        <v>0</v>
      </c>
      <c r="D110" s="122" t="n">
        <v>0</v>
      </c>
      <c r="E110" s="122" t="n">
        <v>0</v>
      </c>
      <c r="F110" s="122" t="n">
        <v>0</v>
      </c>
      <c r="G110" s="122" t="n">
        <v>0</v>
      </c>
      <c r="H110" s="122" t="n">
        <v>0</v>
      </c>
      <c r="I110" s="122" t="n">
        <v>0</v>
      </c>
      <c r="J110" s="122" t="n">
        <v>0</v>
      </c>
      <c r="K110" s="122" t="n">
        <v>0</v>
      </c>
      <c r="L110" s="122" t="n">
        <v>0</v>
      </c>
      <c r="M110" s="122" t="n">
        <v>0</v>
      </c>
      <c r="N110" s="122" t="n">
        <v>0</v>
      </c>
      <c r="O110" s="122" t="n">
        <v>0</v>
      </c>
      <c r="P110" s="122" t="n">
        <v>0</v>
      </c>
      <c r="Q110" s="122" t="n">
        <v>0</v>
      </c>
      <c r="R110" s="122" t="n">
        <v>0</v>
      </c>
      <c r="S110" s="122" t="n">
        <v>0</v>
      </c>
      <c r="T110" s="122" t="n">
        <v>0</v>
      </c>
      <c r="U110" s="122" t="n">
        <v>0</v>
      </c>
      <c r="V110" s="122" t="n">
        <v>0</v>
      </c>
      <c r="W110" s="122" t="n">
        <v>0</v>
      </c>
      <c r="X110" s="122" t="n">
        <v>0</v>
      </c>
      <c r="Y110" s="122" t="n">
        <v>0</v>
      </c>
      <c r="Z110" s="122" t="n">
        <v>0</v>
      </c>
      <c r="AA110" s="122" t="n">
        <v>0</v>
      </c>
      <c r="AB110" s="118" t="n"/>
      <c r="AC110" s="118" t="n"/>
      <c r="AD110" s="118" t="n"/>
      <c r="AE110" s="118" t="n"/>
    </row>
    <row r="111">
      <c r="A111" s="299" t="n">
        <v>44525</v>
      </c>
      <c r="B111" s="122" t="n">
        <v>0</v>
      </c>
      <c r="C111" s="122" t="n">
        <v>0</v>
      </c>
      <c r="D111" s="122" t="n">
        <v>0</v>
      </c>
      <c r="E111" s="122" t="n">
        <v>0</v>
      </c>
      <c r="F111" s="122" t="n">
        <v>0</v>
      </c>
      <c r="G111" s="122" t="n">
        <v>0</v>
      </c>
      <c r="H111" s="122" t="n">
        <v>0</v>
      </c>
      <c r="I111" s="122" t="n">
        <v>0</v>
      </c>
      <c r="J111" s="122" t="n">
        <v>25</v>
      </c>
      <c r="K111" s="122" t="n">
        <v>0</v>
      </c>
      <c r="L111" s="122" t="n">
        <v>0</v>
      </c>
      <c r="M111" s="122" t="n">
        <v>0</v>
      </c>
      <c r="N111" s="122" t="n">
        <v>0</v>
      </c>
      <c r="O111" s="122" t="n">
        <v>0</v>
      </c>
      <c r="P111" s="122" t="n">
        <v>0</v>
      </c>
      <c r="Q111" s="122" t="n">
        <v>0</v>
      </c>
      <c r="R111" s="122" t="n">
        <v>0</v>
      </c>
      <c r="S111" s="122" t="n">
        <v>0</v>
      </c>
      <c r="T111" s="122" t="n">
        <v>0</v>
      </c>
      <c r="U111" s="122" t="n">
        <v>0</v>
      </c>
      <c r="V111" s="122" t="n">
        <v>0</v>
      </c>
      <c r="W111" s="122" t="n">
        <v>0</v>
      </c>
      <c r="X111" s="122" t="n">
        <v>0</v>
      </c>
      <c r="Y111" s="122" t="n">
        <v>0</v>
      </c>
      <c r="Z111" s="122" t="n">
        <v>0</v>
      </c>
      <c r="AA111" s="122" t="n">
        <v>0</v>
      </c>
      <c r="AB111" s="118" t="n"/>
      <c r="AC111" s="118" t="n"/>
      <c r="AD111" s="118" t="n"/>
      <c r="AE111" s="118" t="n"/>
    </row>
    <row r="112">
      <c r="A112" s="299" t="n">
        <v>44526</v>
      </c>
      <c r="B112" s="122" t="n">
        <v>0</v>
      </c>
      <c r="C112" s="122" t="n">
        <v>0</v>
      </c>
      <c r="D112" s="122" t="n">
        <v>0</v>
      </c>
      <c r="E112" s="122" t="n">
        <v>0</v>
      </c>
      <c r="F112" s="122" t="n">
        <v>0</v>
      </c>
      <c r="G112" s="122" t="n">
        <v>0</v>
      </c>
      <c r="H112" s="122" t="n">
        <v>0</v>
      </c>
      <c r="I112" s="122" t="n">
        <v>0</v>
      </c>
      <c r="J112" s="122" t="n">
        <v>0</v>
      </c>
      <c r="K112" s="122" t="n">
        <v>0</v>
      </c>
      <c r="L112" s="122" t="n">
        <v>0</v>
      </c>
      <c r="M112" s="122" t="n">
        <v>0</v>
      </c>
      <c r="N112" s="122" t="n">
        <v>0</v>
      </c>
      <c r="O112" s="122" t="n">
        <v>0</v>
      </c>
      <c r="P112" s="122" t="n">
        <v>0</v>
      </c>
      <c r="Q112" s="122" t="n">
        <v>0</v>
      </c>
      <c r="R112" s="122" t="n">
        <v>0</v>
      </c>
      <c r="S112" s="122" t="n">
        <v>0</v>
      </c>
      <c r="T112" s="122" t="n">
        <v>0</v>
      </c>
      <c r="U112" s="122" t="n">
        <v>0</v>
      </c>
      <c r="V112" s="122" t="n">
        <v>0</v>
      </c>
      <c r="W112" s="122" t="n">
        <v>0</v>
      </c>
      <c r="X112" s="122" t="n">
        <v>0</v>
      </c>
      <c r="Y112" s="122" t="n">
        <v>0</v>
      </c>
      <c r="Z112" s="122" t="n">
        <v>0</v>
      </c>
      <c r="AA112" s="122" t="n">
        <v>0</v>
      </c>
      <c r="AB112" s="118" t="n"/>
      <c r="AC112" s="118" t="n"/>
      <c r="AD112" s="118" t="n"/>
      <c r="AE112" s="118" t="n"/>
    </row>
    <row r="113">
      <c r="A113" s="299" t="n">
        <v>44527</v>
      </c>
      <c r="B113" s="122" t="n">
        <v>0</v>
      </c>
      <c r="C113" s="122" t="n">
        <v>0</v>
      </c>
      <c r="D113" s="122" t="n">
        <v>0</v>
      </c>
      <c r="E113" s="122" t="n">
        <v>0</v>
      </c>
      <c r="F113" s="122" t="n">
        <v>0</v>
      </c>
      <c r="G113" s="122" t="n">
        <v>0</v>
      </c>
      <c r="H113" s="122" t="n">
        <v>0</v>
      </c>
      <c r="I113" s="122" t="n">
        <v>0</v>
      </c>
      <c r="J113" s="122" t="n">
        <v>0</v>
      </c>
      <c r="K113" s="122" t="n">
        <v>0</v>
      </c>
      <c r="L113" s="122" t="n">
        <v>0</v>
      </c>
      <c r="M113" s="122" t="n">
        <v>0</v>
      </c>
      <c r="N113" s="122" t="n">
        <v>0</v>
      </c>
      <c r="O113" s="122" t="n">
        <v>0</v>
      </c>
      <c r="P113" s="122" t="n">
        <v>0</v>
      </c>
      <c r="Q113" s="122" t="n">
        <v>0</v>
      </c>
      <c r="R113" s="122" t="n">
        <v>0</v>
      </c>
      <c r="S113" s="122" t="n">
        <v>0</v>
      </c>
      <c r="T113" s="122" t="n">
        <v>0</v>
      </c>
      <c r="U113" s="122" t="n">
        <v>0</v>
      </c>
      <c r="V113" s="122" t="n">
        <v>0</v>
      </c>
      <c r="W113" s="122" t="n">
        <v>0</v>
      </c>
      <c r="X113" s="122" t="n">
        <v>0</v>
      </c>
      <c r="Y113" s="122" t="n">
        <v>0</v>
      </c>
      <c r="Z113" s="122" t="n">
        <v>0</v>
      </c>
      <c r="AA113" s="122" t="n">
        <v>0</v>
      </c>
      <c r="AB113" s="118" t="n"/>
      <c r="AC113" s="118" t="n"/>
      <c r="AD113" s="118" t="n"/>
      <c r="AE113" s="118" t="n"/>
    </row>
    <row r="114">
      <c r="A114" s="299" t="n">
        <v>44528</v>
      </c>
      <c r="B114" s="122" t="n">
        <v>0</v>
      </c>
      <c r="C114" s="122" t="n">
        <v>0</v>
      </c>
      <c r="D114" s="122" t="n">
        <v>0</v>
      </c>
      <c r="E114" s="122" t="n">
        <v>0</v>
      </c>
      <c r="F114" s="122" t="n">
        <v>0</v>
      </c>
      <c r="G114" s="122" t="n">
        <v>0</v>
      </c>
      <c r="H114" s="122" t="n">
        <v>0</v>
      </c>
      <c r="I114" s="122" t="n">
        <v>0</v>
      </c>
      <c r="J114" s="122" t="n">
        <v>0</v>
      </c>
      <c r="K114" s="122" t="n">
        <v>0</v>
      </c>
      <c r="L114" s="122" t="n">
        <v>0</v>
      </c>
      <c r="M114" s="122" t="n">
        <v>0</v>
      </c>
      <c r="N114" s="122" t="n">
        <v>0</v>
      </c>
      <c r="O114" s="122" t="n">
        <v>0</v>
      </c>
      <c r="P114" s="122" t="n">
        <v>0</v>
      </c>
      <c r="Q114" s="122" t="n">
        <v>0</v>
      </c>
      <c r="R114" s="122" t="n">
        <v>0</v>
      </c>
      <c r="S114" s="122" t="n">
        <v>0</v>
      </c>
      <c r="T114" s="122" t="n">
        <v>0</v>
      </c>
      <c r="U114" s="122" t="n">
        <v>0</v>
      </c>
      <c r="V114" s="122" t="n">
        <v>0</v>
      </c>
      <c r="W114" s="122" t="n">
        <v>0</v>
      </c>
      <c r="X114" s="122" t="n">
        <v>0</v>
      </c>
      <c r="Y114" s="122" t="n">
        <v>0</v>
      </c>
      <c r="Z114" s="122" t="n">
        <v>0</v>
      </c>
      <c r="AA114" s="122" t="n">
        <v>0</v>
      </c>
      <c r="AB114" s="118" t="n"/>
      <c r="AC114" s="118" t="n"/>
      <c r="AD114" s="118" t="n"/>
      <c r="AE114" s="118" t="n"/>
    </row>
    <row r="115">
      <c r="A115" s="299" t="n">
        <v>44529</v>
      </c>
      <c r="B115" s="122" t="n">
        <v>0</v>
      </c>
      <c r="C115" s="122" t="n">
        <v>0</v>
      </c>
      <c r="D115" s="122" t="n">
        <v>0</v>
      </c>
      <c r="E115" s="122" t="n">
        <v>0</v>
      </c>
      <c r="F115" s="122" t="n">
        <v>0</v>
      </c>
      <c r="G115" s="122" t="n">
        <v>0</v>
      </c>
      <c r="H115" s="122" t="n">
        <v>0</v>
      </c>
      <c r="I115" s="122" t="n">
        <v>0</v>
      </c>
      <c r="J115" s="122" t="n">
        <v>0</v>
      </c>
      <c r="K115" s="122" t="n">
        <v>0</v>
      </c>
      <c r="L115" s="122" t="n">
        <v>0</v>
      </c>
      <c r="M115" s="122" t="n">
        <v>0</v>
      </c>
      <c r="N115" s="122" t="n">
        <v>0</v>
      </c>
      <c r="O115" s="122" t="n">
        <v>0</v>
      </c>
      <c r="P115" s="122" t="n">
        <v>0</v>
      </c>
      <c r="Q115" s="122" t="n">
        <v>0</v>
      </c>
      <c r="R115" s="122" t="n">
        <v>0</v>
      </c>
      <c r="S115" s="122" t="n">
        <v>0</v>
      </c>
      <c r="T115" s="122" t="n">
        <v>0</v>
      </c>
      <c r="U115" s="122" t="n">
        <v>0</v>
      </c>
      <c r="V115" s="122" t="n">
        <v>0</v>
      </c>
      <c r="W115" s="122" t="n">
        <v>0</v>
      </c>
      <c r="X115" s="122" t="n">
        <v>0</v>
      </c>
      <c r="Y115" s="122" t="n">
        <v>0</v>
      </c>
      <c r="Z115" s="122" t="n">
        <v>0</v>
      </c>
      <c r="AA115" s="122" t="n">
        <v>0</v>
      </c>
      <c r="AB115" s="118" t="n"/>
      <c r="AC115" s="118" t="n"/>
      <c r="AD115" s="118" t="n"/>
      <c r="AE115" s="118" t="n"/>
    </row>
    <row r="116">
      <c r="A116" s="299" t="n">
        <v>44530</v>
      </c>
      <c r="B116" s="122" t="n">
        <v>0</v>
      </c>
      <c r="C116" s="122" t="n">
        <v>0</v>
      </c>
      <c r="D116" s="122" t="n">
        <v>0</v>
      </c>
      <c r="E116" s="122" t="n">
        <v>0</v>
      </c>
      <c r="F116" s="122" t="n">
        <v>0</v>
      </c>
      <c r="G116" s="122" t="n">
        <v>0</v>
      </c>
      <c r="H116" s="122" t="n">
        <v>0</v>
      </c>
      <c r="I116" s="122" t="n">
        <v>-1</v>
      </c>
      <c r="J116" s="122" t="n">
        <v>0</v>
      </c>
      <c r="K116" s="122" t="n">
        <v>-1</v>
      </c>
      <c r="L116" s="122" t="n">
        <v>0</v>
      </c>
      <c r="M116" s="122" t="n">
        <v>0</v>
      </c>
      <c r="N116" s="122" t="n">
        <v>0</v>
      </c>
      <c r="O116" s="122" t="n">
        <v>-1</v>
      </c>
      <c r="P116" s="122" t="n">
        <v>0</v>
      </c>
      <c r="Q116" s="122" t="n">
        <v>-1</v>
      </c>
      <c r="R116" s="122" t="n">
        <v>0</v>
      </c>
      <c r="S116" s="122" t="n">
        <v>0</v>
      </c>
      <c r="T116" s="122" t="n">
        <v>0</v>
      </c>
      <c r="U116" s="122" t="n">
        <v>-1</v>
      </c>
      <c r="V116" s="122" t="n">
        <v>0</v>
      </c>
      <c r="W116" s="122" t="n">
        <v>-4</v>
      </c>
      <c r="X116" s="122" t="n">
        <v>0</v>
      </c>
      <c r="Y116" s="122" t="n">
        <v>0</v>
      </c>
      <c r="Z116" s="122" t="n">
        <v>0</v>
      </c>
      <c r="AA116" s="122" t="n">
        <v>-1</v>
      </c>
      <c r="AB116" s="118" t="n"/>
      <c r="AC116" s="118" t="n"/>
      <c r="AD116" s="118" t="n"/>
      <c r="AE116" s="118" t="n"/>
    </row>
    <row r="117">
      <c r="A117" s="299" t="n">
        <v>44531</v>
      </c>
      <c r="B117" s="122" t="n">
        <v>0</v>
      </c>
      <c r="C117" s="122" t="n">
        <v>0</v>
      </c>
      <c r="D117" s="122" t="n">
        <v>0</v>
      </c>
      <c r="E117" s="122" t="n">
        <v>0</v>
      </c>
      <c r="F117" s="122" t="n">
        <v>0</v>
      </c>
      <c r="G117" s="122" t="n">
        <v>0</v>
      </c>
      <c r="H117" s="122" t="n">
        <v>0</v>
      </c>
      <c r="I117" s="122" t="n">
        <v>-6</v>
      </c>
      <c r="J117" s="122" t="n">
        <v>0</v>
      </c>
      <c r="K117" s="122" t="n">
        <v>-5</v>
      </c>
      <c r="L117" s="122" t="n">
        <v>0</v>
      </c>
      <c r="M117" s="122" t="n">
        <v>0</v>
      </c>
      <c r="N117" s="122" t="n">
        <v>0</v>
      </c>
      <c r="O117" s="122" t="n">
        <v>-5</v>
      </c>
      <c r="P117" s="122" t="n">
        <v>0</v>
      </c>
      <c r="Q117" s="122" t="n">
        <v>-5</v>
      </c>
      <c r="R117" s="122" t="n">
        <v>0</v>
      </c>
      <c r="S117" s="122" t="n">
        <v>0</v>
      </c>
      <c r="T117" s="122" t="n">
        <v>0</v>
      </c>
      <c r="U117" s="122" t="n">
        <v>-5</v>
      </c>
      <c r="V117" s="122" t="n">
        <v>0</v>
      </c>
      <c r="W117" s="122" t="n">
        <v>-20</v>
      </c>
      <c r="X117" s="122" t="n">
        <v>0</v>
      </c>
      <c r="Y117" s="122" t="n">
        <v>0</v>
      </c>
      <c r="Z117" s="122" t="n">
        <v>0</v>
      </c>
      <c r="AA117" s="122" t="n">
        <v>-5</v>
      </c>
      <c r="AB117" s="118" t="n"/>
      <c r="AC117" s="118" t="n"/>
      <c r="AD117" s="118" t="n"/>
      <c r="AE117" s="118" t="n"/>
    </row>
    <row r="118">
      <c r="A118" s="299" t="n">
        <v>44532</v>
      </c>
      <c r="B118" s="122" t="n">
        <v>0</v>
      </c>
      <c r="C118" s="122" t="n">
        <v>0</v>
      </c>
      <c r="D118" s="122" t="n">
        <v>0</v>
      </c>
      <c r="E118" s="122" t="n">
        <v>0</v>
      </c>
      <c r="F118" s="122" t="n">
        <v>0</v>
      </c>
      <c r="G118" s="122" t="n">
        <v>0</v>
      </c>
      <c r="H118" s="122" t="n">
        <v>0</v>
      </c>
      <c r="I118" s="122" t="n">
        <v>-4</v>
      </c>
      <c r="J118" s="122" t="n">
        <v>0</v>
      </c>
      <c r="K118" s="122" t="n">
        <v>-4</v>
      </c>
      <c r="L118" s="122" t="n">
        <v>0</v>
      </c>
      <c r="M118" s="122" t="n">
        <v>0</v>
      </c>
      <c r="N118" s="122" t="n">
        <v>55</v>
      </c>
      <c r="O118" s="122" t="n">
        <v>-4</v>
      </c>
      <c r="P118" s="122" t="n">
        <v>0</v>
      </c>
      <c r="Q118" s="122" t="n">
        <v>-4</v>
      </c>
      <c r="R118" s="122" t="n">
        <v>0</v>
      </c>
      <c r="S118" s="122" t="n">
        <v>0</v>
      </c>
      <c r="T118" s="122" t="n">
        <v>0</v>
      </c>
      <c r="U118" s="122" t="n">
        <v>-4</v>
      </c>
      <c r="V118" s="122" t="n">
        <v>0</v>
      </c>
      <c r="W118" s="122" t="n">
        <v>-16</v>
      </c>
      <c r="X118" s="122" t="n">
        <v>0</v>
      </c>
      <c r="Y118" s="122" t="n">
        <v>0</v>
      </c>
      <c r="Z118" s="122" t="n">
        <v>0</v>
      </c>
      <c r="AA118" s="122" t="n">
        <v>-4</v>
      </c>
      <c r="AB118" s="118" t="n"/>
      <c r="AC118" s="118" t="n"/>
      <c r="AD118" s="118" t="n"/>
      <c r="AE118" s="118" t="n"/>
    </row>
    <row r="119">
      <c r="A119" s="299" t="n">
        <v>44533</v>
      </c>
      <c r="B119" s="122" t="n">
        <v>0</v>
      </c>
      <c r="C119" s="122" t="n">
        <v>0</v>
      </c>
      <c r="D119" s="122" t="n">
        <v>0</v>
      </c>
      <c r="E119" s="122" t="n">
        <v>0</v>
      </c>
      <c r="F119" s="122" t="n">
        <v>0</v>
      </c>
      <c r="G119" s="122" t="n">
        <v>0</v>
      </c>
      <c r="H119" s="122" t="n">
        <v>0</v>
      </c>
      <c r="I119" s="122" t="n">
        <v>-1</v>
      </c>
      <c r="J119" s="122" t="n">
        <v>0</v>
      </c>
      <c r="K119" s="122" t="n">
        <v>-4</v>
      </c>
      <c r="L119" s="122" t="n">
        <v>0</v>
      </c>
      <c r="M119" s="122" t="n">
        <v>0</v>
      </c>
      <c r="N119" s="122" t="n">
        <v>0</v>
      </c>
      <c r="O119" s="122" t="n">
        <v>-1</v>
      </c>
      <c r="P119" s="122" t="n">
        <v>0</v>
      </c>
      <c r="Q119" s="122" t="n">
        <v>-1</v>
      </c>
      <c r="R119" s="122" t="n">
        <v>0</v>
      </c>
      <c r="S119" s="122" t="n">
        <v>0</v>
      </c>
      <c r="T119" s="122" t="n">
        <v>0</v>
      </c>
      <c r="U119" s="122" t="n">
        <v>-1</v>
      </c>
      <c r="V119" s="122" t="n">
        <v>0</v>
      </c>
      <c r="W119" s="122" t="n">
        <v>-4</v>
      </c>
      <c r="X119" s="122" t="n">
        <v>0</v>
      </c>
      <c r="Y119" s="122" t="n">
        <v>0</v>
      </c>
      <c r="Z119" s="122" t="n">
        <v>0</v>
      </c>
      <c r="AA119" s="122" t="n">
        <v>-1</v>
      </c>
      <c r="AB119" s="118" t="n"/>
      <c r="AC119" s="118" t="n"/>
      <c r="AD119" s="118" t="n"/>
      <c r="AE119" s="118" t="n"/>
    </row>
    <row r="120">
      <c r="A120" s="299" t="n">
        <v>44534</v>
      </c>
      <c r="B120" s="122" t="n">
        <v>0</v>
      </c>
      <c r="C120" s="122" t="n">
        <v>0</v>
      </c>
      <c r="D120" s="122" t="n">
        <v>0</v>
      </c>
      <c r="E120" s="122" t="n">
        <v>0</v>
      </c>
      <c r="F120" s="122" t="n">
        <v>0</v>
      </c>
      <c r="G120" s="122" t="n">
        <v>0</v>
      </c>
      <c r="H120" s="122" t="n">
        <v>0</v>
      </c>
      <c r="I120" s="122" t="n">
        <v>0</v>
      </c>
      <c r="J120" s="122" t="n">
        <v>0</v>
      </c>
      <c r="K120" s="122" t="n">
        <v>0</v>
      </c>
      <c r="L120" s="122" t="n">
        <v>0</v>
      </c>
      <c r="M120" s="122" t="n">
        <v>0</v>
      </c>
      <c r="N120" s="122" t="n">
        <v>0</v>
      </c>
      <c r="O120" s="122" t="n">
        <v>0</v>
      </c>
      <c r="P120" s="122" t="n">
        <v>0</v>
      </c>
      <c r="Q120" s="122" t="n">
        <v>0</v>
      </c>
      <c r="R120" s="122" t="n">
        <v>0</v>
      </c>
      <c r="S120" s="122" t="n">
        <v>0</v>
      </c>
      <c r="T120" s="122" t="n">
        <v>0</v>
      </c>
      <c r="U120" s="122" t="n">
        <v>0</v>
      </c>
      <c r="V120" s="122" t="n">
        <v>0</v>
      </c>
      <c r="W120" s="122" t="n">
        <v>0</v>
      </c>
      <c r="X120" s="122" t="n">
        <v>0</v>
      </c>
      <c r="Y120" s="122" t="n">
        <v>0</v>
      </c>
      <c r="Z120" s="122" t="n">
        <v>0</v>
      </c>
      <c r="AA120" s="122" t="n">
        <v>0</v>
      </c>
      <c r="AB120" s="118" t="n"/>
      <c r="AC120" s="118" t="n"/>
      <c r="AD120" s="118" t="n"/>
      <c r="AE120" s="118" t="n"/>
    </row>
    <row r="121">
      <c r="A121" s="299" t="n">
        <v>44535</v>
      </c>
      <c r="B121" s="122" t="n">
        <v>0</v>
      </c>
      <c r="C121" s="122" t="n">
        <v>0</v>
      </c>
      <c r="D121" s="122" t="n">
        <v>0</v>
      </c>
      <c r="E121" s="122" t="n">
        <v>0</v>
      </c>
      <c r="F121" s="122" t="n">
        <v>0</v>
      </c>
      <c r="G121" s="122" t="n">
        <v>0</v>
      </c>
      <c r="H121" s="122" t="n">
        <v>0</v>
      </c>
      <c r="I121" s="122" t="n">
        <v>0</v>
      </c>
      <c r="J121" s="122" t="n">
        <v>0</v>
      </c>
      <c r="K121" s="122" t="n">
        <v>0</v>
      </c>
      <c r="L121" s="122" t="n">
        <v>0</v>
      </c>
      <c r="M121" s="122" t="n">
        <v>0</v>
      </c>
      <c r="N121" s="122" t="n">
        <v>0</v>
      </c>
      <c r="O121" s="122" t="n">
        <v>0</v>
      </c>
      <c r="P121" s="122" t="n">
        <v>0</v>
      </c>
      <c r="Q121" s="122" t="n">
        <v>0</v>
      </c>
      <c r="R121" s="122" t="n">
        <v>0</v>
      </c>
      <c r="S121" s="122" t="n">
        <v>0</v>
      </c>
      <c r="T121" s="122" t="n">
        <v>0</v>
      </c>
      <c r="U121" s="122" t="n">
        <v>0</v>
      </c>
      <c r="V121" s="122" t="n">
        <v>0</v>
      </c>
      <c r="W121" s="122" t="n">
        <v>0</v>
      </c>
      <c r="X121" s="122" t="n">
        <v>0</v>
      </c>
      <c r="Y121" s="122" t="n">
        <v>0</v>
      </c>
      <c r="Z121" s="122" t="n">
        <v>0</v>
      </c>
      <c r="AA121" s="122" t="n">
        <v>0</v>
      </c>
      <c r="AB121" s="118" t="n"/>
      <c r="AC121" s="118" t="n"/>
      <c r="AD121" s="118" t="n"/>
      <c r="AE121" s="118" t="n"/>
    </row>
    <row r="122">
      <c r="A122" s="299" t="n">
        <v>44536</v>
      </c>
      <c r="B122" s="122" t="n">
        <v>0</v>
      </c>
      <c r="C122" s="122" t="n">
        <v>0</v>
      </c>
      <c r="D122" s="122" t="n">
        <v>0</v>
      </c>
      <c r="E122" s="122" t="n">
        <v>0</v>
      </c>
      <c r="F122" s="122" t="n">
        <v>0</v>
      </c>
      <c r="G122" s="122" t="n">
        <v>0</v>
      </c>
      <c r="H122" s="122" t="n">
        <v>0</v>
      </c>
      <c r="I122" s="122" t="n">
        <v>-7</v>
      </c>
      <c r="J122" s="122" t="n">
        <v>0</v>
      </c>
      <c r="K122" s="122" t="n">
        <v>-7</v>
      </c>
      <c r="L122" s="122" t="n">
        <v>0</v>
      </c>
      <c r="M122" s="122" t="n">
        <v>0</v>
      </c>
      <c r="N122" s="122" t="n">
        <v>0</v>
      </c>
      <c r="O122" s="122" t="n">
        <v>-7</v>
      </c>
      <c r="P122" s="122" t="n">
        <v>0</v>
      </c>
      <c r="Q122" s="122" t="n">
        <v>-7</v>
      </c>
      <c r="R122" s="122" t="n">
        <v>0</v>
      </c>
      <c r="S122" s="122" t="n">
        <v>0</v>
      </c>
      <c r="T122" s="122" t="n">
        <v>0</v>
      </c>
      <c r="U122" s="122" t="n">
        <v>-7</v>
      </c>
      <c r="V122" s="122" t="n">
        <v>0</v>
      </c>
      <c r="W122" s="122" t="n">
        <v>-28</v>
      </c>
      <c r="X122" s="122" t="n">
        <v>0</v>
      </c>
      <c r="Y122" s="122" t="n">
        <v>0</v>
      </c>
      <c r="Z122" s="122" t="n">
        <v>0</v>
      </c>
      <c r="AA122" s="122" t="n">
        <v>-7</v>
      </c>
      <c r="AB122" s="118" t="n"/>
      <c r="AC122" s="118" t="n"/>
      <c r="AD122" s="118" t="n"/>
      <c r="AE122" s="118" t="n"/>
    </row>
    <row r="123">
      <c r="A123" s="299" t="n">
        <v>44537</v>
      </c>
      <c r="B123" s="122" t="n">
        <v>0</v>
      </c>
      <c r="C123" s="122" t="n">
        <v>0</v>
      </c>
      <c r="D123" s="122" t="n">
        <v>0</v>
      </c>
      <c r="E123" s="122" t="n">
        <v>0</v>
      </c>
      <c r="F123" s="122" t="n">
        <v>0</v>
      </c>
      <c r="G123" s="122" t="n">
        <v>0</v>
      </c>
      <c r="H123" s="122" t="n">
        <v>0</v>
      </c>
      <c r="I123" s="122" t="n">
        <v>-5</v>
      </c>
      <c r="J123" s="122" t="n">
        <v>0</v>
      </c>
      <c r="K123" s="122" t="n">
        <v>-5</v>
      </c>
      <c r="L123" s="122" t="n">
        <v>0</v>
      </c>
      <c r="M123" s="122" t="n">
        <v>0</v>
      </c>
      <c r="N123" s="122" t="n">
        <v>0</v>
      </c>
      <c r="O123" s="122" t="n">
        <v>-5</v>
      </c>
      <c r="P123" s="122" t="n">
        <v>0</v>
      </c>
      <c r="Q123" s="122" t="n">
        <v>-5</v>
      </c>
      <c r="R123" s="122" t="n">
        <v>0</v>
      </c>
      <c r="S123" s="122" t="n">
        <v>0</v>
      </c>
      <c r="T123" s="122" t="n">
        <v>0</v>
      </c>
      <c r="U123" s="122" t="n">
        <v>-5</v>
      </c>
      <c r="V123" s="122" t="n">
        <v>0</v>
      </c>
      <c r="W123" s="122" t="n">
        <v>-20</v>
      </c>
      <c r="X123" s="122" t="n">
        <v>0</v>
      </c>
      <c r="Y123" s="122" t="n">
        <v>0</v>
      </c>
      <c r="Z123" s="122" t="n">
        <v>0</v>
      </c>
      <c r="AA123" s="122" t="n">
        <v>-5</v>
      </c>
      <c r="AB123" s="118" t="n"/>
      <c r="AC123" s="118" t="n"/>
      <c r="AD123" s="118" t="n"/>
      <c r="AE123" s="118" t="n"/>
    </row>
    <row r="124">
      <c r="A124" s="299" t="n">
        <v>44538</v>
      </c>
      <c r="B124" s="122" t="n">
        <v>0</v>
      </c>
      <c r="C124" s="122" t="n">
        <v>0</v>
      </c>
      <c r="D124" s="122" t="n">
        <v>0</v>
      </c>
      <c r="E124" s="122" t="n">
        <v>0</v>
      </c>
      <c r="F124" s="122" t="n">
        <v>0</v>
      </c>
      <c r="G124" s="122" t="n">
        <v>0</v>
      </c>
      <c r="H124" s="122" t="n">
        <v>0</v>
      </c>
      <c r="I124" s="122" t="n">
        <v>0</v>
      </c>
      <c r="J124" s="122" t="n">
        <v>0</v>
      </c>
      <c r="K124" s="122" t="n">
        <v>0</v>
      </c>
      <c r="L124" s="122" t="n">
        <v>0</v>
      </c>
      <c r="M124" s="122" t="n">
        <v>0</v>
      </c>
      <c r="N124" s="122" t="n">
        <v>0</v>
      </c>
      <c r="O124" s="122" t="n">
        <v>0</v>
      </c>
      <c r="P124" s="122" t="n">
        <v>0</v>
      </c>
      <c r="Q124" s="122" t="n">
        <v>0</v>
      </c>
      <c r="R124" s="122" t="n">
        <v>0</v>
      </c>
      <c r="S124" s="122" t="n">
        <v>0</v>
      </c>
      <c r="T124" s="122" t="n">
        <v>0</v>
      </c>
      <c r="U124" s="122" t="n">
        <v>0</v>
      </c>
      <c r="V124" s="122" t="n">
        <v>0</v>
      </c>
      <c r="W124" s="122" t="n">
        <v>0</v>
      </c>
      <c r="X124" s="122" t="n">
        <v>0</v>
      </c>
      <c r="Y124" s="122" t="n">
        <v>0</v>
      </c>
      <c r="Z124" s="122" t="n">
        <v>0</v>
      </c>
      <c r="AA124" s="122" t="n">
        <v>0</v>
      </c>
      <c r="AB124" s="118" t="n"/>
      <c r="AC124" s="118" t="n"/>
      <c r="AD124" s="118" t="n"/>
      <c r="AE124" s="118" t="n"/>
    </row>
    <row r="125">
      <c r="A125" s="299" t="n">
        <v>44539</v>
      </c>
      <c r="B125" s="122" t="n">
        <v>0</v>
      </c>
      <c r="C125" s="122" t="n">
        <v>0</v>
      </c>
      <c r="D125" s="122" t="n">
        <v>0</v>
      </c>
      <c r="E125" s="122" t="n">
        <v>0</v>
      </c>
      <c r="F125" s="122" t="n">
        <v>0</v>
      </c>
      <c r="G125" s="122" t="n">
        <v>0</v>
      </c>
      <c r="H125" s="122" t="n">
        <v>0</v>
      </c>
      <c r="I125" s="122" t="n">
        <v>0</v>
      </c>
      <c r="J125" s="122" t="n">
        <v>5</v>
      </c>
      <c r="K125" s="122" t="n">
        <v>0</v>
      </c>
      <c r="L125" s="122" t="n">
        <v>0</v>
      </c>
      <c r="M125" s="122" t="n">
        <v>0</v>
      </c>
      <c r="N125" s="122" t="n">
        <v>0</v>
      </c>
      <c r="O125" s="122" t="n">
        <v>0</v>
      </c>
      <c r="P125" s="122" t="n">
        <v>0</v>
      </c>
      <c r="Q125" s="122" t="n">
        <v>0</v>
      </c>
      <c r="R125" s="122" t="n">
        <v>0</v>
      </c>
      <c r="S125" s="122" t="n">
        <v>0</v>
      </c>
      <c r="T125" s="122" t="n">
        <v>0</v>
      </c>
      <c r="U125" s="122" t="n">
        <v>0</v>
      </c>
      <c r="V125" s="122" t="n">
        <v>0</v>
      </c>
      <c r="W125" s="122" t="n">
        <v>0</v>
      </c>
      <c r="X125" s="122" t="n">
        <v>0</v>
      </c>
      <c r="Y125" s="122" t="n">
        <v>0</v>
      </c>
      <c r="Z125" s="122" t="n">
        <v>0</v>
      </c>
      <c r="AA125" s="122" t="n">
        <v>0</v>
      </c>
      <c r="AB125" s="118" t="n"/>
      <c r="AC125" s="118" t="n"/>
      <c r="AD125" s="118" t="n"/>
      <c r="AE125" s="118" t="n"/>
    </row>
    <row r="126">
      <c r="A126" s="299" t="n">
        <v>44540</v>
      </c>
      <c r="B126" s="122" t="n">
        <v>0</v>
      </c>
      <c r="C126" s="122" t="n">
        <v>0</v>
      </c>
      <c r="D126" s="122" t="n">
        <v>0</v>
      </c>
      <c r="E126" s="122" t="n">
        <v>0</v>
      </c>
      <c r="F126" s="122" t="n">
        <v>0</v>
      </c>
      <c r="G126" s="122" t="n">
        <v>0</v>
      </c>
      <c r="H126" s="122" t="n">
        <v>0</v>
      </c>
      <c r="I126" s="122" t="n">
        <v>0</v>
      </c>
      <c r="J126" s="122" t="n">
        <v>0</v>
      </c>
      <c r="K126" s="122" t="n">
        <v>0</v>
      </c>
      <c r="L126" s="122" t="n">
        <v>0</v>
      </c>
      <c r="M126" s="122" t="n">
        <v>0</v>
      </c>
      <c r="N126" s="122" t="n">
        <v>0</v>
      </c>
      <c r="O126" s="122" t="n">
        <v>0</v>
      </c>
      <c r="P126" s="122" t="n">
        <v>0</v>
      </c>
      <c r="Q126" s="122" t="n">
        <v>0</v>
      </c>
      <c r="R126" s="122" t="n">
        <v>0</v>
      </c>
      <c r="S126" s="122" t="n">
        <v>0</v>
      </c>
      <c r="T126" s="122" t="n">
        <v>0</v>
      </c>
      <c r="U126" s="122" t="n">
        <v>0</v>
      </c>
      <c r="V126" s="122" t="n">
        <v>0</v>
      </c>
      <c r="W126" s="122" t="n">
        <v>0</v>
      </c>
      <c r="X126" s="122" t="n">
        <v>0</v>
      </c>
      <c r="Y126" s="122" t="n">
        <v>0</v>
      </c>
      <c r="Z126" s="122" t="n">
        <v>0</v>
      </c>
      <c r="AA126" s="122" t="n">
        <v>0</v>
      </c>
      <c r="AB126" s="118" t="n"/>
      <c r="AC126" s="118" t="n"/>
      <c r="AD126" s="118" t="n"/>
      <c r="AE126" s="118" t="n"/>
    </row>
    <row r="127">
      <c r="A127" s="299" t="n">
        <v>44541</v>
      </c>
      <c r="B127" s="122" t="n">
        <v>0</v>
      </c>
      <c r="C127" s="122" t="n">
        <v>0</v>
      </c>
      <c r="D127" s="122" t="n">
        <v>0</v>
      </c>
      <c r="E127" s="122" t="n">
        <v>0</v>
      </c>
      <c r="F127" s="122" t="n">
        <v>0</v>
      </c>
      <c r="G127" s="122" t="n">
        <v>0</v>
      </c>
      <c r="H127" s="122" t="n">
        <v>0</v>
      </c>
      <c r="I127" s="122" t="n">
        <v>0</v>
      </c>
      <c r="J127" s="122" t="n">
        <v>0</v>
      </c>
      <c r="K127" s="122" t="n">
        <v>0</v>
      </c>
      <c r="L127" s="122" t="n">
        <v>0</v>
      </c>
      <c r="M127" s="122" t="n">
        <v>0</v>
      </c>
      <c r="N127" s="122" t="n">
        <v>0</v>
      </c>
      <c r="O127" s="122" t="n">
        <v>0</v>
      </c>
      <c r="P127" s="122" t="n">
        <v>0</v>
      </c>
      <c r="Q127" s="122" t="n">
        <v>0</v>
      </c>
      <c r="R127" s="122" t="n">
        <v>0</v>
      </c>
      <c r="S127" s="122" t="n">
        <v>0</v>
      </c>
      <c r="T127" s="122" t="n">
        <v>0</v>
      </c>
      <c r="U127" s="122" t="n">
        <v>0</v>
      </c>
      <c r="V127" s="122" t="n">
        <v>0</v>
      </c>
      <c r="W127" s="122" t="n">
        <v>0</v>
      </c>
      <c r="X127" s="122" t="n">
        <v>0</v>
      </c>
      <c r="Y127" s="122" t="n">
        <v>0</v>
      </c>
      <c r="Z127" s="122" t="n">
        <v>0</v>
      </c>
      <c r="AA127" s="122" t="n">
        <v>0</v>
      </c>
      <c r="AB127" s="118" t="n"/>
      <c r="AC127" s="118" t="n"/>
      <c r="AD127" s="118" t="n"/>
      <c r="AE127" s="118" t="n"/>
    </row>
    <row r="128">
      <c r="A128" s="299" t="n">
        <v>44542</v>
      </c>
      <c r="B128" s="122" t="n">
        <v>0</v>
      </c>
      <c r="C128" s="122" t="n">
        <v>0</v>
      </c>
      <c r="D128" s="122" t="n">
        <v>0</v>
      </c>
      <c r="E128" s="122" t="n">
        <v>0</v>
      </c>
      <c r="F128" s="122" t="n">
        <v>0</v>
      </c>
      <c r="G128" s="122" t="n">
        <v>0</v>
      </c>
      <c r="H128" s="122" t="n">
        <v>0</v>
      </c>
      <c r="I128" s="122" t="n">
        <v>0</v>
      </c>
      <c r="J128" s="122" t="n">
        <v>0</v>
      </c>
      <c r="K128" s="122" t="n">
        <v>0</v>
      </c>
      <c r="L128" s="122" t="n">
        <v>0</v>
      </c>
      <c r="M128" s="122" t="n">
        <v>0</v>
      </c>
      <c r="N128" s="122" t="n">
        <v>0</v>
      </c>
      <c r="O128" s="122" t="n">
        <v>0</v>
      </c>
      <c r="P128" s="122" t="n">
        <v>0</v>
      </c>
      <c r="Q128" s="122" t="n">
        <v>0</v>
      </c>
      <c r="R128" s="122" t="n">
        <v>0</v>
      </c>
      <c r="S128" s="122" t="n">
        <v>0</v>
      </c>
      <c r="T128" s="122" t="n">
        <v>0</v>
      </c>
      <c r="U128" s="122" t="n">
        <v>0</v>
      </c>
      <c r="V128" s="122" t="n">
        <v>0</v>
      </c>
      <c r="W128" s="122" t="n">
        <v>0</v>
      </c>
      <c r="X128" s="122" t="n">
        <v>0</v>
      </c>
      <c r="Y128" s="122" t="n">
        <v>0</v>
      </c>
      <c r="Z128" s="122" t="n">
        <v>0</v>
      </c>
      <c r="AA128" s="122" t="n">
        <v>0</v>
      </c>
      <c r="AB128" s="118" t="n"/>
      <c r="AC128" s="118" t="n"/>
      <c r="AD128" s="118" t="n"/>
      <c r="AE128" s="118" t="n"/>
    </row>
    <row r="129">
      <c r="A129" s="299" t="n">
        <v>44543</v>
      </c>
      <c r="B129" s="122" t="n">
        <v>0</v>
      </c>
      <c r="C129" s="122" t="n">
        <v>-1</v>
      </c>
      <c r="D129" s="122" t="n">
        <v>0</v>
      </c>
      <c r="E129" s="122" t="n">
        <v>0</v>
      </c>
      <c r="F129" s="122" t="n">
        <v>0</v>
      </c>
      <c r="G129" s="122" t="n">
        <v>-1</v>
      </c>
      <c r="H129" s="122" t="n">
        <v>0</v>
      </c>
      <c r="I129" s="122" t="n">
        <v>0</v>
      </c>
      <c r="J129" s="122" t="n">
        <v>0</v>
      </c>
      <c r="K129" s="122" t="n">
        <v>-1</v>
      </c>
      <c r="L129" s="122" t="n">
        <v>0</v>
      </c>
      <c r="M129" s="122" t="n">
        <v>0</v>
      </c>
      <c r="N129" s="122" t="n">
        <v>0</v>
      </c>
      <c r="O129" s="122" t="n">
        <v>0</v>
      </c>
      <c r="P129" s="122" t="n">
        <v>0</v>
      </c>
      <c r="Q129" s="122" t="n">
        <v>0</v>
      </c>
      <c r="R129" s="122" t="n">
        <v>0</v>
      </c>
      <c r="S129" s="122" t="n">
        <v>0</v>
      </c>
      <c r="T129" s="122" t="n">
        <v>0</v>
      </c>
      <c r="U129" s="122" t="n">
        <v>0</v>
      </c>
      <c r="V129" s="122" t="n">
        <v>0</v>
      </c>
      <c r="W129" s="122" t="n">
        <v>0</v>
      </c>
      <c r="X129" s="122" t="n">
        <v>0</v>
      </c>
      <c r="Y129" s="122" t="n">
        <v>0</v>
      </c>
      <c r="Z129" s="122" t="n">
        <v>0</v>
      </c>
      <c r="AA129" s="122" t="n">
        <v>0</v>
      </c>
      <c r="AB129" s="118" t="n"/>
      <c r="AC129" s="118" t="n"/>
      <c r="AD129" s="118" t="n"/>
      <c r="AE129" s="118" t="n"/>
    </row>
    <row r="130">
      <c r="A130" s="299" t="n">
        <v>44544</v>
      </c>
      <c r="B130" s="122" t="n">
        <v>0</v>
      </c>
      <c r="C130" s="122" t="n">
        <v>0</v>
      </c>
      <c r="D130" s="122" t="n">
        <v>0</v>
      </c>
      <c r="E130" s="122" t="n">
        <v>0</v>
      </c>
      <c r="F130" s="122" t="n">
        <v>0</v>
      </c>
      <c r="G130" s="122" t="n">
        <v>0</v>
      </c>
      <c r="H130" s="122" t="n">
        <v>0</v>
      </c>
      <c r="I130" s="122" t="n">
        <v>-2</v>
      </c>
      <c r="J130" s="122" t="n">
        <v>0</v>
      </c>
      <c r="K130" s="122" t="n">
        <v>-2</v>
      </c>
      <c r="L130" s="122" t="n">
        <v>0</v>
      </c>
      <c r="M130" s="122" t="n">
        <v>0</v>
      </c>
      <c r="N130" s="122" t="n">
        <v>0</v>
      </c>
      <c r="O130" s="122" t="n">
        <v>-2</v>
      </c>
      <c r="P130" s="122" t="n">
        <v>0</v>
      </c>
      <c r="Q130" s="122" t="n">
        <v>-2</v>
      </c>
      <c r="R130" s="122" t="n">
        <v>0</v>
      </c>
      <c r="S130" s="122" t="n">
        <v>0</v>
      </c>
      <c r="T130" s="122" t="n">
        <v>0</v>
      </c>
      <c r="U130" s="122" t="n">
        <v>-2</v>
      </c>
      <c r="V130" s="122" t="n">
        <v>0</v>
      </c>
      <c r="W130" s="122" t="n">
        <v>-8</v>
      </c>
      <c r="X130" s="122" t="n">
        <v>0</v>
      </c>
      <c r="Y130" s="122" t="n">
        <v>0</v>
      </c>
      <c r="Z130" s="122" t="n">
        <v>0</v>
      </c>
      <c r="AA130" s="122" t="n">
        <v>-2</v>
      </c>
      <c r="AB130" s="118" t="n"/>
      <c r="AC130" s="118" t="n"/>
      <c r="AD130" s="118" t="n"/>
      <c r="AE130" s="118" t="n"/>
    </row>
    <row r="131">
      <c r="A131" s="299" t="n">
        <v>44545</v>
      </c>
      <c r="B131" s="122" t="n">
        <v>0</v>
      </c>
      <c r="C131" s="122" t="n">
        <v>0</v>
      </c>
      <c r="D131" s="122" t="n">
        <v>0</v>
      </c>
      <c r="E131" s="122" t="n">
        <v>0</v>
      </c>
      <c r="F131" s="122" t="n">
        <v>0</v>
      </c>
      <c r="G131" s="122" t="n">
        <v>0</v>
      </c>
      <c r="H131" s="122" t="n">
        <v>0</v>
      </c>
      <c r="I131" s="122" t="n">
        <v>0</v>
      </c>
      <c r="J131" s="122" t="n">
        <v>0</v>
      </c>
      <c r="K131" s="122" t="n">
        <v>0</v>
      </c>
      <c r="L131" s="122" t="n">
        <v>0</v>
      </c>
      <c r="M131" s="122" t="n">
        <v>0</v>
      </c>
      <c r="N131" s="122" t="n">
        <v>0</v>
      </c>
      <c r="O131" s="122" t="n">
        <v>0</v>
      </c>
      <c r="P131" s="122" t="n">
        <v>0</v>
      </c>
      <c r="Q131" s="122" t="n">
        <v>0</v>
      </c>
      <c r="R131" s="122" t="n">
        <v>0</v>
      </c>
      <c r="S131" s="122" t="n">
        <v>0</v>
      </c>
      <c r="T131" s="122" t="n">
        <v>0</v>
      </c>
      <c r="U131" s="122" t="n">
        <v>0</v>
      </c>
      <c r="V131" s="122" t="n">
        <v>0</v>
      </c>
      <c r="W131" s="122" t="n">
        <v>0</v>
      </c>
      <c r="X131" s="122" t="n">
        <v>0</v>
      </c>
      <c r="Y131" s="122" t="n">
        <v>0</v>
      </c>
      <c r="Z131" s="122" t="n">
        <v>0</v>
      </c>
      <c r="AA131" s="122" t="n">
        <v>0</v>
      </c>
      <c r="AB131" s="118" t="n"/>
      <c r="AC131" s="118" t="n"/>
      <c r="AD131" s="118" t="n"/>
      <c r="AE131" s="118" t="n"/>
    </row>
    <row r="132">
      <c r="A132" s="299" t="n">
        <v>44546</v>
      </c>
      <c r="B132" s="122" t="n">
        <v>0</v>
      </c>
      <c r="C132" s="122" t="n">
        <v>0</v>
      </c>
      <c r="D132" s="122" t="n">
        <v>0</v>
      </c>
      <c r="E132" s="122" t="n">
        <v>0</v>
      </c>
      <c r="F132" s="122" t="n">
        <v>0</v>
      </c>
      <c r="G132" s="122" t="n">
        <v>0</v>
      </c>
      <c r="H132" s="122" t="n">
        <v>0</v>
      </c>
      <c r="I132" s="122" t="n">
        <v>-1</v>
      </c>
      <c r="J132" s="122" t="n">
        <v>0</v>
      </c>
      <c r="K132" s="122" t="n">
        <v>0</v>
      </c>
      <c r="L132" s="122" t="n">
        <v>1</v>
      </c>
      <c r="M132" s="122" t="n">
        <v>0</v>
      </c>
      <c r="N132" s="122" t="n">
        <v>0</v>
      </c>
      <c r="O132" s="122" t="n">
        <v>-1</v>
      </c>
      <c r="P132" s="122" t="n">
        <v>0</v>
      </c>
      <c r="Q132" s="122" t="n">
        <v>0</v>
      </c>
      <c r="R132" s="122" t="n">
        <v>0</v>
      </c>
      <c r="S132" s="122" t="n">
        <v>0</v>
      </c>
      <c r="T132" s="122" t="n">
        <v>0</v>
      </c>
      <c r="U132" s="122" t="n">
        <v>0</v>
      </c>
      <c r="V132" s="122" t="n">
        <v>0</v>
      </c>
      <c r="W132" s="122" t="n">
        <v>0</v>
      </c>
      <c r="X132" s="122" t="n">
        <v>0</v>
      </c>
      <c r="Y132" s="122" t="n">
        <v>0</v>
      </c>
      <c r="Z132" s="122" t="n">
        <v>0</v>
      </c>
      <c r="AA132" s="122" t="n">
        <v>-1</v>
      </c>
      <c r="AB132" s="118" t="n"/>
      <c r="AC132" s="118" t="n"/>
      <c r="AD132" s="118" t="n"/>
      <c r="AE132" s="118" t="n"/>
    </row>
    <row r="133">
      <c r="A133" s="299" t="n">
        <v>44547</v>
      </c>
      <c r="B133" s="122" t="n">
        <v>0</v>
      </c>
      <c r="C133" s="122" t="n">
        <v>0</v>
      </c>
      <c r="D133" s="122" t="n">
        <v>0</v>
      </c>
      <c r="E133" s="122" t="n">
        <v>0</v>
      </c>
      <c r="F133" s="122" t="n">
        <v>0</v>
      </c>
      <c r="G133" s="122" t="n">
        <v>0</v>
      </c>
      <c r="H133" s="122" t="n">
        <v>0</v>
      </c>
      <c r="I133" s="122" t="n">
        <v>-1</v>
      </c>
      <c r="J133" s="122" t="n">
        <v>0</v>
      </c>
      <c r="K133" s="122" t="n">
        <v>-1</v>
      </c>
      <c r="L133" s="122" t="n">
        <v>0</v>
      </c>
      <c r="M133" s="122" t="n">
        <v>0</v>
      </c>
      <c r="N133" s="122" t="n">
        <v>0</v>
      </c>
      <c r="O133" s="122" t="n">
        <v>0</v>
      </c>
      <c r="P133" s="122" t="n">
        <v>0</v>
      </c>
      <c r="Q133" s="122" t="n">
        <v>-1</v>
      </c>
      <c r="R133" s="122" t="n">
        <v>0</v>
      </c>
      <c r="S133" s="122" t="n">
        <v>0</v>
      </c>
      <c r="T133" s="122" t="n">
        <v>0</v>
      </c>
      <c r="U133" s="122" t="n">
        <v>-1</v>
      </c>
      <c r="V133" s="122" t="n">
        <v>0</v>
      </c>
      <c r="W133" s="122" t="n">
        <v>-4</v>
      </c>
      <c r="X133" s="122" t="n">
        <v>0</v>
      </c>
      <c r="Y133" s="122" t="n">
        <v>0</v>
      </c>
      <c r="Z133" s="122" t="n">
        <v>0</v>
      </c>
      <c r="AA133" s="122" t="n">
        <v>-1</v>
      </c>
      <c r="AB133" s="118" t="n"/>
      <c r="AC133" s="118" t="n"/>
      <c r="AD133" s="118" t="n"/>
      <c r="AE133" s="118" t="n"/>
    </row>
    <row r="134">
      <c r="A134" s="299" t="n">
        <v>44548</v>
      </c>
      <c r="B134" s="122" t="n">
        <v>0</v>
      </c>
      <c r="C134" s="122" t="n">
        <v>0</v>
      </c>
      <c r="D134" s="122" t="n">
        <v>0</v>
      </c>
      <c r="E134" s="122" t="n">
        <v>0</v>
      </c>
      <c r="F134" s="122" t="n">
        <v>0</v>
      </c>
      <c r="G134" s="122" t="n">
        <v>0</v>
      </c>
      <c r="H134" s="122" t="n">
        <v>0</v>
      </c>
      <c r="I134" s="122" t="n">
        <v>0</v>
      </c>
      <c r="J134" s="122" t="n">
        <v>0</v>
      </c>
      <c r="K134" s="122" t="n">
        <v>0</v>
      </c>
      <c r="L134" s="122" t="n">
        <v>0</v>
      </c>
      <c r="M134" s="122" t="n">
        <v>0</v>
      </c>
      <c r="N134" s="122" t="n">
        <v>0</v>
      </c>
      <c r="O134" s="122" t="n">
        <v>0</v>
      </c>
      <c r="P134" s="122" t="n">
        <v>0</v>
      </c>
      <c r="Q134" s="122" t="n">
        <v>0</v>
      </c>
      <c r="R134" s="122" t="n">
        <v>0</v>
      </c>
      <c r="S134" s="122" t="n">
        <v>0</v>
      </c>
      <c r="T134" s="122" t="n">
        <v>0</v>
      </c>
      <c r="U134" s="122" t="n">
        <v>0</v>
      </c>
      <c r="V134" s="122" t="n">
        <v>0</v>
      </c>
      <c r="W134" s="122" t="n">
        <v>0</v>
      </c>
      <c r="X134" s="122" t="n">
        <v>0</v>
      </c>
      <c r="Y134" s="122" t="n">
        <v>0</v>
      </c>
      <c r="Z134" s="122" t="n">
        <v>0</v>
      </c>
      <c r="AA134" s="122" t="n">
        <v>0</v>
      </c>
      <c r="AB134" s="118" t="n"/>
      <c r="AC134" s="118" t="n"/>
      <c r="AD134" s="118" t="n"/>
      <c r="AE134" s="118" t="n"/>
    </row>
    <row r="135">
      <c r="A135" s="299" t="n">
        <v>44549</v>
      </c>
      <c r="B135" s="122" t="n">
        <v>0</v>
      </c>
      <c r="C135" s="122" t="n">
        <v>0</v>
      </c>
      <c r="D135" s="122" t="n">
        <v>0</v>
      </c>
      <c r="E135" s="122" t="n">
        <v>0</v>
      </c>
      <c r="F135" s="122" t="n">
        <v>0</v>
      </c>
      <c r="G135" s="122" t="n">
        <v>0</v>
      </c>
      <c r="H135" s="122" t="n">
        <v>0</v>
      </c>
      <c r="I135" s="122" t="n">
        <v>0</v>
      </c>
      <c r="J135" s="122" t="n">
        <v>0</v>
      </c>
      <c r="K135" s="122" t="n">
        <v>0</v>
      </c>
      <c r="L135" s="122" t="n">
        <v>0</v>
      </c>
      <c r="M135" s="122" t="n">
        <v>0</v>
      </c>
      <c r="N135" s="122" t="n">
        <v>0</v>
      </c>
      <c r="O135" s="122" t="n">
        <v>0</v>
      </c>
      <c r="P135" s="122" t="n">
        <v>0</v>
      </c>
      <c r="Q135" s="122" t="n">
        <v>0</v>
      </c>
      <c r="R135" s="122" t="n">
        <v>0</v>
      </c>
      <c r="S135" s="122" t="n">
        <v>0</v>
      </c>
      <c r="T135" s="122" t="n">
        <v>0</v>
      </c>
      <c r="U135" s="122" t="n">
        <v>0</v>
      </c>
      <c r="V135" s="122" t="n">
        <v>0</v>
      </c>
      <c r="W135" s="122" t="n">
        <v>0</v>
      </c>
      <c r="X135" s="122" t="n">
        <v>0</v>
      </c>
      <c r="Y135" s="122" t="n">
        <v>0</v>
      </c>
      <c r="Z135" s="122" t="n">
        <v>0</v>
      </c>
      <c r="AA135" s="122" t="n">
        <v>0</v>
      </c>
      <c r="AB135" s="118" t="n"/>
      <c r="AC135" s="118" t="n"/>
      <c r="AD135" s="118" t="n"/>
      <c r="AE135" s="118" t="n"/>
    </row>
    <row r="136">
      <c r="A136" s="299" t="n">
        <v>44550</v>
      </c>
      <c r="B136" s="122" t="n">
        <v>0</v>
      </c>
      <c r="C136" s="122" t="n">
        <v>0</v>
      </c>
      <c r="D136" s="122" t="n">
        <v>0</v>
      </c>
      <c r="E136" s="122" t="n">
        <v>0</v>
      </c>
      <c r="F136" s="122" t="n">
        <v>0</v>
      </c>
      <c r="G136" s="122" t="n">
        <v>0</v>
      </c>
      <c r="H136" s="122" t="n">
        <v>0</v>
      </c>
      <c r="I136" s="122" t="n">
        <v>0</v>
      </c>
      <c r="J136" s="122" t="n">
        <v>0</v>
      </c>
      <c r="K136" s="122" t="n">
        <v>0</v>
      </c>
      <c r="L136" s="122" t="n">
        <v>0</v>
      </c>
      <c r="M136" s="122" t="n">
        <v>0</v>
      </c>
      <c r="N136" s="122" t="n">
        <v>0</v>
      </c>
      <c r="O136" s="122" t="n">
        <v>0</v>
      </c>
      <c r="P136" s="122" t="n">
        <v>0</v>
      </c>
      <c r="Q136" s="122" t="n">
        <v>0</v>
      </c>
      <c r="R136" s="122" t="n">
        <v>0</v>
      </c>
      <c r="S136" s="122" t="n">
        <v>0</v>
      </c>
      <c r="T136" s="122" t="n">
        <v>0</v>
      </c>
      <c r="U136" s="122" t="n">
        <v>0</v>
      </c>
      <c r="V136" s="122" t="n">
        <v>0</v>
      </c>
      <c r="W136" s="122" t="n">
        <v>0</v>
      </c>
      <c r="X136" s="122" t="n">
        <v>0</v>
      </c>
      <c r="Y136" s="122" t="n">
        <v>0</v>
      </c>
      <c r="Z136" s="122" t="n">
        <v>0</v>
      </c>
      <c r="AA136" s="122" t="n">
        <v>0</v>
      </c>
      <c r="AB136" s="118" t="n"/>
      <c r="AC136" s="118" t="n"/>
      <c r="AD136" s="118" t="n"/>
      <c r="AE136" s="118" t="n"/>
    </row>
    <row r="137">
      <c r="A137" s="299" t="n">
        <v>44551</v>
      </c>
      <c r="B137" s="122" t="n">
        <v>0</v>
      </c>
      <c r="C137" s="122" t="n">
        <v>0</v>
      </c>
      <c r="D137" s="122" t="n">
        <v>0</v>
      </c>
      <c r="E137" s="122" t="n">
        <v>0</v>
      </c>
      <c r="F137" s="122" t="n">
        <v>0</v>
      </c>
      <c r="G137" s="122" t="n">
        <v>0</v>
      </c>
      <c r="H137" s="122" t="n">
        <v>20</v>
      </c>
      <c r="I137" s="122" t="n">
        <v>0</v>
      </c>
      <c r="J137" s="122" t="n">
        <v>0</v>
      </c>
      <c r="K137" s="122" t="n">
        <v>0</v>
      </c>
      <c r="L137" s="122" t="n">
        <v>0</v>
      </c>
      <c r="M137" s="122" t="n">
        <v>0</v>
      </c>
      <c r="N137" s="122" t="n">
        <v>0</v>
      </c>
      <c r="O137" s="122" t="n">
        <v>-2</v>
      </c>
      <c r="P137" s="122" t="n">
        <v>0</v>
      </c>
      <c r="Q137" s="122" t="n">
        <v>-2</v>
      </c>
      <c r="R137" s="122" t="n">
        <v>0</v>
      </c>
      <c r="S137" s="122" t="n">
        <v>0</v>
      </c>
      <c r="T137" s="122" t="n">
        <v>0</v>
      </c>
      <c r="U137" s="122" t="n">
        <v>0</v>
      </c>
      <c r="V137" s="122" t="n">
        <v>0</v>
      </c>
      <c r="W137" s="122" t="n">
        <v>0</v>
      </c>
      <c r="X137" s="122" t="n">
        <v>0</v>
      </c>
      <c r="Y137" s="122" t="n">
        <v>0</v>
      </c>
      <c r="Z137" s="122" t="n">
        <v>0</v>
      </c>
      <c r="AA137" s="122" t="n">
        <v>0</v>
      </c>
      <c r="AB137" s="118" t="n"/>
      <c r="AC137" s="118" t="n"/>
      <c r="AD137" s="118" t="n"/>
      <c r="AE137" s="118" t="n"/>
    </row>
    <row r="138">
      <c r="A138" s="299" t="n">
        <v>44552</v>
      </c>
      <c r="B138" s="122" t="n">
        <v>0</v>
      </c>
      <c r="C138" s="122" t="n">
        <v>0</v>
      </c>
      <c r="D138" s="122" t="n">
        <v>0</v>
      </c>
      <c r="E138" s="122" t="n">
        <v>0</v>
      </c>
      <c r="F138" s="122" t="n">
        <v>0</v>
      </c>
      <c r="G138" s="122" t="n">
        <v>0</v>
      </c>
      <c r="H138" s="122" t="n">
        <v>0</v>
      </c>
      <c r="I138" s="122" t="n">
        <v>0</v>
      </c>
      <c r="J138" s="122" t="n">
        <v>0</v>
      </c>
      <c r="K138" s="122" t="n">
        <v>0</v>
      </c>
      <c r="L138" s="122" t="n">
        <v>0</v>
      </c>
      <c r="M138" s="122" t="n">
        <v>0</v>
      </c>
      <c r="N138" s="122" t="n">
        <v>0</v>
      </c>
      <c r="O138" s="122" t="n">
        <v>0</v>
      </c>
      <c r="P138" s="122" t="n">
        <v>0</v>
      </c>
      <c r="Q138" s="122" t="n">
        <v>0</v>
      </c>
      <c r="R138" s="122" t="n">
        <v>0</v>
      </c>
      <c r="S138" s="122" t="n">
        <v>0</v>
      </c>
      <c r="T138" s="122" t="n">
        <v>0</v>
      </c>
      <c r="U138" s="122" t="n">
        <v>0</v>
      </c>
      <c r="V138" s="122" t="n">
        <v>0</v>
      </c>
      <c r="W138" s="122" t="n">
        <v>0</v>
      </c>
      <c r="X138" s="122" t="n">
        <v>0</v>
      </c>
      <c r="Y138" s="122" t="n">
        <v>0</v>
      </c>
      <c r="Z138" s="122" t="n">
        <v>0</v>
      </c>
      <c r="AA138" s="122" t="n">
        <v>0</v>
      </c>
      <c r="AB138" s="118" t="n"/>
      <c r="AC138" s="118" t="n"/>
      <c r="AD138" s="118" t="n"/>
      <c r="AE138" s="118" t="n"/>
    </row>
    <row r="139">
      <c r="A139" s="299" t="n">
        <v>44553</v>
      </c>
      <c r="B139" s="122" t="n">
        <v>0</v>
      </c>
      <c r="C139" s="122" t="n">
        <v>0</v>
      </c>
      <c r="D139" s="122" t="n">
        <v>0</v>
      </c>
      <c r="E139" s="122" t="n">
        <v>0</v>
      </c>
      <c r="F139" s="122" t="n">
        <v>0</v>
      </c>
      <c r="G139" s="122" t="n">
        <v>0</v>
      </c>
      <c r="H139" s="122" t="n">
        <v>0</v>
      </c>
      <c r="I139" s="122" t="n">
        <v>0</v>
      </c>
      <c r="J139" s="122" t="n">
        <v>0</v>
      </c>
      <c r="K139" s="122" t="n">
        <v>0</v>
      </c>
      <c r="L139" s="122" t="n">
        <v>0</v>
      </c>
      <c r="M139" s="122" t="n">
        <v>0</v>
      </c>
      <c r="N139" s="122" t="n">
        <v>0</v>
      </c>
      <c r="O139" s="122" t="n">
        <v>0</v>
      </c>
      <c r="P139" s="122" t="n">
        <v>0</v>
      </c>
      <c r="Q139" s="122" t="n">
        <v>0</v>
      </c>
      <c r="R139" s="122" t="n">
        <v>0</v>
      </c>
      <c r="S139" s="122" t="n">
        <v>0</v>
      </c>
      <c r="T139" s="122" t="n">
        <v>0</v>
      </c>
      <c r="U139" s="122" t="n">
        <v>0</v>
      </c>
      <c r="V139" s="122" t="n">
        <v>0</v>
      </c>
      <c r="W139" s="122" t="n">
        <v>0</v>
      </c>
      <c r="X139" s="122" t="n">
        <v>0</v>
      </c>
      <c r="Y139" s="122" t="n">
        <v>0</v>
      </c>
      <c r="Z139" s="122" t="n">
        <v>0</v>
      </c>
      <c r="AA139" s="122" t="n">
        <v>0</v>
      </c>
      <c r="AB139" s="118" t="n"/>
      <c r="AC139" s="118" t="n"/>
      <c r="AD139" s="118" t="n"/>
      <c r="AE139" s="118" t="n"/>
    </row>
    <row r="140">
      <c r="A140" s="299" t="n">
        <v>44554</v>
      </c>
      <c r="B140" s="122" t="n">
        <v>0</v>
      </c>
      <c r="C140" s="122" t="n">
        <v>0</v>
      </c>
      <c r="D140" s="122" t="n">
        <v>0</v>
      </c>
      <c r="E140" s="122" t="n">
        <v>0</v>
      </c>
      <c r="F140" s="122" t="n">
        <v>0</v>
      </c>
      <c r="G140" s="122" t="n">
        <v>0</v>
      </c>
      <c r="H140" s="122" t="n">
        <v>0</v>
      </c>
      <c r="I140" s="122" t="n">
        <v>0</v>
      </c>
      <c r="J140" s="122" t="n">
        <v>0</v>
      </c>
      <c r="K140" s="122" t="n">
        <v>0</v>
      </c>
      <c r="L140" s="122" t="n">
        <v>0</v>
      </c>
      <c r="M140" s="122" t="n">
        <v>0</v>
      </c>
      <c r="N140" s="122" t="n">
        <v>0</v>
      </c>
      <c r="O140" s="122" t="n">
        <v>0</v>
      </c>
      <c r="P140" s="122" t="n">
        <v>0</v>
      </c>
      <c r="Q140" s="122" t="n">
        <v>0</v>
      </c>
      <c r="R140" s="122" t="n">
        <v>0</v>
      </c>
      <c r="S140" s="122" t="n">
        <v>0</v>
      </c>
      <c r="T140" s="122" t="n">
        <v>0</v>
      </c>
      <c r="U140" s="122" t="n">
        <v>0</v>
      </c>
      <c r="V140" s="122" t="n">
        <v>0</v>
      </c>
      <c r="W140" s="122" t="n">
        <v>0</v>
      </c>
      <c r="X140" s="122" t="n">
        <v>0</v>
      </c>
      <c r="Y140" s="122" t="n">
        <v>0</v>
      </c>
      <c r="Z140" s="122" t="n">
        <v>0</v>
      </c>
      <c r="AA140" s="122" t="n">
        <v>0</v>
      </c>
      <c r="AB140" s="118" t="n"/>
      <c r="AC140" s="118" t="n"/>
      <c r="AD140" s="118" t="n"/>
      <c r="AE140" s="118" t="n"/>
    </row>
    <row r="141">
      <c r="A141" s="299" t="n">
        <v>44555</v>
      </c>
      <c r="B141" s="122" t="n">
        <v>0</v>
      </c>
      <c r="C141" s="122" t="n">
        <v>0</v>
      </c>
      <c r="D141" s="122" t="n">
        <v>0</v>
      </c>
      <c r="E141" s="122" t="n">
        <v>0</v>
      </c>
      <c r="F141" s="122" t="n">
        <v>0</v>
      </c>
      <c r="G141" s="122" t="n">
        <v>0</v>
      </c>
      <c r="H141" s="122" t="n">
        <v>0</v>
      </c>
      <c r="I141" s="122" t="n">
        <v>0</v>
      </c>
      <c r="J141" s="122" t="n">
        <v>0</v>
      </c>
      <c r="K141" s="122" t="n">
        <v>0</v>
      </c>
      <c r="L141" s="122" t="n">
        <v>0</v>
      </c>
      <c r="M141" s="122" t="n">
        <v>0</v>
      </c>
      <c r="N141" s="122" t="n">
        <v>0</v>
      </c>
      <c r="O141" s="122" t="n">
        <v>0</v>
      </c>
      <c r="P141" s="122" t="n">
        <v>0</v>
      </c>
      <c r="Q141" s="122" t="n">
        <v>0</v>
      </c>
      <c r="R141" s="122" t="n">
        <v>0</v>
      </c>
      <c r="S141" s="122" t="n">
        <v>0</v>
      </c>
      <c r="T141" s="122" t="n">
        <v>0</v>
      </c>
      <c r="U141" s="122" t="n">
        <v>0</v>
      </c>
      <c r="V141" s="122" t="n">
        <v>0</v>
      </c>
      <c r="W141" s="122" t="n">
        <v>0</v>
      </c>
      <c r="X141" s="122" t="n">
        <v>0</v>
      </c>
      <c r="Y141" s="122" t="n">
        <v>0</v>
      </c>
      <c r="Z141" s="122" t="n">
        <v>0</v>
      </c>
      <c r="AA141" s="122" t="n">
        <v>0</v>
      </c>
      <c r="AB141" s="118" t="n"/>
      <c r="AC141" s="118" t="n"/>
      <c r="AD141" s="118" t="n"/>
      <c r="AE141" s="118" t="n"/>
    </row>
    <row r="142">
      <c r="A142" s="299" t="n">
        <v>44556</v>
      </c>
      <c r="B142" s="122" t="n">
        <v>0</v>
      </c>
      <c r="C142" s="122" t="n">
        <v>0</v>
      </c>
      <c r="D142" s="122" t="n">
        <v>0</v>
      </c>
      <c r="E142" s="122" t="n">
        <v>0</v>
      </c>
      <c r="F142" s="122" t="n">
        <v>0</v>
      </c>
      <c r="G142" s="122" t="n">
        <v>0</v>
      </c>
      <c r="H142" s="122" t="n">
        <v>0</v>
      </c>
      <c r="I142" s="122" t="n">
        <v>0</v>
      </c>
      <c r="J142" s="122" t="n">
        <v>0</v>
      </c>
      <c r="K142" s="122" t="n">
        <v>0</v>
      </c>
      <c r="L142" s="122" t="n">
        <v>0</v>
      </c>
      <c r="M142" s="122" t="n">
        <v>0</v>
      </c>
      <c r="N142" s="122" t="n">
        <v>0</v>
      </c>
      <c r="O142" s="122" t="n">
        <v>0</v>
      </c>
      <c r="P142" s="122" t="n">
        <v>0</v>
      </c>
      <c r="Q142" s="122" t="n">
        <v>0</v>
      </c>
      <c r="R142" s="122" t="n">
        <v>0</v>
      </c>
      <c r="S142" s="122" t="n">
        <v>0</v>
      </c>
      <c r="T142" s="122" t="n">
        <v>0</v>
      </c>
      <c r="U142" s="122" t="n">
        <v>0</v>
      </c>
      <c r="V142" s="122" t="n">
        <v>0</v>
      </c>
      <c r="W142" s="122" t="n">
        <v>0</v>
      </c>
      <c r="X142" s="122" t="n">
        <v>0</v>
      </c>
      <c r="Y142" s="122" t="n">
        <v>0</v>
      </c>
      <c r="Z142" s="122" t="n">
        <v>0</v>
      </c>
      <c r="AA142" s="122" t="n">
        <v>0</v>
      </c>
      <c r="AB142" s="118" t="n"/>
      <c r="AC142" s="118" t="n"/>
      <c r="AD142" s="118" t="n"/>
      <c r="AE142" s="118" t="n"/>
    </row>
    <row r="143">
      <c r="A143" s="299" t="n">
        <v>44557</v>
      </c>
      <c r="B143" s="122" t="n">
        <v>0</v>
      </c>
      <c r="C143" s="122" t="n">
        <v>0</v>
      </c>
      <c r="D143" s="122" t="n">
        <v>0</v>
      </c>
      <c r="E143" s="122" t="n">
        <v>0</v>
      </c>
      <c r="F143" s="122" t="n">
        <v>0</v>
      </c>
      <c r="G143" s="122" t="n">
        <v>0</v>
      </c>
      <c r="H143" s="122" t="n">
        <v>0</v>
      </c>
      <c r="I143" s="122" t="n">
        <v>0</v>
      </c>
      <c r="J143" s="122" t="n">
        <v>0</v>
      </c>
      <c r="K143" s="122" t="n">
        <v>0</v>
      </c>
      <c r="L143" s="122" t="n">
        <v>0</v>
      </c>
      <c r="M143" s="122" t="n">
        <v>0</v>
      </c>
      <c r="N143" s="122" t="n">
        <v>0</v>
      </c>
      <c r="O143" s="122" t="n">
        <v>0</v>
      </c>
      <c r="P143" s="122" t="n">
        <v>0</v>
      </c>
      <c r="Q143" s="122" t="n">
        <v>0</v>
      </c>
      <c r="R143" s="122" t="n">
        <v>0</v>
      </c>
      <c r="S143" s="122" t="n">
        <v>0</v>
      </c>
      <c r="T143" s="122" t="n">
        <v>0</v>
      </c>
      <c r="U143" s="122" t="n">
        <v>0</v>
      </c>
      <c r="V143" s="122" t="n">
        <v>0</v>
      </c>
      <c r="W143" s="122" t="n">
        <v>0</v>
      </c>
      <c r="X143" s="122" t="n">
        <v>0</v>
      </c>
      <c r="Y143" s="122" t="n">
        <v>0</v>
      </c>
      <c r="Z143" s="122" t="n">
        <v>0</v>
      </c>
      <c r="AA143" s="122" t="n">
        <v>0</v>
      </c>
      <c r="AB143" s="118" t="n"/>
      <c r="AC143" s="118" t="n"/>
      <c r="AD143" s="118" t="n"/>
      <c r="AE143" s="118" t="n"/>
    </row>
    <row r="144">
      <c r="A144" s="299" t="n">
        <v>44558</v>
      </c>
      <c r="B144" s="122" t="n">
        <v>0</v>
      </c>
      <c r="C144" s="122" t="n">
        <v>0</v>
      </c>
      <c r="D144" s="122" t="n">
        <v>0</v>
      </c>
      <c r="E144" s="122" t="n">
        <v>0</v>
      </c>
      <c r="F144" s="122" t="n">
        <v>0</v>
      </c>
      <c r="G144" s="122" t="n">
        <v>0</v>
      </c>
      <c r="H144" s="122" t="n">
        <v>0</v>
      </c>
      <c r="I144" s="122" t="n">
        <v>0</v>
      </c>
      <c r="J144" s="122" t="n">
        <v>0</v>
      </c>
      <c r="K144" s="122" t="n">
        <v>0</v>
      </c>
      <c r="L144" s="122" t="n">
        <v>0</v>
      </c>
      <c r="M144" s="122" t="n">
        <v>0</v>
      </c>
      <c r="N144" s="122" t="n">
        <v>0</v>
      </c>
      <c r="O144" s="122" t="n">
        <v>0</v>
      </c>
      <c r="P144" s="122" t="n">
        <v>0</v>
      </c>
      <c r="Q144" s="122" t="n">
        <v>0</v>
      </c>
      <c r="R144" s="122" t="n">
        <v>0</v>
      </c>
      <c r="S144" s="122" t="n">
        <v>0</v>
      </c>
      <c r="T144" s="122" t="n">
        <v>0</v>
      </c>
      <c r="U144" s="122" t="n">
        <v>0</v>
      </c>
      <c r="V144" s="122" t="n">
        <v>0</v>
      </c>
      <c r="W144" s="122" t="n">
        <v>0</v>
      </c>
      <c r="X144" s="122" t="n">
        <v>0</v>
      </c>
      <c r="Y144" s="122" t="n">
        <v>0</v>
      </c>
      <c r="Z144" s="122" t="n">
        <v>0</v>
      </c>
      <c r="AA144" s="122" t="n">
        <v>0</v>
      </c>
      <c r="AB144" s="118" t="n"/>
      <c r="AC144" s="118" t="n"/>
      <c r="AD144" s="118" t="n"/>
      <c r="AE144" s="118" t="n"/>
    </row>
    <row r="145">
      <c r="A145" s="299" t="n">
        <v>44559</v>
      </c>
      <c r="B145" s="122" t="n">
        <v>0</v>
      </c>
      <c r="C145" s="122" t="n">
        <v>0</v>
      </c>
      <c r="D145" s="122" t="n">
        <v>0</v>
      </c>
      <c r="E145" s="122" t="n">
        <v>0</v>
      </c>
      <c r="F145" s="122" t="n">
        <v>0</v>
      </c>
      <c r="G145" s="122" t="n">
        <v>0</v>
      </c>
      <c r="H145" s="122" t="n">
        <v>0</v>
      </c>
      <c r="I145" s="122" t="n">
        <v>0</v>
      </c>
      <c r="J145" s="122" t="n">
        <v>0</v>
      </c>
      <c r="K145" s="122" t="n">
        <v>0</v>
      </c>
      <c r="L145" s="122" t="n">
        <v>0</v>
      </c>
      <c r="M145" s="122" t="n">
        <v>-1</v>
      </c>
      <c r="N145" s="122" t="n">
        <v>0</v>
      </c>
      <c r="O145" s="122" t="n">
        <v>0</v>
      </c>
      <c r="P145" s="122" t="n">
        <v>0</v>
      </c>
      <c r="Q145" s="122" t="n">
        <v>0</v>
      </c>
      <c r="R145" s="122" t="n">
        <v>0</v>
      </c>
      <c r="S145" s="122" t="n">
        <v>0</v>
      </c>
      <c r="T145" s="122" t="n">
        <v>0</v>
      </c>
      <c r="U145" s="122" t="n">
        <v>0</v>
      </c>
      <c r="V145" s="122" t="n">
        <v>0</v>
      </c>
      <c r="W145" s="122" t="n">
        <v>0</v>
      </c>
      <c r="X145" s="122" t="n">
        <v>0</v>
      </c>
      <c r="Y145" s="122" t="n">
        <v>0</v>
      </c>
      <c r="Z145" s="122" t="n">
        <v>0</v>
      </c>
      <c r="AA145" s="122" t="n">
        <v>0</v>
      </c>
      <c r="AB145" s="118" t="n"/>
      <c r="AC145" s="118" t="n"/>
      <c r="AD145" s="118" t="n"/>
      <c r="AE145" s="118" t="n"/>
    </row>
    <row r="146">
      <c r="A146" s="299" t="n">
        <v>44560</v>
      </c>
      <c r="B146" s="122" t="n">
        <v>0</v>
      </c>
      <c r="C146" s="122" t="n">
        <v>0</v>
      </c>
      <c r="D146" s="122" t="n">
        <v>0</v>
      </c>
      <c r="E146" s="122" t="n">
        <v>0</v>
      </c>
      <c r="F146" s="122" t="n">
        <v>0</v>
      </c>
      <c r="G146" s="122" t="n">
        <v>0</v>
      </c>
      <c r="H146" s="122" t="n">
        <v>0</v>
      </c>
      <c r="I146" s="122" t="n">
        <v>0</v>
      </c>
      <c r="J146" s="122" t="n">
        <v>0</v>
      </c>
      <c r="K146" s="122" t="n">
        <v>0</v>
      </c>
      <c r="L146" s="122" t="n">
        <v>0</v>
      </c>
      <c r="M146" s="122" t="n">
        <v>0</v>
      </c>
      <c r="N146" s="122" t="n">
        <v>0</v>
      </c>
      <c r="O146" s="122" t="n">
        <v>0</v>
      </c>
      <c r="P146" s="122" t="n">
        <v>0</v>
      </c>
      <c r="Q146" s="122" t="n">
        <v>0</v>
      </c>
      <c r="R146" s="122" t="n">
        <v>0</v>
      </c>
      <c r="S146" s="122" t="n">
        <v>0</v>
      </c>
      <c r="T146" s="122" t="n">
        <v>0</v>
      </c>
      <c r="U146" s="122" t="n">
        <v>0</v>
      </c>
      <c r="V146" s="122" t="n">
        <v>0</v>
      </c>
      <c r="W146" s="122" t="n">
        <v>0</v>
      </c>
      <c r="X146" s="122" t="n">
        <v>0</v>
      </c>
      <c r="Y146" s="122" t="n">
        <v>0</v>
      </c>
      <c r="Z146" s="122" t="n">
        <v>0</v>
      </c>
      <c r="AA146" s="122" t="n">
        <v>0</v>
      </c>
      <c r="AB146" s="118" t="n"/>
      <c r="AC146" s="118" t="n"/>
      <c r="AD146" s="118" t="n"/>
      <c r="AE146" s="118" t="n"/>
    </row>
    <row r="147">
      <c r="A147" s="299" t="n">
        <v>44561</v>
      </c>
      <c r="B147" s="122" t="n">
        <v>0</v>
      </c>
      <c r="C147" s="122" t="n">
        <v>0</v>
      </c>
      <c r="D147" s="122" t="n">
        <v>0</v>
      </c>
      <c r="E147" s="122" t="n">
        <v>0</v>
      </c>
      <c r="F147" s="122" t="n">
        <v>0</v>
      </c>
      <c r="G147" s="122" t="n">
        <v>0</v>
      </c>
      <c r="H147" s="122" t="n">
        <v>0</v>
      </c>
      <c r="I147" s="122" t="n">
        <v>0</v>
      </c>
      <c r="J147" s="122" t="n">
        <v>0</v>
      </c>
      <c r="K147" s="122" t="n">
        <v>0</v>
      </c>
      <c r="L147" s="122" t="n">
        <v>0</v>
      </c>
      <c r="M147" s="122" t="n">
        <v>0</v>
      </c>
      <c r="N147" s="122" t="n">
        <v>0</v>
      </c>
      <c r="O147" s="122" t="n">
        <v>0</v>
      </c>
      <c r="P147" s="122" t="n">
        <v>0</v>
      </c>
      <c r="Q147" s="122" t="n">
        <v>0</v>
      </c>
      <c r="R147" s="122" t="n">
        <v>0</v>
      </c>
      <c r="S147" s="122" t="n">
        <v>0</v>
      </c>
      <c r="T147" s="122" t="n">
        <v>0</v>
      </c>
      <c r="U147" s="122" t="n">
        <v>0</v>
      </c>
      <c r="V147" s="122" t="n">
        <v>0</v>
      </c>
      <c r="W147" s="122" t="n">
        <v>0</v>
      </c>
      <c r="X147" s="122" t="n">
        <v>0</v>
      </c>
      <c r="Y147" s="122" t="n">
        <v>0</v>
      </c>
      <c r="Z147" s="122" t="n">
        <v>0</v>
      </c>
      <c r="AA147" s="122" t="n">
        <v>0</v>
      </c>
      <c r="AB147" s="118" t="n"/>
      <c r="AC147" s="118" t="n"/>
      <c r="AD147" s="118" t="n"/>
      <c r="AE147" s="118" t="n"/>
    </row>
    <row r="148">
      <c r="A148" s="299" t="n">
        <v>44562</v>
      </c>
      <c r="B148" s="122" t="n">
        <v>0</v>
      </c>
      <c r="C148" s="122" t="n">
        <v>0</v>
      </c>
      <c r="D148" s="122" t="n">
        <v>0</v>
      </c>
      <c r="E148" s="122" t="n">
        <v>0</v>
      </c>
      <c r="F148" s="122" t="n">
        <v>0</v>
      </c>
      <c r="G148" s="122" t="n">
        <v>0</v>
      </c>
      <c r="H148" s="122" t="n">
        <v>0</v>
      </c>
      <c r="I148" s="122" t="n">
        <v>0</v>
      </c>
      <c r="J148" s="122" t="n">
        <v>0</v>
      </c>
      <c r="K148" s="122" t="n">
        <v>0</v>
      </c>
      <c r="L148" s="122" t="n">
        <v>0</v>
      </c>
      <c r="M148" s="122" t="n">
        <v>0</v>
      </c>
      <c r="N148" s="122" t="n">
        <v>0</v>
      </c>
      <c r="O148" s="122" t="n">
        <v>0</v>
      </c>
      <c r="P148" s="122" t="n">
        <v>0</v>
      </c>
      <c r="Q148" s="122" t="n">
        <v>0</v>
      </c>
      <c r="R148" s="122" t="n">
        <v>0</v>
      </c>
      <c r="S148" s="122" t="n">
        <v>0</v>
      </c>
      <c r="T148" s="122" t="n">
        <v>0</v>
      </c>
      <c r="U148" s="122" t="n">
        <v>0</v>
      </c>
      <c r="V148" s="122" t="n">
        <v>0</v>
      </c>
      <c r="W148" s="122" t="n">
        <v>0</v>
      </c>
      <c r="X148" s="122" t="n">
        <v>0</v>
      </c>
      <c r="Y148" s="122" t="n">
        <v>0</v>
      </c>
      <c r="Z148" s="122" t="n">
        <v>0</v>
      </c>
      <c r="AA148" s="122" t="n">
        <v>0</v>
      </c>
      <c r="AB148" s="118" t="n"/>
      <c r="AC148" s="118" t="n"/>
      <c r="AD148" s="118" t="n"/>
      <c r="AE148" s="118" t="n"/>
    </row>
    <row r="149">
      <c r="A149" s="299" t="n">
        <v>44563</v>
      </c>
      <c r="B149" s="122" t="n">
        <v>0</v>
      </c>
      <c r="C149" s="122" t="n">
        <v>0</v>
      </c>
      <c r="D149" s="122" t="n">
        <v>0</v>
      </c>
      <c r="E149" s="122" t="n">
        <v>0</v>
      </c>
      <c r="F149" s="122" t="n">
        <v>0</v>
      </c>
      <c r="G149" s="122" t="n">
        <v>0</v>
      </c>
      <c r="H149" s="122" t="n">
        <v>0</v>
      </c>
      <c r="I149" s="122" t="n">
        <v>0</v>
      </c>
      <c r="J149" s="122" t="n">
        <v>0</v>
      </c>
      <c r="K149" s="122" t="n">
        <v>0</v>
      </c>
      <c r="L149" s="122" t="n">
        <v>0</v>
      </c>
      <c r="M149" s="122" t="n">
        <v>0</v>
      </c>
      <c r="N149" s="122" t="n">
        <v>0</v>
      </c>
      <c r="O149" s="122" t="n">
        <v>0</v>
      </c>
      <c r="P149" s="122" t="n">
        <v>0</v>
      </c>
      <c r="Q149" s="122" t="n">
        <v>0</v>
      </c>
      <c r="R149" s="122" t="n">
        <v>0</v>
      </c>
      <c r="S149" s="122" t="n">
        <v>0</v>
      </c>
      <c r="T149" s="122" t="n">
        <v>0</v>
      </c>
      <c r="U149" s="122" t="n">
        <v>0</v>
      </c>
      <c r="V149" s="122" t="n">
        <v>0</v>
      </c>
      <c r="W149" s="122" t="n">
        <v>0</v>
      </c>
      <c r="X149" s="122" t="n">
        <v>0</v>
      </c>
      <c r="Y149" s="122" t="n">
        <v>0</v>
      </c>
      <c r="Z149" s="122" t="n">
        <v>0</v>
      </c>
      <c r="AA149" s="122" t="n">
        <v>0</v>
      </c>
      <c r="AB149" s="118" t="n"/>
      <c r="AC149" s="118" t="n"/>
      <c r="AD149" s="118" t="n"/>
      <c r="AE149" s="118" t="n"/>
    </row>
    <row r="150">
      <c r="A150" s="299" t="n">
        <v>44564</v>
      </c>
      <c r="B150" s="122" t="n">
        <v>0</v>
      </c>
      <c r="C150" s="122" t="n">
        <v>0</v>
      </c>
      <c r="D150" s="122" t="n">
        <v>0</v>
      </c>
      <c r="E150" s="122" t="n">
        <v>0</v>
      </c>
      <c r="F150" s="122" t="n">
        <v>0</v>
      </c>
      <c r="G150" s="122" t="n">
        <v>0</v>
      </c>
      <c r="H150" s="122" t="n">
        <v>0</v>
      </c>
      <c r="I150" s="122" t="n">
        <v>0</v>
      </c>
      <c r="J150" s="122" t="n">
        <v>0</v>
      </c>
      <c r="K150" s="122" t="n">
        <v>0</v>
      </c>
      <c r="L150" s="122" t="n">
        <v>0</v>
      </c>
      <c r="M150" s="122" t="n">
        <v>0</v>
      </c>
      <c r="N150" s="122" t="n">
        <v>0</v>
      </c>
      <c r="O150" s="122" t="n">
        <v>0</v>
      </c>
      <c r="P150" s="122" t="n">
        <v>0</v>
      </c>
      <c r="Q150" s="122" t="n">
        <v>0</v>
      </c>
      <c r="R150" s="122" t="n">
        <v>0</v>
      </c>
      <c r="S150" s="122" t="n">
        <v>0</v>
      </c>
      <c r="T150" s="122" t="n">
        <v>0</v>
      </c>
      <c r="U150" s="122" t="n">
        <v>0</v>
      </c>
      <c r="V150" s="122" t="n">
        <v>0</v>
      </c>
      <c r="W150" s="122" t="n">
        <v>0</v>
      </c>
      <c r="X150" s="122" t="n">
        <v>0</v>
      </c>
      <c r="Y150" s="122" t="n">
        <v>0</v>
      </c>
      <c r="Z150" s="122" t="n">
        <v>0</v>
      </c>
      <c r="AA150" s="122" t="n">
        <v>0</v>
      </c>
      <c r="AB150" s="118" t="n"/>
      <c r="AC150" s="118" t="n"/>
      <c r="AD150" s="118" t="n"/>
      <c r="AE150" s="118" t="n"/>
    </row>
    <row r="151">
      <c r="A151" s="299" t="n">
        <v>44565</v>
      </c>
      <c r="B151" s="122" t="n">
        <v>0</v>
      </c>
      <c r="C151" s="122" t="n">
        <v>0</v>
      </c>
      <c r="D151" s="122" t="n">
        <v>0</v>
      </c>
      <c r="E151" s="122" t="n">
        <v>0</v>
      </c>
      <c r="F151" s="122" t="n">
        <v>0</v>
      </c>
      <c r="G151" s="122" t="n">
        <v>0</v>
      </c>
      <c r="H151" s="122" t="n">
        <v>0</v>
      </c>
      <c r="I151" s="122" t="n">
        <v>0</v>
      </c>
      <c r="J151" s="122" t="n">
        <v>0</v>
      </c>
      <c r="K151" s="122" t="n">
        <v>0</v>
      </c>
      <c r="L151" s="122" t="n">
        <v>0</v>
      </c>
      <c r="M151" s="122" t="n">
        <v>0</v>
      </c>
      <c r="N151" s="122" t="n">
        <v>0</v>
      </c>
      <c r="O151" s="122" t="n">
        <v>0</v>
      </c>
      <c r="P151" s="122" t="n">
        <v>0</v>
      </c>
      <c r="Q151" s="122" t="n">
        <v>0</v>
      </c>
      <c r="R151" s="122" t="n">
        <v>0</v>
      </c>
      <c r="S151" s="122" t="n">
        <v>0</v>
      </c>
      <c r="T151" s="122" t="n">
        <v>0</v>
      </c>
      <c r="U151" s="122" t="n">
        <v>0</v>
      </c>
      <c r="V151" s="122" t="n">
        <v>0</v>
      </c>
      <c r="W151" s="122" t="n">
        <v>0</v>
      </c>
      <c r="X151" s="122" t="n">
        <v>0</v>
      </c>
      <c r="Y151" s="122" t="n">
        <v>0</v>
      </c>
      <c r="Z151" s="122" t="n">
        <v>0</v>
      </c>
      <c r="AA151" s="122" t="n">
        <v>0</v>
      </c>
      <c r="AB151" s="118" t="n"/>
      <c r="AC151" s="118" t="n"/>
      <c r="AD151" s="118" t="n"/>
      <c r="AE151" s="118" t="n"/>
    </row>
    <row r="152">
      <c r="A152" s="299" t="n">
        <v>44566</v>
      </c>
      <c r="B152" s="122" t="n">
        <v>0</v>
      </c>
      <c r="C152" s="122" t="n">
        <v>0</v>
      </c>
      <c r="D152" s="122" t="n">
        <v>0</v>
      </c>
      <c r="E152" s="122" t="n">
        <v>0</v>
      </c>
      <c r="F152" s="122" t="n">
        <v>0</v>
      </c>
      <c r="G152" s="122" t="n">
        <v>0</v>
      </c>
      <c r="H152" s="122" t="n">
        <v>-1</v>
      </c>
      <c r="I152" s="122" t="n">
        <v>0</v>
      </c>
      <c r="J152" s="122" t="n">
        <v>-1</v>
      </c>
      <c r="K152" s="122" t="n">
        <v>0</v>
      </c>
      <c r="L152" s="122" t="n">
        <v>0</v>
      </c>
      <c r="M152" s="122" t="n">
        <v>0</v>
      </c>
      <c r="N152" s="122" t="n">
        <v>0</v>
      </c>
      <c r="O152" s="122" t="n">
        <v>0</v>
      </c>
      <c r="P152" s="122" t="n">
        <v>0</v>
      </c>
      <c r="Q152" s="122" t="n">
        <v>0</v>
      </c>
      <c r="R152" s="122" t="n">
        <v>0</v>
      </c>
      <c r="S152" s="122" t="n">
        <v>0</v>
      </c>
      <c r="T152" s="122" t="n">
        <v>0</v>
      </c>
      <c r="U152" s="122" t="n">
        <v>0</v>
      </c>
      <c r="V152" s="122" t="n">
        <v>0</v>
      </c>
      <c r="W152" s="122" t="n">
        <v>0</v>
      </c>
      <c r="X152" s="122" t="n">
        <v>0</v>
      </c>
      <c r="Y152" s="122" t="n">
        <v>0</v>
      </c>
      <c r="Z152" s="122" t="n">
        <v>0</v>
      </c>
      <c r="AA152" s="122" t="n">
        <v>0</v>
      </c>
      <c r="AB152" s="118" t="n"/>
      <c r="AC152" s="118" t="n"/>
      <c r="AD152" s="118" t="n"/>
      <c r="AE152" s="118" t="n"/>
    </row>
    <row r="153">
      <c r="A153" s="299" t="n">
        <v>44567</v>
      </c>
      <c r="B153" s="122" t="n">
        <v>0</v>
      </c>
      <c r="C153" s="122" t="n">
        <v>0</v>
      </c>
      <c r="D153" s="122" t="n">
        <v>0</v>
      </c>
      <c r="E153" s="122" t="n">
        <v>0</v>
      </c>
      <c r="F153" s="122" t="n">
        <v>0</v>
      </c>
      <c r="G153" s="122" t="n">
        <v>0</v>
      </c>
      <c r="H153" s="122" t="n">
        <v>0</v>
      </c>
      <c r="I153" s="122" t="n">
        <v>0</v>
      </c>
      <c r="J153" s="122" t="n">
        <v>0</v>
      </c>
      <c r="K153" s="122" t="n">
        <v>0</v>
      </c>
      <c r="L153" s="122" t="n">
        <v>0</v>
      </c>
      <c r="M153" s="122" t="n">
        <v>0</v>
      </c>
      <c r="N153" s="122" t="n">
        <v>0</v>
      </c>
      <c r="O153" s="122" t="n">
        <v>0</v>
      </c>
      <c r="P153" s="122" t="n">
        <v>0</v>
      </c>
      <c r="Q153" s="122" t="n">
        <v>0</v>
      </c>
      <c r="R153" s="122" t="n">
        <v>0</v>
      </c>
      <c r="S153" s="122" t="n">
        <v>0</v>
      </c>
      <c r="T153" s="122" t="n">
        <v>0</v>
      </c>
      <c r="U153" s="122" t="n">
        <v>0</v>
      </c>
      <c r="V153" s="122" t="n">
        <v>0</v>
      </c>
      <c r="W153" s="122" t="n">
        <v>0</v>
      </c>
      <c r="X153" s="122" t="n">
        <v>0</v>
      </c>
      <c r="Y153" s="122" t="n">
        <v>0</v>
      </c>
      <c r="Z153" s="122" t="n">
        <v>0</v>
      </c>
      <c r="AA153" s="122" t="n">
        <v>0</v>
      </c>
      <c r="AB153" s="118" t="n"/>
      <c r="AC153" s="118" t="n"/>
      <c r="AD153" s="118" t="n"/>
      <c r="AE153" s="118" t="n"/>
    </row>
    <row r="154">
      <c r="A154" s="299" t="n">
        <v>44568</v>
      </c>
      <c r="B154" s="122" t="n">
        <v>0</v>
      </c>
      <c r="C154" s="122" t="n">
        <v>0</v>
      </c>
      <c r="D154" s="122" t="n">
        <v>0</v>
      </c>
      <c r="E154" s="122" t="n">
        <v>0</v>
      </c>
      <c r="F154" s="122" t="n">
        <v>0</v>
      </c>
      <c r="G154" s="122" t="n">
        <v>0</v>
      </c>
      <c r="H154" s="122" t="n">
        <v>0</v>
      </c>
      <c r="I154" s="122" t="n">
        <v>0</v>
      </c>
      <c r="J154" s="122" t="n">
        <v>0</v>
      </c>
      <c r="K154" s="122" t="n">
        <v>0</v>
      </c>
      <c r="L154" s="122" t="n">
        <v>0</v>
      </c>
      <c r="M154" s="122" t="n">
        <v>0</v>
      </c>
      <c r="N154" s="122" t="n">
        <v>0</v>
      </c>
      <c r="O154" s="122" t="n">
        <v>0</v>
      </c>
      <c r="P154" s="122" t="n">
        <v>0</v>
      </c>
      <c r="Q154" s="122" t="n">
        <v>0</v>
      </c>
      <c r="R154" s="122" t="n">
        <v>0</v>
      </c>
      <c r="S154" s="122" t="n">
        <v>0</v>
      </c>
      <c r="T154" s="122" t="n">
        <v>0</v>
      </c>
      <c r="U154" s="122" t="n">
        <v>0</v>
      </c>
      <c r="V154" s="122" t="n">
        <v>0</v>
      </c>
      <c r="W154" s="122" t="n">
        <v>0</v>
      </c>
      <c r="X154" s="122" t="n">
        <v>0</v>
      </c>
      <c r="Y154" s="122" t="n">
        <v>0</v>
      </c>
      <c r="Z154" s="122" t="n">
        <v>0</v>
      </c>
      <c r="AA154" s="122" t="n">
        <v>0</v>
      </c>
      <c r="AB154" s="118" t="n"/>
      <c r="AC154" s="118" t="n"/>
      <c r="AD154" s="118" t="n"/>
      <c r="AE154" s="118" t="n"/>
    </row>
    <row r="155">
      <c r="A155" s="299" t="n">
        <v>44569</v>
      </c>
      <c r="B155" s="122" t="n">
        <v>0</v>
      </c>
      <c r="C155" s="122" t="n">
        <v>0</v>
      </c>
      <c r="D155" s="122" t="n">
        <v>0</v>
      </c>
      <c r="E155" s="122" t="n">
        <v>0</v>
      </c>
      <c r="F155" s="122" t="n">
        <v>0</v>
      </c>
      <c r="G155" s="122" t="n">
        <v>0</v>
      </c>
      <c r="H155" s="122" t="n">
        <v>0</v>
      </c>
      <c r="I155" s="122" t="n">
        <v>0</v>
      </c>
      <c r="J155" s="122" t="n">
        <v>0</v>
      </c>
      <c r="K155" s="122" t="n">
        <v>0</v>
      </c>
      <c r="L155" s="122" t="n">
        <v>0</v>
      </c>
      <c r="M155" s="122" t="n">
        <v>0</v>
      </c>
      <c r="N155" s="122" t="n">
        <v>0</v>
      </c>
      <c r="O155" s="122" t="n">
        <v>0</v>
      </c>
      <c r="P155" s="122" t="n">
        <v>0</v>
      </c>
      <c r="Q155" s="122" t="n">
        <v>0</v>
      </c>
      <c r="R155" s="122" t="n">
        <v>0</v>
      </c>
      <c r="S155" s="122" t="n">
        <v>0</v>
      </c>
      <c r="T155" s="122" t="n">
        <v>0</v>
      </c>
      <c r="U155" s="122" t="n">
        <v>0</v>
      </c>
      <c r="V155" s="122" t="n">
        <v>0</v>
      </c>
      <c r="W155" s="122" t="n">
        <v>0</v>
      </c>
      <c r="X155" s="122" t="n">
        <v>0</v>
      </c>
      <c r="Y155" s="122" t="n">
        <v>0</v>
      </c>
      <c r="Z155" s="122" t="n">
        <v>0</v>
      </c>
      <c r="AA155" s="122" t="n">
        <v>0</v>
      </c>
      <c r="AB155" s="118" t="n"/>
      <c r="AC155" s="118" t="n"/>
      <c r="AD155" s="118" t="n"/>
      <c r="AE155" s="118" t="n"/>
    </row>
    <row r="156">
      <c r="A156" s="299" t="n">
        <v>44570</v>
      </c>
      <c r="B156" s="122" t="n">
        <v>0</v>
      </c>
      <c r="C156" s="122" t="n">
        <v>0</v>
      </c>
      <c r="D156" s="122" t="n">
        <v>0</v>
      </c>
      <c r="E156" s="122" t="n">
        <v>0</v>
      </c>
      <c r="F156" s="122" t="n">
        <v>0</v>
      </c>
      <c r="G156" s="122" t="n">
        <v>0</v>
      </c>
      <c r="H156" s="122" t="n">
        <v>0</v>
      </c>
      <c r="I156" s="122" t="n">
        <v>0</v>
      </c>
      <c r="J156" s="122" t="n">
        <v>0</v>
      </c>
      <c r="K156" s="122" t="n">
        <v>0</v>
      </c>
      <c r="L156" s="122" t="n">
        <v>0</v>
      </c>
      <c r="M156" s="122" t="n">
        <v>0</v>
      </c>
      <c r="N156" s="122" t="n">
        <v>0</v>
      </c>
      <c r="O156" s="122" t="n">
        <v>0</v>
      </c>
      <c r="P156" s="122" t="n">
        <v>0</v>
      </c>
      <c r="Q156" s="122" t="n">
        <v>0</v>
      </c>
      <c r="R156" s="122" t="n">
        <v>0</v>
      </c>
      <c r="S156" s="122" t="n">
        <v>0</v>
      </c>
      <c r="T156" s="122" t="n">
        <v>0</v>
      </c>
      <c r="U156" s="122" t="n">
        <v>0</v>
      </c>
      <c r="V156" s="122" t="n">
        <v>0</v>
      </c>
      <c r="W156" s="122" t="n">
        <v>0</v>
      </c>
      <c r="X156" s="122" t="n">
        <v>0</v>
      </c>
      <c r="Y156" s="122" t="n">
        <v>0</v>
      </c>
      <c r="Z156" s="122" t="n">
        <v>0</v>
      </c>
      <c r="AA156" s="122" t="n">
        <v>0</v>
      </c>
      <c r="AB156" s="118" t="n"/>
      <c r="AC156" s="118" t="n"/>
      <c r="AD156" s="118" t="n"/>
      <c r="AE156" s="118" t="n"/>
    </row>
    <row r="157">
      <c r="A157" s="299" t="n">
        <v>44571</v>
      </c>
      <c r="B157" s="122" t="n">
        <v>0</v>
      </c>
      <c r="C157" s="122" t="n">
        <v>0</v>
      </c>
      <c r="D157" s="122" t="n">
        <v>0</v>
      </c>
      <c r="E157" s="122" t="n">
        <v>0</v>
      </c>
      <c r="F157" s="122" t="n">
        <v>0</v>
      </c>
      <c r="G157" s="122" t="n">
        <v>0</v>
      </c>
      <c r="H157" s="122" t="n">
        <v>0</v>
      </c>
      <c r="I157" s="122" t="n">
        <v>0</v>
      </c>
      <c r="J157" s="122" t="n">
        <v>0</v>
      </c>
      <c r="K157" s="122" t="n">
        <v>0</v>
      </c>
      <c r="L157" s="122" t="n">
        <v>100</v>
      </c>
      <c r="M157" s="122" t="n">
        <v>0</v>
      </c>
      <c r="N157" s="122" t="n">
        <v>0</v>
      </c>
      <c r="O157" s="122" t="n">
        <v>0</v>
      </c>
      <c r="P157" s="122" t="n">
        <v>0</v>
      </c>
      <c r="Q157" s="122" t="n">
        <v>0</v>
      </c>
      <c r="R157" s="122" t="n">
        <v>0</v>
      </c>
      <c r="S157" s="122" t="n">
        <v>0</v>
      </c>
      <c r="T157" s="122" t="n">
        <v>0</v>
      </c>
      <c r="U157" s="122" t="n">
        <v>0</v>
      </c>
      <c r="V157" s="122" t="n">
        <v>0</v>
      </c>
      <c r="W157" s="122" t="n">
        <v>0</v>
      </c>
      <c r="X157" s="122" t="n">
        <v>0</v>
      </c>
      <c r="Y157" s="122" t="n">
        <v>0</v>
      </c>
      <c r="Z157" s="122" t="n">
        <v>0</v>
      </c>
      <c r="AA157" s="122" t="n">
        <v>0</v>
      </c>
      <c r="AB157" s="118" t="n"/>
      <c r="AC157" s="118" t="n"/>
      <c r="AD157" s="118" t="n"/>
      <c r="AE157" s="118" t="n"/>
    </row>
    <row r="158">
      <c r="A158" s="299" t="n">
        <v>44572</v>
      </c>
      <c r="B158" s="122" t="n">
        <v>0</v>
      </c>
      <c r="C158" s="122" t="n">
        <v>0</v>
      </c>
      <c r="D158" s="122" t="n">
        <v>0</v>
      </c>
      <c r="E158" s="122" t="n">
        <v>0</v>
      </c>
      <c r="F158" s="122" t="n">
        <v>0</v>
      </c>
      <c r="G158" s="122" t="n">
        <v>0</v>
      </c>
      <c r="H158" s="122" t="n">
        <v>0</v>
      </c>
      <c r="I158" s="122" t="n">
        <v>0</v>
      </c>
      <c r="J158" s="122" t="n">
        <v>0</v>
      </c>
      <c r="K158" s="122" t="n">
        <v>0</v>
      </c>
      <c r="L158" s="122" t="n">
        <v>0</v>
      </c>
      <c r="M158" s="122" t="n">
        <v>0</v>
      </c>
      <c r="N158" s="122" t="n">
        <v>0</v>
      </c>
      <c r="O158" s="122" t="n">
        <v>0</v>
      </c>
      <c r="P158" s="122" t="n">
        <v>0</v>
      </c>
      <c r="Q158" s="122" t="n">
        <v>0</v>
      </c>
      <c r="R158" s="122" t="n">
        <v>0</v>
      </c>
      <c r="S158" s="122" t="n">
        <v>0</v>
      </c>
      <c r="T158" s="122" t="n">
        <v>0</v>
      </c>
      <c r="U158" s="122" t="n">
        <v>0</v>
      </c>
      <c r="V158" s="122" t="n">
        <v>0</v>
      </c>
      <c r="W158" s="122" t="n">
        <v>0</v>
      </c>
      <c r="X158" s="122" t="n">
        <v>0</v>
      </c>
      <c r="Y158" s="122" t="n">
        <v>0</v>
      </c>
      <c r="Z158" s="122" t="n">
        <v>0</v>
      </c>
      <c r="AA158" s="122" t="n">
        <v>0</v>
      </c>
      <c r="AB158" s="118" t="n"/>
      <c r="AC158" s="118" t="n"/>
      <c r="AD158" s="118" t="n"/>
      <c r="AE158" s="118" t="n"/>
    </row>
    <row r="159">
      <c r="A159" s="299" t="n">
        <v>44573</v>
      </c>
      <c r="B159" s="122" t="n">
        <v>0</v>
      </c>
      <c r="C159" s="122" t="n">
        <v>0</v>
      </c>
      <c r="D159" s="122" t="n">
        <v>0</v>
      </c>
      <c r="E159" s="122" t="n">
        <v>0</v>
      </c>
      <c r="F159" s="122" t="n">
        <v>0</v>
      </c>
      <c r="G159" s="122" t="n">
        <v>0</v>
      </c>
      <c r="H159" s="122" t="n">
        <v>0</v>
      </c>
      <c r="I159" s="122" t="n">
        <v>0</v>
      </c>
      <c r="J159" s="122" t="n">
        <v>0</v>
      </c>
      <c r="K159" s="122" t="n">
        <v>0</v>
      </c>
      <c r="L159" s="122" t="n">
        <v>0</v>
      </c>
      <c r="M159" s="122" t="n">
        <v>0</v>
      </c>
      <c r="N159" s="122" t="n">
        <v>0</v>
      </c>
      <c r="O159" s="122" t="n">
        <v>0</v>
      </c>
      <c r="P159" s="122" t="n">
        <v>0</v>
      </c>
      <c r="Q159" s="122" t="n">
        <v>0</v>
      </c>
      <c r="R159" s="122" t="n">
        <v>0</v>
      </c>
      <c r="S159" s="122" t="n">
        <v>0</v>
      </c>
      <c r="T159" s="122" t="n">
        <v>0</v>
      </c>
      <c r="U159" s="122" t="n">
        <v>0</v>
      </c>
      <c r="V159" s="122" t="n">
        <v>0</v>
      </c>
      <c r="W159" s="122" t="n">
        <v>0</v>
      </c>
      <c r="X159" s="122" t="n">
        <v>0</v>
      </c>
      <c r="Y159" s="122" t="n">
        <v>0</v>
      </c>
      <c r="Z159" s="122" t="n">
        <v>0</v>
      </c>
      <c r="AA159" s="122" t="n">
        <v>0</v>
      </c>
      <c r="AB159" s="118" t="n"/>
      <c r="AC159" s="118" t="n"/>
      <c r="AD159" s="118" t="n"/>
      <c r="AE159" s="118" t="n"/>
    </row>
    <row r="160">
      <c r="A160" s="299" t="n">
        <v>44574</v>
      </c>
      <c r="B160" s="122" t="n">
        <v>0</v>
      </c>
      <c r="C160" s="122" t="n">
        <v>0</v>
      </c>
      <c r="D160" s="122" t="n">
        <v>0</v>
      </c>
      <c r="E160" s="122" t="n">
        <v>0</v>
      </c>
      <c r="F160" s="122" t="n">
        <v>0</v>
      </c>
      <c r="G160" s="122" t="n">
        <v>0</v>
      </c>
      <c r="H160" s="122" t="n">
        <v>0</v>
      </c>
      <c r="I160" s="122" t="n">
        <v>0</v>
      </c>
      <c r="J160" s="122" t="n">
        <v>0</v>
      </c>
      <c r="K160" s="122" t="n">
        <v>0</v>
      </c>
      <c r="L160" s="122" t="n">
        <v>99</v>
      </c>
      <c r="M160" s="122" t="n">
        <v>0</v>
      </c>
      <c r="N160" s="122" t="n">
        <v>0</v>
      </c>
      <c r="O160" s="122" t="n">
        <v>0</v>
      </c>
      <c r="P160" s="122" t="n">
        <v>0</v>
      </c>
      <c r="Q160" s="122" t="n">
        <v>0</v>
      </c>
      <c r="R160" s="122" t="n">
        <v>0</v>
      </c>
      <c r="S160" s="122" t="n">
        <v>0</v>
      </c>
      <c r="T160" s="122" t="n">
        <v>0</v>
      </c>
      <c r="U160" s="122" t="n">
        <v>0</v>
      </c>
      <c r="V160" s="122" t="n">
        <v>0</v>
      </c>
      <c r="W160" s="122" t="n">
        <v>0</v>
      </c>
      <c r="X160" s="122" t="n">
        <v>0</v>
      </c>
      <c r="Y160" s="122" t="n">
        <v>0</v>
      </c>
      <c r="Z160" s="122" t="n">
        <v>0</v>
      </c>
      <c r="AA160" s="122" t="n">
        <v>0</v>
      </c>
      <c r="AB160" s="118" t="n"/>
      <c r="AC160" s="118" t="n"/>
      <c r="AD160" s="118" t="n"/>
      <c r="AE160" s="118" t="n"/>
    </row>
    <row r="161">
      <c r="A161" s="299" t="n">
        <v>44575</v>
      </c>
      <c r="B161" s="122" t="n">
        <v>0</v>
      </c>
      <c r="C161" s="122" t="n">
        <v>0</v>
      </c>
      <c r="D161" s="122" t="n">
        <v>0</v>
      </c>
      <c r="E161" s="122" t="n">
        <v>0</v>
      </c>
      <c r="F161" s="122" t="n">
        <v>0</v>
      </c>
      <c r="G161" s="122" t="n">
        <v>0</v>
      </c>
      <c r="H161" s="122" t="n">
        <v>0</v>
      </c>
      <c r="I161" s="122" t="n">
        <v>0</v>
      </c>
      <c r="J161" s="122" t="n">
        <v>0</v>
      </c>
      <c r="K161" s="122" t="n">
        <v>0</v>
      </c>
      <c r="L161" s="122" t="n">
        <v>0</v>
      </c>
      <c r="M161" s="122" t="n">
        <v>0</v>
      </c>
      <c r="N161" s="122" t="n">
        <v>0</v>
      </c>
      <c r="O161" s="122" t="n">
        <v>0</v>
      </c>
      <c r="P161" s="122" t="n">
        <v>0</v>
      </c>
      <c r="Q161" s="122" t="n">
        <v>0</v>
      </c>
      <c r="R161" s="122" t="n">
        <v>0</v>
      </c>
      <c r="S161" s="122" t="n">
        <v>0</v>
      </c>
      <c r="T161" s="122" t="n">
        <v>0</v>
      </c>
      <c r="U161" s="122" t="n">
        <v>0</v>
      </c>
      <c r="V161" s="122" t="n">
        <v>0</v>
      </c>
      <c r="W161" s="122" t="n">
        <v>0</v>
      </c>
      <c r="X161" s="122" t="n">
        <v>0</v>
      </c>
      <c r="Y161" s="122" t="n">
        <v>0</v>
      </c>
      <c r="Z161" s="122" t="n">
        <v>0</v>
      </c>
      <c r="AA161" s="122" t="n">
        <v>0</v>
      </c>
      <c r="AB161" s="118" t="n"/>
      <c r="AC161" s="118" t="n"/>
      <c r="AD161" s="118" t="n"/>
      <c r="AE161" s="118" t="n"/>
    </row>
    <row r="162">
      <c r="A162" s="299" t="n">
        <v>44576</v>
      </c>
      <c r="B162" s="122" t="n">
        <v>0</v>
      </c>
      <c r="C162" s="122" t="n">
        <v>0</v>
      </c>
      <c r="D162" s="122" t="n">
        <v>0</v>
      </c>
      <c r="E162" s="122" t="n">
        <v>0</v>
      </c>
      <c r="F162" s="122" t="n">
        <v>0</v>
      </c>
      <c r="G162" s="122" t="n">
        <v>0</v>
      </c>
      <c r="H162" s="122" t="n">
        <v>0</v>
      </c>
      <c r="I162" s="122" t="n">
        <v>0</v>
      </c>
      <c r="J162" s="122" t="n">
        <v>0</v>
      </c>
      <c r="K162" s="122" t="n">
        <v>0</v>
      </c>
      <c r="L162" s="122" t="n">
        <v>0</v>
      </c>
      <c r="M162" s="122" t="n">
        <v>0</v>
      </c>
      <c r="N162" s="122" t="n">
        <v>0</v>
      </c>
      <c r="O162" s="122" t="n">
        <v>0</v>
      </c>
      <c r="P162" s="122" t="n">
        <v>0</v>
      </c>
      <c r="Q162" s="122" t="n">
        <v>0</v>
      </c>
      <c r="R162" s="122" t="n">
        <v>0</v>
      </c>
      <c r="S162" s="122" t="n">
        <v>0</v>
      </c>
      <c r="T162" s="122" t="n">
        <v>0</v>
      </c>
      <c r="U162" s="122" t="n">
        <v>0</v>
      </c>
      <c r="V162" s="122" t="n">
        <v>0</v>
      </c>
      <c r="W162" s="122" t="n">
        <v>0</v>
      </c>
      <c r="X162" s="122" t="n">
        <v>0</v>
      </c>
      <c r="Y162" s="122" t="n">
        <v>0</v>
      </c>
      <c r="Z162" s="122" t="n">
        <v>0</v>
      </c>
      <c r="AA162" s="122" t="n">
        <v>0</v>
      </c>
      <c r="AB162" s="118" t="n"/>
      <c r="AC162" s="118" t="n"/>
      <c r="AD162" s="118" t="n"/>
      <c r="AE162" s="118" t="n"/>
    </row>
    <row r="163">
      <c r="A163" s="299" t="n">
        <v>44577</v>
      </c>
      <c r="B163" s="122" t="n">
        <v>0</v>
      </c>
      <c r="C163" s="122" t="n">
        <v>0</v>
      </c>
      <c r="D163" s="122" t="n">
        <v>0</v>
      </c>
      <c r="E163" s="122" t="n">
        <v>0</v>
      </c>
      <c r="F163" s="122" t="n">
        <v>0</v>
      </c>
      <c r="G163" s="122" t="n">
        <v>0</v>
      </c>
      <c r="H163" s="122" t="n">
        <v>0</v>
      </c>
      <c r="I163" s="122" t="n">
        <v>0</v>
      </c>
      <c r="J163" s="122" t="n">
        <v>0</v>
      </c>
      <c r="K163" s="122" t="n">
        <v>0</v>
      </c>
      <c r="L163" s="122" t="n">
        <v>0</v>
      </c>
      <c r="M163" s="122" t="n">
        <v>0</v>
      </c>
      <c r="N163" s="122" t="n">
        <v>0</v>
      </c>
      <c r="O163" s="122" t="n">
        <v>0</v>
      </c>
      <c r="P163" s="122" t="n">
        <v>0</v>
      </c>
      <c r="Q163" s="122" t="n">
        <v>0</v>
      </c>
      <c r="R163" s="122" t="n">
        <v>0</v>
      </c>
      <c r="S163" s="122" t="n">
        <v>0</v>
      </c>
      <c r="T163" s="122" t="n">
        <v>0</v>
      </c>
      <c r="U163" s="122" t="n">
        <v>0</v>
      </c>
      <c r="V163" s="122" t="n">
        <v>0</v>
      </c>
      <c r="W163" s="122" t="n">
        <v>0</v>
      </c>
      <c r="X163" s="122" t="n">
        <v>0</v>
      </c>
      <c r="Y163" s="122" t="n">
        <v>0</v>
      </c>
      <c r="Z163" s="122" t="n">
        <v>0</v>
      </c>
      <c r="AA163" s="122" t="n">
        <v>0</v>
      </c>
      <c r="AB163" s="118" t="n"/>
      <c r="AC163" s="118" t="n"/>
      <c r="AD163" s="118" t="n"/>
      <c r="AE163" s="118" t="n"/>
    </row>
    <row r="164">
      <c r="A164" s="299" t="n">
        <v>44578</v>
      </c>
      <c r="B164" s="122" t="n">
        <v>0</v>
      </c>
      <c r="C164" s="122" t="n">
        <v>0</v>
      </c>
      <c r="D164" s="122" t="n">
        <v>0</v>
      </c>
      <c r="E164" s="122" t="n">
        <v>0</v>
      </c>
      <c r="F164" s="122" t="n">
        <v>0</v>
      </c>
      <c r="G164" s="122" t="n">
        <v>0</v>
      </c>
      <c r="H164" s="122" t="n">
        <v>0</v>
      </c>
      <c r="I164" s="122" t="n">
        <v>0</v>
      </c>
      <c r="J164" s="122" t="n">
        <v>0</v>
      </c>
      <c r="K164" s="122" t="n">
        <v>0</v>
      </c>
      <c r="L164" s="122" t="n">
        <v>0</v>
      </c>
      <c r="M164" s="122" t="n">
        <v>0</v>
      </c>
      <c r="N164" s="122" t="n">
        <v>0</v>
      </c>
      <c r="O164" s="122" t="n">
        <v>0</v>
      </c>
      <c r="P164" s="122" t="n">
        <v>0</v>
      </c>
      <c r="Q164" s="122" t="n">
        <v>0</v>
      </c>
      <c r="R164" s="122" t="n">
        <v>0</v>
      </c>
      <c r="S164" s="122" t="n">
        <v>0</v>
      </c>
      <c r="T164" s="122" t="n">
        <v>0</v>
      </c>
      <c r="U164" s="122" t="n">
        <v>0</v>
      </c>
      <c r="V164" s="122" t="n">
        <v>0</v>
      </c>
      <c r="W164" s="122" t="n">
        <v>0</v>
      </c>
      <c r="X164" s="122" t="n">
        <v>0</v>
      </c>
      <c r="Y164" s="122" t="n">
        <v>0</v>
      </c>
      <c r="Z164" s="122" t="n">
        <v>0</v>
      </c>
      <c r="AA164" s="122" t="n">
        <v>0</v>
      </c>
      <c r="AB164" s="118" t="n"/>
      <c r="AC164" s="118" t="n"/>
      <c r="AD164" s="118" t="n"/>
      <c r="AE164" s="118" t="n"/>
    </row>
    <row r="165">
      <c r="A165" s="299" t="n">
        <v>44579</v>
      </c>
      <c r="B165" s="122" t="n">
        <v>0</v>
      </c>
      <c r="C165" s="122" t="n">
        <v>0</v>
      </c>
      <c r="D165" s="122" t="n">
        <v>0</v>
      </c>
      <c r="E165" s="122" t="n">
        <v>0</v>
      </c>
      <c r="F165" s="122" t="n">
        <v>0</v>
      </c>
      <c r="G165" s="122" t="n">
        <v>0</v>
      </c>
      <c r="H165" s="122" t="n">
        <v>0</v>
      </c>
      <c r="I165" s="122" t="n">
        <v>0</v>
      </c>
      <c r="J165" s="122" t="n">
        <v>0</v>
      </c>
      <c r="K165" s="122" t="n">
        <v>0</v>
      </c>
      <c r="L165" s="122" t="n">
        <v>0</v>
      </c>
      <c r="M165" s="122" t="n">
        <v>0</v>
      </c>
      <c r="N165" s="122" t="n">
        <v>75</v>
      </c>
      <c r="O165" s="122" t="n">
        <v>0</v>
      </c>
      <c r="P165" s="122" t="n">
        <v>0</v>
      </c>
      <c r="Q165" s="122" t="n">
        <v>0</v>
      </c>
      <c r="R165" s="122" t="n">
        <v>0</v>
      </c>
      <c r="S165" s="122" t="n">
        <v>0</v>
      </c>
      <c r="T165" s="122" t="n">
        <v>0</v>
      </c>
      <c r="U165" s="122" t="n">
        <v>0</v>
      </c>
      <c r="V165" s="122" t="n">
        <v>0</v>
      </c>
      <c r="W165" s="122" t="n">
        <v>0</v>
      </c>
      <c r="X165" s="122" t="n">
        <v>0</v>
      </c>
      <c r="Y165" s="122" t="n">
        <v>0</v>
      </c>
      <c r="Z165" s="122" t="n">
        <v>0</v>
      </c>
      <c r="AA165" s="122" t="n">
        <v>0</v>
      </c>
      <c r="AB165" s="118" t="n"/>
      <c r="AC165" s="118" t="n"/>
      <c r="AD165" s="118" t="n"/>
      <c r="AE165" s="118" t="n"/>
    </row>
    <row r="166">
      <c r="A166" s="299" t="n">
        <v>44580</v>
      </c>
      <c r="B166" s="122" t="n">
        <v>0</v>
      </c>
      <c r="C166" s="122" t="n">
        <v>0</v>
      </c>
      <c r="D166" s="122" t="n">
        <v>0</v>
      </c>
      <c r="E166" s="122" t="n">
        <v>0</v>
      </c>
      <c r="F166" s="122" t="n">
        <v>0</v>
      </c>
      <c r="G166" s="122" t="n">
        <v>0</v>
      </c>
      <c r="H166" s="122" t="n">
        <v>0</v>
      </c>
      <c r="I166" s="122" t="n">
        <v>0</v>
      </c>
      <c r="J166" s="122" t="n">
        <v>0</v>
      </c>
      <c r="K166" s="122" t="n">
        <v>0</v>
      </c>
      <c r="L166" s="122" t="n">
        <v>0</v>
      </c>
      <c r="M166" s="122" t="n">
        <v>0</v>
      </c>
      <c r="N166" s="122" t="n">
        <v>0</v>
      </c>
      <c r="O166" s="122" t="n">
        <v>0</v>
      </c>
      <c r="P166" s="122" t="n">
        <v>0</v>
      </c>
      <c r="Q166" s="122" t="n">
        <v>0</v>
      </c>
      <c r="R166" s="122" t="n">
        <v>0</v>
      </c>
      <c r="S166" s="122" t="n">
        <v>0</v>
      </c>
      <c r="T166" s="122" t="n">
        <v>0</v>
      </c>
      <c r="U166" s="122" t="n">
        <v>0</v>
      </c>
      <c r="V166" s="122" t="n">
        <v>0</v>
      </c>
      <c r="W166" s="122" t="n">
        <v>0</v>
      </c>
      <c r="X166" s="122" t="n">
        <v>0</v>
      </c>
      <c r="Y166" s="122" t="n">
        <v>0</v>
      </c>
      <c r="Z166" s="122" t="n">
        <v>0</v>
      </c>
      <c r="AA166" s="122" t="n">
        <v>0</v>
      </c>
      <c r="AB166" s="118" t="n"/>
      <c r="AC166" s="118" t="n"/>
      <c r="AD166" s="118" t="n"/>
      <c r="AE166" s="118" t="n"/>
    </row>
    <row r="167">
      <c r="A167" s="299" t="n">
        <v>44581</v>
      </c>
      <c r="B167" s="122" t="n">
        <v>0</v>
      </c>
      <c r="C167" s="122" t="n">
        <v>-5</v>
      </c>
      <c r="D167" s="122" t="n">
        <v>150</v>
      </c>
      <c r="E167" s="122" t="n">
        <v>-5</v>
      </c>
      <c r="F167" s="122" t="n">
        <v>0</v>
      </c>
      <c r="G167" s="122" t="n">
        <v>-5</v>
      </c>
      <c r="H167" s="122" t="n">
        <v>0</v>
      </c>
      <c r="I167" s="122" t="n">
        <v>0</v>
      </c>
      <c r="J167" s="122" t="n">
        <v>7</v>
      </c>
      <c r="K167" s="122" t="n">
        <v>0</v>
      </c>
      <c r="L167" s="122" t="n">
        <v>0</v>
      </c>
      <c r="M167" s="122" t="n">
        <v>0</v>
      </c>
      <c r="N167" s="122" t="n">
        <v>0</v>
      </c>
      <c r="O167" s="122" t="n">
        <v>0</v>
      </c>
      <c r="P167" s="122" t="n">
        <v>0</v>
      </c>
      <c r="Q167" s="122" t="n">
        <v>0</v>
      </c>
      <c r="R167" s="122" t="n">
        <v>0</v>
      </c>
      <c r="S167" s="122" t="n">
        <v>0</v>
      </c>
      <c r="T167" s="122" t="n">
        <v>0</v>
      </c>
      <c r="U167" s="122" t="n">
        <v>0</v>
      </c>
      <c r="V167" s="122" t="n">
        <v>0</v>
      </c>
      <c r="W167" s="122" t="n">
        <v>0</v>
      </c>
      <c r="X167" s="122" t="n">
        <v>0</v>
      </c>
      <c r="Y167" s="122" t="n">
        <v>0</v>
      </c>
      <c r="Z167" s="122" t="n">
        <v>0</v>
      </c>
      <c r="AA167" s="122" t="n">
        <v>0</v>
      </c>
      <c r="AB167" s="118" t="n"/>
      <c r="AC167" s="118" t="n"/>
      <c r="AD167" s="118" t="n"/>
      <c r="AE167" s="118" t="n"/>
    </row>
    <row r="168">
      <c r="A168" s="299" t="n">
        <v>44582</v>
      </c>
      <c r="B168" s="122" t="n">
        <v>0</v>
      </c>
      <c r="C168" s="122" t="n">
        <v>-5</v>
      </c>
      <c r="D168" s="122" t="n">
        <v>0</v>
      </c>
      <c r="E168" s="122" t="n">
        <v>-5</v>
      </c>
      <c r="F168" s="122" t="n">
        <v>0</v>
      </c>
      <c r="G168" s="122" t="n">
        <v>-5</v>
      </c>
      <c r="H168" s="122" t="n">
        <v>0</v>
      </c>
      <c r="I168" s="122" t="n">
        <v>-2</v>
      </c>
      <c r="J168" s="122" t="n">
        <v>0</v>
      </c>
      <c r="K168" s="122" t="n">
        <v>-1</v>
      </c>
      <c r="L168" s="122" t="n">
        <v>0</v>
      </c>
      <c r="M168" s="122" t="n">
        <v>0</v>
      </c>
      <c r="N168" s="122" t="n">
        <v>0</v>
      </c>
      <c r="O168" s="122" t="n">
        <v>0</v>
      </c>
      <c r="P168" s="122" t="n">
        <v>0</v>
      </c>
      <c r="Q168" s="122" t="n">
        <v>0</v>
      </c>
      <c r="R168" s="122" t="n">
        <v>0</v>
      </c>
      <c r="S168" s="122" t="n">
        <v>0</v>
      </c>
      <c r="T168" s="122" t="n">
        <v>0</v>
      </c>
      <c r="U168" s="122" t="n">
        <v>0</v>
      </c>
      <c r="V168" s="122" t="n">
        <v>0</v>
      </c>
      <c r="W168" s="122" t="n">
        <v>0</v>
      </c>
      <c r="X168" s="122" t="n">
        <v>0</v>
      </c>
      <c r="Y168" s="122" t="n">
        <v>0</v>
      </c>
      <c r="Z168" s="122" t="n">
        <v>0</v>
      </c>
      <c r="AA168" s="122" t="n">
        <v>0</v>
      </c>
      <c r="AB168" s="118" t="n"/>
      <c r="AC168" s="118" t="n"/>
      <c r="AD168" s="118" t="n"/>
      <c r="AE168" s="118" t="n"/>
    </row>
    <row r="169">
      <c r="A169" s="299" t="n">
        <v>44583</v>
      </c>
      <c r="B169" s="122" t="n">
        <v>0</v>
      </c>
      <c r="C169" s="122" t="n">
        <v>0</v>
      </c>
      <c r="D169" s="122" t="n">
        <v>0</v>
      </c>
      <c r="E169" s="122" t="n">
        <v>0</v>
      </c>
      <c r="F169" s="122" t="n">
        <v>0</v>
      </c>
      <c r="G169" s="122" t="n">
        <v>0</v>
      </c>
      <c r="H169" s="122" t="n">
        <v>0</v>
      </c>
      <c r="I169" s="122" t="n">
        <v>0</v>
      </c>
      <c r="J169" s="122" t="n">
        <v>0</v>
      </c>
      <c r="K169" s="122" t="n">
        <v>0</v>
      </c>
      <c r="L169" s="122" t="n">
        <v>0</v>
      </c>
      <c r="M169" s="122" t="n">
        <v>0</v>
      </c>
      <c r="N169" s="122" t="n">
        <v>0</v>
      </c>
      <c r="O169" s="122" t="n">
        <v>0</v>
      </c>
      <c r="P169" s="122" t="n">
        <v>0</v>
      </c>
      <c r="Q169" s="122" t="n">
        <v>0</v>
      </c>
      <c r="R169" s="122" t="n">
        <v>0</v>
      </c>
      <c r="S169" s="122" t="n">
        <v>0</v>
      </c>
      <c r="T169" s="122" t="n">
        <v>0</v>
      </c>
      <c r="U169" s="122" t="n">
        <v>0</v>
      </c>
      <c r="V169" s="122" t="n">
        <v>0</v>
      </c>
      <c r="W169" s="122" t="n">
        <v>0</v>
      </c>
      <c r="X169" s="122" t="n">
        <v>0</v>
      </c>
      <c r="Y169" s="122" t="n">
        <v>0</v>
      </c>
      <c r="Z169" s="122" t="n">
        <v>0</v>
      </c>
      <c r="AA169" s="122" t="n">
        <v>0</v>
      </c>
      <c r="AB169" s="118" t="n"/>
      <c r="AC169" s="118" t="n"/>
      <c r="AD169" s="118" t="n"/>
      <c r="AE169" s="118" t="n"/>
    </row>
    <row r="170">
      <c r="A170" s="299" t="n">
        <v>44584</v>
      </c>
      <c r="B170" s="122" t="n">
        <v>0</v>
      </c>
      <c r="C170" s="122" t="n">
        <v>0</v>
      </c>
      <c r="D170" s="122" t="n">
        <v>0</v>
      </c>
      <c r="E170" s="122" t="n">
        <v>0</v>
      </c>
      <c r="F170" s="122" t="n">
        <v>0</v>
      </c>
      <c r="G170" s="122" t="n">
        <v>0</v>
      </c>
      <c r="H170" s="122" t="n">
        <v>0</v>
      </c>
      <c r="I170" s="122" t="n">
        <v>0</v>
      </c>
      <c r="J170" s="122" t="n">
        <v>0</v>
      </c>
      <c r="K170" s="122" t="n">
        <v>0</v>
      </c>
      <c r="L170" s="122" t="n">
        <v>0</v>
      </c>
      <c r="M170" s="122" t="n">
        <v>0</v>
      </c>
      <c r="N170" s="122" t="n">
        <v>0</v>
      </c>
      <c r="O170" s="122" t="n">
        <v>0</v>
      </c>
      <c r="P170" s="122" t="n">
        <v>0</v>
      </c>
      <c r="Q170" s="122" t="n">
        <v>0</v>
      </c>
      <c r="R170" s="122" t="n">
        <v>0</v>
      </c>
      <c r="S170" s="122" t="n">
        <v>0</v>
      </c>
      <c r="T170" s="122" t="n">
        <v>0</v>
      </c>
      <c r="U170" s="122" t="n">
        <v>0</v>
      </c>
      <c r="V170" s="122" t="n">
        <v>0</v>
      </c>
      <c r="W170" s="122" t="n">
        <v>0</v>
      </c>
      <c r="X170" s="122" t="n">
        <v>0</v>
      </c>
      <c r="Y170" s="122" t="n">
        <v>0</v>
      </c>
      <c r="Z170" s="122" t="n">
        <v>0</v>
      </c>
      <c r="AA170" s="122" t="n">
        <v>0</v>
      </c>
      <c r="AB170" s="118" t="n"/>
      <c r="AC170" s="118" t="n"/>
      <c r="AD170" s="118" t="n"/>
      <c r="AE170" s="118" t="n"/>
    </row>
    <row r="171">
      <c r="A171" s="299" t="n">
        <v>44585</v>
      </c>
      <c r="B171" s="122" t="n">
        <v>0</v>
      </c>
      <c r="C171" s="122" t="n">
        <v>-5</v>
      </c>
      <c r="D171" s="122" t="n">
        <v>0</v>
      </c>
      <c r="E171" s="122" t="n">
        <v>-5</v>
      </c>
      <c r="F171" s="122" t="n">
        <v>0</v>
      </c>
      <c r="G171" s="122" t="n">
        <v>-5</v>
      </c>
      <c r="H171" s="122" t="n">
        <v>0</v>
      </c>
      <c r="I171" s="122" t="n">
        <v>0</v>
      </c>
      <c r="J171" s="122" t="n">
        <v>0</v>
      </c>
      <c r="K171" s="122" t="n">
        <v>0</v>
      </c>
      <c r="L171" s="122" t="n">
        <v>0</v>
      </c>
      <c r="M171" s="122" t="n">
        <v>0</v>
      </c>
      <c r="N171" s="122" t="n">
        <v>0</v>
      </c>
      <c r="O171" s="122" t="n">
        <v>0</v>
      </c>
      <c r="P171" s="122" t="n">
        <v>0</v>
      </c>
      <c r="Q171" s="122" t="n">
        <v>0</v>
      </c>
      <c r="R171" s="122" t="n">
        <v>0</v>
      </c>
      <c r="S171" s="122" t="n">
        <v>0</v>
      </c>
      <c r="T171" s="122" t="n">
        <v>0</v>
      </c>
      <c r="U171" s="122" t="n">
        <v>0</v>
      </c>
      <c r="V171" s="122" t="n">
        <v>0</v>
      </c>
      <c r="W171" s="122" t="n">
        <v>0</v>
      </c>
      <c r="X171" s="122" t="n">
        <v>0</v>
      </c>
      <c r="Y171" s="122" t="n">
        <v>0</v>
      </c>
      <c r="Z171" s="122" t="n">
        <v>0</v>
      </c>
      <c r="AA171" s="122" t="n">
        <v>0</v>
      </c>
      <c r="AB171" s="118" t="n"/>
      <c r="AC171" s="118" t="n"/>
      <c r="AD171" s="118" t="n"/>
      <c r="AE171" s="118" t="n"/>
    </row>
    <row r="172">
      <c r="A172" s="299" t="n">
        <v>44586</v>
      </c>
      <c r="B172" s="122" t="n">
        <v>0</v>
      </c>
      <c r="C172" s="122" t="n">
        <v>-5</v>
      </c>
      <c r="D172" s="122" t="n">
        <v>110</v>
      </c>
      <c r="E172" s="122" t="n">
        <v>-5</v>
      </c>
      <c r="F172" s="122" t="n">
        <v>0</v>
      </c>
      <c r="G172" s="122" t="n">
        <v>-5</v>
      </c>
      <c r="H172" s="122" t="n">
        <v>0</v>
      </c>
      <c r="I172" s="122" t="n">
        <v>-4</v>
      </c>
      <c r="J172" s="122" t="n">
        <v>40</v>
      </c>
      <c r="K172" s="122" t="n">
        <v>-4</v>
      </c>
      <c r="L172" s="122" t="n">
        <v>0</v>
      </c>
      <c r="M172" s="122" t="n">
        <v>-4</v>
      </c>
      <c r="N172" s="122" t="n">
        <v>0</v>
      </c>
      <c r="O172" s="122" t="n">
        <v>0</v>
      </c>
      <c r="P172" s="122" t="n">
        <v>0</v>
      </c>
      <c r="Q172" s="122" t="n">
        <v>-4</v>
      </c>
      <c r="R172" s="122" t="n">
        <v>0</v>
      </c>
      <c r="S172" s="122" t="n">
        <v>0</v>
      </c>
      <c r="T172" s="122" t="n">
        <v>0</v>
      </c>
      <c r="U172" s="122" t="n">
        <v>-4</v>
      </c>
      <c r="V172" s="122" t="n">
        <v>0</v>
      </c>
      <c r="W172" s="122" t="n">
        <v>-16</v>
      </c>
      <c r="X172" s="122" t="n">
        <v>0</v>
      </c>
      <c r="Y172" s="122" t="n">
        <v>-4</v>
      </c>
      <c r="Z172" s="122" t="n">
        <v>0</v>
      </c>
      <c r="AA172" s="122" t="n">
        <v>0</v>
      </c>
      <c r="AB172" s="118" t="n"/>
      <c r="AC172" s="118" t="n"/>
      <c r="AD172" s="118" t="n"/>
      <c r="AE172" s="118" t="n"/>
    </row>
    <row r="173">
      <c r="A173" s="299" t="n">
        <v>44587</v>
      </c>
      <c r="B173" s="122" t="n">
        <v>0</v>
      </c>
      <c r="C173" s="122" t="n">
        <v>-5</v>
      </c>
      <c r="D173" s="122" t="n">
        <v>0</v>
      </c>
      <c r="E173" s="122" t="n">
        <v>-5</v>
      </c>
      <c r="F173" s="122" t="n">
        <v>0</v>
      </c>
      <c r="G173" s="122" t="n">
        <v>-5</v>
      </c>
      <c r="H173" s="122" t="n">
        <v>0</v>
      </c>
      <c r="I173" s="122" t="n">
        <v>-6</v>
      </c>
      <c r="J173" s="122" t="n">
        <v>0</v>
      </c>
      <c r="K173" s="122" t="n">
        <v>-6</v>
      </c>
      <c r="L173" s="122" t="n">
        <v>0</v>
      </c>
      <c r="M173" s="122" t="n">
        <v>-6</v>
      </c>
      <c r="N173" s="122" t="n">
        <v>0</v>
      </c>
      <c r="O173" s="122" t="n">
        <v>0</v>
      </c>
      <c r="P173" s="122" t="n">
        <v>0</v>
      </c>
      <c r="Q173" s="122" t="n">
        <v>-6</v>
      </c>
      <c r="R173" s="122" t="n">
        <v>0</v>
      </c>
      <c r="S173" s="122" t="n">
        <v>0</v>
      </c>
      <c r="T173" s="122" t="n">
        <v>0</v>
      </c>
      <c r="U173" s="122" t="n">
        <v>-6</v>
      </c>
      <c r="V173" s="122" t="n">
        <v>0</v>
      </c>
      <c r="W173" s="122" t="n">
        <v>-24</v>
      </c>
      <c r="X173" s="122" t="n">
        <v>0</v>
      </c>
      <c r="Y173" s="122" t="n">
        <v>-6</v>
      </c>
      <c r="Z173" s="122" t="n">
        <v>0</v>
      </c>
      <c r="AA173" s="122" t="n">
        <v>0</v>
      </c>
      <c r="AB173" s="118" t="n"/>
      <c r="AC173" s="118" t="n"/>
      <c r="AD173" s="118" t="n"/>
      <c r="AE173" s="118" t="n"/>
    </row>
    <row r="174">
      <c r="A174" s="299" t="n">
        <v>44588</v>
      </c>
      <c r="B174" s="122" t="n">
        <v>0</v>
      </c>
      <c r="C174" s="122" t="n">
        <v>-5</v>
      </c>
      <c r="D174" s="122" t="n">
        <v>0</v>
      </c>
      <c r="E174" s="122" t="n">
        <v>-5</v>
      </c>
      <c r="F174" s="122" t="n">
        <v>0</v>
      </c>
      <c r="G174" s="122" t="n">
        <v>-5</v>
      </c>
      <c r="H174" s="122" t="n">
        <v>0</v>
      </c>
      <c r="I174" s="122" t="n">
        <v>-6</v>
      </c>
      <c r="J174" s="122" t="n">
        <v>113</v>
      </c>
      <c r="K174" s="122" t="n">
        <v>-6</v>
      </c>
      <c r="L174" s="122" t="n">
        <v>0</v>
      </c>
      <c r="M174" s="122" t="n">
        <v>-6</v>
      </c>
      <c r="N174" s="122" t="n">
        <v>0</v>
      </c>
      <c r="O174" s="122" t="n">
        <v>0</v>
      </c>
      <c r="P174" s="122" t="n">
        <v>0</v>
      </c>
      <c r="Q174" s="122" t="n">
        <v>-6</v>
      </c>
      <c r="R174" s="122" t="n">
        <v>0</v>
      </c>
      <c r="S174" s="122" t="n">
        <v>0</v>
      </c>
      <c r="T174" s="122" t="n">
        <v>0</v>
      </c>
      <c r="U174" s="122" t="n">
        <v>-6</v>
      </c>
      <c r="V174" s="122" t="n">
        <v>0</v>
      </c>
      <c r="W174" s="122" t="n">
        <v>-24</v>
      </c>
      <c r="X174" s="122" t="n">
        <v>0</v>
      </c>
      <c r="Y174" s="122" t="n">
        <v>-6</v>
      </c>
      <c r="Z174" s="122" t="n">
        <v>0</v>
      </c>
      <c r="AA174" s="122" t="n">
        <v>0</v>
      </c>
      <c r="AB174" s="118" t="n"/>
      <c r="AC174" s="118" t="n"/>
      <c r="AD174" s="118" t="n"/>
      <c r="AE174" s="118" t="n"/>
    </row>
    <row r="175">
      <c r="A175" s="299" t="n">
        <v>44589</v>
      </c>
      <c r="B175" s="122" t="n">
        <v>0</v>
      </c>
      <c r="C175" s="122" t="n">
        <v>-5</v>
      </c>
      <c r="D175" s="122" t="n">
        <v>0</v>
      </c>
      <c r="E175" s="122" t="n">
        <v>-5</v>
      </c>
      <c r="F175" s="122" t="n">
        <v>0</v>
      </c>
      <c r="G175" s="122" t="n">
        <v>-5</v>
      </c>
      <c r="H175" s="122" t="n">
        <v>0</v>
      </c>
      <c r="I175" s="122" t="n">
        <v>-5</v>
      </c>
      <c r="J175" s="122" t="n">
        <v>0</v>
      </c>
      <c r="K175" s="122" t="n">
        <v>-5</v>
      </c>
      <c r="L175" s="122" t="n">
        <v>0</v>
      </c>
      <c r="M175" s="122" t="n">
        <v>-4</v>
      </c>
      <c r="N175" s="122" t="n">
        <v>0</v>
      </c>
      <c r="O175" s="122" t="n">
        <v>-1</v>
      </c>
      <c r="P175" s="122" t="n">
        <v>0</v>
      </c>
      <c r="Q175" s="122" t="n">
        <v>-5</v>
      </c>
      <c r="R175" s="122" t="n">
        <v>0</v>
      </c>
      <c r="S175" s="122" t="n">
        <v>0</v>
      </c>
      <c r="T175" s="122" t="n">
        <v>0</v>
      </c>
      <c r="U175" s="122" t="n">
        <v>-5</v>
      </c>
      <c r="V175" s="122" t="n">
        <v>0</v>
      </c>
      <c r="W175" s="122" t="n">
        <v>-20</v>
      </c>
      <c r="X175" s="122" t="n">
        <v>0</v>
      </c>
      <c r="Y175" s="122" t="n">
        <v>-4</v>
      </c>
      <c r="Z175" s="122" t="n">
        <v>0</v>
      </c>
      <c r="AA175" s="122" t="n">
        <v>-1</v>
      </c>
      <c r="AB175" s="118" t="n"/>
      <c r="AC175" s="118" t="n"/>
      <c r="AD175" s="118" t="n"/>
      <c r="AE175" s="118" t="n"/>
    </row>
    <row r="176">
      <c r="A176" s="299" t="n">
        <v>44590</v>
      </c>
      <c r="B176" s="122" t="n">
        <v>0</v>
      </c>
      <c r="C176" s="122" t="n">
        <v>0</v>
      </c>
      <c r="D176" s="122" t="n">
        <v>0</v>
      </c>
      <c r="E176" s="122" t="n">
        <v>0</v>
      </c>
      <c r="F176" s="122" t="n">
        <v>0</v>
      </c>
      <c r="G176" s="122" t="n">
        <v>0</v>
      </c>
      <c r="H176" s="122" t="n">
        <v>0</v>
      </c>
      <c r="I176" s="122" t="n">
        <v>0</v>
      </c>
      <c r="J176" s="122" t="n">
        <v>0</v>
      </c>
      <c r="K176" s="122" t="n">
        <v>0</v>
      </c>
      <c r="L176" s="122" t="n">
        <v>0</v>
      </c>
      <c r="M176" s="122" t="n">
        <v>0</v>
      </c>
      <c r="N176" s="122" t="n">
        <v>0</v>
      </c>
      <c r="O176" s="122" t="n">
        <v>0</v>
      </c>
      <c r="P176" s="122" t="n">
        <v>0</v>
      </c>
      <c r="Q176" s="122" t="n">
        <v>0</v>
      </c>
      <c r="R176" s="122" t="n">
        <v>0</v>
      </c>
      <c r="S176" s="122" t="n">
        <v>0</v>
      </c>
      <c r="T176" s="122" t="n">
        <v>0</v>
      </c>
      <c r="U176" s="122" t="n">
        <v>0</v>
      </c>
      <c r="V176" s="122" t="n">
        <v>0</v>
      </c>
      <c r="W176" s="122" t="n">
        <v>0</v>
      </c>
      <c r="X176" s="122" t="n">
        <v>0</v>
      </c>
      <c r="Y176" s="122" t="n">
        <v>0</v>
      </c>
      <c r="Z176" s="122" t="n">
        <v>0</v>
      </c>
      <c r="AA176" s="122" t="n">
        <v>0</v>
      </c>
      <c r="AB176" s="118" t="n"/>
      <c r="AC176" s="118" t="n"/>
      <c r="AD176" s="118" t="n"/>
      <c r="AE176" s="118" t="n"/>
    </row>
    <row r="177">
      <c r="A177" s="299" t="n">
        <v>44591</v>
      </c>
      <c r="B177" s="122" t="n">
        <v>0</v>
      </c>
      <c r="C177" s="122" t="n">
        <v>0</v>
      </c>
      <c r="D177" s="122" t="n">
        <v>0</v>
      </c>
      <c r="E177" s="122" t="n">
        <v>0</v>
      </c>
      <c r="F177" s="122" t="n">
        <v>0</v>
      </c>
      <c r="G177" s="122" t="n">
        <v>0</v>
      </c>
      <c r="H177" s="122" t="n">
        <v>0</v>
      </c>
      <c r="I177" s="122" t="n">
        <v>0</v>
      </c>
      <c r="J177" s="122" t="n">
        <v>0</v>
      </c>
      <c r="K177" s="122" t="n">
        <v>0</v>
      </c>
      <c r="L177" s="122" t="n">
        <v>0</v>
      </c>
      <c r="M177" s="122" t="n">
        <v>0</v>
      </c>
      <c r="N177" s="122" t="n">
        <v>0</v>
      </c>
      <c r="O177" s="122" t="n">
        <v>0</v>
      </c>
      <c r="P177" s="122" t="n">
        <v>0</v>
      </c>
      <c r="Q177" s="122" t="n">
        <v>0</v>
      </c>
      <c r="R177" s="122" t="n">
        <v>0</v>
      </c>
      <c r="S177" s="122" t="n">
        <v>0</v>
      </c>
      <c r="T177" s="122" t="n">
        <v>0</v>
      </c>
      <c r="U177" s="122" t="n">
        <v>0</v>
      </c>
      <c r="V177" s="122" t="n">
        <v>0</v>
      </c>
      <c r="W177" s="122" t="n">
        <v>0</v>
      </c>
      <c r="X177" s="122" t="n">
        <v>0</v>
      </c>
      <c r="Y177" s="122" t="n">
        <v>0</v>
      </c>
      <c r="Z177" s="122" t="n">
        <v>0</v>
      </c>
      <c r="AA177" s="122" t="n">
        <v>0</v>
      </c>
      <c r="AB177" s="118" t="n"/>
      <c r="AC177" s="118" t="n"/>
      <c r="AD177" s="118" t="n"/>
      <c r="AE177" s="118" t="n"/>
    </row>
    <row r="178">
      <c r="A178" s="299" t="n">
        <v>44592</v>
      </c>
      <c r="B178" s="122" t="n">
        <v>0</v>
      </c>
      <c r="C178" s="122" t="n">
        <v>-5</v>
      </c>
      <c r="D178" s="122" t="n">
        <v>0</v>
      </c>
      <c r="E178" s="122" t="n">
        <v>-5</v>
      </c>
      <c r="F178" s="122" t="n">
        <v>0</v>
      </c>
      <c r="G178" s="122" t="n">
        <v>-5</v>
      </c>
      <c r="H178" s="122" t="n">
        <v>0</v>
      </c>
      <c r="I178" s="122" t="n">
        <v>-2</v>
      </c>
      <c r="J178" s="122" t="n">
        <v>0</v>
      </c>
      <c r="K178" s="122" t="n">
        <v>-2</v>
      </c>
      <c r="L178" s="122" t="n">
        <v>0</v>
      </c>
      <c r="M178" s="122" t="n">
        <v>0</v>
      </c>
      <c r="N178" s="122" t="n">
        <v>0</v>
      </c>
      <c r="O178" s="122" t="n">
        <v>-2</v>
      </c>
      <c r="P178" s="122" t="n">
        <v>0</v>
      </c>
      <c r="Q178" s="122" t="n">
        <v>-2</v>
      </c>
      <c r="R178" s="122" t="n">
        <v>0</v>
      </c>
      <c r="S178" s="122" t="n">
        <v>0</v>
      </c>
      <c r="T178" s="122" t="n">
        <v>0</v>
      </c>
      <c r="U178" s="122" t="n">
        <v>-2</v>
      </c>
      <c r="V178" s="122" t="n">
        <v>0</v>
      </c>
      <c r="W178" s="122" t="n">
        <v>-8</v>
      </c>
      <c r="X178" s="122" t="n">
        <v>0</v>
      </c>
      <c r="Y178" s="122" t="n">
        <v>0</v>
      </c>
      <c r="Z178" s="122" t="n">
        <v>0</v>
      </c>
      <c r="AA178" s="122" t="n">
        <v>-2</v>
      </c>
      <c r="AB178" s="118" t="n"/>
      <c r="AC178" s="118" t="n"/>
      <c r="AD178" s="118" t="n"/>
      <c r="AE178" s="118" t="n"/>
    </row>
    <row r="179">
      <c r="A179" s="299" t="n">
        <v>44593</v>
      </c>
      <c r="B179" s="122" t="n">
        <v>0</v>
      </c>
      <c r="C179" s="122" t="n">
        <v>-5</v>
      </c>
      <c r="D179" s="122" t="n">
        <v>0</v>
      </c>
      <c r="E179" s="122" t="n">
        <v>-5</v>
      </c>
      <c r="F179" s="122" t="n">
        <v>0</v>
      </c>
      <c r="G179" s="122" t="n">
        <v>-5</v>
      </c>
      <c r="H179" s="122" t="n">
        <v>0</v>
      </c>
      <c r="I179" s="122" t="n">
        <v>-3</v>
      </c>
      <c r="J179" s="122" t="n">
        <v>0</v>
      </c>
      <c r="K179" s="122" t="n">
        <v>-3</v>
      </c>
      <c r="L179" s="122" t="n">
        <v>0</v>
      </c>
      <c r="M179" s="122" t="n">
        <v>0</v>
      </c>
      <c r="N179" s="122" t="n">
        <v>0</v>
      </c>
      <c r="O179" s="122" t="n">
        <v>-2</v>
      </c>
      <c r="P179" s="122" t="n">
        <v>0</v>
      </c>
      <c r="Q179" s="122" t="n">
        <v>-3</v>
      </c>
      <c r="R179" s="122" t="n">
        <v>0</v>
      </c>
      <c r="S179" s="122" t="n">
        <v>0</v>
      </c>
      <c r="T179" s="122" t="n">
        <v>0</v>
      </c>
      <c r="U179" s="122" t="n">
        <v>-3</v>
      </c>
      <c r="V179" s="122" t="n">
        <v>0</v>
      </c>
      <c r="W179" s="122" t="n">
        <v>-12</v>
      </c>
      <c r="X179" s="122" t="n">
        <v>0</v>
      </c>
      <c r="Y179" s="122" t="n">
        <v>0</v>
      </c>
      <c r="Z179" s="122" t="n">
        <v>0</v>
      </c>
      <c r="AA179" s="122" t="n">
        <v>-3</v>
      </c>
      <c r="AB179" s="118" t="n"/>
      <c r="AC179" s="118" t="n"/>
      <c r="AD179" s="118" t="n"/>
      <c r="AE179" s="118" t="n"/>
    </row>
    <row r="180">
      <c r="A180" s="299" t="n">
        <v>44594</v>
      </c>
      <c r="B180" s="122" t="n">
        <v>0</v>
      </c>
      <c r="C180" s="122" t="n">
        <v>-5</v>
      </c>
      <c r="D180" s="122" t="n">
        <v>0</v>
      </c>
      <c r="E180" s="122" t="n">
        <v>-5</v>
      </c>
      <c r="F180" s="122" t="n">
        <v>0</v>
      </c>
      <c r="G180" s="122" t="n">
        <v>-5</v>
      </c>
      <c r="H180" s="122" t="n">
        <v>0</v>
      </c>
      <c r="I180" s="122" t="n">
        <v>-2</v>
      </c>
      <c r="J180" s="122" t="n">
        <v>0</v>
      </c>
      <c r="K180" s="122" t="n">
        <v>-2</v>
      </c>
      <c r="L180" s="122" t="n">
        <v>0</v>
      </c>
      <c r="M180" s="122" t="n">
        <v>0</v>
      </c>
      <c r="N180" s="122" t="n">
        <v>0</v>
      </c>
      <c r="O180" s="122" t="n">
        <v>-2</v>
      </c>
      <c r="P180" s="122" t="n">
        <v>0</v>
      </c>
      <c r="Q180" s="122" t="n">
        <v>-2</v>
      </c>
      <c r="R180" s="122" t="n">
        <v>0</v>
      </c>
      <c r="S180" s="122" t="n">
        <v>0</v>
      </c>
      <c r="T180" s="122" t="n">
        <v>0</v>
      </c>
      <c r="U180" s="122" t="n">
        <v>-2</v>
      </c>
      <c r="V180" s="122" t="n">
        <v>0</v>
      </c>
      <c r="W180" s="122" t="n">
        <v>-8</v>
      </c>
      <c r="X180" s="122" t="n">
        <v>0</v>
      </c>
      <c r="Y180" s="122" t="n">
        <v>0</v>
      </c>
      <c r="Z180" s="122" t="n">
        <v>0</v>
      </c>
      <c r="AA180" s="122" t="n">
        <v>-2</v>
      </c>
      <c r="AB180" s="118" t="n"/>
      <c r="AC180" s="118" t="n"/>
      <c r="AD180" s="118" t="n"/>
      <c r="AE180" s="118" t="n"/>
    </row>
    <row r="181">
      <c r="A181" s="299" t="n">
        <v>44595</v>
      </c>
      <c r="B181" s="122" t="n">
        <v>0</v>
      </c>
      <c r="C181" s="122" t="n">
        <v>-5</v>
      </c>
      <c r="D181" s="122" t="n">
        <v>0</v>
      </c>
      <c r="E181" s="122" t="n">
        <v>-5</v>
      </c>
      <c r="F181" s="122" t="n">
        <v>0</v>
      </c>
      <c r="G181" s="122" t="n">
        <v>-5</v>
      </c>
      <c r="H181" s="122" t="n">
        <v>0</v>
      </c>
      <c r="I181" s="122" t="n">
        <v>-2</v>
      </c>
      <c r="J181" s="122" t="n">
        <v>0</v>
      </c>
      <c r="K181" s="122" t="n">
        <v>-2</v>
      </c>
      <c r="L181" s="122" t="n">
        <v>0</v>
      </c>
      <c r="M181" s="122" t="n">
        <v>0</v>
      </c>
      <c r="N181" s="122" t="n">
        <v>0</v>
      </c>
      <c r="O181" s="122" t="n">
        <v>-2</v>
      </c>
      <c r="P181" s="122" t="n">
        <v>0</v>
      </c>
      <c r="Q181" s="122" t="n">
        <v>-2</v>
      </c>
      <c r="R181" s="122" t="n">
        <v>0</v>
      </c>
      <c r="S181" s="122" t="n">
        <v>0</v>
      </c>
      <c r="T181" s="122" t="n">
        <v>0</v>
      </c>
      <c r="U181" s="122" t="n">
        <v>-2</v>
      </c>
      <c r="V181" s="122" t="n">
        <v>0</v>
      </c>
      <c r="W181" s="122" t="n">
        <v>-8</v>
      </c>
      <c r="X181" s="122" t="n">
        <v>0</v>
      </c>
      <c r="Y181" s="122" t="n">
        <v>0</v>
      </c>
      <c r="Z181" s="122" t="n">
        <v>0</v>
      </c>
      <c r="AA181" s="122" t="n">
        <v>-2</v>
      </c>
      <c r="AB181" s="118" t="n"/>
      <c r="AC181" s="118" t="n"/>
      <c r="AD181" s="118" t="n"/>
      <c r="AE181" s="118" t="n"/>
    </row>
    <row r="182">
      <c r="A182" s="299" t="n">
        <v>44596</v>
      </c>
      <c r="B182" s="122" t="n">
        <v>0</v>
      </c>
      <c r="C182" s="122" t="n">
        <v>-5</v>
      </c>
      <c r="D182" s="122" t="n">
        <v>0</v>
      </c>
      <c r="E182" s="122" t="n">
        <v>-5</v>
      </c>
      <c r="F182" s="122" t="n">
        <v>0</v>
      </c>
      <c r="G182" s="122" t="n">
        <v>-5</v>
      </c>
      <c r="H182" s="122" t="n">
        <v>8</v>
      </c>
      <c r="I182" s="122" t="n">
        <v>-3</v>
      </c>
      <c r="J182" s="122" t="n">
        <v>0</v>
      </c>
      <c r="K182" s="122" t="n">
        <v>-3</v>
      </c>
      <c r="L182" s="122" t="n">
        <v>0</v>
      </c>
      <c r="M182" s="122" t="n">
        <v>0</v>
      </c>
      <c r="N182" s="122" t="n">
        <v>0</v>
      </c>
      <c r="O182" s="122" t="n">
        <v>-3</v>
      </c>
      <c r="P182" s="122" t="n">
        <v>0</v>
      </c>
      <c r="Q182" s="122" t="n">
        <v>-3</v>
      </c>
      <c r="R182" s="122" t="n">
        <v>0</v>
      </c>
      <c r="S182" s="122" t="n">
        <v>0</v>
      </c>
      <c r="T182" s="122" t="n">
        <v>0</v>
      </c>
      <c r="U182" s="122" t="n">
        <v>-3</v>
      </c>
      <c r="V182" s="122" t="n">
        <v>0</v>
      </c>
      <c r="W182" s="122" t="n">
        <v>-12</v>
      </c>
      <c r="X182" s="122" t="n">
        <v>0</v>
      </c>
      <c r="Y182" s="122" t="n">
        <v>0</v>
      </c>
      <c r="Z182" s="122" t="n">
        <v>0</v>
      </c>
      <c r="AA182" s="122" t="n">
        <v>-3</v>
      </c>
      <c r="AB182" s="118" t="n"/>
      <c r="AC182" s="118" t="n"/>
      <c r="AD182" s="118" t="n"/>
      <c r="AE182" s="118" t="n"/>
    </row>
    <row r="183">
      <c r="A183" s="299" t="n">
        <v>44597</v>
      </c>
      <c r="B183" s="122" t="n">
        <v>0</v>
      </c>
      <c r="C183" s="122" t="n">
        <v>0</v>
      </c>
      <c r="D183" s="122" t="n">
        <v>0</v>
      </c>
      <c r="E183" s="122" t="n">
        <v>0</v>
      </c>
      <c r="F183" s="122" t="n">
        <v>0</v>
      </c>
      <c r="G183" s="122" t="n">
        <v>0</v>
      </c>
      <c r="H183" s="122" t="n">
        <v>0</v>
      </c>
      <c r="I183" s="122" t="n">
        <v>0</v>
      </c>
      <c r="J183" s="122" t="n">
        <v>0</v>
      </c>
      <c r="K183" s="122" t="n">
        <v>0</v>
      </c>
      <c r="L183" s="122" t="n">
        <v>0</v>
      </c>
      <c r="M183" s="122" t="n">
        <v>0</v>
      </c>
      <c r="N183" s="122" t="n">
        <v>0</v>
      </c>
      <c r="O183" s="122" t="n">
        <v>0</v>
      </c>
      <c r="P183" s="122" t="n">
        <v>0</v>
      </c>
      <c r="Q183" s="122" t="n">
        <v>0</v>
      </c>
      <c r="R183" s="122" t="n">
        <v>0</v>
      </c>
      <c r="S183" s="122" t="n">
        <v>0</v>
      </c>
      <c r="T183" s="122" t="n">
        <v>0</v>
      </c>
      <c r="U183" s="122" t="n">
        <v>0</v>
      </c>
      <c r="V183" s="122" t="n">
        <v>0</v>
      </c>
      <c r="W183" s="122" t="n">
        <v>0</v>
      </c>
      <c r="X183" s="122" t="n">
        <v>0</v>
      </c>
      <c r="Y183" s="122" t="n">
        <v>0</v>
      </c>
      <c r="Z183" s="122" t="n">
        <v>0</v>
      </c>
      <c r="AA183" s="122" t="n">
        <v>0</v>
      </c>
      <c r="AB183" s="118" t="n"/>
      <c r="AC183" s="118" t="n"/>
      <c r="AD183" s="118" t="n"/>
      <c r="AE183" s="118" t="n"/>
    </row>
    <row r="184">
      <c r="A184" s="299" t="n">
        <v>44598</v>
      </c>
      <c r="B184" s="122" t="n">
        <v>0</v>
      </c>
      <c r="C184" s="122" t="n">
        <v>0</v>
      </c>
      <c r="D184" s="122" t="n">
        <v>0</v>
      </c>
      <c r="E184" s="122" t="n">
        <v>0</v>
      </c>
      <c r="F184" s="122" t="n">
        <v>0</v>
      </c>
      <c r="G184" s="122" t="n">
        <v>0</v>
      </c>
      <c r="H184" s="122" t="n">
        <v>0</v>
      </c>
      <c r="I184" s="122" t="n">
        <v>0</v>
      </c>
      <c r="J184" s="122" t="n">
        <v>0</v>
      </c>
      <c r="K184" s="122" t="n">
        <v>0</v>
      </c>
      <c r="L184" s="122" t="n">
        <v>0</v>
      </c>
      <c r="M184" s="122" t="n">
        <v>0</v>
      </c>
      <c r="N184" s="122" t="n">
        <v>0</v>
      </c>
      <c r="O184" s="122" t="n">
        <v>0</v>
      </c>
      <c r="P184" s="122" t="n">
        <v>0</v>
      </c>
      <c r="Q184" s="122" t="n">
        <v>0</v>
      </c>
      <c r="R184" s="122" t="n">
        <v>0</v>
      </c>
      <c r="S184" s="122" t="n">
        <v>0</v>
      </c>
      <c r="T184" s="122" t="n">
        <v>0</v>
      </c>
      <c r="U184" s="122" t="n">
        <v>0</v>
      </c>
      <c r="V184" s="122" t="n">
        <v>0</v>
      </c>
      <c r="W184" s="122" t="n">
        <v>0</v>
      </c>
      <c r="X184" s="122" t="n">
        <v>0</v>
      </c>
      <c r="Y184" s="122" t="n">
        <v>0</v>
      </c>
      <c r="Z184" s="122" t="n">
        <v>0</v>
      </c>
      <c r="AA184" s="122" t="n">
        <v>0</v>
      </c>
      <c r="AB184" s="118" t="n"/>
      <c r="AC184" s="118" t="n"/>
      <c r="AD184" s="118" t="n"/>
      <c r="AE184" s="118" t="n"/>
    </row>
    <row r="185">
      <c r="A185" s="299" t="n">
        <v>44599</v>
      </c>
      <c r="B185" s="122" t="n">
        <v>0</v>
      </c>
      <c r="C185" s="122" t="n">
        <v>-5</v>
      </c>
      <c r="D185" s="122" t="n">
        <v>5</v>
      </c>
      <c r="E185" s="122" t="n">
        <v>-5</v>
      </c>
      <c r="F185" s="122" t="n">
        <v>0</v>
      </c>
      <c r="G185" s="122" t="n">
        <v>-5</v>
      </c>
      <c r="H185" s="122" t="n">
        <v>0</v>
      </c>
      <c r="I185" s="122" t="n">
        <v>-4</v>
      </c>
      <c r="J185" s="122" t="n">
        <v>0</v>
      </c>
      <c r="K185" s="122" t="n">
        <v>-3</v>
      </c>
      <c r="L185" s="122" t="n">
        <v>0</v>
      </c>
      <c r="M185" s="122" t="n">
        <v>0</v>
      </c>
      <c r="N185" s="122" t="n">
        <v>0</v>
      </c>
      <c r="O185" s="122" t="n">
        <v>-3</v>
      </c>
      <c r="P185" s="122" t="n">
        <v>0</v>
      </c>
      <c r="Q185" s="122" t="n">
        <v>-3</v>
      </c>
      <c r="R185" s="122" t="n">
        <v>0</v>
      </c>
      <c r="S185" s="122" t="n">
        <v>0</v>
      </c>
      <c r="T185" s="122" t="n">
        <v>0</v>
      </c>
      <c r="U185" s="122" t="n">
        <v>-3</v>
      </c>
      <c r="V185" s="122" t="n">
        <v>0</v>
      </c>
      <c r="W185" s="122" t="n">
        <v>-12</v>
      </c>
      <c r="X185" s="122" t="n">
        <v>0</v>
      </c>
      <c r="Y185" s="122" t="n">
        <v>0</v>
      </c>
      <c r="Z185" s="122" t="n">
        <v>0</v>
      </c>
      <c r="AA185" s="122" t="n">
        <v>-3</v>
      </c>
      <c r="AB185" s="118" t="n"/>
      <c r="AC185" s="118" t="n"/>
      <c r="AD185" s="118" t="n"/>
      <c r="AE185" s="118" t="n"/>
    </row>
    <row r="186">
      <c r="A186" s="299" t="n">
        <v>44600</v>
      </c>
      <c r="B186" s="122" t="n">
        <v>0</v>
      </c>
      <c r="C186" s="122" t="n">
        <v>-5</v>
      </c>
      <c r="D186" s="122" t="n">
        <v>0</v>
      </c>
      <c r="E186" s="122" t="n">
        <v>-5</v>
      </c>
      <c r="F186" s="122" t="n">
        <v>0</v>
      </c>
      <c r="G186" s="122" t="n">
        <v>-5</v>
      </c>
      <c r="H186" s="122" t="n">
        <v>6</v>
      </c>
      <c r="I186" s="122" t="n">
        <v>-6</v>
      </c>
      <c r="J186" s="122" t="n">
        <v>0</v>
      </c>
      <c r="K186" s="122" t="n">
        <v>-6</v>
      </c>
      <c r="L186" s="122" t="n">
        <v>0</v>
      </c>
      <c r="M186" s="122" t="n">
        <v>0</v>
      </c>
      <c r="N186" s="122" t="n">
        <v>0</v>
      </c>
      <c r="O186" s="122" t="n">
        <v>-6</v>
      </c>
      <c r="P186" s="122" t="n">
        <v>0</v>
      </c>
      <c r="Q186" s="122" t="n">
        <v>-6</v>
      </c>
      <c r="R186" s="122" t="n">
        <v>0</v>
      </c>
      <c r="S186" s="122" t="n">
        <v>0</v>
      </c>
      <c r="T186" s="122" t="n">
        <v>0</v>
      </c>
      <c r="U186" s="122" t="n">
        <v>-6</v>
      </c>
      <c r="V186" s="122" t="n">
        <v>0</v>
      </c>
      <c r="W186" s="122" t="n">
        <v>-24</v>
      </c>
      <c r="X186" s="122" t="n">
        <v>0</v>
      </c>
      <c r="Y186" s="122" t="n">
        <v>0</v>
      </c>
      <c r="Z186" s="122" t="n">
        <v>0</v>
      </c>
      <c r="AA186" s="122" t="n">
        <v>-6</v>
      </c>
      <c r="AB186" s="118" t="n"/>
      <c r="AC186" s="118" t="n"/>
      <c r="AD186" s="118" t="n"/>
      <c r="AE186" s="118" t="n"/>
    </row>
    <row r="187">
      <c r="A187" s="299" t="n">
        <v>44601</v>
      </c>
      <c r="B187" s="122" t="n">
        <v>0</v>
      </c>
      <c r="C187" s="122" t="n">
        <v>-5</v>
      </c>
      <c r="D187" s="122" t="n">
        <v>0</v>
      </c>
      <c r="E187" s="122" t="n">
        <v>-5</v>
      </c>
      <c r="F187" s="122" t="n">
        <v>0</v>
      </c>
      <c r="G187" s="122" t="n">
        <v>-5</v>
      </c>
      <c r="H187" s="122" t="n">
        <v>0</v>
      </c>
      <c r="I187" s="122" t="n">
        <v>0</v>
      </c>
      <c r="J187" s="122" t="n">
        <v>0</v>
      </c>
      <c r="K187" s="122" t="n">
        <v>0</v>
      </c>
      <c r="L187" s="122" t="n">
        <v>0</v>
      </c>
      <c r="M187" s="122" t="n">
        <v>0</v>
      </c>
      <c r="N187" s="122" t="n">
        <v>0</v>
      </c>
      <c r="O187" s="122" t="n">
        <v>0</v>
      </c>
      <c r="P187" s="122" t="n">
        <v>0</v>
      </c>
      <c r="Q187" s="122" t="n">
        <v>0</v>
      </c>
      <c r="R187" s="122" t="n">
        <v>0</v>
      </c>
      <c r="S187" s="122" t="n">
        <v>0</v>
      </c>
      <c r="T187" s="122" t="n">
        <v>0</v>
      </c>
      <c r="U187" s="122" t="n">
        <v>0</v>
      </c>
      <c r="V187" s="122" t="n">
        <v>0</v>
      </c>
      <c r="W187" s="122" t="n">
        <v>0</v>
      </c>
      <c r="X187" s="122" t="n">
        <v>0</v>
      </c>
      <c r="Y187" s="122" t="n">
        <v>0</v>
      </c>
      <c r="Z187" s="122" t="n">
        <v>0</v>
      </c>
      <c r="AA187" s="122" t="n">
        <v>0</v>
      </c>
      <c r="AB187" s="118" t="n"/>
      <c r="AC187" s="118" t="n"/>
      <c r="AD187" s="118" t="n"/>
      <c r="AE187" s="118" t="n"/>
    </row>
    <row r="188">
      <c r="A188" s="299" t="n">
        <v>44602</v>
      </c>
      <c r="B188" s="122" t="n">
        <v>0</v>
      </c>
      <c r="C188" s="122" t="n">
        <v>-5</v>
      </c>
      <c r="D188" s="122" t="n">
        <v>0</v>
      </c>
      <c r="E188" s="122" t="n">
        <v>-5</v>
      </c>
      <c r="F188" s="122" t="n">
        <v>0</v>
      </c>
      <c r="G188" s="122" t="n">
        <v>-5</v>
      </c>
      <c r="H188" s="122" t="n">
        <v>0</v>
      </c>
      <c r="I188" s="122" t="n">
        <v>0</v>
      </c>
      <c r="J188" s="122" t="n">
        <v>0</v>
      </c>
      <c r="K188" s="122" t="n">
        <v>0</v>
      </c>
      <c r="L188" s="122" t="n">
        <v>0</v>
      </c>
      <c r="M188" s="122" t="n">
        <v>0</v>
      </c>
      <c r="N188" s="122" t="n">
        <v>0</v>
      </c>
      <c r="O188" s="122" t="n">
        <v>0</v>
      </c>
      <c r="P188" s="122" t="n">
        <v>0</v>
      </c>
      <c r="Q188" s="122" t="n">
        <v>0</v>
      </c>
      <c r="R188" s="122" t="n">
        <v>0</v>
      </c>
      <c r="S188" s="122" t="n">
        <v>0</v>
      </c>
      <c r="T188" s="122" t="n">
        <v>0</v>
      </c>
      <c r="U188" s="122" t="n">
        <v>0</v>
      </c>
      <c r="V188" s="122" t="n">
        <v>0</v>
      </c>
      <c r="W188" s="122" t="n">
        <v>0</v>
      </c>
      <c r="X188" s="122" t="n">
        <v>0</v>
      </c>
      <c r="Y188" s="122" t="n">
        <v>0</v>
      </c>
      <c r="Z188" s="122" t="n">
        <v>0</v>
      </c>
      <c r="AA188" s="122" t="n">
        <v>0</v>
      </c>
      <c r="AB188" s="118" t="n"/>
      <c r="AC188" s="118" t="n"/>
      <c r="AD188" s="118" t="n"/>
      <c r="AE188" s="118" t="n"/>
    </row>
    <row r="189">
      <c r="A189" s="299" t="n">
        <v>44603</v>
      </c>
      <c r="B189" s="122" t="n">
        <v>0</v>
      </c>
      <c r="C189" s="122" t="n">
        <v>-5</v>
      </c>
      <c r="D189" s="122" t="n">
        <v>0</v>
      </c>
      <c r="E189" s="122" t="n">
        <v>-5</v>
      </c>
      <c r="F189" s="122" t="n">
        <v>0</v>
      </c>
      <c r="G189" s="122" t="n">
        <v>-5</v>
      </c>
      <c r="H189" s="122" t="n">
        <v>38</v>
      </c>
      <c r="I189" s="122" t="n">
        <v>-7</v>
      </c>
      <c r="J189" s="122" t="n">
        <v>0</v>
      </c>
      <c r="K189" s="122" t="n">
        <v>-7</v>
      </c>
      <c r="L189" s="122" t="n">
        <v>0</v>
      </c>
      <c r="M189" s="122" t="n">
        <v>0</v>
      </c>
      <c r="N189" s="122" t="n">
        <v>0</v>
      </c>
      <c r="O189" s="122" t="n">
        <v>-7</v>
      </c>
      <c r="P189" s="122" t="n">
        <v>0</v>
      </c>
      <c r="Q189" s="122" t="n">
        <v>-7</v>
      </c>
      <c r="R189" s="122" t="n">
        <v>0</v>
      </c>
      <c r="S189" s="122" t="n">
        <v>0</v>
      </c>
      <c r="T189" s="122" t="n">
        <v>0</v>
      </c>
      <c r="U189" s="122" t="n">
        <v>-7</v>
      </c>
      <c r="V189" s="122" t="n">
        <v>0</v>
      </c>
      <c r="W189" s="122" t="n">
        <v>-28</v>
      </c>
      <c r="X189" s="122" t="n">
        <v>0</v>
      </c>
      <c r="Y189" s="122" t="n">
        <v>0</v>
      </c>
      <c r="Z189" s="122" t="n">
        <v>0</v>
      </c>
      <c r="AA189" s="122" t="n">
        <v>-7</v>
      </c>
      <c r="AB189" s="118" t="n"/>
      <c r="AC189" s="118" t="n"/>
      <c r="AD189" s="118" t="n"/>
      <c r="AE189" s="118" t="n"/>
    </row>
    <row r="190">
      <c r="A190" s="299" t="n">
        <v>44604</v>
      </c>
      <c r="B190" s="122" t="n">
        <v>0</v>
      </c>
      <c r="C190" s="122" t="n">
        <v>0</v>
      </c>
      <c r="D190" s="122" t="n">
        <v>0</v>
      </c>
      <c r="E190" s="122" t="n">
        <v>0</v>
      </c>
      <c r="F190" s="122" t="n">
        <v>0</v>
      </c>
      <c r="G190" s="122" t="n">
        <v>0</v>
      </c>
      <c r="H190" s="122" t="n">
        <v>0</v>
      </c>
      <c r="I190" s="122" t="n">
        <v>0</v>
      </c>
      <c r="J190" s="122" t="n">
        <v>0</v>
      </c>
      <c r="K190" s="122" t="n">
        <v>0</v>
      </c>
      <c r="L190" s="122" t="n">
        <v>0</v>
      </c>
      <c r="M190" s="122" t="n">
        <v>0</v>
      </c>
      <c r="N190" s="122" t="n">
        <v>0</v>
      </c>
      <c r="O190" s="122" t="n">
        <v>0</v>
      </c>
      <c r="P190" s="122" t="n">
        <v>0</v>
      </c>
      <c r="Q190" s="122" t="n">
        <v>0</v>
      </c>
      <c r="R190" s="122" t="n">
        <v>0</v>
      </c>
      <c r="S190" s="122" t="n">
        <v>0</v>
      </c>
      <c r="T190" s="122" t="n">
        <v>0</v>
      </c>
      <c r="U190" s="122" t="n">
        <v>0</v>
      </c>
      <c r="V190" s="122" t="n">
        <v>0</v>
      </c>
      <c r="W190" s="122" t="n">
        <v>0</v>
      </c>
      <c r="X190" s="122" t="n">
        <v>0</v>
      </c>
      <c r="Y190" s="122" t="n">
        <v>0</v>
      </c>
      <c r="Z190" s="122" t="n">
        <v>0</v>
      </c>
      <c r="AA190" s="122" t="n">
        <v>0</v>
      </c>
      <c r="AB190" s="118" t="n"/>
      <c r="AC190" s="118" t="n"/>
      <c r="AD190" s="118" t="n"/>
      <c r="AE190" s="118" t="n"/>
    </row>
    <row r="191">
      <c r="A191" s="299" t="n">
        <v>44605</v>
      </c>
      <c r="B191" s="122" t="n">
        <v>0</v>
      </c>
      <c r="C191" s="122" t="n">
        <v>0</v>
      </c>
      <c r="D191" s="122" t="n">
        <v>0</v>
      </c>
      <c r="E191" s="122" t="n">
        <v>0</v>
      </c>
      <c r="F191" s="122" t="n">
        <v>0</v>
      </c>
      <c r="G191" s="122" t="n">
        <v>0</v>
      </c>
      <c r="H191" s="122" t="n">
        <v>0</v>
      </c>
      <c r="I191" s="122" t="n">
        <v>0</v>
      </c>
      <c r="J191" s="122" t="n">
        <v>0</v>
      </c>
      <c r="K191" s="122" t="n">
        <v>0</v>
      </c>
      <c r="L191" s="122" t="n">
        <v>0</v>
      </c>
      <c r="M191" s="122" t="n">
        <v>0</v>
      </c>
      <c r="N191" s="122" t="n">
        <v>0</v>
      </c>
      <c r="O191" s="122" t="n">
        <v>0</v>
      </c>
      <c r="P191" s="122" t="n">
        <v>0</v>
      </c>
      <c r="Q191" s="122" t="n">
        <v>0</v>
      </c>
      <c r="R191" s="122" t="n">
        <v>0</v>
      </c>
      <c r="S191" s="122" t="n">
        <v>0</v>
      </c>
      <c r="T191" s="122" t="n">
        <v>0</v>
      </c>
      <c r="U191" s="122" t="n">
        <v>0</v>
      </c>
      <c r="V191" s="122" t="n">
        <v>0</v>
      </c>
      <c r="W191" s="122" t="n">
        <v>0</v>
      </c>
      <c r="X191" s="122" t="n">
        <v>0</v>
      </c>
      <c r="Y191" s="122" t="n">
        <v>0</v>
      </c>
      <c r="Z191" s="122" t="n">
        <v>0</v>
      </c>
      <c r="AA191" s="122" t="n">
        <v>0</v>
      </c>
      <c r="AB191" s="118" t="n"/>
      <c r="AC191" s="118" t="n"/>
      <c r="AD191" s="118" t="n"/>
      <c r="AE191" s="118" t="n"/>
    </row>
    <row r="192">
      <c r="A192" s="299" t="n">
        <v>44606</v>
      </c>
      <c r="B192" s="122" t="n">
        <v>0</v>
      </c>
      <c r="C192" s="122" t="n">
        <v>-5</v>
      </c>
      <c r="D192" s="122" t="n">
        <v>0</v>
      </c>
      <c r="E192" s="122" t="n">
        <v>-5</v>
      </c>
      <c r="F192" s="122" t="n">
        <v>0</v>
      </c>
      <c r="G192" s="122" t="n">
        <v>-5</v>
      </c>
      <c r="H192" s="122" t="n">
        <v>0</v>
      </c>
      <c r="I192" s="122" t="n">
        <v>0</v>
      </c>
      <c r="J192" s="122" t="n">
        <v>0</v>
      </c>
      <c r="K192" s="122" t="n">
        <v>0</v>
      </c>
      <c r="L192" s="122" t="n">
        <v>0</v>
      </c>
      <c r="M192" s="122" t="n">
        <v>0</v>
      </c>
      <c r="N192" s="122" t="n">
        <v>0</v>
      </c>
      <c r="O192" s="122" t="n">
        <v>0</v>
      </c>
      <c r="P192" s="122" t="n">
        <v>0</v>
      </c>
      <c r="Q192" s="122" t="n">
        <v>0</v>
      </c>
      <c r="R192" s="122" t="n">
        <v>0</v>
      </c>
      <c r="S192" s="122" t="n">
        <v>0</v>
      </c>
      <c r="T192" s="122" t="n">
        <v>0</v>
      </c>
      <c r="U192" s="122" t="n">
        <v>0</v>
      </c>
      <c r="V192" s="122" t="n">
        <v>0</v>
      </c>
      <c r="W192" s="122" t="n">
        <v>0</v>
      </c>
      <c r="X192" s="122" t="n">
        <v>0</v>
      </c>
      <c r="Y192" s="122" t="n">
        <v>0</v>
      </c>
      <c r="Z192" s="122" t="n">
        <v>0</v>
      </c>
      <c r="AA192" s="122" t="n">
        <v>0</v>
      </c>
      <c r="AB192" s="118" t="n"/>
      <c r="AC192" s="118" t="n"/>
      <c r="AD192" s="118" t="n"/>
      <c r="AE192" s="118" t="n"/>
    </row>
    <row r="193">
      <c r="A193" s="299" t="n">
        <v>44607</v>
      </c>
      <c r="B193" s="122" t="n">
        <v>0</v>
      </c>
      <c r="C193" s="122" t="n">
        <v>0</v>
      </c>
      <c r="D193" s="122" t="n">
        <v>7</v>
      </c>
      <c r="E193" s="122" t="n">
        <v>0</v>
      </c>
      <c r="F193" s="122" t="n">
        <v>0</v>
      </c>
      <c r="G193" s="122" t="n">
        <v>0</v>
      </c>
      <c r="H193" s="122" t="n">
        <v>18</v>
      </c>
      <c r="I193" s="122" t="n">
        <v>-5</v>
      </c>
      <c r="J193" s="122" t="n">
        <v>0</v>
      </c>
      <c r="K193" s="122" t="n">
        <v>-5</v>
      </c>
      <c r="L193" s="122" t="n">
        <v>0</v>
      </c>
      <c r="M193" s="122" t="n">
        <v>0</v>
      </c>
      <c r="N193" s="122" t="n">
        <v>0</v>
      </c>
      <c r="O193" s="122" t="n">
        <v>-5</v>
      </c>
      <c r="P193" s="122" t="n">
        <v>0</v>
      </c>
      <c r="Q193" s="122" t="n">
        <v>-5</v>
      </c>
      <c r="R193" s="122" t="n">
        <v>0</v>
      </c>
      <c r="S193" s="122" t="n">
        <v>0</v>
      </c>
      <c r="T193" s="122" t="n">
        <v>0</v>
      </c>
      <c r="U193" s="122" t="n">
        <v>-5</v>
      </c>
      <c r="V193" s="122" t="n">
        <v>0</v>
      </c>
      <c r="W193" s="122" t="n">
        <v>-20</v>
      </c>
      <c r="X193" s="122" t="n">
        <v>0</v>
      </c>
      <c r="Y193" s="122" t="n">
        <v>0</v>
      </c>
      <c r="Z193" s="122" t="n">
        <v>0</v>
      </c>
      <c r="AA193" s="122" t="n">
        <v>-5</v>
      </c>
      <c r="AB193" s="118" t="n"/>
      <c r="AC193" s="118" t="n"/>
      <c r="AD193" s="118" t="n"/>
      <c r="AE193" s="118" t="n"/>
    </row>
    <row r="194">
      <c r="A194" s="299" t="n">
        <v>44608</v>
      </c>
      <c r="B194" s="122" t="n">
        <v>0</v>
      </c>
      <c r="C194" s="122" t="n">
        <v>0</v>
      </c>
      <c r="D194" s="122" t="n">
        <v>0</v>
      </c>
      <c r="E194" s="122" t="n">
        <v>0</v>
      </c>
      <c r="F194" s="122" t="n">
        <v>0</v>
      </c>
      <c r="G194" s="122" t="n">
        <v>0</v>
      </c>
      <c r="H194" s="122" t="n">
        <v>0</v>
      </c>
      <c r="I194" s="122" t="n">
        <v>0</v>
      </c>
      <c r="J194" s="122" t="n">
        <v>0</v>
      </c>
      <c r="K194" s="122" t="n">
        <v>0</v>
      </c>
      <c r="L194" s="122" t="n">
        <v>0</v>
      </c>
      <c r="M194" s="122" t="n">
        <v>0</v>
      </c>
      <c r="N194" s="122" t="n">
        <v>0</v>
      </c>
      <c r="O194" s="122" t="n">
        <v>0</v>
      </c>
      <c r="P194" s="122" t="n">
        <v>0</v>
      </c>
      <c r="Q194" s="122" t="n">
        <v>0</v>
      </c>
      <c r="R194" s="122" t="n">
        <v>0</v>
      </c>
      <c r="S194" s="122" t="n">
        <v>0</v>
      </c>
      <c r="T194" s="122" t="n">
        <v>0</v>
      </c>
      <c r="U194" s="122" t="n">
        <v>0</v>
      </c>
      <c r="V194" s="122" t="n">
        <v>0</v>
      </c>
      <c r="W194" s="122" t="n">
        <v>0</v>
      </c>
      <c r="X194" s="122" t="n">
        <v>0</v>
      </c>
      <c r="Y194" s="122" t="n">
        <v>0</v>
      </c>
      <c r="Z194" s="122" t="n">
        <v>0</v>
      </c>
      <c r="AA194" s="122" t="n">
        <v>0</v>
      </c>
      <c r="AB194" s="118" t="n"/>
      <c r="AC194" s="118" t="n"/>
      <c r="AD194" s="118" t="n"/>
      <c r="AE194" s="118" t="n"/>
    </row>
    <row r="195">
      <c r="A195" s="299" t="n">
        <v>44609</v>
      </c>
      <c r="B195" s="122" t="n">
        <v>0</v>
      </c>
      <c r="C195" s="122" t="n">
        <v>0</v>
      </c>
      <c r="D195" s="122" t="n">
        <v>0</v>
      </c>
      <c r="E195" s="122" t="n">
        <v>0</v>
      </c>
      <c r="F195" s="122" t="n">
        <v>0</v>
      </c>
      <c r="G195" s="122" t="n">
        <v>0</v>
      </c>
      <c r="H195" s="122" t="n">
        <v>0</v>
      </c>
      <c r="I195" s="122" t="n">
        <v>-8</v>
      </c>
      <c r="J195" s="122" t="n">
        <v>0</v>
      </c>
      <c r="K195" s="122" t="n">
        <v>-8</v>
      </c>
      <c r="L195" s="122" t="n">
        <v>0</v>
      </c>
      <c r="M195" s="122" t="n">
        <v>0</v>
      </c>
      <c r="N195" s="122" t="n">
        <v>0</v>
      </c>
      <c r="O195" s="122" t="n">
        <v>-8</v>
      </c>
      <c r="P195" s="122" t="n">
        <v>0</v>
      </c>
      <c r="Q195" s="122" t="n">
        <v>-8</v>
      </c>
      <c r="R195" s="122" t="n">
        <v>0</v>
      </c>
      <c r="S195" s="122" t="n">
        <v>0</v>
      </c>
      <c r="T195" s="122" t="n">
        <v>0</v>
      </c>
      <c r="U195" s="122" t="n">
        <v>-8</v>
      </c>
      <c r="V195" s="122" t="n">
        <v>0</v>
      </c>
      <c r="W195" s="122" t="n">
        <v>-32</v>
      </c>
      <c r="X195" s="122" t="n">
        <v>0</v>
      </c>
      <c r="Y195" s="122" t="n">
        <v>-8</v>
      </c>
      <c r="Z195" s="122" t="n">
        <v>0</v>
      </c>
      <c r="AA195" s="122" t="n">
        <v>0</v>
      </c>
      <c r="AB195" s="118" t="n"/>
      <c r="AC195" s="118" t="n"/>
      <c r="AD195" s="118" t="n"/>
      <c r="AE195" s="118" t="n"/>
    </row>
    <row r="196">
      <c r="A196" s="299" t="n">
        <v>44610</v>
      </c>
      <c r="B196" s="122" t="n">
        <v>0</v>
      </c>
      <c r="C196" s="122" t="n">
        <v>0</v>
      </c>
      <c r="D196" s="122" t="n">
        <v>0</v>
      </c>
      <c r="E196" s="122" t="n">
        <v>0</v>
      </c>
      <c r="F196" s="122" t="n">
        <v>0</v>
      </c>
      <c r="G196" s="122" t="n">
        <v>0</v>
      </c>
      <c r="H196" s="122" t="n">
        <v>0</v>
      </c>
      <c r="I196" s="122" t="n">
        <v>-3</v>
      </c>
      <c r="J196" s="122" t="n">
        <v>0</v>
      </c>
      <c r="K196" s="122" t="n">
        <v>-3</v>
      </c>
      <c r="L196" s="122" t="n">
        <v>0</v>
      </c>
      <c r="M196" s="122" t="n">
        <v>0</v>
      </c>
      <c r="N196" s="122" t="n">
        <v>0</v>
      </c>
      <c r="O196" s="122" t="n">
        <v>-3</v>
      </c>
      <c r="P196" s="122" t="n">
        <v>0</v>
      </c>
      <c r="Q196" s="122" t="n">
        <v>-3</v>
      </c>
      <c r="R196" s="122" t="n">
        <v>0</v>
      </c>
      <c r="S196" s="122" t="n">
        <v>0</v>
      </c>
      <c r="T196" s="122" t="n">
        <v>0</v>
      </c>
      <c r="U196" s="122" t="n">
        <v>-3</v>
      </c>
      <c r="V196" s="122" t="n">
        <v>0</v>
      </c>
      <c r="W196" s="122" t="n">
        <v>-12</v>
      </c>
      <c r="X196" s="122" t="n">
        <v>0</v>
      </c>
      <c r="Y196" s="122" t="n">
        <v>-3</v>
      </c>
      <c r="Z196" s="122" t="n">
        <v>0</v>
      </c>
      <c r="AA196" s="122" t="n">
        <v>0</v>
      </c>
      <c r="AB196" s="118" t="n"/>
      <c r="AC196" s="118" t="n"/>
      <c r="AD196" s="118" t="n"/>
      <c r="AE196" s="118" t="n"/>
    </row>
    <row r="197">
      <c r="A197" s="299" t="n">
        <v>44611</v>
      </c>
      <c r="B197" s="122" t="n">
        <v>0</v>
      </c>
      <c r="C197" s="122" t="n">
        <v>0</v>
      </c>
      <c r="D197" s="122" t="n">
        <v>0</v>
      </c>
      <c r="E197" s="122" t="n">
        <v>0</v>
      </c>
      <c r="F197" s="122" t="n">
        <v>0</v>
      </c>
      <c r="G197" s="122" t="n">
        <v>0</v>
      </c>
      <c r="H197" s="122" t="n">
        <v>0</v>
      </c>
      <c r="I197" s="122" t="n">
        <v>0</v>
      </c>
      <c r="J197" s="122" t="n">
        <v>0</v>
      </c>
      <c r="K197" s="122" t="n">
        <v>0</v>
      </c>
      <c r="L197" s="122" t="n">
        <v>0</v>
      </c>
      <c r="M197" s="122" t="n">
        <v>0</v>
      </c>
      <c r="N197" s="122" t="n">
        <v>0</v>
      </c>
      <c r="O197" s="122" t="n">
        <v>0</v>
      </c>
      <c r="P197" s="122" t="n">
        <v>0</v>
      </c>
      <c r="Q197" s="122" t="n">
        <v>0</v>
      </c>
      <c r="R197" s="122" t="n">
        <v>0</v>
      </c>
      <c r="S197" s="122" t="n">
        <v>0</v>
      </c>
      <c r="T197" s="122" t="n">
        <v>0</v>
      </c>
      <c r="U197" s="122" t="n">
        <v>0</v>
      </c>
      <c r="V197" s="122" t="n">
        <v>0</v>
      </c>
      <c r="W197" s="122" t="n">
        <v>0</v>
      </c>
      <c r="X197" s="122" t="n">
        <v>0</v>
      </c>
      <c r="Y197" s="122" t="n">
        <v>0</v>
      </c>
      <c r="Z197" s="122" t="n">
        <v>0</v>
      </c>
      <c r="AA197" s="122" t="n">
        <v>0</v>
      </c>
      <c r="AB197" s="118" t="n"/>
      <c r="AC197" s="118" t="n"/>
      <c r="AD197" s="118" t="n"/>
      <c r="AE197" s="118" t="n"/>
    </row>
    <row r="198">
      <c r="A198" s="299" t="n">
        <v>44612</v>
      </c>
      <c r="B198" s="122" t="n">
        <v>0</v>
      </c>
      <c r="C198" s="122" t="n">
        <v>0</v>
      </c>
      <c r="D198" s="122" t="n">
        <v>0</v>
      </c>
      <c r="E198" s="122" t="n">
        <v>0</v>
      </c>
      <c r="F198" s="122" t="n">
        <v>0</v>
      </c>
      <c r="G198" s="122" t="n">
        <v>0</v>
      </c>
      <c r="H198" s="122" t="n">
        <v>0</v>
      </c>
      <c r="I198" s="122" t="n">
        <v>0</v>
      </c>
      <c r="J198" s="122" t="n">
        <v>0</v>
      </c>
      <c r="K198" s="122" t="n">
        <v>0</v>
      </c>
      <c r="L198" s="122" t="n">
        <v>0</v>
      </c>
      <c r="M198" s="122" t="n">
        <v>0</v>
      </c>
      <c r="N198" s="122" t="n">
        <v>0</v>
      </c>
      <c r="O198" s="122" t="n">
        <v>0</v>
      </c>
      <c r="P198" s="122" t="n">
        <v>0</v>
      </c>
      <c r="Q198" s="122" t="n">
        <v>0</v>
      </c>
      <c r="R198" s="122" t="n">
        <v>0</v>
      </c>
      <c r="S198" s="122" t="n">
        <v>0</v>
      </c>
      <c r="T198" s="122" t="n">
        <v>0</v>
      </c>
      <c r="U198" s="122" t="n">
        <v>0</v>
      </c>
      <c r="V198" s="122" t="n">
        <v>0</v>
      </c>
      <c r="W198" s="122" t="n">
        <v>0</v>
      </c>
      <c r="X198" s="122" t="n">
        <v>0</v>
      </c>
      <c r="Y198" s="122" t="n">
        <v>0</v>
      </c>
      <c r="Z198" s="122" t="n">
        <v>0</v>
      </c>
      <c r="AA198" s="122" t="n">
        <v>0</v>
      </c>
      <c r="AB198" s="118" t="n"/>
      <c r="AC198" s="118" t="n"/>
      <c r="AD198" s="118" t="n"/>
      <c r="AE198" s="118" t="n"/>
    </row>
    <row r="199">
      <c r="A199" s="299" t="n">
        <v>44613</v>
      </c>
      <c r="B199" s="122" t="n">
        <v>0</v>
      </c>
      <c r="C199" s="122" t="n">
        <v>0</v>
      </c>
      <c r="D199" s="122" t="n">
        <v>0</v>
      </c>
      <c r="E199" s="122" t="n">
        <v>0</v>
      </c>
      <c r="F199" s="122" t="n">
        <v>0</v>
      </c>
      <c r="G199" s="122" t="n">
        <v>0</v>
      </c>
      <c r="H199" s="122" t="n">
        <v>0</v>
      </c>
      <c r="I199" s="122" t="n">
        <v>0</v>
      </c>
      <c r="J199" s="122" t="n">
        <v>0</v>
      </c>
      <c r="K199" s="122" t="n">
        <v>0</v>
      </c>
      <c r="L199" s="122" t="n">
        <v>0</v>
      </c>
      <c r="M199" s="122" t="n">
        <v>0</v>
      </c>
      <c r="N199" s="122" t="n">
        <v>0</v>
      </c>
      <c r="O199" s="122" t="n">
        <v>0</v>
      </c>
      <c r="P199" s="122" t="n">
        <v>0</v>
      </c>
      <c r="Q199" s="122" t="n">
        <v>0</v>
      </c>
      <c r="R199" s="122" t="n">
        <v>0</v>
      </c>
      <c r="S199" s="122" t="n">
        <v>0</v>
      </c>
      <c r="T199" s="122" t="n">
        <v>0</v>
      </c>
      <c r="U199" s="122" t="n">
        <v>0</v>
      </c>
      <c r="V199" s="122" t="n">
        <v>0</v>
      </c>
      <c r="W199" s="122" t="n">
        <v>0</v>
      </c>
      <c r="X199" s="122" t="n">
        <v>0</v>
      </c>
      <c r="Y199" s="122" t="n">
        <v>0</v>
      </c>
      <c r="Z199" s="122" t="n">
        <v>0</v>
      </c>
      <c r="AA199" s="122" t="n">
        <v>0</v>
      </c>
      <c r="AB199" s="118" t="n"/>
      <c r="AC199" s="118" t="n"/>
      <c r="AD199" s="118" t="n"/>
      <c r="AE199" s="118" t="n"/>
    </row>
    <row r="200">
      <c r="A200" s="299" t="n">
        <v>44614</v>
      </c>
      <c r="B200" s="122" t="n">
        <v>0</v>
      </c>
      <c r="C200" s="122" t="n">
        <v>0</v>
      </c>
      <c r="D200" s="122" t="n">
        <v>0</v>
      </c>
      <c r="E200" s="122" t="n">
        <v>0</v>
      </c>
      <c r="F200" s="122" t="n">
        <v>0</v>
      </c>
      <c r="G200" s="122" t="n">
        <v>0</v>
      </c>
      <c r="H200" s="122" t="n">
        <v>0</v>
      </c>
      <c r="I200" s="122" t="n">
        <v>-5</v>
      </c>
      <c r="J200" s="122" t="n">
        <v>0</v>
      </c>
      <c r="K200" s="122" t="n">
        <v>-5</v>
      </c>
      <c r="L200" s="122" t="n">
        <v>0</v>
      </c>
      <c r="M200" s="122" t="n">
        <v>0</v>
      </c>
      <c r="N200" s="122" t="n">
        <v>0</v>
      </c>
      <c r="O200" s="122" t="n">
        <v>-5</v>
      </c>
      <c r="P200" s="122" t="n">
        <v>0</v>
      </c>
      <c r="Q200" s="122" t="n">
        <v>-5</v>
      </c>
      <c r="R200" s="122" t="n">
        <v>0</v>
      </c>
      <c r="S200" s="122" t="n">
        <v>0</v>
      </c>
      <c r="T200" s="122" t="n">
        <v>0</v>
      </c>
      <c r="U200" s="122" t="n">
        <v>-5</v>
      </c>
      <c r="V200" s="122" t="n">
        <v>0</v>
      </c>
      <c r="W200" s="122" t="n">
        <v>-20</v>
      </c>
      <c r="X200" s="122" t="n">
        <v>0</v>
      </c>
      <c r="Y200" s="122" t="n">
        <v>0</v>
      </c>
      <c r="Z200" s="122" t="n">
        <v>0</v>
      </c>
      <c r="AA200" s="122" t="n">
        <v>-5</v>
      </c>
      <c r="AB200" s="118" t="n"/>
      <c r="AC200" s="118" t="n"/>
      <c r="AD200" s="118" t="n"/>
      <c r="AE200" s="118" t="n"/>
    </row>
    <row r="201">
      <c r="A201" s="299" t="n">
        <v>44615</v>
      </c>
      <c r="B201" s="122" t="n">
        <v>0</v>
      </c>
      <c r="C201" s="122" t="n">
        <v>0</v>
      </c>
      <c r="D201" s="122" t="n">
        <v>0</v>
      </c>
      <c r="E201" s="122" t="n">
        <v>0</v>
      </c>
      <c r="F201" s="122" t="n">
        <v>0</v>
      </c>
      <c r="G201" s="122" t="n">
        <v>0</v>
      </c>
      <c r="H201" s="122" t="n">
        <v>0</v>
      </c>
      <c r="I201" s="122" t="n">
        <v>0</v>
      </c>
      <c r="J201" s="122" t="n">
        <v>0</v>
      </c>
      <c r="K201" s="122" t="n">
        <v>0</v>
      </c>
      <c r="L201" s="122" t="n">
        <v>0</v>
      </c>
      <c r="M201" s="122" t="n">
        <v>0</v>
      </c>
      <c r="N201" s="122" t="n">
        <v>0</v>
      </c>
      <c r="O201" s="122" t="n">
        <v>0</v>
      </c>
      <c r="P201" s="122" t="n">
        <v>0</v>
      </c>
      <c r="Q201" s="122" t="n">
        <v>0</v>
      </c>
      <c r="R201" s="122" t="n">
        <v>0</v>
      </c>
      <c r="S201" s="122" t="n">
        <v>0</v>
      </c>
      <c r="T201" s="122" t="n">
        <v>0</v>
      </c>
      <c r="U201" s="122" t="n">
        <v>0</v>
      </c>
      <c r="V201" s="122" t="n">
        <v>0</v>
      </c>
      <c r="W201" s="122" t="n">
        <v>0</v>
      </c>
      <c r="X201" s="122" t="n">
        <v>0</v>
      </c>
      <c r="Y201" s="122" t="n">
        <v>0</v>
      </c>
      <c r="Z201" s="122" t="n">
        <v>0</v>
      </c>
      <c r="AA201" s="122" t="n">
        <v>0</v>
      </c>
      <c r="AB201" s="118" t="n"/>
      <c r="AC201" s="118" t="n"/>
      <c r="AD201" s="118" t="n"/>
      <c r="AE201" s="118" t="n"/>
    </row>
    <row r="202">
      <c r="A202" s="299" t="n">
        <v>44616</v>
      </c>
      <c r="B202" s="122" t="n">
        <v>0</v>
      </c>
      <c r="C202" s="122" t="n">
        <v>0</v>
      </c>
      <c r="D202" s="122" t="n">
        <v>0</v>
      </c>
      <c r="E202" s="122" t="n">
        <v>0</v>
      </c>
      <c r="F202" s="122" t="n">
        <v>0</v>
      </c>
      <c r="G202" s="122" t="n">
        <v>0</v>
      </c>
      <c r="H202" s="122" t="n">
        <v>0</v>
      </c>
      <c r="I202" s="122" t="n">
        <v>-3</v>
      </c>
      <c r="J202" s="122" t="n">
        <v>0</v>
      </c>
      <c r="K202" s="122" t="n">
        <v>-3</v>
      </c>
      <c r="L202" s="122" t="n">
        <v>0</v>
      </c>
      <c r="M202" s="122" t="n">
        <v>0</v>
      </c>
      <c r="N202" s="122" t="n">
        <v>0</v>
      </c>
      <c r="O202" s="122" t="n">
        <v>-3</v>
      </c>
      <c r="P202" s="122" t="n">
        <v>0</v>
      </c>
      <c r="Q202" s="122" t="n">
        <v>-3</v>
      </c>
      <c r="R202" s="122" t="n">
        <v>0</v>
      </c>
      <c r="S202" s="122" t="n">
        <v>0</v>
      </c>
      <c r="T202" s="122" t="n">
        <v>0</v>
      </c>
      <c r="U202" s="122" t="n">
        <v>-3</v>
      </c>
      <c r="V202" s="122" t="n">
        <v>0</v>
      </c>
      <c r="W202" s="122" t="n">
        <v>-12</v>
      </c>
      <c r="X202" s="122" t="n">
        <v>0</v>
      </c>
      <c r="Y202" s="122" t="n">
        <v>0</v>
      </c>
      <c r="Z202" s="122" t="n">
        <v>0</v>
      </c>
      <c r="AA202" s="122" t="n">
        <v>-3</v>
      </c>
      <c r="AB202" s="118" t="n"/>
      <c r="AC202" s="118" t="n"/>
      <c r="AD202" s="118" t="n"/>
      <c r="AE202" s="118" t="n"/>
    </row>
    <row r="203">
      <c r="A203" s="299" t="n">
        <v>44617</v>
      </c>
      <c r="B203" s="122" t="n">
        <v>0</v>
      </c>
      <c r="C203" s="122" t="n">
        <v>0</v>
      </c>
      <c r="D203" s="122" t="n">
        <v>0</v>
      </c>
      <c r="E203" s="122" t="n">
        <v>0</v>
      </c>
      <c r="F203" s="122" t="n">
        <v>0</v>
      </c>
      <c r="G203" s="122" t="n">
        <v>0</v>
      </c>
      <c r="H203" s="122" t="n">
        <v>0</v>
      </c>
      <c r="I203" s="122" t="n">
        <v>-3</v>
      </c>
      <c r="J203" s="122" t="n">
        <v>0</v>
      </c>
      <c r="K203" s="122" t="n">
        <v>-3</v>
      </c>
      <c r="L203" s="122" t="n">
        <v>0</v>
      </c>
      <c r="M203" s="122" t="n">
        <v>0</v>
      </c>
      <c r="N203" s="122" t="n">
        <v>0</v>
      </c>
      <c r="O203" s="122" t="n">
        <v>-3</v>
      </c>
      <c r="P203" s="122" t="n">
        <v>0</v>
      </c>
      <c r="Q203" s="122" t="n">
        <v>-3</v>
      </c>
      <c r="R203" s="122" t="n">
        <v>0</v>
      </c>
      <c r="S203" s="122" t="n">
        <v>0</v>
      </c>
      <c r="T203" s="122" t="n">
        <v>0</v>
      </c>
      <c r="U203" s="122" t="n">
        <v>-3</v>
      </c>
      <c r="V203" s="122" t="n">
        <v>0</v>
      </c>
      <c r="W203" s="122" t="n">
        <v>-12</v>
      </c>
      <c r="X203" s="122" t="n">
        <v>0</v>
      </c>
      <c r="Y203" s="122" t="n">
        <v>0</v>
      </c>
      <c r="Z203" s="122" t="n">
        <v>0</v>
      </c>
      <c r="AA203" s="122" t="n">
        <v>-3</v>
      </c>
      <c r="AB203" s="118" t="n"/>
      <c r="AC203" s="118" t="n"/>
      <c r="AD203" s="118" t="n"/>
      <c r="AE203" s="118" t="n"/>
    </row>
    <row r="204">
      <c r="A204" s="299" t="n">
        <v>44618</v>
      </c>
      <c r="B204" s="122" t="n">
        <v>0</v>
      </c>
      <c r="C204" s="122" t="n">
        <v>0</v>
      </c>
      <c r="D204" s="122" t="n">
        <v>0</v>
      </c>
      <c r="E204" s="122" t="n">
        <v>0</v>
      </c>
      <c r="F204" s="122" t="n">
        <v>0</v>
      </c>
      <c r="G204" s="122" t="n">
        <v>0</v>
      </c>
      <c r="H204" s="122" t="n">
        <v>0</v>
      </c>
      <c r="I204" s="122" t="n">
        <v>0</v>
      </c>
      <c r="J204" s="122" t="n">
        <v>0</v>
      </c>
      <c r="K204" s="122" t="n">
        <v>0</v>
      </c>
      <c r="L204" s="122" t="n">
        <v>0</v>
      </c>
      <c r="M204" s="122" t="n">
        <v>0</v>
      </c>
      <c r="N204" s="122" t="n">
        <v>0</v>
      </c>
      <c r="O204" s="122" t="n">
        <v>0</v>
      </c>
      <c r="P204" s="122" t="n">
        <v>0</v>
      </c>
      <c r="Q204" s="122" t="n">
        <v>0</v>
      </c>
      <c r="R204" s="122" t="n">
        <v>0</v>
      </c>
      <c r="S204" s="122" t="n">
        <v>0</v>
      </c>
      <c r="T204" s="122" t="n">
        <v>0</v>
      </c>
      <c r="U204" s="122" t="n">
        <v>0</v>
      </c>
      <c r="V204" s="122" t="n">
        <v>0</v>
      </c>
      <c r="W204" s="122" t="n">
        <v>0</v>
      </c>
      <c r="X204" s="122" t="n">
        <v>0</v>
      </c>
      <c r="Y204" s="122" t="n">
        <v>0</v>
      </c>
      <c r="Z204" s="122" t="n">
        <v>0</v>
      </c>
      <c r="AA204" s="122" t="n">
        <v>0</v>
      </c>
      <c r="AB204" s="118" t="n"/>
      <c r="AC204" s="118" t="n"/>
      <c r="AD204" s="118" t="n"/>
      <c r="AE204" s="118" t="n"/>
    </row>
    <row r="205">
      <c r="A205" s="299" t="n">
        <v>44619</v>
      </c>
      <c r="B205" s="122" t="n">
        <v>0</v>
      </c>
      <c r="C205" s="122" t="n">
        <v>0</v>
      </c>
      <c r="D205" s="122" t="n">
        <v>0</v>
      </c>
      <c r="E205" s="122" t="n">
        <v>0</v>
      </c>
      <c r="F205" s="122" t="n">
        <v>0</v>
      </c>
      <c r="G205" s="122" t="n">
        <v>0</v>
      </c>
      <c r="H205" s="122" t="n">
        <v>0</v>
      </c>
      <c r="I205" s="122" t="n">
        <v>0</v>
      </c>
      <c r="J205" s="122" t="n">
        <v>0</v>
      </c>
      <c r="K205" s="122" t="n">
        <v>0</v>
      </c>
      <c r="L205" s="122" t="n">
        <v>0</v>
      </c>
      <c r="M205" s="122" t="n">
        <v>0</v>
      </c>
      <c r="N205" s="122" t="n">
        <v>0</v>
      </c>
      <c r="O205" s="122" t="n">
        <v>0</v>
      </c>
      <c r="P205" s="122" t="n">
        <v>0</v>
      </c>
      <c r="Q205" s="122" t="n">
        <v>0</v>
      </c>
      <c r="R205" s="122" t="n">
        <v>0</v>
      </c>
      <c r="S205" s="122" t="n">
        <v>0</v>
      </c>
      <c r="T205" s="122" t="n">
        <v>0</v>
      </c>
      <c r="U205" s="122" t="n">
        <v>0</v>
      </c>
      <c r="V205" s="122" t="n">
        <v>0</v>
      </c>
      <c r="W205" s="122" t="n">
        <v>0</v>
      </c>
      <c r="X205" s="122" t="n">
        <v>0</v>
      </c>
      <c r="Y205" s="122" t="n">
        <v>0</v>
      </c>
      <c r="Z205" s="122" t="n">
        <v>0</v>
      </c>
      <c r="AA205" s="122" t="n">
        <v>0</v>
      </c>
      <c r="AB205" s="118" t="n"/>
      <c r="AC205" s="118" t="n"/>
      <c r="AD205" s="118" t="n"/>
      <c r="AE205" s="118" t="n"/>
    </row>
    <row r="206">
      <c r="A206" s="299" t="n">
        <v>44620</v>
      </c>
      <c r="B206" s="122" t="n">
        <v>0</v>
      </c>
      <c r="C206" s="122" t="n">
        <v>0</v>
      </c>
      <c r="D206" s="122" t="n">
        <v>0</v>
      </c>
      <c r="E206" s="122" t="n">
        <v>0</v>
      </c>
      <c r="F206" s="122" t="n">
        <v>0</v>
      </c>
      <c r="G206" s="122" t="n">
        <v>0</v>
      </c>
      <c r="H206" s="122" t="n">
        <v>0</v>
      </c>
      <c r="I206" s="122" t="n">
        <v>-6</v>
      </c>
      <c r="J206" s="122" t="n">
        <v>0</v>
      </c>
      <c r="K206" s="122" t="n">
        <v>-5</v>
      </c>
      <c r="L206" s="122" t="n">
        <v>0</v>
      </c>
      <c r="M206" s="122" t="n">
        <v>-5</v>
      </c>
      <c r="N206" s="122" t="n">
        <v>0</v>
      </c>
      <c r="O206" s="122" t="n">
        <v>0</v>
      </c>
      <c r="P206" s="122" t="n">
        <v>0</v>
      </c>
      <c r="Q206" s="122" t="n">
        <v>-5</v>
      </c>
      <c r="R206" s="122" t="n">
        <v>0</v>
      </c>
      <c r="S206" s="122" t="n">
        <v>0</v>
      </c>
      <c r="T206" s="122" t="n">
        <v>0</v>
      </c>
      <c r="U206" s="122" t="n">
        <v>-5</v>
      </c>
      <c r="V206" s="122" t="n">
        <v>0</v>
      </c>
      <c r="W206" s="122" t="n">
        <v>-20</v>
      </c>
      <c r="X206" s="122" t="n">
        <v>0</v>
      </c>
      <c r="Y206" s="122" t="n">
        <v>-5</v>
      </c>
      <c r="Z206" s="122" t="n">
        <v>0</v>
      </c>
      <c r="AA206" s="122" t="n">
        <v>0</v>
      </c>
      <c r="AB206" s="118" t="n"/>
      <c r="AC206" s="118" t="n"/>
      <c r="AD206" s="118" t="n"/>
      <c r="AE206" s="118" t="n"/>
    </row>
    <row r="207">
      <c r="A207" s="299" t="n">
        <v>44621</v>
      </c>
      <c r="B207" s="122" t="n">
        <v>0</v>
      </c>
      <c r="C207" s="122" t="n">
        <v>0</v>
      </c>
      <c r="D207" s="122" t="n">
        <v>0</v>
      </c>
      <c r="E207" s="122" t="n">
        <v>0</v>
      </c>
      <c r="F207" s="122" t="n">
        <v>0</v>
      </c>
      <c r="G207" s="122" t="n">
        <v>0</v>
      </c>
      <c r="H207" s="122" t="n">
        <v>0</v>
      </c>
      <c r="I207" s="122" t="n">
        <v>-5</v>
      </c>
      <c r="J207" s="122" t="n">
        <v>0</v>
      </c>
      <c r="K207" s="122" t="n">
        <v>-5</v>
      </c>
      <c r="L207" s="122" t="n">
        <v>0</v>
      </c>
      <c r="M207" s="122" t="n">
        <v>-5</v>
      </c>
      <c r="N207" s="122" t="n">
        <v>0</v>
      </c>
      <c r="O207" s="122" t="n">
        <v>0</v>
      </c>
      <c r="P207" s="122" t="n">
        <v>0</v>
      </c>
      <c r="Q207" s="122" t="n">
        <v>-5</v>
      </c>
      <c r="R207" s="122" t="n">
        <v>0</v>
      </c>
      <c r="S207" s="122" t="n">
        <v>0</v>
      </c>
      <c r="T207" s="122" t="n">
        <v>0</v>
      </c>
      <c r="U207" s="122" t="n">
        <v>-5</v>
      </c>
      <c r="V207" s="122" t="n">
        <v>0</v>
      </c>
      <c r="W207" s="122" t="n">
        <v>-20</v>
      </c>
      <c r="X207" s="122" t="n">
        <v>0</v>
      </c>
      <c r="Y207" s="122" t="n">
        <v>-5</v>
      </c>
      <c r="Z207" s="122" t="n">
        <v>0</v>
      </c>
      <c r="AA207" s="122" t="n">
        <v>0</v>
      </c>
      <c r="AB207" s="118" t="n"/>
      <c r="AC207" s="118" t="n"/>
      <c r="AD207" s="118" t="n"/>
      <c r="AE207" s="118" t="n"/>
    </row>
    <row r="208">
      <c r="A208" s="299" t="n">
        <v>44622</v>
      </c>
      <c r="B208" s="122" t="n">
        <v>0</v>
      </c>
      <c r="C208" s="122" t="n">
        <v>-2</v>
      </c>
      <c r="D208" s="122" t="n">
        <v>0</v>
      </c>
      <c r="E208" s="122" t="n">
        <v>-2</v>
      </c>
      <c r="F208" s="122" t="n">
        <v>3</v>
      </c>
      <c r="G208" s="122" t="n">
        <v>-2</v>
      </c>
      <c r="H208" s="122" t="n">
        <v>0</v>
      </c>
      <c r="I208" s="122" t="n">
        <v>0</v>
      </c>
      <c r="J208" s="122" t="n">
        <v>0</v>
      </c>
      <c r="K208" s="122" t="n">
        <v>0</v>
      </c>
      <c r="L208" s="122" t="n">
        <v>0</v>
      </c>
      <c r="M208" s="122" t="n">
        <v>0</v>
      </c>
      <c r="N208" s="122" t="n">
        <v>0</v>
      </c>
      <c r="O208" s="122" t="n">
        <v>0</v>
      </c>
      <c r="P208" s="122" t="n">
        <v>0</v>
      </c>
      <c r="Q208" s="122" t="n">
        <v>0</v>
      </c>
      <c r="R208" s="122" t="n">
        <v>0</v>
      </c>
      <c r="S208" s="122" t="n">
        <v>0</v>
      </c>
      <c r="T208" s="122" t="n">
        <v>0</v>
      </c>
      <c r="U208" s="122" t="n">
        <v>0</v>
      </c>
      <c r="V208" s="122" t="n">
        <v>0</v>
      </c>
      <c r="W208" s="122" t="n">
        <v>0</v>
      </c>
      <c r="X208" s="122" t="n">
        <v>0</v>
      </c>
      <c r="Y208" s="122" t="n">
        <v>0</v>
      </c>
      <c r="Z208" s="122" t="n">
        <v>0</v>
      </c>
      <c r="AA208" s="122" t="n">
        <v>0</v>
      </c>
      <c r="AB208" s="118" t="n"/>
      <c r="AC208" s="118" t="n"/>
      <c r="AD208" s="118" t="n"/>
      <c r="AE208" s="118" t="n"/>
    </row>
    <row r="209">
      <c r="A209" s="299" t="n">
        <v>44623</v>
      </c>
      <c r="B209" s="122" t="n">
        <v>0</v>
      </c>
      <c r="C209" s="122" t="n">
        <v>0</v>
      </c>
      <c r="D209" s="122" t="n">
        <v>0</v>
      </c>
      <c r="E209" s="122" t="n">
        <v>0</v>
      </c>
      <c r="F209" s="122" t="n">
        <v>0</v>
      </c>
      <c r="G209" s="122" t="n">
        <v>0</v>
      </c>
      <c r="H209" s="122" t="n">
        <v>0</v>
      </c>
      <c r="I209" s="122" t="n">
        <v>-2</v>
      </c>
      <c r="J209" s="122" t="n">
        <v>0</v>
      </c>
      <c r="K209" s="122" t="n">
        <v>-2</v>
      </c>
      <c r="L209" s="122" t="n">
        <v>0</v>
      </c>
      <c r="M209" s="122" t="n">
        <v>-2</v>
      </c>
      <c r="N209" s="122" t="n">
        <v>0</v>
      </c>
      <c r="O209" s="122" t="n">
        <v>0</v>
      </c>
      <c r="P209" s="122" t="n">
        <v>0</v>
      </c>
      <c r="Q209" s="122" t="n">
        <v>-2</v>
      </c>
      <c r="R209" s="122" t="n">
        <v>0</v>
      </c>
      <c r="S209" s="122" t="n">
        <v>0</v>
      </c>
      <c r="T209" s="122" t="n">
        <v>0</v>
      </c>
      <c r="U209" s="122" t="n">
        <v>-2</v>
      </c>
      <c r="V209" s="122" t="n">
        <v>0</v>
      </c>
      <c r="W209" s="122" t="n">
        <v>-8</v>
      </c>
      <c r="X209" s="122" t="n">
        <v>0</v>
      </c>
      <c r="Y209" s="122" t="n">
        <v>-2</v>
      </c>
      <c r="Z209" s="122" t="n">
        <v>0</v>
      </c>
      <c r="AA209" s="122" t="n">
        <v>0</v>
      </c>
      <c r="AB209" s="118" t="n"/>
      <c r="AC209" s="118" t="n"/>
      <c r="AD209" s="118" t="n"/>
      <c r="AE209" s="118" t="n"/>
    </row>
    <row r="210">
      <c r="A210" s="299" t="n">
        <v>44624</v>
      </c>
      <c r="B210" s="122" t="n">
        <v>0</v>
      </c>
      <c r="C210" s="122" t="n">
        <v>0</v>
      </c>
      <c r="D210" s="122" t="n">
        <v>0</v>
      </c>
      <c r="E210" s="122" t="n">
        <v>0</v>
      </c>
      <c r="F210" s="122" t="n">
        <v>0</v>
      </c>
      <c r="G210" s="122" t="n">
        <v>0</v>
      </c>
      <c r="H210" s="122" t="n">
        <v>0</v>
      </c>
      <c r="I210" s="122" t="n">
        <v>0</v>
      </c>
      <c r="J210" s="122" t="n">
        <v>0</v>
      </c>
      <c r="K210" s="122" t="n">
        <v>0</v>
      </c>
      <c r="L210" s="122" t="n">
        <v>0</v>
      </c>
      <c r="M210" s="122" t="n">
        <v>0</v>
      </c>
      <c r="N210" s="122" t="n">
        <v>0</v>
      </c>
      <c r="O210" s="122" t="n">
        <v>0</v>
      </c>
      <c r="P210" s="122" t="n">
        <v>0</v>
      </c>
      <c r="Q210" s="122" t="n">
        <v>0</v>
      </c>
      <c r="R210" s="298" t="n">
        <v>135</v>
      </c>
      <c r="S210" s="122" t="n">
        <v>0</v>
      </c>
      <c r="T210" s="122" t="n">
        <v>0</v>
      </c>
      <c r="U210" s="122" t="n">
        <v>0</v>
      </c>
      <c r="V210" s="122" t="n">
        <v>0</v>
      </c>
      <c r="W210" s="122" t="n">
        <v>0</v>
      </c>
      <c r="X210" s="122" t="n">
        <v>0</v>
      </c>
      <c r="Y210" s="122" t="n">
        <v>0</v>
      </c>
      <c r="Z210" s="122" t="n">
        <v>0</v>
      </c>
      <c r="AA210" s="122" t="n">
        <v>0</v>
      </c>
      <c r="AB210" s="118" t="n"/>
      <c r="AC210" s="118" t="n"/>
      <c r="AD210" s="118" t="n"/>
      <c r="AE210" s="118" t="n"/>
    </row>
    <row r="211">
      <c r="A211" s="299" t="n">
        <v>44625</v>
      </c>
      <c r="B211" s="122" t="n">
        <v>0</v>
      </c>
      <c r="C211" s="122" t="n">
        <v>0</v>
      </c>
      <c r="D211" s="122" t="n">
        <v>0</v>
      </c>
      <c r="E211" s="122" t="n">
        <v>0</v>
      </c>
      <c r="F211" s="122" t="n">
        <v>0</v>
      </c>
      <c r="G211" s="122" t="n">
        <v>0</v>
      </c>
      <c r="H211" s="122" t="n">
        <v>0</v>
      </c>
      <c r="I211" s="122" t="n">
        <v>0</v>
      </c>
      <c r="J211" s="122" t="n">
        <v>0</v>
      </c>
      <c r="K211" s="122" t="n">
        <v>0</v>
      </c>
      <c r="L211" s="122" t="n">
        <v>0</v>
      </c>
      <c r="M211" s="122" t="n">
        <v>0</v>
      </c>
      <c r="N211" s="122" t="n">
        <v>0</v>
      </c>
      <c r="O211" s="122" t="n">
        <v>0</v>
      </c>
      <c r="P211" s="122" t="n">
        <v>0</v>
      </c>
      <c r="Q211" s="122" t="n">
        <v>0</v>
      </c>
      <c r="R211" s="122" t="n">
        <v>0</v>
      </c>
      <c r="S211" s="122" t="n">
        <v>0</v>
      </c>
      <c r="T211" s="122" t="n">
        <v>0</v>
      </c>
      <c r="U211" s="122" t="n">
        <v>0</v>
      </c>
      <c r="V211" s="122" t="n">
        <v>0</v>
      </c>
      <c r="W211" s="122" t="n">
        <v>0</v>
      </c>
      <c r="X211" s="122" t="n">
        <v>0</v>
      </c>
      <c r="Y211" s="122" t="n">
        <v>0</v>
      </c>
      <c r="Z211" s="122" t="n">
        <v>0</v>
      </c>
      <c r="AA211" s="122" t="n">
        <v>0</v>
      </c>
      <c r="AB211" s="118" t="n"/>
      <c r="AC211" s="118" t="n"/>
      <c r="AD211" s="118" t="n"/>
      <c r="AE211" s="118" t="n"/>
    </row>
    <row r="212">
      <c r="A212" s="299" t="n">
        <v>44626</v>
      </c>
      <c r="B212" s="122" t="n">
        <v>0</v>
      </c>
      <c r="C212" s="122" t="n">
        <v>0</v>
      </c>
      <c r="D212" s="122" t="n">
        <v>0</v>
      </c>
      <c r="E212" s="122" t="n">
        <v>0</v>
      </c>
      <c r="F212" s="122" t="n">
        <v>0</v>
      </c>
      <c r="G212" s="122" t="n">
        <v>0</v>
      </c>
      <c r="H212" s="122" t="n">
        <v>0</v>
      </c>
      <c r="I212" s="122" t="n">
        <v>0</v>
      </c>
      <c r="J212" s="122" t="n">
        <v>0</v>
      </c>
      <c r="K212" s="122" t="n">
        <v>0</v>
      </c>
      <c r="L212" s="122" t="n">
        <v>0</v>
      </c>
      <c r="M212" s="122" t="n">
        <v>0</v>
      </c>
      <c r="N212" s="122" t="n">
        <v>0</v>
      </c>
      <c r="O212" s="122" t="n">
        <v>0</v>
      </c>
      <c r="P212" s="122" t="n">
        <v>0</v>
      </c>
      <c r="Q212" s="122" t="n">
        <v>0</v>
      </c>
      <c r="R212" s="122" t="n">
        <v>0</v>
      </c>
      <c r="S212" s="122" t="n">
        <v>0</v>
      </c>
      <c r="T212" s="122" t="n">
        <v>0</v>
      </c>
      <c r="U212" s="122" t="n">
        <v>0</v>
      </c>
      <c r="V212" s="122" t="n">
        <v>0</v>
      </c>
      <c r="W212" s="122" t="n">
        <v>0</v>
      </c>
      <c r="X212" s="122" t="n">
        <v>0</v>
      </c>
      <c r="Y212" s="122" t="n">
        <v>0</v>
      </c>
      <c r="Z212" s="122" t="n">
        <v>0</v>
      </c>
      <c r="AA212" s="122" t="n">
        <v>0</v>
      </c>
      <c r="AB212" s="118" t="n"/>
      <c r="AC212" s="118" t="n"/>
      <c r="AD212" s="118" t="n"/>
      <c r="AE212" s="118" t="n"/>
    </row>
    <row r="213">
      <c r="A213" s="299" t="n">
        <v>44627</v>
      </c>
      <c r="B213" s="122" t="n">
        <v>0</v>
      </c>
      <c r="C213" s="122" t="n">
        <v>-1</v>
      </c>
      <c r="D213" s="122" t="n">
        <v>0</v>
      </c>
      <c r="E213" s="122" t="n">
        <v>-1</v>
      </c>
      <c r="F213" s="122" t="n">
        <v>0</v>
      </c>
      <c r="G213" s="122" t="n">
        <v>-1</v>
      </c>
      <c r="H213" s="122" t="n">
        <v>0</v>
      </c>
      <c r="I213" s="122" t="n">
        <v>0</v>
      </c>
      <c r="J213" s="122" t="n">
        <v>0</v>
      </c>
      <c r="K213" s="122" t="n">
        <v>0</v>
      </c>
      <c r="L213" s="122" t="n">
        <v>0</v>
      </c>
      <c r="M213" s="122" t="n">
        <v>0</v>
      </c>
      <c r="N213" s="122" t="n">
        <v>0</v>
      </c>
      <c r="O213" s="122" t="n">
        <v>0</v>
      </c>
      <c r="P213" s="122" t="n">
        <v>0</v>
      </c>
      <c r="Q213" s="122" t="n">
        <v>0</v>
      </c>
      <c r="R213" s="122" t="n">
        <v>0</v>
      </c>
      <c r="S213" s="122" t="n">
        <v>0</v>
      </c>
      <c r="T213" s="122" t="n">
        <v>0</v>
      </c>
      <c r="U213" s="122" t="n">
        <v>0</v>
      </c>
      <c r="V213" s="122" t="n">
        <v>0</v>
      </c>
      <c r="W213" s="122" t="n">
        <v>0</v>
      </c>
      <c r="X213" s="122" t="n">
        <v>0</v>
      </c>
      <c r="Y213" s="122" t="n">
        <v>0</v>
      </c>
      <c r="Z213" s="122" t="n">
        <v>0</v>
      </c>
      <c r="AA213" s="122" t="n">
        <v>0</v>
      </c>
      <c r="AB213" s="118" t="n"/>
      <c r="AC213" s="118" t="n"/>
      <c r="AD213" s="118" t="n"/>
      <c r="AE213" s="118" t="n"/>
    </row>
    <row r="214">
      <c r="A214" s="299" t="n">
        <v>44628</v>
      </c>
      <c r="B214" s="122" t="n">
        <v>0</v>
      </c>
      <c r="C214" s="122" t="n">
        <v>0</v>
      </c>
      <c r="D214" s="122" t="n">
        <v>0</v>
      </c>
      <c r="E214" s="122" t="n">
        <v>0</v>
      </c>
      <c r="F214" s="122" t="n">
        <v>0</v>
      </c>
      <c r="G214" s="122" t="n">
        <v>0</v>
      </c>
      <c r="H214" s="122" t="n">
        <v>100</v>
      </c>
      <c r="I214" s="122" t="n">
        <v>0</v>
      </c>
      <c r="J214" s="122" t="n">
        <v>0</v>
      </c>
      <c r="K214" s="122" t="n">
        <v>0</v>
      </c>
      <c r="L214" s="122" t="n">
        <v>0</v>
      </c>
      <c r="M214" s="122" t="n">
        <v>0</v>
      </c>
      <c r="N214" s="122" t="n">
        <v>0</v>
      </c>
      <c r="O214" s="122" t="n">
        <v>0</v>
      </c>
      <c r="P214" s="122" t="n">
        <v>0</v>
      </c>
      <c r="Q214" s="122" t="n">
        <v>0</v>
      </c>
      <c r="R214" s="122" t="n">
        <v>0</v>
      </c>
      <c r="S214" s="122" t="n">
        <v>0</v>
      </c>
      <c r="T214" s="122" t="n">
        <v>0</v>
      </c>
      <c r="U214" s="122" t="n">
        <v>0</v>
      </c>
      <c r="V214" s="122" t="n">
        <v>0</v>
      </c>
      <c r="W214" s="122" t="n">
        <v>0</v>
      </c>
      <c r="X214" s="122" t="n">
        <v>0</v>
      </c>
      <c r="Y214" s="122" t="n">
        <v>0</v>
      </c>
      <c r="Z214" s="122" t="n">
        <v>0</v>
      </c>
      <c r="AA214" s="122" t="n">
        <v>0</v>
      </c>
      <c r="AB214" s="118" t="n"/>
      <c r="AC214" s="118" t="n"/>
      <c r="AD214" s="118" t="n"/>
      <c r="AE214" s="118" t="n"/>
    </row>
    <row r="215">
      <c r="A215" s="299" t="n">
        <v>44629</v>
      </c>
      <c r="B215" s="122" t="n">
        <v>0</v>
      </c>
      <c r="C215" s="122" t="n">
        <v>0</v>
      </c>
      <c r="D215" s="122" t="n">
        <v>0</v>
      </c>
      <c r="E215" s="122" t="n">
        <v>0</v>
      </c>
      <c r="F215" s="122" t="n">
        <v>0</v>
      </c>
      <c r="G215" s="122" t="n">
        <v>0</v>
      </c>
      <c r="H215" s="122" t="n">
        <v>0</v>
      </c>
      <c r="I215" s="122" t="n">
        <v>0</v>
      </c>
      <c r="J215" s="122" t="n">
        <v>0</v>
      </c>
      <c r="K215" s="122" t="n">
        <v>0</v>
      </c>
      <c r="L215" s="122" t="n">
        <v>0</v>
      </c>
      <c r="M215" s="122" t="n">
        <v>0</v>
      </c>
      <c r="N215" s="122" t="n">
        <v>0</v>
      </c>
      <c r="O215" s="122" t="n">
        <v>0</v>
      </c>
      <c r="P215" s="122" t="n">
        <v>0</v>
      </c>
      <c r="Q215" s="122" t="n">
        <v>0</v>
      </c>
      <c r="R215" s="122" t="n">
        <v>0</v>
      </c>
      <c r="S215" s="122" t="n">
        <v>0</v>
      </c>
      <c r="T215" s="122" t="n">
        <v>0</v>
      </c>
      <c r="U215" s="122" t="n">
        <v>0</v>
      </c>
      <c r="V215" s="122" t="n">
        <v>0</v>
      </c>
      <c r="W215" s="122" t="n">
        <v>0</v>
      </c>
      <c r="X215" s="122" t="n">
        <v>0</v>
      </c>
      <c r="Y215" s="122" t="n">
        <v>0</v>
      </c>
      <c r="Z215" s="122" t="n">
        <v>0</v>
      </c>
      <c r="AA215" s="122" t="n">
        <v>0</v>
      </c>
      <c r="AB215" s="118" t="n"/>
      <c r="AC215" s="118" t="n"/>
      <c r="AD215" s="118" t="n"/>
      <c r="AE215" s="118" t="n"/>
    </row>
    <row r="216">
      <c r="A216" s="299" t="n">
        <v>44630</v>
      </c>
      <c r="B216" s="122" t="n">
        <v>0</v>
      </c>
      <c r="C216" s="122" t="n">
        <v>-5</v>
      </c>
      <c r="D216" s="122" t="n">
        <v>0</v>
      </c>
      <c r="E216" s="122" t="n">
        <v>-5</v>
      </c>
      <c r="F216" s="122" t="n">
        <v>10</v>
      </c>
      <c r="G216" s="122" t="n">
        <v>-5</v>
      </c>
      <c r="H216" s="122" t="n">
        <v>0</v>
      </c>
      <c r="I216" s="122" t="n">
        <v>-1</v>
      </c>
      <c r="J216" s="122" t="n">
        <v>0</v>
      </c>
      <c r="K216" s="122" t="n">
        <v>0</v>
      </c>
      <c r="L216" s="122" t="n">
        <v>0</v>
      </c>
      <c r="M216" s="122" t="n">
        <v>0</v>
      </c>
      <c r="N216" s="122" t="n">
        <v>0</v>
      </c>
      <c r="O216" s="122" t="n">
        <v>0</v>
      </c>
      <c r="P216" s="122" t="n">
        <v>0</v>
      </c>
      <c r="Q216" s="122" t="n">
        <v>0</v>
      </c>
      <c r="R216" s="122" t="n">
        <v>0</v>
      </c>
      <c r="S216" s="122" t="n">
        <v>0</v>
      </c>
      <c r="T216" s="122" t="n">
        <v>0</v>
      </c>
      <c r="U216" s="122" t="n">
        <v>0</v>
      </c>
      <c r="V216" s="122" t="n">
        <v>0</v>
      </c>
      <c r="W216" s="122" t="n">
        <v>0</v>
      </c>
      <c r="X216" s="122" t="n">
        <v>0</v>
      </c>
      <c r="Y216" s="122" t="n">
        <v>0</v>
      </c>
      <c r="Z216" s="122" t="n">
        <v>0</v>
      </c>
      <c r="AA216" s="122" t="n">
        <v>0</v>
      </c>
      <c r="AB216" s="118" t="n"/>
      <c r="AC216" s="118" t="n"/>
      <c r="AD216" s="118" t="n"/>
      <c r="AE216" s="118" t="n"/>
    </row>
    <row r="217">
      <c r="A217" s="299" t="n">
        <v>44631</v>
      </c>
      <c r="B217" s="122" t="n">
        <v>0</v>
      </c>
      <c r="C217" s="122" t="n">
        <v>-5</v>
      </c>
      <c r="D217" s="122" t="n">
        <v>0</v>
      </c>
      <c r="E217" s="122" t="n">
        <v>-5</v>
      </c>
      <c r="F217" s="122" t="n">
        <v>34</v>
      </c>
      <c r="G217" s="122" t="n">
        <v>-5</v>
      </c>
      <c r="H217" s="122" t="n">
        <v>0</v>
      </c>
      <c r="I217" s="122" t="n">
        <v>-5</v>
      </c>
      <c r="J217" s="122" t="n">
        <v>0</v>
      </c>
      <c r="K217" s="122" t="n">
        <v>-5</v>
      </c>
      <c r="L217" s="122" t="n">
        <v>0</v>
      </c>
      <c r="M217" s="122" t="n">
        <v>0</v>
      </c>
      <c r="N217" s="122" t="n">
        <v>0</v>
      </c>
      <c r="O217" s="122" t="n">
        <v>-5</v>
      </c>
      <c r="P217" s="122" t="n">
        <v>0</v>
      </c>
      <c r="Q217" s="122" t="n">
        <v>-5</v>
      </c>
      <c r="R217" s="122" t="n">
        <v>0</v>
      </c>
      <c r="S217" s="122" t="n">
        <v>-5</v>
      </c>
      <c r="T217" s="122" t="n">
        <v>0</v>
      </c>
      <c r="U217" s="122" t="n">
        <v>-5</v>
      </c>
      <c r="V217" s="122" t="n">
        <v>0</v>
      </c>
      <c r="W217" s="122" t="n">
        <v>-20</v>
      </c>
      <c r="X217" s="122" t="n">
        <v>0</v>
      </c>
      <c r="Y217" s="122" t="n">
        <v>0</v>
      </c>
      <c r="Z217" s="122" t="n">
        <v>0</v>
      </c>
      <c r="AA217" s="122" t="n">
        <v>-5</v>
      </c>
      <c r="AB217" s="118" t="n"/>
      <c r="AC217" s="118" t="n"/>
      <c r="AD217" s="118" t="n"/>
      <c r="AE217" s="118" t="n"/>
    </row>
    <row r="218">
      <c r="A218" s="299" t="n">
        <v>44632</v>
      </c>
      <c r="B218" s="122" t="n">
        <v>0</v>
      </c>
      <c r="C218" s="122" t="n">
        <v>0</v>
      </c>
      <c r="D218" s="122" t="n">
        <v>0</v>
      </c>
      <c r="E218" s="122" t="n">
        <v>0</v>
      </c>
      <c r="F218" s="122" t="n">
        <v>0</v>
      </c>
      <c r="G218" s="122" t="n">
        <v>0</v>
      </c>
      <c r="H218" s="122" t="n">
        <v>0</v>
      </c>
      <c r="I218" s="122" t="n">
        <v>0</v>
      </c>
      <c r="J218" s="122" t="n">
        <v>0</v>
      </c>
      <c r="K218" s="122" t="n">
        <v>0</v>
      </c>
      <c r="L218" s="122" t="n">
        <v>0</v>
      </c>
      <c r="M218" s="122" t="n">
        <v>0</v>
      </c>
      <c r="N218" s="122" t="n">
        <v>0</v>
      </c>
      <c r="O218" s="122" t="n">
        <v>0</v>
      </c>
      <c r="P218" s="122" t="n">
        <v>0</v>
      </c>
      <c r="Q218" s="122" t="n">
        <v>0</v>
      </c>
      <c r="R218" s="122" t="n">
        <v>0</v>
      </c>
      <c r="S218" s="122" t="n">
        <v>0</v>
      </c>
      <c r="T218" s="122" t="n">
        <v>0</v>
      </c>
      <c r="U218" s="122" t="n">
        <v>0</v>
      </c>
      <c r="V218" s="122" t="n">
        <v>0</v>
      </c>
      <c r="W218" s="122" t="n">
        <v>0</v>
      </c>
      <c r="X218" s="122" t="n">
        <v>0</v>
      </c>
      <c r="Y218" s="122" t="n">
        <v>0</v>
      </c>
      <c r="Z218" s="122" t="n">
        <v>0</v>
      </c>
      <c r="AA218" s="122" t="n">
        <v>0</v>
      </c>
      <c r="AB218" s="118" t="n"/>
      <c r="AC218" s="118" t="n"/>
      <c r="AD218" s="118" t="n"/>
      <c r="AE218" s="118" t="n"/>
    </row>
    <row r="219">
      <c r="A219" s="299" t="n">
        <v>44633</v>
      </c>
      <c r="B219" s="122" t="n">
        <v>0</v>
      </c>
      <c r="C219" s="122" t="n">
        <v>0</v>
      </c>
      <c r="D219" s="122" t="n">
        <v>0</v>
      </c>
      <c r="E219" s="122" t="n">
        <v>0</v>
      </c>
      <c r="F219" s="122" t="n">
        <v>0</v>
      </c>
      <c r="G219" s="122" t="n">
        <v>0</v>
      </c>
      <c r="H219" s="122" t="n">
        <v>0</v>
      </c>
      <c r="I219" s="122" t="n">
        <v>0</v>
      </c>
      <c r="J219" s="122" t="n">
        <v>0</v>
      </c>
      <c r="K219" s="122" t="n">
        <v>0</v>
      </c>
      <c r="L219" s="122" t="n">
        <v>0</v>
      </c>
      <c r="M219" s="122" t="n">
        <v>0</v>
      </c>
      <c r="N219" s="122" t="n">
        <v>0</v>
      </c>
      <c r="O219" s="122" t="n">
        <v>0</v>
      </c>
      <c r="P219" s="122" t="n">
        <v>0</v>
      </c>
      <c r="Q219" s="122" t="n">
        <v>0</v>
      </c>
      <c r="R219" s="122" t="n">
        <v>0</v>
      </c>
      <c r="S219" s="122" t="n">
        <v>0</v>
      </c>
      <c r="T219" s="122" t="n">
        <v>0</v>
      </c>
      <c r="U219" s="122" t="n">
        <v>0</v>
      </c>
      <c r="V219" s="122" t="n">
        <v>0</v>
      </c>
      <c r="W219" s="122" t="n">
        <v>0</v>
      </c>
      <c r="X219" s="122" t="n">
        <v>0</v>
      </c>
      <c r="Y219" s="122" t="n">
        <v>0</v>
      </c>
      <c r="Z219" s="122" t="n">
        <v>0</v>
      </c>
      <c r="AA219" s="122" t="n">
        <v>0</v>
      </c>
      <c r="AB219" s="118" t="n"/>
      <c r="AC219" s="118" t="n"/>
      <c r="AD219" s="118" t="n"/>
      <c r="AE219" s="118" t="n"/>
    </row>
    <row r="220">
      <c r="A220" s="299" t="n">
        <v>44634</v>
      </c>
      <c r="B220" s="122" t="n">
        <v>0</v>
      </c>
      <c r="C220" s="122" t="n">
        <v>-5</v>
      </c>
      <c r="D220" s="122" t="n">
        <v>0</v>
      </c>
      <c r="E220" s="122" t="n">
        <v>-5</v>
      </c>
      <c r="F220" s="122" t="n">
        <v>0</v>
      </c>
      <c r="G220" s="122" t="n">
        <v>-5</v>
      </c>
      <c r="H220" s="122" t="n">
        <v>0</v>
      </c>
      <c r="I220" s="122" t="n">
        <v>-4</v>
      </c>
      <c r="J220" s="122" t="n">
        <v>0</v>
      </c>
      <c r="K220" s="122" t="n">
        <v>-3</v>
      </c>
      <c r="L220" s="122" t="n">
        <v>0</v>
      </c>
      <c r="M220" s="122" t="n">
        <v>0</v>
      </c>
      <c r="N220" s="122" t="n">
        <v>0</v>
      </c>
      <c r="O220" s="122" t="n">
        <v>-3</v>
      </c>
      <c r="P220" s="122" t="n">
        <v>0</v>
      </c>
      <c r="Q220" s="122" t="n">
        <v>-3</v>
      </c>
      <c r="R220" s="122" t="n">
        <v>0</v>
      </c>
      <c r="S220" s="122" t="n">
        <v>-3</v>
      </c>
      <c r="T220" s="122" t="n">
        <v>0</v>
      </c>
      <c r="U220" s="122" t="n">
        <v>-3</v>
      </c>
      <c r="V220" s="122" t="n">
        <v>0</v>
      </c>
      <c r="W220" s="122" t="n">
        <v>-12</v>
      </c>
      <c r="X220" s="122" t="n">
        <v>0</v>
      </c>
      <c r="Y220" s="122" t="n">
        <v>0</v>
      </c>
      <c r="Z220" s="122" t="n">
        <v>0</v>
      </c>
      <c r="AA220" s="122" t="n">
        <v>-3</v>
      </c>
      <c r="AB220" s="118" t="n"/>
      <c r="AC220" s="118" t="n"/>
      <c r="AD220" s="118" t="n"/>
      <c r="AE220" s="118" t="n"/>
    </row>
    <row r="221">
      <c r="A221" s="299" t="n">
        <v>44635</v>
      </c>
      <c r="B221" s="122" t="n">
        <v>0</v>
      </c>
      <c r="C221" s="122" t="n">
        <v>-5</v>
      </c>
      <c r="D221" s="122" t="n">
        <v>0</v>
      </c>
      <c r="E221" s="122" t="n">
        <v>-5</v>
      </c>
      <c r="F221" s="122" t="n">
        <v>0</v>
      </c>
      <c r="G221" s="122" t="n">
        <v>-5</v>
      </c>
      <c r="H221" s="122" t="n">
        <v>0</v>
      </c>
      <c r="I221" s="122" t="n">
        <v>-4</v>
      </c>
      <c r="J221" s="122" t="n">
        <v>0</v>
      </c>
      <c r="K221" s="122" t="n">
        <v>-4</v>
      </c>
      <c r="L221" s="122" t="n">
        <v>0</v>
      </c>
      <c r="M221" s="122" t="n">
        <v>-2</v>
      </c>
      <c r="N221" s="122" t="n">
        <v>0</v>
      </c>
      <c r="O221" s="122" t="n">
        <v>-2</v>
      </c>
      <c r="P221" s="122" t="n">
        <v>0</v>
      </c>
      <c r="Q221" s="122" t="n">
        <v>-4</v>
      </c>
      <c r="R221" s="122" t="n">
        <v>0</v>
      </c>
      <c r="S221" s="122" t="n">
        <v>-4</v>
      </c>
      <c r="T221" s="122" t="n">
        <v>0</v>
      </c>
      <c r="U221" s="122" t="n">
        <v>-4</v>
      </c>
      <c r="V221" s="122" t="n">
        <v>0</v>
      </c>
      <c r="W221" s="122" t="n">
        <v>-16</v>
      </c>
      <c r="X221" s="122" t="n">
        <v>0</v>
      </c>
      <c r="Y221" s="122" t="n">
        <v>-2</v>
      </c>
      <c r="Z221" s="122" t="n">
        <v>0</v>
      </c>
      <c r="AA221" s="122" t="n">
        <v>-2</v>
      </c>
      <c r="AB221" s="118" t="n"/>
      <c r="AC221" s="118" t="n"/>
      <c r="AD221" s="118" t="n"/>
      <c r="AE221" s="118" t="n"/>
    </row>
    <row r="222">
      <c r="A222" s="299" t="n">
        <v>44636</v>
      </c>
      <c r="B222" s="122" t="n">
        <v>0</v>
      </c>
      <c r="C222" s="122" t="n">
        <v>-5</v>
      </c>
      <c r="D222" s="122" t="n">
        <v>0</v>
      </c>
      <c r="E222" s="122" t="n">
        <v>-5</v>
      </c>
      <c r="F222" s="122" t="n">
        <v>0</v>
      </c>
      <c r="G222" s="122" t="n">
        <v>-5</v>
      </c>
      <c r="H222" s="122" t="n">
        <v>0</v>
      </c>
      <c r="I222" s="122" t="n">
        <v>-6</v>
      </c>
      <c r="J222" s="122" t="n">
        <v>0</v>
      </c>
      <c r="K222" s="122" t="n">
        <v>-6</v>
      </c>
      <c r="L222" s="122" t="n">
        <v>0</v>
      </c>
      <c r="M222" s="122" t="n">
        <v>0</v>
      </c>
      <c r="N222" s="122" t="n">
        <v>0</v>
      </c>
      <c r="O222" s="122" t="n">
        <v>-6</v>
      </c>
      <c r="P222" s="122" t="n">
        <v>0</v>
      </c>
      <c r="Q222" s="122" t="n">
        <v>-6</v>
      </c>
      <c r="R222" s="122" t="n">
        <v>0</v>
      </c>
      <c r="S222" s="122" t="n">
        <v>-6</v>
      </c>
      <c r="T222" s="122" t="n">
        <v>0</v>
      </c>
      <c r="U222" s="122" t="n">
        <v>-6</v>
      </c>
      <c r="V222" s="122" t="n">
        <v>0</v>
      </c>
      <c r="W222" s="122" t="n">
        <v>-24</v>
      </c>
      <c r="X222" s="122" t="n">
        <v>0</v>
      </c>
      <c r="Y222" s="122" t="n">
        <v>0</v>
      </c>
      <c r="Z222" s="122" t="n">
        <v>0</v>
      </c>
      <c r="AA222" s="122" t="n">
        <v>-6</v>
      </c>
      <c r="AB222" s="118" t="n"/>
      <c r="AC222" s="118" t="n"/>
      <c r="AD222" s="118" t="n"/>
      <c r="AE222" s="118" t="n"/>
    </row>
    <row r="223">
      <c r="A223" s="299" t="n">
        <v>44637</v>
      </c>
      <c r="B223" s="122" t="n">
        <v>0</v>
      </c>
      <c r="C223" s="122" t="n">
        <v>-5</v>
      </c>
      <c r="D223" s="122" t="n">
        <v>0</v>
      </c>
      <c r="E223" s="122" t="n">
        <v>-5</v>
      </c>
      <c r="F223" s="122" t="n">
        <v>0</v>
      </c>
      <c r="G223" s="122" t="n">
        <v>-5</v>
      </c>
      <c r="H223" s="122" t="n">
        <v>0</v>
      </c>
      <c r="I223" s="122" t="n">
        <v>-6</v>
      </c>
      <c r="J223" s="122" t="n">
        <v>0</v>
      </c>
      <c r="K223" s="122" t="n">
        <v>-6</v>
      </c>
      <c r="L223" s="122" t="n">
        <v>0</v>
      </c>
      <c r="M223" s="122" t="n">
        <v>0</v>
      </c>
      <c r="N223" s="122" t="n">
        <v>0</v>
      </c>
      <c r="O223" s="122" t="n">
        <v>-6</v>
      </c>
      <c r="P223" s="122" t="n">
        <v>0</v>
      </c>
      <c r="Q223" s="122" t="n">
        <v>-6</v>
      </c>
      <c r="R223" s="122" t="n">
        <v>0</v>
      </c>
      <c r="S223" s="122" t="n">
        <v>-6</v>
      </c>
      <c r="T223" s="122" t="n">
        <v>0</v>
      </c>
      <c r="U223" s="122" t="n">
        <v>-6</v>
      </c>
      <c r="V223" s="122" t="n">
        <v>0</v>
      </c>
      <c r="W223" s="122" t="n">
        <v>-24</v>
      </c>
      <c r="X223" s="122" t="n">
        <v>0</v>
      </c>
      <c r="Y223" s="122" t="n">
        <v>0</v>
      </c>
      <c r="Z223" s="122" t="n">
        <v>0</v>
      </c>
      <c r="AA223" s="122" t="n">
        <v>-6</v>
      </c>
      <c r="AB223" s="118" t="n"/>
      <c r="AC223" s="118" t="n"/>
      <c r="AD223" s="118" t="n"/>
      <c r="AE223" s="118" t="n"/>
    </row>
    <row r="224">
      <c r="A224" s="299" t="n">
        <v>44638</v>
      </c>
      <c r="B224" s="122" t="n">
        <v>0</v>
      </c>
      <c r="C224" s="122" t="n">
        <v>-5</v>
      </c>
      <c r="D224" s="122" t="n">
        <v>0</v>
      </c>
      <c r="E224" s="122" t="n">
        <v>-5</v>
      </c>
      <c r="F224" s="122" t="n">
        <v>0</v>
      </c>
      <c r="G224" s="122" t="n">
        <v>-5</v>
      </c>
      <c r="H224" s="122" t="n">
        <v>0</v>
      </c>
      <c r="I224" s="122" t="n">
        <v>-6</v>
      </c>
      <c r="J224" s="122" t="n">
        <v>0</v>
      </c>
      <c r="K224" s="122" t="n">
        <v>-6</v>
      </c>
      <c r="L224" s="122" t="n">
        <v>0</v>
      </c>
      <c r="M224" s="122" t="n">
        <v>0</v>
      </c>
      <c r="N224" s="122" t="n">
        <v>0</v>
      </c>
      <c r="O224" s="122" t="n">
        <v>-6</v>
      </c>
      <c r="P224" s="122" t="n">
        <v>0</v>
      </c>
      <c r="Q224" s="122" t="n">
        <v>-6</v>
      </c>
      <c r="R224" s="122" t="n">
        <v>0</v>
      </c>
      <c r="S224" s="122" t="n">
        <v>-6</v>
      </c>
      <c r="T224" s="122" t="n">
        <v>0</v>
      </c>
      <c r="U224" s="122" t="n">
        <v>-6</v>
      </c>
      <c r="V224" s="122" t="n">
        <v>0</v>
      </c>
      <c r="W224" s="122" t="n">
        <v>-24</v>
      </c>
      <c r="X224" s="122" t="n">
        <v>0</v>
      </c>
      <c r="Y224" s="122" t="n">
        <v>0</v>
      </c>
      <c r="Z224" s="122" t="n">
        <v>0</v>
      </c>
      <c r="AA224" s="122" t="n">
        <v>-6</v>
      </c>
      <c r="AB224" s="118" t="n"/>
      <c r="AC224" s="118" t="n"/>
      <c r="AD224" s="118" t="n"/>
      <c r="AE224" s="118" t="n"/>
    </row>
    <row r="225">
      <c r="A225" s="299" t="n">
        <v>44639</v>
      </c>
      <c r="B225" s="122" t="n">
        <v>0</v>
      </c>
      <c r="C225" s="122" t="n">
        <v>0</v>
      </c>
      <c r="D225" s="122" t="n">
        <v>0</v>
      </c>
      <c r="E225" s="122" t="n">
        <v>0</v>
      </c>
      <c r="F225" s="122" t="n">
        <v>0</v>
      </c>
      <c r="G225" s="122" t="n">
        <v>0</v>
      </c>
      <c r="H225" s="122" t="n">
        <v>0</v>
      </c>
      <c r="I225" s="122" t="n">
        <v>0</v>
      </c>
      <c r="J225" s="122" t="n">
        <v>0</v>
      </c>
      <c r="K225" s="122" t="n">
        <v>0</v>
      </c>
      <c r="L225" s="122" t="n">
        <v>0</v>
      </c>
      <c r="M225" s="122" t="n">
        <v>0</v>
      </c>
      <c r="N225" s="122" t="n">
        <v>0</v>
      </c>
      <c r="O225" s="122" t="n">
        <v>0</v>
      </c>
      <c r="P225" s="122" t="n">
        <v>0</v>
      </c>
      <c r="Q225" s="122" t="n">
        <v>0</v>
      </c>
      <c r="R225" s="122" t="n">
        <v>0</v>
      </c>
      <c r="S225" s="122" t="n">
        <v>0</v>
      </c>
      <c r="T225" s="122" t="n">
        <v>0</v>
      </c>
      <c r="U225" s="122" t="n">
        <v>0</v>
      </c>
      <c r="V225" s="122" t="n">
        <v>0</v>
      </c>
      <c r="W225" s="122" t="n">
        <v>0</v>
      </c>
      <c r="X225" s="122" t="n">
        <v>0</v>
      </c>
      <c r="Y225" s="122" t="n">
        <v>0</v>
      </c>
      <c r="Z225" s="122" t="n">
        <v>0</v>
      </c>
      <c r="AA225" s="122" t="n">
        <v>0</v>
      </c>
      <c r="AB225" s="118" t="n"/>
      <c r="AC225" s="118" t="n"/>
      <c r="AD225" s="118" t="n"/>
      <c r="AE225" s="118" t="n"/>
    </row>
    <row r="226">
      <c r="A226" s="299" t="n">
        <v>44640</v>
      </c>
      <c r="B226" s="122" t="n">
        <v>0</v>
      </c>
      <c r="C226" s="122" t="n">
        <v>0</v>
      </c>
      <c r="D226" s="122" t="n">
        <v>0</v>
      </c>
      <c r="E226" s="122" t="n">
        <v>0</v>
      </c>
      <c r="F226" s="122" t="n">
        <v>0</v>
      </c>
      <c r="G226" s="122" t="n">
        <v>0</v>
      </c>
      <c r="H226" s="122" t="n">
        <v>0</v>
      </c>
      <c r="I226" s="122" t="n">
        <v>0</v>
      </c>
      <c r="J226" s="122" t="n">
        <v>0</v>
      </c>
      <c r="K226" s="122" t="n">
        <v>0</v>
      </c>
      <c r="L226" s="122" t="n">
        <v>0</v>
      </c>
      <c r="M226" s="122" t="n">
        <v>0</v>
      </c>
      <c r="N226" s="122" t="n">
        <v>0</v>
      </c>
      <c r="O226" s="122" t="n">
        <v>0</v>
      </c>
      <c r="P226" s="122" t="n">
        <v>0</v>
      </c>
      <c r="Q226" s="122" t="n">
        <v>0</v>
      </c>
      <c r="R226" s="122" t="n">
        <v>0</v>
      </c>
      <c r="S226" s="122" t="n">
        <v>0</v>
      </c>
      <c r="T226" s="122" t="n">
        <v>0</v>
      </c>
      <c r="U226" s="122" t="n">
        <v>0</v>
      </c>
      <c r="V226" s="122" t="n">
        <v>0</v>
      </c>
      <c r="W226" s="122" t="n">
        <v>0</v>
      </c>
      <c r="X226" s="122" t="n">
        <v>0</v>
      </c>
      <c r="Y226" s="122" t="n">
        <v>0</v>
      </c>
      <c r="Z226" s="122" t="n">
        <v>0</v>
      </c>
      <c r="AA226" s="122" t="n">
        <v>0</v>
      </c>
      <c r="AB226" s="118" t="n"/>
      <c r="AC226" s="118" t="n"/>
      <c r="AD226" s="118" t="n"/>
      <c r="AE226" s="118" t="n"/>
    </row>
    <row r="227">
      <c r="A227" s="299" t="n">
        <v>44641</v>
      </c>
      <c r="B227" s="122" t="n">
        <v>0</v>
      </c>
      <c r="C227" s="122" t="n">
        <v>-5</v>
      </c>
      <c r="D227" s="122" t="n">
        <v>0</v>
      </c>
      <c r="E227" s="122" t="n">
        <v>-5</v>
      </c>
      <c r="F227" s="122" t="n">
        <v>0</v>
      </c>
      <c r="G227" s="122" t="n">
        <v>-5</v>
      </c>
      <c r="H227" s="122" t="n">
        <v>0</v>
      </c>
      <c r="I227" s="122" t="n">
        <v>0</v>
      </c>
      <c r="J227" s="122" t="n">
        <v>0</v>
      </c>
      <c r="K227" s="122" t="n">
        <v>0</v>
      </c>
      <c r="L227" s="122" t="n">
        <v>0</v>
      </c>
      <c r="M227" s="122" t="n">
        <v>0</v>
      </c>
      <c r="N227" s="122" t="n">
        <v>0</v>
      </c>
      <c r="O227" s="122" t="n">
        <v>0</v>
      </c>
      <c r="P227" s="122" t="n">
        <v>0</v>
      </c>
      <c r="Q227" s="122" t="n">
        <v>0</v>
      </c>
      <c r="R227" s="122" t="n">
        <v>0</v>
      </c>
      <c r="S227" s="122" t="n">
        <v>0</v>
      </c>
      <c r="T227" s="122" t="n">
        <v>0</v>
      </c>
      <c r="U227" s="122" t="n">
        <v>0</v>
      </c>
      <c r="V227" s="122" t="n">
        <v>0</v>
      </c>
      <c r="W227" s="122" t="n">
        <v>0</v>
      </c>
      <c r="X227" s="122" t="n">
        <v>0</v>
      </c>
      <c r="Y227" s="122" t="n">
        <v>0</v>
      </c>
      <c r="Z227" s="122" t="n">
        <v>0</v>
      </c>
      <c r="AA227" s="122" t="n">
        <v>0</v>
      </c>
      <c r="AB227" s="118" t="n"/>
      <c r="AC227" s="118" t="n"/>
      <c r="AD227" s="118" t="n"/>
      <c r="AE227" s="118" t="n"/>
    </row>
    <row r="228">
      <c r="A228" s="299" t="n">
        <v>44642</v>
      </c>
      <c r="B228" s="122" t="n">
        <v>0</v>
      </c>
      <c r="C228" s="122" t="n">
        <v>-5</v>
      </c>
      <c r="D228" s="122" t="n">
        <v>0</v>
      </c>
      <c r="E228" s="122" t="n">
        <v>-5</v>
      </c>
      <c r="F228" s="122" t="n">
        <v>0</v>
      </c>
      <c r="G228" s="122" t="n">
        <v>-5</v>
      </c>
      <c r="H228" s="122" t="n">
        <v>0</v>
      </c>
      <c r="I228" s="122" t="n">
        <v>-3</v>
      </c>
      <c r="J228" s="122" t="n">
        <v>0</v>
      </c>
      <c r="K228" s="122" t="n">
        <v>-3</v>
      </c>
      <c r="L228" s="122" t="n">
        <v>0</v>
      </c>
      <c r="M228" s="122" t="n">
        <v>0</v>
      </c>
      <c r="N228" s="122" t="n">
        <v>0</v>
      </c>
      <c r="O228" s="122" t="n">
        <v>-3</v>
      </c>
      <c r="P228" s="122" t="n">
        <v>0</v>
      </c>
      <c r="Q228" s="122" t="n">
        <v>-3</v>
      </c>
      <c r="R228" s="122" t="n">
        <v>0</v>
      </c>
      <c r="S228" s="122" t="n">
        <v>-3</v>
      </c>
      <c r="T228" s="122" t="n">
        <v>0</v>
      </c>
      <c r="U228" s="122" t="n">
        <v>-3</v>
      </c>
      <c r="V228" s="122" t="n">
        <v>0</v>
      </c>
      <c r="W228" s="122" t="n">
        <v>-12</v>
      </c>
      <c r="X228" s="122" t="n">
        <v>0</v>
      </c>
      <c r="Y228" s="122" t="n">
        <v>0</v>
      </c>
      <c r="Z228" s="122" t="n">
        <v>0</v>
      </c>
      <c r="AA228" s="122" t="n">
        <v>-3</v>
      </c>
      <c r="AB228" s="118" t="n"/>
      <c r="AC228" s="118" t="n"/>
      <c r="AD228" s="118" t="n"/>
      <c r="AE228" s="118" t="n"/>
    </row>
    <row r="229">
      <c r="A229" s="299" t="n">
        <v>44643</v>
      </c>
      <c r="B229" s="122" t="n">
        <v>0</v>
      </c>
      <c r="C229" s="122" t="n">
        <v>-5</v>
      </c>
      <c r="D229" s="122" t="n">
        <v>0</v>
      </c>
      <c r="E229" s="122" t="n">
        <v>-5</v>
      </c>
      <c r="F229" s="122" t="n">
        <v>100</v>
      </c>
      <c r="G229" s="122" t="n">
        <v>-5</v>
      </c>
      <c r="H229" s="122" t="n">
        <v>0</v>
      </c>
      <c r="I229" s="122" t="n">
        <v>-5</v>
      </c>
      <c r="J229" s="122" t="n">
        <v>21</v>
      </c>
      <c r="K229" s="122" t="n">
        <v>-5</v>
      </c>
      <c r="L229" s="122" t="n">
        <v>0</v>
      </c>
      <c r="M229" s="122" t="n">
        <v>0</v>
      </c>
      <c r="N229" s="122" t="n">
        <v>10</v>
      </c>
      <c r="O229" s="122" t="n">
        <v>-5</v>
      </c>
      <c r="P229" s="122" t="n">
        <v>0</v>
      </c>
      <c r="Q229" s="122" t="n">
        <v>-5</v>
      </c>
      <c r="R229" s="122" t="n">
        <v>0</v>
      </c>
      <c r="S229" s="122" t="n">
        <v>-5</v>
      </c>
      <c r="T229" s="122" t="n">
        <v>0</v>
      </c>
      <c r="U229" s="122" t="n">
        <v>-5</v>
      </c>
      <c r="V229" s="122" t="n">
        <v>0</v>
      </c>
      <c r="W229" s="122" t="n">
        <v>-20</v>
      </c>
      <c r="X229" s="122" t="n">
        <v>0</v>
      </c>
      <c r="Y229" s="122" t="n">
        <v>0</v>
      </c>
      <c r="Z229" s="122" t="n">
        <v>0</v>
      </c>
      <c r="AA229" s="122" t="n">
        <v>-5</v>
      </c>
      <c r="AB229" s="118" t="n"/>
      <c r="AC229" s="118" t="n"/>
      <c r="AD229" s="118" t="n"/>
      <c r="AE229" s="118" t="n"/>
    </row>
    <row r="230">
      <c r="A230" s="299" t="n">
        <v>44644</v>
      </c>
      <c r="B230" s="122" t="n">
        <v>0</v>
      </c>
      <c r="C230" s="122" t="n">
        <v>-5</v>
      </c>
      <c r="D230" s="122" t="n">
        <v>0</v>
      </c>
      <c r="E230" s="122" t="n">
        <v>-5</v>
      </c>
      <c r="F230" s="122" t="n">
        <v>0</v>
      </c>
      <c r="G230" s="122" t="n">
        <v>-5</v>
      </c>
      <c r="H230" s="122" t="n">
        <v>0</v>
      </c>
      <c r="I230" s="122" t="n">
        <v>-4</v>
      </c>
      <c r="J230" s="122" t="n">
        <v>0</v>
      </c>
      <c r="K230" s="122" t="n">
        <v>-4</v>
      </c>
      <c r="L230" s="122" t="n">
        <v>0</v>
      </c>
      <c r="M230" s="122" t="n">
        <v>0</v>
      </c>
      <c r="N230" s="122" t="n">
        <v>0</v>
      </c>
      <c r="O230" s="122" t="n">
        <v>-4</v>
      </c>
      <c r="P230" s="122" t="n">
        <v>0</v>
      </c>
      <c r="Q230" s="122" t="n">
        <v>-4</v>
      </c>
      <c r="R230" s="122" t="n">
        <v>0</v>
      </c>
      <c r="S230" s="122" t="n">
        <v>-4</v>
      </c>
      <c r="T230" s="122" t="n">
        <v>0</v>
      </c>
      <c r="U230" s="122" t="n">
        <v>-4</v>
      </c>
      <c r="V230" s="122" t="n">
        <v>0</v>
      </c>
      <c r="W230" s="122" t="n">
        <v>-16</v>
      </c>
      <c r="X230" s="122" t="n">
        <v>0</v>
      </c>
      <c r="Y230" s="122" t="n">
        <v>0</v>
      </c>
      <c r="Z230" s="122" t="n">
        <v>0</v>
      </c>
      <c r="AA230" s="122" t="n">
        <v>-4</v>
      </c>
      <c r="AB230" s="118" t="n"/>
      <c r="AC230" s="118" t="n"/>
      <c r="AD230" s="118" t="n"/>
      <c r="AE230" s="118" t="n"/>
    </row>
    <row r="231">
      <c r="A231" s="299" t="n">
        <v>44645</v>
      </c>
      <c r="B231" s="122" t="n">
        <v>0</v>
      </c>
      <c r="C231" s="122" t="n">
        <v>-5</v>
      </c>
      <c r="D231" s="122" t="n">
        <v>0</v>
      </c>
      <c r="E231" s="122" t="n">
        <v>-5</v>
      </c>
      <c r="F231" s="122" t="n">
        <v>0</v>
      </c>
      <c r="G231" s="122" t="n">
        <v>-5</v>
      </c>
      <c r="H231" s="122" t="n">
        <v>0</v>
      </c>
      <c r="I231" s="122" t="n">
        <v>-5</v>
      </c>
      <c r="J231" s="122" t="n">
        <v>0</v>
      </c>
      <c r="K231" s="122" t="n">
        <v>-5</v>
      </c>
      <c r="L231" s="122" t="n">
        <v>0</v>
      </c>
      <c r="M231" s="122" t="n">
        <v>0</v>
      </c>
      <c r="N231" s="122" t="n">
        <v>0</v>
      </c>
      <c r="O231" s="122" t="n">
        <v>-5</v>
      </c>
      <c r="P231" s="122" t="n">
        <v>0</v>
      </c>
      <c r="Q231" s="122" t="n">
        <v>-5</v>
      </c>
      <c r="R231" s="122" t="n">
        <v>0</v>
      </c>
      <c r="S231" s="122" t="n">
        <v>-5</v>
      </c>
      <c r="T231" s="122" t="n">
        <v>0</v>
      </c>
      <c r="U231" s="122" t="n">
        <v>-5</v>
      </c>
      <c r="V231" s="122" t="n">
        <v>0</v>
      </c>
      <c r="W231" s="122" t="n">
        <v>-20</v>
      </c>
      <c r="X231" s="122" t="n">
        <v>0</v>
      </c>
      <c r="Y231" s="122" t="n">
        <v>0</v>
      </c>
      <c r="Z231" s="122" t="n">
        <v>0</v>
      </c>
      <c r="AA231" s="122" t="n">
        <v>-20</v>
      </c>
      <c r="AB231" s="118" t="n"/>
      <c r="AC231" s="118" t="n"/>
      <c r="AD231" s="118" t="n"/>
      <c r="AE231" s="118" t="n"/>
    </row>
    <row r="232">
      <c r="A232" s="299" t="n">
        <v>44646</v>
      </c>
      <c r="B232" s="122" t="n">
        <v>0</v>
      </c>
      <c r="C232" s="122" t="n">
        <v>0</v>
      </c>
      <c r="D232" s="122" t="n">
        <v>0</v>
      </c>
      <c r="E232" s="122" t="n">
        <v>0</v>
      </c>
      <c r="F232" s="122" t="n">
        <v>0</v>
      </c>
      <c r="G232" s="122" t="n">
        <v>0</v>
      </c>
      <c r="H232" s="122" t="n">
        <v>0</v>
      </c>
      <c r="I232" s="122" t="n">
        <v>0</v>
      </c>
      <c r="J232" s="122" t="n">
        <v>0</v>
      </c>
      <c r="K232" s="122" t="n">
        <v>0</v>
      </c>
      <c r="L232" s="122" t="n">
        <v>0</v>
      </c>
      <c r="M232" s="122" t="n">
        <v>0</v>
      </c>
      <c r="N232" s="122" t="n">
        <v>0</v>
      </c>
      <c r="O232" s="122" t="n">
        <v>0</v>
      </c>
      <c r="P232" s="122" t="n">
        <v>0</v>
      </c>
      <c r="Q232" s="122" t="n">
        <v>0</v>
      </c>
      <c r="R232" s="122" t="n">
        <v>0</v>
      </c>
      <c r="S232" s="122" t="n">
        <v>0</v>
      </c>
      <c r="T232" s="122" t="n">
        <v>0</v>
      </c>
      <c r="U232" s="122" t="n">
        <v>0</v>
      </c>
      <c r="V232" s="122" t="n">
        <v>0</v>
      </c>
      <c r="W232" s="122" t="n">
        <v>0</v>
      </c>
      <c r="X232" s="122" t="n">
        <v>0</v>
      </c>
      <c r="Y232" s="122" t="n">
        <v>0</v>
      </c>
      <c r="Z232" s="122" t="n">
        <v>0</v>
      </c>
      <c r="AA232" s="122" t="n">
        <v>0</v>
      </c>
      <c r="AB232" s="118" t="n"/>
      <c r="AC232" s="118" t="n"/>
      <c r="AD232" s="118" t="n"/>
      <c r="AE232" s="118" t="n"/>
    </row>
    <row r="233">
      <c r="A233" s="299" t="n">
        <v>44647</v>
      </c>
      <c r="B233" s="122" t="n">
        <v>0</v>
      </c>
      <c r="C233" s="122" t="n">
        <v>0</v>
      </c>
      <c r="D233" s="122" t="n">
        <v>0</v>
      </c>
      <c r="E233" s="122" t="n">
        <v>0</v>
      </c>
      <c r="F233" s="122" t="n">
        <v>0</v>
      </c>
      <c r="G233" s="122" t="n">
        <v>0</v>
      </c>
      <c r="H233" s="122" t="n">
        <v>0</v>
      </c>
      <c r="I233" s="122" t="n">
        <v>0</v>
      </c>
      <c r="J233" s="122" t="n">
        <v>0</v>
      </c>
      <c r="K233" s="122" t="n">
        <v>0</v>
      </c>
      <c r="L233" s="122" t="n">
        <v>0</v>
      </c>
      <c r="M233" s="122" t="n">
        <v>0</v>
      </c>
      <c r="N233" s="122" t="n">
        <v>0</v>
      </c>
      <c r="O233" s="122" t="n">
        <v>0</v>
      </c>
      <c r="P233" s="122" t="n">
        <v>0</v>
      </c>
      <c r="Q233" s="122" t="n">
        <v>0</v>
      </c>
      <c r="R233" s="122" t="n">
        <v>0</v>
      </c>
      <c r="S233" s="122" t="n">
        <v>0</v>
      </c>
      <c r="T233" s="122" t="n">
        <v>0</v>
      </c>
      <c r="U233" s="122" t="n">
        <v>0</v>
      </c>
      <c r="V233" s="122" t="n">
        <v>0</v>
      </c>
      <c r="W233" s="122" t="n">
        <v>0</v>
      </c>
      <c r="X233" s="122" t="n">
        <v>0</v>
      </c>
      <c r="Y233" s="122" t="n">
        <v>0</v>
      </c>
      <c r="Z233" s="122" t="n">
        <v>0</v>
      </c>
      <c r="AA233" s="122" t="n">
        <v>0</v>
      </c>
      <c r="AB233" s="118" t="n"/>
      <c r="AC233" s="118" t="n"/>
      <c r="AD233" s="118" t="n"/>
      <c r="AE233" s="118" t="n"/>
    </row>
    <row r="234">
      <c r="A234" s="299" t="n">
        <v>44648</v>
      </c>
      <c r="B234" s="122" t="n">
        <v>150</v>
      </c>
      <c r="C234" s="122" t="n">
        <v>-5</v>
      </c>
      <c r="D234" s="122" t="n">
        <v>0</v>
      </c>
      <c r="E234" s="122" t="n">
        <v>-5</v>
      </c>
      <c r="F234" s="122" t="n">
        <v>0</v>
      </c>
      <c r="G234" s="122" t="n">
        <v>-5</v>
      </c>
      <c r="H234" s="122" t="n">
        <v>0</v>
      </c>
      <c r="I234" s="122" t="n">
        <v>-5</v>
      </c>
      <c r="J234" s="122" t="n">
        <v>11</v>
      </c>
      <c r="K234" s="122" t="n">
        <v>-5</v>
      </c>
      <c r="L234" s="122" t="n">
        <v>0</v>
      </c>
      <c r="M234" s="122" t="n">
        <v>0</v>
      </c>
      <c r="N234" s="122" t="n">
        <v>0</v>
      </c>
      <c r="O234" s="122" t="n">
        <v>-5</v>
      </c>
      <c r="P234" s="122" t="n">
        <v>0</v>
      </c>
      <c r="Q234" s="122" t="n">
        <v>0</v>
      </c>
      <c r="R234" s="122" t="n">
        <v>150</v>
      </c>
      <c r="S234" s="122" t="n">
        <v>-5</v>
      </c>
      <c r="T234" s="122" t="n">
        <v>0</v>
      </c>
      <c r="U234" s="122" t="n">
        <v>-5</v>
      </c>
      <c r="V234" s="122" t="n">
        <v>0</v>
      </c>
      <c r="W234" s="122" t="n">
        <v>-20</v>
      </c>
      <c r="X234" s="122" t="n">
        <v>0</v>
      </c>
      <c r="Y234" s="122" t="n">
        <v>0</v>
      </c>
      <c r="Z234" s="122" t="n">
        <v>0</v>
      </c>
      <c r="AA234" s="122" t="n">
        <v>-5</v>
      </c>
      <c r="AB234" s="118" t="n"/>
      <c r="AC234" s="118" t="n"/>
      <c r="AD234" s="118" t="n"/>
      <c r="AE234" s="118" t="n"/>
    </row>
    <row r="235">
      <c r="A235" s="299" t="n">
        <v>44649</v>
      </c>
      <c r="B235" s="122" t="n">
        <v>0</v>
      </c>
      <c r="C235" s="122" t="n">
        <v>-5</v>
      </c>
      <c r="D235" s="122" t="n">
        <v>0</v>
      </c>
      <c r="E235" s="122" t="n">
        <v>-5</v>
      </c>
      <c r="F235" s="122" t="n">
        <v>0</v>
      </c>
      <c r="G235" s="122" t="n">
        <v>-5</v>
      </c>
      <c r="H235" s="122" t="n">
        <v>0</v>
      </c>
      <c r="I235" s="122" t="n">
        <v>-3</v>
      </c>
      <c r="J235" s="122" t="n">
        <v>0</v>
      </c>
      <c r="K235" s="122" t="n">
        <v>-4</v>
      </c>
      <c r="L235" s="122" t="n">
        <v>0</v>
      </c>
      <c r="M235" s="122" t="n">
        <v>0</v>
      </c>
      <c r="N235" s="122" t="n">
        <v>0</v>
      </c>
      <c r="O235" s="122" t="n">
        <v>-3</v>
      </c>
      <c r="P235" s="122" t="n">
        <v>0</v>
      </c>
      <c r="Q235" s="122" t="n">
        <v>-3</v>
      </c>
      <c r="R235" s="122" t="n">
        <v>0</v>
      </c>
      <c r="S235" s="122" t="n">
        <v>-3</v>
      </c>
      <c r="T235" s="122" t="n">
        <v>0</v>
      </c>
      <c r="U235" s="122" t="n">
        <v>-3</v>
      </c>
      <c r="V235" s="122" t="n">
        <v>0</v>
      </c>
      <c r="W235" s="122" t="n">
        <v>-12</v>
      </c>
      <c r="X235" s="122" t="n">
        <v>0</v>
      </c>
      <c r="Y235" s="122" t="n">
        <v>0</v>
      </c>
      <c r="Z235" s="122" t="n">
        <v>0</v>
      </c>
      <c r="AA235" s="122" t="n">
        <v>-3</v>
      </c>
      <c r="AB235" s="118" t="n"/>
      <c r="AC235" s="118" t="n"/>
      <c r="AD235" s="118" t="n"/>
      <c r="AE235" s="118" t="n"/>
    </row>
    <row r="236">
      <c r="A236" s="299" t="n">
        <v>44650</v>
      </c>
      <c r="B236" s="122" t="n">
        <v>0</v>
      </c>
      <c r="C236" s="122" t="n">
        <v>-5</v>
      </c>
      <c r="D236" s="122" t="n">
        <v>0</v>
      </c>
      <c r="E236" s="122" t="n">
        <v>-5</v>
      </c>
      <c r="F236" s="122" t="n">
        <v>0</v>
      </c>
      <c r="G236" s="122" t="n">
        <v>-5</v>
      </c>
      <c r="H236" s="122" t="n">
        <v>0</v>
      </c>
      <c r="I236" s="122" t="n">
        <v>-7</v>
      </c>
      <c r="J236" s="122" t="n">
        <v>0</v>
      </c>
      <c r="K236" s="122" t="n">
        <v>-7</v>
      </c>
      <c r="L236" s="122" t="n">
        <v>0</v>
      </c>
      <c r="M236" s="122" t="n">
        <v>0</v>
      </c>
      <c r="N236" s="122" t="n">
        <v>25</v>
      </c>
      <c r="O236" s="122" t="n">
        <v>-7</v>
      </c>
      <c r="P236" s="122" t="n">
        <v>0</v>
      </c>
      <c r="Q236" s="122" t="n">
        <v>-7</v>
      </c>
      <c r="R236" s="122" t="n">
        <v>0</v>
      </c>
      <c r="S236" s="122" t="n">
        <v>-7</v>
      </c>
      <c r="T236" s="122" t="n">
        <v>0</v>
      </c>
      <c r="U236" s="122" t="n">
        <v>-7</v>
      </c>
      <c r="V236" s="122" t="n">
        <v>0</v>
      </c>
      <c r="W236" s="122" t="n">
        <v>-28</v>
      </c>
      <c r="X236" s="122" t="n">
        <v>0</v>
      </c>
      <c r="Y236" s="122" t="n">
        <v>0</v>
      </c>
      <c r="Z236" s="122" t="n">
        <v>0</v>
      </c>
      <c r="AA236" s="122" t="n">
        <v>-7</v>
      </c>
      <c r="AB236" s="118" t="n"/>
      <c r="AC236" s="118" t="n"/>
      <c r="AD236" s="118" t="n"/>
      <c r="AE236" s="118" t="n"/>
    </row>
    <row r="237">
      <c r="A237" s="299" t="n">
        <v>44651</v>
      </c>
      <c r="B237" s="122" t="n">
        <v>0</v>
      </c>
      <c r="C237" s="122" t="n">
        <v>-5</v>
      </c>
      <c r="D237" s="122" t="n">
        <v>0</v>
      </c>
      <c r="E237" s="122" t="n">
        <v>-5</v>
      </c>
      <c r="F237" s="122" t="n">
        <v>0</v>
      </c>
      <c r="G237" s="122" t="n">
        <v>-5</v>
      </c>
      <c r="H237" s="122" t="n">
        <v>0</v>
      </c>
      <c r="I237" s="122" t="n">
        <v>0</v>
      </c>
      <c r="J237" s="122" t="n">
        <v>40</v>
      </c>
      <c r="K237" s="122" t="n">
        <v>0</v>
      </c>
      <c r="L237" s="122" t="n">
        <v>0</v>
      </c>
      <c r="M237" s="122" t="n">
        <v>0</v>
      </c>
      <c r="N237" s="122" t="n">
        <v>0</v>
      </c>
      <c r="O237" s="122" t="n">
        <v>0</v>
      </c>
      <c r="P237" s="122" t="n">
        <v>0</v>
      </c>
      <c r="Q237" s="122" t="n">
        <v>0</v>
      </c>
      <c r="R237" s="122" t="n">
        <v>0</v>
      </c>
      <c r="S237" s="122" t="n">
        <v>0</v>
      </c>
      <c r="T237" s="122" t="n">
        <v>0</v>
      </c>
      <c r="U237" s="122" t="n">
        <v>0</v>
      </c>
      <c r="V237" s="122" t="n">
        <v>0</v>
      </c>
      <c r="W237" s="122" t="n">
        <v>0</v>
      </c>
      <c r="X237" s="122" t="n">
        <v>0</v>
      </c>
      <c r="Y237" s="122" t="n">
        <v>0</v>
      </c>
      <c r="Z237" s="122" t="n">
        <v>0</v>
      </c>
      <c r="AA237" s="122" t="n">
        <v>0</v>
      </c>
      <c r="AB237" s="118" t="n"/>
      <c r="AC237" s="118" t="n"/>
      <c r="AD237" s="118" t="n"/>
      <c r="AE237" s="118" t="n"/>
    </row>
    <row r="238">
      <c r="A238" s="299" t="n">
        <v>44652</v>
      </c>
      <c r="B238" s="122" t="n">
        <v>0</v>
      </c>
      <c r="C238" s="122" t="n">
        <v>-5</v>
      </c>
      <c r="D238" s="122" t="n">
        <v>0</v>
      </c>
      <c r="E238" s="122" t="n">
        <v>-5</v>
      </c>
      <c r="F238" s="122" t="n">
        <v>103</v>
      </c>
      <c r="G238" s="122" t="n">
        <v>-5</v>
      </c>
      <c r="H238" s="122" t="n">
        <v>0</v>
      </c>
      <c r="I238" s="122" t="n">
        <v>-1</v>
      </c>
      <c r="J238" s="122" t="n">
        <v>0</v>
      </c>
      <c r="K238" s="122" t="n">
        <v>-1</v>
      </c>
      <c r="L238" s="122" t="n">
        <v>0</v>
      </c>
      <c r="M238" s="122" t="n">
        <v>0</v>
      </c>
      <c r="N238" s="122" t="n">
        <v>0</v>
      </c>
      <c r="O238" s="122" t="n">
        <v>-1</v>
      </c>
      <c r="P238" s="122" t="n">
        <v>0</v>
      </c>
      <c r="Q238" s="122" t="n">
        <v>-1</v>
      </c>
      <c r="R238" s="122" t="n">
        <v>0</v>
      </c>
      <c r="S238" s="122" t="n">
        <v>-1</v>
      </c>
      <c r="T238" s="122" t="n">
        <v>0</v>
      </c>
      <c r="U238" s="122" t="n">
        <v>-1</v>
      </c>
      <c r="V238" s="122" t="n">
        <v>0</v>
      </c>
      <c r="W238" s="122" t="n">
        <v>-4</v>
      </c>
      <c r="X238" s="122" t="n">
        <v>0</v>
      </c>
      <c r="Y238" s="122" t="n">
        <v>0</v>
      </c>
      <c r="Z238" s="122" t="n">
        <v>0</v>
      </c>
      <c r="AA238" s="122" t="n">
        <v>-1</v>
      </c>
      <c r="AB238" s="118" t="n"/>
      <c r="AC238" s="118" t="n"/>
      <c r="AD238" s="118" t="n"/>
      <c r="AE238" s="118" t="n"/>
    </row>
    <row r="239">
      <c r="A239" s="299" t="n">
        <v>44653</v>
      </c>
      <c r="B239" s="122" t="n">
        <v>0</v>
      </c>
      <c r="C239" s="122" t="n">
        <v>0</v>
      </c>
      <c r="D239" s="122" t="n">
        <v>0</v>
      </c>
      <c r="E239" s="122" t="n">
        <v>0</v>
      </c>
      <c r="F239" s="122" t="n">
        <v>0</v>
      </c>
      <c r="G239" s="122" t="n">
        <v>0</v>
      </c>
      <c r="H239" s="122" t="n">
        <v>0</v>
      </c>
      <c r="I239" s="122" t="n">
        <v>0</v>
      </c>
      <c r="J239" s="122" t="n">
        <v>0</v>
      </c>
      <c r="K239" s="122" t="n">
        <v>0</v>
      </c>
      <c r="L239" s="122" t="n">
        <v>0</v>
      </c>
      <c r="M239" s="122" t="n">
        <v>0</v>
      </c>
      <c r="N239" s="122" t="n">
        <v>0</v>
      </c>
      <c r="O239" s="122" t="n">
        <v>0</v>
      </c>
      <c r="P239" s="122" t="n">
        <v>0</v>
      </c>
      <c r="Q239" s="122" t="n">
        <v>0</v>
      </c>
      <c r="R239" s="122" t="n">
        <v>0</v>
      </c>
      <c r="S239" s="122" t="n">
        <v>0</v>
      </c>
      <c r="T239" s="122" t="n">
        <v>0</v>
      </c>
      <c r="U239" s="122" t="n">
        <v>0</v>
      </c>
      <c r="V239" s="122" t="n">
        <v>0</v>
      </c>
      <c r="W239" s="122" t="n">
        <v>0</v>
      </c>
      <c r="X239" s="122" t="n">
        <v>0</v>
      </c>
      <c r="Y239" s="122" t="n">
        <v>0</v>
      </c>
      <c r="Z239" s="122" t="n">
        <v>0</v>
      </c>
      <c r="AA239" s="122" t="n">
        <v>0</v>
      </c>
      <c r="AB239" s="118" t="n"/>
      <c r="AC239" s="118" t="n"/>
      <c r="AD239" s="118" t="n"/>
      <c r="AE239" s="118" t="n"/>
    </row>
    <row r="240">
      <c r="A240" s="299" t="n">
        <v>44654</v>
      </c>
      <c r="B240" s="122" t="n">
        <v>0</v>
      </c>
      <c r="C240" s="122" t="n">
        <v>0</v>
      </c>
      <c r="D240" s="122" t="n">
        <v>0</v>
      </c>
      <c r="E240" s="122" t="n">
        <v>0</v>
      </c>
      <c r="F240" s="122" t="n">
        <v>0</v>
      </c>
      <c r="G240" s="122" t="n">
        <v>0</v>
      </c>
      <c r="H240" s="122" t="n">
        <v>0</v>
      </c>
      <c r="I240" s="122" t="n">
        <v>0</v>
      </c>
      <c r="J240" s="122" t="n">
        <v>0</v>
      </c>
      <c r="K240" s="122" t="n">
        <v>0</v>
      </c>
      <c r="L240" s="122" t="n">
        <v>0</v>
      </c>
      <c r="M240" s="122" t="n">
        <v>0</v>
      </c>
      <c r="N240" s="122" t="n">
        <v>0</v>
      </c>
      <c r="O240" s="122" t="n">
        <v>0</v>
      </c>
      <c r="P240" s="122" t="n">
        <v>0</v>
      </c>
      <c r="Q240" s="122" t="n">
        <v>0</v>
      </c>
      <c r="R240" s="122" t="n">
        <v>0</v>
      </c>
      <c r="S240" s="122" t="n">
        <v>0</v>
      </c>
      <c r="T240" s="122" t="n">
        <v>0</v>
      </c>
      <c r="U240" s="122" t="n">
        <v>0</v>
      </c>
      <c r="V240" s="122" t="n">
        <v>0</v>
      </c>
      <c r="W240" s="122" t="n">
        <v>0</v>
      </c>
      <c r="X240" s="122" t="n">
        <v>0</v>
      </c>
      <c r="Y240" s="122" t="n">
        <v>0</v>
      </c>
      <c r="Z240" s="122" t="n">
        <v>0</v>
      </c>
      <c r="AA240" s="122" t="n">
        <v>0</v>
      </c>
      <c r="AB240" s="118" t="n"/>
      <c r="AC240" s="118" t="n"/>
      <c r="AD240" s="118" t="n"/>
      <c r="AE240" s="118" t="n"/>
    </row>
    <row r="241">
      <c r="A241" s="299" t="n">
        <v>44655</v>
      </c>
      <c r="B241" s="122" t="n">
        <v>106</v>
      </c>
      <c r="C241" s="122" t="n">
        <v>-5</v>
      </c>
      <c r="D241" s="122" t="n">
        <v>0</v>
      </c>
      <c r="E241" s="122" t="n">
        <v>-5</v>
      </c>
      <c r="F241" s="122" t="n">
        <v>0</v>
      </c>
      <c r="G241" s="122" t="n">
        <v>-5</v>
      </c>
      <c r="H241" s="122" t="n">
        <v>0</v>
      </c>
      <c r="I241" s="122" t="n">
        <v>-5</v>
      </c>
      <c r="J241" s="122" t="n">
        <v>0</v>
      </c>
      <c r="K241" s="122" t="n">
        <v>-5</v>
      </c>
      <c r="L241" s="122" t="n">
        <v>0</v>
      </c>
      <c r="M241" s="122" t="n">
        <v>0</v>
      </c>
      <c r="N241" s="122" t="n">
        <v>0</v>
      </c>
      <c r="O241" s="122" t="n">
        <v>-5</v>
      </c>
      <c r="P241" s="122" t="n">
        <v>250</v>
      </c>
      <c r="Q241" s="122" t="n">
        <v>-5</v>
      </c>
      <c r="R241" s="122" t="n">
        <v>300</v>
      </c>
      <c r="S241" s="122" t="n">
        <v>-5</v>
      </c>
      <c r="T241" s="122" t="n">
        <v>0</v>
      </c>
      <c r="U241" s="122" t="n">
        <v>-5</v>
      </c>
      <c r="V241" s="122" t="n">
        <v>0</v>
      </c>
      <c r="W241" s="122" t="n">
        <v>-20</v>
      </c>
      <c r="X241" s="122" t="n">
        <v>0</v>
      </c>
      <c r="Y241" s="122" t="n">
        <v>0</v>
      </c>
      <c r="Z241" s="122" t="n">
        <v>0</v>
      </c>
      <c r="AA241" s="122" t="n">
        <v>-5</v>
      </c>
      <c r="AB241" s="118" t="n"/>
      <c r="AC241" s="118" t="n"/>
      <c r="AD241" s="118" t="n"/>
      <c r="AE241" s="118" t="n"/>
    </row>
    <row r="242">
      <c r="A242" s="299" t="n">
        <v>44656</v>
      </c>
      <c r="B242" s="122" t="n">
        <v>0</v>
      </c>
      <c r="C242" s="122" t="n">
        <v>-5</v>
      </c>
      <c r="D242" s="122" t="n">
        <v>0</v>
      </c>
      <c r="E242" s="122" t="n">
        <v>-5</v>
      </c>
      <c r="F242" s="122" t="n">
        <v>0</v>
      </c>
      <c r="G242" s="122" t="n">
        <v>-5</v>
      </c>
      <c r="H242" s="122" t="n">
        <v>0</v>
      </c>
      <c r="I242" s="122" t="n">
        <v>-2</v>
      </c>
      <c r="J242" s="122" t="n">
        <v>0</v>
      </c>
      <c r="K242" s="122" t="n">
        <v>-2</v>
      </c>
      <c r="L242" s="122" t="n">
        <v>0</v>
      </c>
      <c r="M242" s="122" t="n">
        <v>0</v>
      </c>
      <c r="N242" s="122" t="n">
        <v>0</v>
      </c>
      <c r="O242" s="122" t="n">
        <v>-2</v>
      </c>
      <c r="P242" s="122" t="n">
        <v>0</v>
      </c>
      <c r="Q242" s="122" t="n">
        <v>-2</v>
      </c>
      <c r="R242" s="122" t="n">
        <v>0</v>
      </c>
      <c r="S242" s="122" t="n">
        <v>-2</v>
      </c>
      <c r="T242" s="122" t="n">
        <v>0</v>
      </c>
      <c r="U242" s="122" t="n">
        <v>-2</v>
      </c>
      <c r="V242" s="122" t="n">
        <v>0</v>
      </c>
      <c r="W242" s="122" t="n">
        <v>-8</v>
      </c>
      <c r="X242" s="122" t="n">
        <v>0</v>
      </c>
      <c r="Y242" s="122" t="n">
        <v>0</v>
      </c>
      <c r="Z242" s="122" t="n">
        <v>0</v>
      </c>
      <c r="AA242" s="122" t="n">
        <v>-2</v>
      </c>
      <c r="AB242" s="118" t="n"/>
      <c r="AC242" s="118" t="n"/>
      <c r="AD242" s="118" t="n"/>
      <c r="AE242" s="118" t="n"/>
    </row>
    <row r="243">
      <c r="A243" s="299" t="n">
        <v>44657</v>
      </c>
      <c r="B243" s="122" t="n">
        <v>0</v>
      </c>
      <c r="C243" s="122" t="n">
        <v>-5</v>
      </c>
      <c r="D243" s="122" t="n">
        <v>0</v>
      </c>
      <c r="E243" s="122" t="n">
        <v>-5</v>
      </c>
      <c r="F243" s="122" t="n">
        <v>0</v>
      </c>
      <c r="G243" s="122" t="n">
        <v>-5</v>
      </c>
      <c r="H243" s="122" t="n">
        <v>0</v>
      </c>
      <c r="I243" s="122" t="n">
        <v>-6</v>
      </c>
      <c r="J243" s="122" t="n">
        <v>0</v>
      </c>
      <c r="K243" s="122" t="n">
        <v>-6</v>
      </c>
      <c r="L243" s="122" t="n">
        <v>0</v>
      </c>
      <c r="M243" s="122" t="n">
        <v>0</v>
      </c>
      <c r="N243" s="122" t="n">
        <v>0</v>
      </c>
      <c r="O243" s="122" t="n">
        <v>-6</v>
      </c>
      <c r="P243" s="122" t="n">
        <v>0</v>
      </c>
      <c r="Q243" s="122" t="n">
        <v>-6</v>
      </c>
      <c r="R243" s="122" t="n">
        <v>0</v>
      </c>
      <c r="S243" s="122" t="n">
        <v>-6</v>
      </c>
      <c r="T243" s="122" t="n">
        <v>0</v>
      </c>
      <c r="U243" s="122" t="n">
        <v>-6</v>
      </c>
      <c r="V243" s="122" t="n">
        <v>0</v>
      </c>
      <c r="W243" s="122" t="n">
        <v>-24</v>
      </c>
      <c r="X243" s="122" t="n">
        <v>0</v>
      </c>
      <c r="Y243" s="122" t="n">
        <v>0</v>
      </c>
      <c r="Z243" s="122" t="n">
        <v>0</v>
      </c>
      <c r="AA243" s="122" t="n">
        <v>-6</v>
      </c>
      <c r="AB243" s="118" t="n"/>
      <c r="AC243" s="118" t="n"/>
      <c r="AD243" s="118" t="n"/>
      <c r="AE243" s="118" t="n"/>
    </row>
    <row r="244">
      <c r="A244" s="299" t="n">
        <v>44658</v>
      </c>
      <c r="B244" s="122" t="n">
        <v>0</v>
      </c>
      <c r="C244" s="122" t="n">
        <v>-5</v>
      </c>
      <c r="D244" s="122" t="n">
        <v>0</v>
      </c>
      <c r="E244" s="122" t="n">
        <v>-5</v>
      </c>
      <c r="F244" s="122" t="n">
        <v>0</v>
      </c>
      <c r="G244" s="122" t="n">
        <v>-5</v>
      </c>
      <c r="H244" s="122" t="n">
        <v>0</v>
      </c>
      <c r="I244" s="122" t="n">
        <v>0</v>
      </c>
      <c r="J244" s="122" t="n">
        <v>0</v>
      </c>
      <c r="K244" s="122" t="n">
        <v>0</v>
      </c>
      <c r="L244" s="122" t="n">
        <v>0</v>
      </c>
      <c r="M244" s="122" t="n">
        <v>0</v>
      </c>
      <c r="N244" s="122" t="n">
        <v>0</v>
      </c>
      <c r="O244" s="122" t="n">
        <v>0</v>
      </c>
      <c r="P244" s="122" t="n">
        <v>0</v>
      </c>
      <c r="Q244" s="122" t="n">
        <v>0</v>
      </c>
      <c r="R244" s="122" t="n">
        <v>0</v>
      </c>
      <c r="S244" s="122" t="n">
        <v>0</v>
      </c>
      <c r="T244" s="122" t="n">
        <v>0</v>
      </c>
      <c r="U244" s="122" t="n">
        <v>0</v>
      </c>
      <c r="V244" s="122" t="n">
        <v>0</v>
      </c>
      <c r="W244" s="122" t="n">
        <v>0</v>
      </c>
      <c r="X244" s="122" t="n">
        <v>0</v>
      </c>
      <c r="Y244" s="122" t="n">
        <v>0</v>
      </c>
      <c r="Z244" s="122" t="n">
        <v>0</v>
      </c>
      <c r="AA244" s="122" t="n">
        <v>0</v>
      </c>
      <c r="AB244" s="118" t="n"/>
      <c r="AC244" s="118" t="n"/>
      <c r="AD244" s="118" t="n"/>
      <c r="AE244" s="118" t="n"/>
    </row>
    <row r="245">
      <c r="A245" s="299" t="n">
        <v>44659</v>
      </c>
      <c r="B245" s="122" t="n">
        <v>0</v>
      </c>
      <c r="C245" s="122" t="n">
        <v>-5</v>
      </c>
      <c r="D245" s="122" t="n">
        <v>230</v>
      </c>
      <c r="E245" s="122" t="n">
        <v>-5</v>
      </c>
      <c r="F245" s="122" t="n">
        <v>40</v>
      </c>
      <c r="G245" s="122" t="n">
        <v>-5</v>
      </c>
      <c r="H245" s="122" t="n">
        <v>0</v>
      </c>
      <c r="I245" s="122" t="n">
        <v>-8</v>
      </c>
      <c r="J245" s="122" t="n">
        <v>80</v>
      </c>
      <c r="K245" s="122" t="n">
        <v>-8</v>
      </c>
      <c r="L245" s="122" t="n">
        <v>0</v>
      </c>
      <c r="M245" s="122" t="n">
        <v>0</v>
      </c>
      <c r="N245" s="122" t="n">
        <v>15</v>
      </c>
      <c r="O245" s="122" t="n">
        <v>-8</v>
      </c>
      <c r="P245" s="122" t="n">
        <v>0</v>
      </c>
      <c r="Q245" s="122" t="n">
        <v>-8</v>
      </c>
      <c r="R245" s="122" t="n">
        <v>0</v>
      </c>
      <c r="S245" s="122" t="n">
        <v>-8</v>
      </c>
      <c r="T245" s="122" t="n">
        <v>0</v>
      </c>
      <c r="U245" s="122" t="n">
        <v>-8</v>
      </c>
      <c r="V245" s="122" t="n">
        <v>0</v>
      </c>
      <c r="W245" s="122" t="n">
        <v>-32</v>
      </c>
      <c r="X245" s="122" t="n">
        <v>0</v>
      </c>
      <c r="Y245" s="122" t="n">
        <v>0</v>
      </c>
      <c r="Z245" s="122" t="n">
        <v>0</v>
      </c>
      <c r="AA245" s="122" t="n">
        <v>-8</v>
      </c>
      <c r="AB245" s="118" t="n"/>
      <c r="AC245" s="118" t="n"/>
      <c r="AD245" s="118" t="n"/>
      <c r="AE245" s="118" t="n"/>
    </row>
    <row r="246">
      <c r="A246" s="299" t="n">
        <v>44660</v>
      </c>
      <c r="B246" s="122" t="n">
        <v>0</v>
      </c>
      <c r="C246" s="122" t="n">
        <v>0</v>
      </c>
      <c r="D246" s="122" t="n">
        <v>0</v>
      </c>
      <c r="E246" s="122" t="n">
        <v>0</v>
      </c>
      <c r="F246" s="122" t="n">
        <v>0</v>
      </c>
      <c r="G246" s="122" t="n">
        <v>0</v>
      </c>
      <c r="H246" s="122" t="n">
        <v>0</v>
      </c>
      <c r="I246" s="122" t="n">
        <v>0</v>
      </c>
      <c r="J246" s="122" t="n">
        <v>0</v>
      </c>
      <c r="K246" s="122" t="n">
        <v>0</v>
      </c>
      <c r="L246" s="122" t="n">
        <v>0</v>
      </c>
      <c r="M246" s="122" t="n">
        <v>0</v>
      </c>
      <c r="N246" s="122" t="n">
        <v>0</v>
      </c>
      <c r="O246" s="122" t="n">
        <v>0</v>
      </c>
      <c r="P246" s="122" t="n">
        <v>0</v>
      </c>
      <c r="Q246" s="122" t="n">
        <v>0</v>
      </c>
      <c r="R246" s="122" t="n">
        <v>0</v>
      </c>
      <c r="S246" s="122" t="n">
        <v>0</v>
      </c>
      <c r="T246" s="122" t="n">
        <v>0</v>
      </c>
      <c r="U246" s="122" t="n">
        <v>0</v>
      </c>
      <c r="V246" s="122" t="n">
        <v>0</v>
      </c>
      <c r="W246" s="122" t="n">
        <v>0</v>
      </c>
      <c r="X246" s="122" t="n">
        <v>0</v>
      </c>
      <c r="Y246" s="122" t="n">
        <v>0</v>
      </c>
      <c r="Z246" s="122" t="n">
        <v>0</v>
      </c>
      <c r="AA246" s="122" t="n">
        <v>0</v>
      </c>
      <c r="AB246" s="118" t="n"/>
      <c r="AC246" s="118" t="n"/>
      <c r="AD246" s="118" t="n"/>
      <c r="AE246" s="118" t="n"/>
    </row>
    <row r="247">
      <c r="A247" s="299" t="n">
        <v>44661</v>
      </c>
      <c r="B247" s="122" t="n">
        <v>0</v>
      </c>
      <c r="C247" s="122" t="n">
        <v>0</v>
      </c>
      <c r="D247" s="122" t="n">
        <v>0</v>
      </c>
      <c r="E247" s="122" t="n">
        <v>0</v>
      </c>
      <c r="F247" s="122" t="n">
        <v>0</v>
      </c>
      <c r="G247" s="122" t="n">
        <v>0</v>
      </c>
      <c r="H247" s="122" t="n">
        <v>0</v>
      </c>
      <c r="I247" s="122" t="n">
        <v>0</v>
      </c>
      <c r="J247" s="122" t="n">
        <v>0</v>
      </c>
      <c r="K247" s="122" t="n">
        <v>0</v>
      </c>
      <c r="L247" s="122" t="n">
        <v>0</v>
      </c>
      <c r="M247" s="122" t="n">
        <v>0</v>
      </c>
      <c r="N247" s="122" t="n">
        <v>0</v>
      </c>
      <c r="O247" s="122" t="n">
        <v>0</v>
      </c>
      <c r="P247" s="122" t="n">
        <v>0</v>
      </c>
      <c r="Q247" s="122" t="n">
        <v>0</v>
      </c>
      <c r="R247" s="122" t="n">
        <v>0</v>
      </c>
      <c r="S247" s="122" t="n">
        <v>0</v>
      </c>
      <c r="T247" s="122" t="n">
        <v>0</v>
      </c>
      <c r="U247" s="122" t="n">
        <v>0</v>
      </c>
      <c r="V247" s="122" t="n">
        <v>0</v>
      </c>
      <c r="W247" s="122" t="n">
        <v>0</v>
      </c>
      <c r="X247" s="122" t="n">
        <v>0</v>
      </c>
      <c r="Y247" s="122" t="n">
        <v>0</v>
      </c>
      <c r="Z247" s="122" t="n">
        <v>0</v>
      </c>
      <c r="AA247" s="122" t="n">
        <v>0</v>
      </c>
      <c r="AB247" s="118" t="n"/>
      <c r="AC247" s="118" t="n"/>
      <c r="AD247" s="118" t="n"/>
      <c r="AE247" s="118" t="n"/>
    </row>
    <row r="248">
      <c r="A248" s="299" t="n">
        <v>44662</v>
      </c>
      <c r="B248" s="122" t="n">
        <v>0</v>
      </c>
      <c r="C248" s="122" t="n">
        <v>-5</v>
      </c>
      <c r="D248" s="122" t="n">
        <v>0</v>
      </c>
      <c r="E248" s="122" t="n">
        <v>-5</v>
      </c>
      <c r="F248" s="122" t="n">
        <v>0</v>
      </c>
      <c r="G248" s="122" t="n">
        <v>-5</v>
      </c>
      <c r="H248" s="122" t="n">
        <v>0</v>
      </c>
      <c r="I248" s="122" t="n">
        <v>-4</v>
      </c>
      <c r="J248" s="122" t="n">
        <v>0</v>
      </c>
      <c r="K248" s="122" t="n">
        <v>-4</v>
      </c>
      <c r="L248" s="122" t="n">
        <v>0</v>
      </c>
      <c r="M248" s="122" t="n">
        <v>0</v>
      </c>
      <c r="N248" s="122" t="n">
        <v>0</v>
      </c>
      <c r="O248" s="122" t="n">
        <v>-4</v>
      </c>
      <c r="P248" s="122" t="n">
        <v>0</v>
      </c>
      <c r="Q248" s="122" t="n">
        <v>-4</v>
      </c>
      <c r="R248" s="122" t="n">
        <v>0</v>
      </c>
      <c r="S248" s="122" t="n">
        <v>-4</v>
      </c>
      <c r="T248" s="122" t="n">
        <v>0</v>
      </c>
      <c r="U248" s="122" t="n">
        <v>-4</v>
      </c>
      <c r="V248" s="122" t="n">
        <v>0</v>
      </c>
      <c r="W248" s="122" t="n">
        <v>-16</v>
      </c>
      <c r="X248" s="122" t="n">
        <v>0</v>
      </c>
      <c r="Y248" s="122" t="n">
        <v>0</v>
      </c>
      <c r="Z248" s="122" t="n">
        <v>0</v>
      </c>
      <c r="AA248" s="122" t="n">
        <v>-4</v>
      </c>
      <c r="AB248" s="118" t="n"/>
      <c r="AC248" s="118" t="n"/>
      <c r="AD248" s="118" t="n"/>
      <c r="AE248" s="118" t="n"/>
    </row>
    <row r="249">
      <c r="A249" s="299" t="n">
        <v>44663</v>
      </c>
      <c r="B249" s="122" t="n">
        <v>0</v>
      </c>
      <c r="C249" s="122" t="n">
        <v>-5</v>
      </c>
      <c r="D249" s="122" t="n">
        <v>0</v>
      </c>
      <c r="E249" s="122" t="n">
        <v>-5</v>
      </c>
      <c r="F249" s="122" t="n">
        <v>0</v>
      </c>
      <c r="G249" s="122" t="n">
        <v>-5</v>
      </c>
      <c r="H249" s="122" t="n">
        <v>0</v>
      </c>
      <c r="I249" s="122" t="n">
        <v>-3</v>
      </c>
      <c r="J249" s="122" t="n">
        <v>0</v>
      </c>
      <c r="K249" s="122" t="n">
        <v>-2</v>
      </c>
      <c r="L249" s="122" t="n">
        <v>0</v>
      </c>
      <c r="M249" s="122" t="n">
        <v>0</v>
      </c>
      <c r="N249" s="122" t="n">
        <v>0</v>
      </c>
      <c r="O249" s="122" t="n">
        <v>-2</v>
      </c>
      <c r="P249" s="122" t="n">
        <v>0</v>
      </c>
      <c r="Q249" s="122" t="n">
        <v>-2</v>
      </c>
      <c r="R249" s="122" t="n">
        <v>0</v>
      </c>
      <c r="S249" s="122" t="n">
        <v>-2</v>
      </c>
      <c r="T249" s="122" t="n">
        <v>0</v>
      </c>
      <c r="U249" s="122" t="n">
        <v>-2</v>
      </c>
      <c r="V249" s="122" t="n">
        <v>0</v>
      </c>
      <c r="W249" s="122" t="n">
        <v>-8</v>
      </c>
      <c r="X249" s="122" t="n">
        <v>0</v>
      </c>
      <c r="Y249" s="122" t="n">
        <v>0</v>
      </c>
      <c r="Z249" s="122" t="n">
        <v>0</v>
      </c>
      <c r="AA249" s="122" t="n">
        <v>-2</v>
      </c>
      <c r="AB249" s="118" t="n"/>
      <c r="AC249" s="118" t="n"/>
      <c r="AD249" s="118" t="n"/>
      <c r="AE249" s="118" t="n"/>
    </row>
    <row r="250">
      <c r="A250" s="299" t="n">
        <v>44664</v>
      </c>
      <c r="B250" s="122" t="n">
        <v>0</v>
      </c>
      <c r="C250" s="122" t="n">
        <v>-5</v>
      </c>
      <c r="D250" s="122" t="n">
        <v>0</v>
      </c>
      <c r="E250" s="122" t="n">
        <v>-5</v>
      </c>
      <c r="F250" s="122" t="n">
        <v>0</v>
      </c>
      <c r="G250" s="122" t="n">
        <v>-5</v>
      </c>
      <c r="H250" s="122" t="n">
        <v>0</v>
      </c>
      <c r="I250" s="122" t="n">
        <v>-7</v>
      </c>
      <c r="J250" s="122" t="n">
        <v>0</v>
      </c>
      <c r="K250" s="122" t="n">
        <v>-7</v>
      </c>
      <c r="L250" s="122" t="n">
        <v>0</v>
      </c>
      <c r="M250" s="122" t="n">
        <v>-2</v>
      </c>
      <c r="N250" s="122" t="n">
        <v>0</v>
      </c>
      <c r="O250" s="122" t="n">
        <v>-5</v>
      </c>
      <c r="P250" s="122" t="n">
        <v>0</v>
      </c>
      <c r="Q250" s="122" t="n">
        <v>-7</v>
      </c>
      <c r="R250" s="122" t="n">
        <v>0</v>
      </c>
      <c r="S250" s="122" t="n">
        <v>-7</v>
      </c>
      <c r="T250" s="122" t="n">
        <v>0</v>
      </c>
      <c r="U250" s="122" t="n">
        <v>-7</v>
      </c>
      <c r="V250" s="122" t="n">
        <v>0</v>
      </c>
      <c r="W250" s="122" t="n">
        <v>-28</v>
      </c>
      <c r="X250" s="122" t="n">
        <v>0</v>
      </c>
      <c r="Y250" s="122" t="n">
        <v>-2</v>
      </c>
      <c r="Z250" s="122" t="n">
        <v>0</v>
      </c>
      <c r="AA250" s="122" t="n">
        <v>-5</v>
      </c>
      <c r="AB250" s="118" t="n"/>
      <c r="AC250" s="118" t="n"/>
      <c r="AD250" s="118" t="n"/>
      <c r="AE250" s="118" t="n"/>
    </row>
    <row r="251">
      <c r="A251" s="299" t="n">
        <v>44665</v>
      </c>
      <c r="B251" s="122" t="n">
        <v>0</v>
      </c>
      <c r="C251" s="122" t="n">
        <v>-5</v>
      </c>
      <c r="D251" s="122" t="n">
        <v>0</v>
      </c>
      <c r="E251" s="122" t="n">
        <v>-5</v>
      </c>
      <c r="F251" s="122" t="n">
        <v>40</v>
      </c>
      <c r="G251" s="122" t="n">
        <v>-5</v>
      </c>
      <c r="H251" s="122" t="n">
        <v>0</v>
      </c>
      <c r="I251" s="122" t="n">
        <v>0</v>
      </c>
      <c r="J251" s="122" t="n">
        <v>0</v>
      </c>
      <c r="K251" s="122" t="n">
        <v>0</v>
      </c>
      <c r="L251" s="122" t="n">
        <v>0</v>
      </c>
      <c r="M251" s="122" t="n">
        <v>0</v>
      </c>
      <c r="N251" s="122" t="n">
        <v>20</v>
      </c>
      <c r="O251" s="122" t="n">
        <v>0</v>
      </c>
      <c r="P251" s="122" t="n">
        <v>0</v>
      </c>
      <c r="Q251" s="122" t="n">
        <v>0</v>
      </c>
      <c r="R251" s="122" t="n">
        <v>0</v>
      </c>
      <c r="S251" s="122" t="n">
        <v>0</v>
      </c>
      <c r="T251" s="122" t="n">
        <v>0</v>
      </c>
      <c r="U251" s="122" t="n">
        <v>0</v>
      </c>
      <c r="V251" s="122" t="n">
        <v>0</v>
      </c>
      <c r="W251" s="122" t="n">
        <v>0</v>
      </c>
      <c r="X251" s="122" t="n">
        <v>0</v>
      </c>
      <c r="Y251" s="122" t="n">
        <v>0</v>
      </c>
      <c r="Z251" s="122" t="n">
        <v>0</v>
      </c>
      <c r="AA251" s="122" t="n">
        <v>0</v>
      </c>
      <c r="AB251" s="118" t="n"/>
      <c r="AC251" s="118" t="n"/>
      <c r="AD251" s="118" t="n"/>
      <c r="AE251" s="118" t="n"/>
    </row>
    <row r="252">
      <c r="A252" s="299" t="n">
        <v>44666</v>
      </c>
      <c r="B252" s="122" t="n">
        <v>0</v>
      </c>
      <c r="C252" s="122" t="n">
        <v>0</v>
      </c>
      <c r="D252" s="122" t="n">
        <v>0</v>
      </c>
      <c r="E252" s="122" t="n">
        <v>0</v>
      </c>
      <c r="F252" s="122" t="n">
        <v>0</v>
      </c>
      <c r="G252" s="122" t="n">
        <v>0</v>
      </c>
      <c r="H252" s="122" t="n">
        <v>0</v>
      </c>
      <c r="I252" s="122" t="n">
        <v>0</v>
      </c>
      <c r="J252" s="122" t="n">
        <v>0</v>
      </c>
      <c r="K252" s="122" t="n">
        <v>0</v>
      </c>
      <c r="L252" s="122" t="n">
        <v>0</v>
      </c>
      <c r="M252" s="122" t="n">
        <v>0</v>
      </c>
      <c r="N252" s="122" t="n">
        <v>0</v>
      </c>
      <c r="O252" s="122" t="n">
        <v>0</v>
      </c>
      <c r="P252" s="122" t="n">
        <v>0</v>
      </c>
      <c r="Q252" s="122" t="n">
        <v>0</v>
      </c>
      <c r="R252" s="122" t="n">
        <v>0</v>
      </c>
      <c r="S252" s="122" t="n">
        <v>0</v>
      </c>
      <c r="T252" s="122" t="n">
        <v>0</v>
      </c>
      <c r="U252" s="122" t="n">
        <v>0</v>
      </c>
      <c r="V252" s="122" t="n">
        <v>0</v>
      </c>
      <c r="W252" s="122" t="n">
        <v>0</v>
      </c>
      <c r="X252" s="122" t="n">
        <v>0</v>
      </c>
      <c r="Y252" s="122" t="n">
        <v>0</v>
      </c>
      <c r="Z252" s="122" t="n">
        <v>0</v>
      </c>
      <c r="AA252" s="122" t="n">
        <v>0</v>
      </c>
      <c r="AB252" s="118" t="n"/>
      <c r="AC252" s="118" t="n"/>
      <c r="AD252" s="118" t="n"/>
      <c r="AE252" s="118" t="n"/>
    </row>
    <row r="253">
      <c r="A253" s="299" t="n">
        <v>44667</v>
      </c>
      <c r="B253" s="122" t="n">
        <v>0</v>
      </c>
      <c r="C253" s="122" t="n">
        <v>0</v>
      </c>
      <c r="D253" s="122" t="n">
        <v>0</v>
      </c>
      <c r="E253" s="122" t="n">
        <v>0</v>
      </c>
      <c r="F253" s="122" t="n">
        <v>0</v>
      </c>
      <c r="G253" s="122" t="n">
        <v>0</v>
      </c>
      <c r="H253" s="122" t="n">
        <v>0</v>
      </c>
      <c r="I253" s="122" t="n">
        <v>0</v>
      </c>
      <c r="J253" s="122" t="n">
        <v>0</v>
      </c>
      <c r="K253" s="122" t="n">
        <v>0</v>
      </c>
      <c r="L253" s="122" t="n">
        <v>0</v>
      </c>
      <c r="M253" s="122" t="n">
        <v>0</v>
      </c>
      <c r="N253" s="122" t="n">
        <v>0</v>
      </c>
      <c r="O253" s="122" t="n">
        <v>0</v>
      </c>
      <c r="P253" s="122" t="n">
        <v>0</v>
      </c>
      <c r="Q253" s="122" t="n">
        <v>0</v>
      </c>
      <c r="R253" s="122" t="n">
        <v>0</v>
      </c>
      <c r="S253" s="122" t="n">
        <v>0</v>
      </c>
      <c r="T253" s="122" t="n">
        <v>0</v>
      </c>
      <c r="U253" s="122" t="n">
        <v>0</v>
      </c>
      <c r="V253" s="122" t="n">
        <v>0</v>
      </c>
      <c r="W253" s="122" t="n">
        <v>0</v>
      </c>
      <c r="X253" s="122" t="n">
        <v>0</v>
      </c>
      <c r="Y253" s="122" t="n">
        <v>0</v>
      </c>
      <c r="Z253" s="122" t="n">
        <v>0</v>
      </c>
      <c r="AA253" s="122" t="n">
        <v>0</v>
      </c>
      <c r="AB253" s="118" t="n"/>
      <c r="AC253" s="118" t="n"/>
      <c r="AD253" s="118" t="n"/>
      <c r="AE253" s="118" t="n"/>
    </row>
    <row r="254">
      <c r="A254" s="299" t="n">
        <v>44668</v>
      </c>
      <c r="B254" s="122" t="n">
        <v>0</v>
      </c>
      <c r="C254" s="122" t="n">
        <v>0</v>
      </c>
      <c r="D254" s="122" t="n">
        <v>0</v>
      </c>
      <c r="E254" s="122" t="n">
        <v>0</v>
      </c>
      <c r="F254" s="122" t="n">
        <v>0</v>
      </c>
      <c r="G254" s="122" t="n">
        <v>0</v>
      </c>
      <c r="H254" s="122" t="n">
        <v>0</v>
      </c>
      <c r="I254" s="122" t="n">
        <v>0</v>
      </c>
      <c r="J254" s="122" t="n">
        <v>0</v>
      </c>
      <c r="K254" s="122" t="n">
        <v>0</v>
      </c>
      <c r="L254" s="122" t="n">
        <v>0</v>
      </c>
      <c r="M254" s="122" t="n">
        <v>0</v>
      </c>
      <c r="N254" s="122" t="n">
        <v>0</v>
      </c>
      <c r="O254" s="122" t="n">
        <v>0</v>
      </c>
      <c r="P254" s="122" t="n">
        <v>0</v>
      </c>
      <c r="Q254" s="122" t="n">
        <v>0</v>
      </c>
      <c r="R254" s="122" t="n">
        <v>0</v>
      </c>
      <c r="S254" s="122" t="n">
        <v>0</v>
      </c>
      <c r="T254" s="122" t="n">
        <v>0</v>
      </c>
      <c r="U254" s="122" t="n">
        <v>0</v>
      </c>
      <c r="V254" s="122" t="n">
        <v>0</v>
      </c>
      <c r="W254" s="122" t="n">
        <v>0</v>
      </c>
      <c r="X254" s="122" t="n">
        <v>0</v>
      </c>
      <c r="Y254" s="122" t="n">
        <v>0</v>
      </c>
      <c r="Z254" s="122" t="n">
        <v>0</v>
      </c>
      <c r="AA254" s="122" t="n">
        <v>0</v>
      </c>
      <c r="AB254" s="118" t="n"/>
      <c r="AC254" s="118" t="n"/>
      <c r="AD254" s="118" t="n"/>
      <c r="AE254" s="118" t="n"/>
    </row>
    <row r="255">
      <c r="A255" s="299" t="n">
        <v>44669</v>
      </c>
      <c r="B255" s="122" t="n">
        <v>0</v>
      </c>
      <c r="C255" s="122" t="n">
        <v>-5</v>
      </c>
      <c r="D255" s="122" t="n">
        <v>0</v>
      </c>
      <c r="E255" s="122" t="n">
        <v>-5</v>
      </c>
      <c r="F255" s="122" t="n">
        <v>0</v>
      </c>
      <c r="G255" s="122" t="n">
        <v>-5</v>
      </c>
      <c r="H255" s="122" t="n">
        <v>0</v>
      </c>
      <c r="I255" s="122" t="n">
        <v>-4</v>
      </c>
      <c r="J255" s="122" t="n">
        <v>0</v>
      </c>
      <c r="K255" s="122" t="n">
        <v>-4</v>
      </c>
      <c r="L255" s="122" t="n">
        <v>0</v>
      </c>
      <c r="M255" s="122" t="n">
        <v>0</v>
      </c>
      <c r="N255" s="122" t="n">
        <v>0</v>
      </c>
      <c r="O255" s="122" t="n">
        <v>-4</v>
      </c>
      <c r="P255" s="122" t="n">
        <v>0</v>
      </c>
      <c r="Q255" s="122" t="n">
        <v>-4</v>
      </c>
      <c r="R255" s="122" t="n">
        <v>0</v>
      </c>
      <c r="S255" s="122" t="n">
        <v>-4</v>
      </c>
      <c r="T255" s="122" t="n">
        <v>0</v>
      </c>
      <c r="U255" s="122" t="n">
        <v>-4</v>
      </c>
      <c r="V255" s="122" t="n">
        <v>0</v>
      </c>
      <c r="W255" s="122" t="n">
        <v>-16</v>
      </c>
      <c r="X255" s="122" t="n">
        <v>0</v>
      </c>
      <c r="Y255" s="122" t="n">
        <v>0</v>
      </c>
      <c r="Z255" s="122" t="n">
        <v>0</v>
      </c>
      <c r="AA255" s="122" t="n">
        <v>-4</v>
      </c>
      <c r="AB255" s="118" t="n"/>
      <c r="AC255" s="118" t="n"/>
      <c r="AD255" s="118" t="n"/>
      <c r="AE255" s="118" t="n"/>
    </row>
    <row r="256">
      <c r="A256" s="299" t="n">
        <v>44670</v>
      </c>
      <c r="B256" s="122" t="n">
        <v>0</v>
      </c>
      <c r="C256" s="122" t="n">
        <v>-5</v>
      </c>
      <c r="D256" s="122" t="n">
        <v>0</v>
      </c>
      <c r="E256" s="122" t="n">
        <v>-5</v>
      </c>
      <c r="F256" s="122" t="n">
        <v>0</v>
      </c>
      <c r="G256" s="122" t="n">
        <v>-5</v>
      </c>
      <c r="H256" s="122" t="n">
        <v>0</v>
      </c>
      <c r="I256" s="122" t="n">
        <v>0</v>
      </c>
      <c r="J256" s="122" t="n">
        <v>0</v>
      </c>
      <c r="K256" s="122" t="n">
        <v>0</v>
      </c>
      <c r="L256" s="122" t="n">
        <v>0</v>
      </c>
      <c r="M256" s="122" t="n">
        <v>0</v>
      </c>
      <c r="N256" s="122" t="n">
        <v>0</v>
      </c>
      <c r="O256" s="122" t="n">
        <v>0</v>
      </c>
      <c r="P256" s="122" t="n">
        <v>0</v>
      </c>
      <c r="Q256" s="122" t="n">
        <v>0</v>
      </c>
      <c r="R256" s="122" t="n">
        <v>0</v>
      </c>
      <c r="S256" s="122" t="n">
        <v>0</v>
      </c>
      <c r="T256" s="122" t="n">
        <v>0</v>
      </c>
      <c r="U256" s="122" t="n">
        <v>0</v>
      </c>
      <c r="V256" s="122" t="n">
        <v>0</v>
      </c>
      <c r="W256" s="122" t="n">
        <v>0</v>
      </c>
      <c r="X256" s="122" t="n">
        <v>0</v>
      </c>
      <c r="Y256" s="122" t="n">
        <v>0</v>
      </c>
      <c r="Z256" s="122" t="n">
        <v>0</v>
      </c>
      <c r="AA256" s="122" t="n">
        <v>0</v>
      </c>
      <c r="AB256" s="118" t="n"/>
      <c r="AC256" s="118" t="n"/>
      <c r="AD256" s="118" t="n"/>
      <c r="AE256" s="118" t="n"/>
    </row>
    <row r="257">
      <c r="A257" s="299" t="n">
        <v>44671</v>
      </c>
      <c r="B257" s="122" t="n">
        <v>0</v>
      </c>
      <c r="C257" s="122" t="n">
        <v>-5</v>
      </c>
      <c r="D257" s="122" t="n">
        <v>0</v>
      </c>
      <c r="E257" s="122" t="n">
        <v>-5</v>
      </c>
      <c r="F257" s="122" t="n">
        <v>0</v>
      </c>
      <c r="G257" s="122" t="n">
        <v>-5</v>
      </c>
      <c r="H257" s="122" t="n">
        <v>0</v>
      </c>
      <c r="I257" s="122" t="n">
        <v>0</v>
      </c>
      <c r="J257" s="122" t="n">
        <v>0</v>
      </c>
      <c r="K257" s="122" t="n">
        <v>0</v>
      </c>
      <c r="L257" s="122" t="n">
        <v>0</v>
      </c>
      <c r="M257" s="122" t="n">
        <v>0</v>
      </c>
      <c r="N257" s="122" t="n">
        <v>0</v>
      </c>
      <c r="O257" s="122" t="n">
        <v>0</v>
      </c>
      <c r="P257" s="122" t="n">
        <v>0</v>
      </c>
      <c r="Q257" s="122" t="n">
        <v>0</v>
      </c>
      <c r="R257" s="122" t="n">
        <v>0</v>
      </c>
      <c r="S257" s="122" t="n">
        <v>0</v>
      </c>
      <c r="T257" s="122" t="n">
        <v>0</v>
      </c>
      <c r="U257" s="122" t="n">
        <v>0</v>
      </c>
      <c r="V257" s="122" t="n">
        <v>0</v>
      </c>
      <c r="W257" s="122" t="n">
        <v>0</v>
      </c>
      <c r="X257" s="122" t="n">
        <v>0</v>
      </c>
      <c r="Y257" s="122" t="n">
        <v>0</v>
      </c>
      <c r="Z257" s="122" t="n">
        <v>0</v>
      </c>
      <c r="AA257" s="122" t="n">
        <v>0</v>
      </c>
      <c r="AB257" s="118" t="n"/>
      <c r="AC257" s="118" t="n"/>
      <c r="AD257" s="118" t="n"/>
      <c r="AE257" s="118" t="n"/>
    </row>
    <row r="258">
      <c r="A258" s="299" t="n">
        <v>44672</v>
      </c>
      <c r="B258" s="122" t="n">
        <v>0</v>
      </c>
      <c r="C258" s="122" t="n">
        <v>-5</v>
      </c>
      <c r="D258" s="122" t="n">
        <v>0</v>
      </c>
      <c r="E258" s="122" t="n">
        <v>-5</v>
      </c>
      <c r="F258" s="122" t="n">
        <v>0</v>
      </c>
      <c r="G258" s="122" t="n">
        <v>-5</v>
      </c>
      <c r="H258" s="122" t="n">
        <v>0</v>
      </c>
      <c r="I258" s="122" t="n">
        <v>0</v>
      </c>
      <c r="J258" s="122" t="n">
        <v>0</v>
      </c>
      <c r="K258" s="122" t="n">
        <v>0</v>
      </c>
      <c r="L258" s="122" t="n">
        <v>0</v>
      </c>
      <c r="M258" s="122" t="n">
        <v>0</v>
      </c>
      <c r="N258" s="122" t="n">
        <v>0</v>
      </c>
      <c r="O258" s="122" t="n">
        <v>0</v>
      </c>
      <c r="P258" s="122" t="n">
        <v>0</v>
      </c>
      <c r="Q258" s="122" t="n">
        <v>0</v>
      </c>
      <c r="R258" s="122" t="n">
        <v>0</v>
      </c>
      <c r="S258" s="122" t="n">
        <v>0</v>
      </c>
      <c r="T258" s="122" t="n">
        <v>0</v>
      </c>
      <c r="U258" s="122" t="n">
        <v>0</v>
      </c>
      <c r="V258" s="122" t="n">
        <v>0</v>
      </c>
      <c r="W258" s="122" t="n">
        <v>0</v>
      </c>
      <c r="X258" s="122" t="n">
        <v>0</v>
      </c>
      <c r="Y258" s="122" t="n">
        <v>0</v>
      </c>
      <c r="Z258" s="122" t="n">
        <v>0</v>
      </c>
      <c r="AA258" s="122" t="n">
        <v>0</v>
      </c>
      <c r="AB258" s="118" t="n"/>
      <c r="AC258" s="118" t="n"/>
      <c r="AD258" s="118" t="n"/>
      <c r="AE258" s="118" t="n"/>
    </row>
    <row r="259">
      <c r="A259" s="299" t="n">
        <v>44673</v>
      </c>
      <c r="B259" s="122" t="n">
        <v>0</v>
      </c>
      <c r="C259" s="122" t="n">
        <v>-5</v>
      </c>
      <c r="D259" s="122" t="n">
        <v>0</v>
      </c>
      <c r="E259" s="122" t="n">
        <v>-5</v>
      </c>
      <c r="F259" s="122" t="n">
        <v>0</v>
      </c>
      <c r="G259" s="122" t="n">
        <v>-5</v>
      </c>
      <c r="H259" s="122" t="n">
        <v>0</v>
      </c>
      <c r="I259" s="122" t="n">
        <v>0</v>
      </c>
      <c r="J259" s="122" t="n">
        <v>0</v>
      </c>
      <c r="K259" s="122" t="n">
        <v>0</v>
      </c>
      <c r="L259" s="122" t="n">
        <v>0</v>
      </c>
      <c r="M259" s="122" t="n">
        <v>0</v>
      </c>
      <c r="N259" s="122" t="n">
        <v>0</v>
      </c>
      <c r="O259" s="122" t="n">
        <v>0</v>
      </c>
      <c r="P259" s="122" t="n">
        <v>0</v>
      </c>
      <c r="Q259" s="122" t="n">
        <v>0</v>
      </c>
      <c r="R259" s="122" t="n">
        <v>0</v>
      </c>
      <c r="S259" s="122" t="n">
        <v>0</v>
      </c>
      <c r="T259" s="122" t="n">
        <v>0</v>
      </c>
      <c r="U259" s="122" t="n">
        <v>0</v>
      </c>
      <c r="V259" s="122" t="n">
        <v>0</v>
      </c>
      <c r="W259" s="122" t="n">
        <v>0</v>
      </c>
      <c r="X259" s="122" t="n">
        <v>0</v>
      </c>
      <c r="Y259" s="122" t="n">
        <v>0</v>
      </c>
      <c r="Z259" s="122" t="n">
        <v>0</v>
      </c>
      <c r="AA259" s="122" t="n">
        <v>0</v>
      </c>
      <c r="AB259" s="118" t="n"/>
      <c r="AC259" s="118" t="n"/>
      <c r="AD259" s="118" t="n"/>
      <c r="AE259" s="118" t="n"/>
    </row>
    <row r="260">
      <c r="A260" s="299" t="n">
        <v>44674</v>
      </c>
      <c r="B260" s="122" t="n">
        <v>0</v>
      </c>
      <c r="C260" s="122" t="n">
        <v>0</v>
      </c>
      <c r="D260" s="122" t="n">
        <v>0</v>
      </c>
      <c r="E260" s="122" t="n">
        <v>0</v>
      </c>
      <c r="F260" s="122" t="n">
        <v>0</v>
      </c>
      <c r="G260" s="122" t="n">
        <v>0</v>
      </c>
      <c r="H260" s="122" t="n">
        <v>0</v>
      </c>
      <c r="I260" s="122" t="n">
        <v>0</v>
      </c>
      <c r="J260" s="122" t="n">
        <v>0</v>
      </c>
      <c r="K260" s="122" t="n">
        <v>0</v>
      </c>
      <c r="L260" s="122" t="n">
        <v>0</v>
      </c>
      <c r="M260" s="122" t="n">
        <v>0</v>
      </c>
      <c r="N260" s="122" t="n">
        <v>0</v>
      </c>
      <c r="O260" s="122" t="n">
        <v>0</v>
      </c>
      <c r="P260" s="122" t="n">
        <v>0</v>
      </c>
      <c r="Q260" s="122" t="n">
        <v>0</v>
      </c>
      <c r="R260" s="122" t="n">
        <v>0</v>
      </c>
      <c r="S260" s="122" t="n">
        <v>0</v>
      </c>
      <c r="T260" s="122" t="n">
        <v>0</v>
      </c>
      <c r="U260" s="122" t="n">
        <v>0</v>
      </c>
      <c r="V260" s="122" t="n">
        <v>0</v>
      </c>
      <c r="W260" s="122" t="n">
        <v>0</v>
      </c>
      <c r="X260" s="122" t="n">
        <v>0</v>
      </c>
      <c r="Y260" s="122" t="n">
        <v>0</v>
      </c>
      <c r="Z260" s="122" t="n">
        <v>0</v>
      </c>
      <c r="AA260" s="122" t="n">
        <v>0</v>
      </c>
      <c r="AB260" s="118" t="n"/>
      <c r="AC260" s="118" t="n"/>
      <c r="AD260" s="118" t="n"/>
      <c r="AE260" s="118" t="n"/>
    </row>
    <row r="261">
      <c r="A261" s="299" t="n">
        <v>44675</v>
      </c>
      <c r="B261" s="122" t="n">
        <v>0</v>
      </c>
      <c r="C261" s="122" t="n">
        <v>0</v>
      </c>
      <c r="D261" s="122" t="n">
        <v>0</v>
      </c>
      <c r="E261" s="122" t="n">
        <v>0</v>
      </c>
      <c r="F261" s="122" t="n">
        <v>0</v>
      </c>
      <c r="G261" s="122" t="n">
        <v>0</v>
      </c>
      <c r="H261" s="122" t="n">
        <v>0</v>
      </c>
      <c r="I261" s="122" t="n">
        <v>0</v>
      </c>
      <c r="J261" s="122" t="n">
        <v>0</v>
      </c>
      <c r="K261" s="122" t="n">
        <v>0</v>
      </c>
      <c r="L261" s="122" t="n">
        <v>0</v>
      </c>
      <c r="M261" s="122" t="n">
        <v>0</v>
      </c>
      <c r="N261" s="122" t="n">
        <v>0</v>
      </c>
      <c r="O261" s="122" t="n">
        <v>0</v>
      </c>
      <c r="P261" s="122" t="n">
        <v>0</v>
      </c>
      <c r="Q261" s="122" t="n">
        <v>0</v>
      </c>
      <c r="R261" s="122" t="n">
        <v>0</v>
      </c>
      <c r="S261" s="122" t="n">
        <v>0</v>
      </c>
      <c r="T261" s="122" t="n">
        <v>0</v>
      </c>
      <c r="U261" s="122" t="n">
        <v>0</v>
      </c>
      <c r="V261" s="122" t="n">
        <v>0</v>
      </c>
      <c r="W261" s="122" t="n">
        <v>0</v>
      </c>
      <c r="X261" s="122" t="n">
        <v>0</v>
      </c>
      <c r="Y261" s="122" t="n">
        <v>0</v>
      </c>
      <c r="Z261" s="122" t="n">
        <v>0</v>
      </c>
      <c r="AA261" s="122" t="n">
        <v>0</v>
      </c>
      <c r="AB261" s="118" t="n"/>
      <c r="AC261" s="118" t="n"/>
      <c r="AD261" s="118" t="n"/>
      <c r="AE261" s="118" t="n"/>
    </row>
    <row r="262">
      <c r="A262" s="299" t="n">
        <v>44676</v>
      </c>
      <c r="B262" s="122" t="n">
        <v>0</v>
      </c>
      <c r="C262" s="122" t="n">
        <v>-5</v>
      </c>
      <c r="D262" s="122" t="n">
        <v>0</v>
      </c>
      <c r="E262" s="122" t="n">
        <v>-5</v>
      </c>
      <c r="F262" s="122" t="n">
        <v>0</v>
      </c>
      <c r="G262" s="122" t="n">
        <v>-5</v>
      </c>
      <c r="H262" s="122" t="n">
        <v>10</v>
      </c>
      <c r="I262" s="122" t="n">
        <v>-10</v>
      </c>
      <c r="J262" s="122" t="n">
        <v>0</v>
      </c>
      <c r="K262" s="122" t="n">
        <v>-10</v>
      </c>
      <c r="L262" s="122" t="n">
        <v>0</v>
      </c>
      <c r="M262" s="122" t="n">
        <v>0</v>
      </c>
      <c r="N262" s="122" t="n">
        <v>0</v>
      </c>
      <c r="O262" s="122" t="n">
        <v>-10</v>
      </c>
      <c r="P262" s="122" t="n">
        <v>0</v>
      </c>
      <c r="Q262" s="122" t="n">
        <v>-10</v>
      </c>
      <c r="R262" s="122" t="n">
        <v>0</v>
      </c>
      <c r="S262" s="122" t="n">
        <v>-10</v>
      </c>
      <c r="T262" s="122" t="n">
        <v>0</v>
      </c>
      <c r="U262" s="122" t="n">
        <v>-10</v>
      </c>
      <c r="V262" s="122" t="n">
        <v>0</v>
      </c>
      <c r="W262" s="122" t="n">
        <v>-40</v>
      </c>
      <c r="X262" s="122" t="n">
        <v>0</v>
      </c>
      <c r="Y262" s="122" t="n">
        <v>0</v>
      </c>
      <c r="Z262" s="122" t="n">
        <v>0</v>
      </c>
      <c r="AA262" s="122" t="n">
        <v>-10</v>
      </c>
      <c r="AB262" s="118" t="n"/>
      <c r="AC262" s="118" t="n"/>
      <c r="AD262" s="118" t="n"/>
      <c r="AE262" s="118" t="n"/>
    </row>
    <row r="263">
      <c r="A263" s="299" t="n">
        <v>44677</v>
      </c>
      <c r="B263" s="122" t="n">
        <v>0</v>
      </c>
      <c r="C263" s="122" t="n">
        <v>-5</v>
      </c>
      <c r="D263" s="122" t="n">
        <v>0</v>
      </c>
      <c r="E263" s="122" t="n">
        <v>-5</v>
      </c>
      <c r="F263" s="122" t="n">
        <v>0</v>
      </c>
      <c r="G263" s="122" t="n">
        <v>-5</v>
      </c>
      <c r="H263" s="122" t="n">
        <v>0</v>
      </c>
      <c r="I263" s="122" t="n">
        <v>0</v>
      </c>
      <c r="J263" s="122" t="n">
        <v>0</v>
      </c>
      <c r="K263" s="122" t="n">
        <v>0</v>
      </c>
      <c r="L263" s="122" t="n">
        <v>0</v>
      </c>
      <c r="M263" s="122" t="n">
        <v>0</v>
      </c>
      <c r="N263" s="122" t="n">
        <v>0</v>
      </c>
      <c r="O263" s="122" t="n">
        <v>0</v>
      </c>
      <c r="P263" s="122" t="n">
        <v>0</v>
      </c>
      <c r="Q263" s="122" t="n">
        <v>0</v>
      </c>
      <c r="R263" s="122" t="n">
        <v>0</v>
      </c>
      <c r="S263" s="122" t="n">
        <v>0</v>
      </c>
      <c r="T263" s="122" t="n">
        <v>0</v>
      </c>
      <c r="U263" s="122" t="n">
        <v>0</v>
      </c>
      <c r="V263" s="122" t="n">
        <v>0</v>
      </c>
      <c r="W263" s="122" t="n">
        <v>0</v>
      </c>
      <c r="X263" s="122" t="n">
        <v>0</v>
      </c>
      <c r="Y263" s="122" t="n">
        <v>0</v>
      </c>
      <c r="Z263" s="122" t="n">
        <v>0</v>
      </c>
      <c r="AA263" s="122" t="n">
        <v>0</v>
      </c>
      <c r="AB263" s="118" t="n"/>
      <c r="AC263" s="118" t="n"/>
      <c r="AD263" s="118" t="n"/>
      <c r="AE263" s="118" t="n"/>
    </row>
    <row r="264">
      <c r="A264" s="299" t="n">
        <v>44678</v>
      </c>
      <c r="B264" s="122" t="n">
        <v>0</v>
      </c>
      <c r="C264" s="122" t="n">
        <v>0</v>
      </c>
      <c r="D264" s="122" t="n">
        <v>0</v>
      </c>
      <c r="E264" s="122" t="n">
        <v>0</v>
      </c>
      <c r="F264" s="122" t="n">
        <v>0</v>
      </c>
      <c r="G264" s="122" t="n">
        <v>0</v>
      </c>
      <c r="H264" s="122" t="n">
        <v>0</v>
      </c>
      <c r="I264" s="122" t="n">
        <v>0</v>
      </c>
      <c r="J264" s="122" t="n">
        <v>0</v>
      </c>
      <c r="K264" s="122" t="n">
        <v>0</v>
      </c>
      <c r="L264" s="122" t="n">
        <v>0</v>
      </c>
      <c r="M264" s="122" t="n">
        <v>0</v>
      </c>
      <c r="N264" s="122" t="n">
        <v>0</v>
      </c>
      <c r="O264" s="122" t="n">
        <v>0</v>
      </c>
      <c r="P264" s="122" t="n">
        <v>0</v>
      </c>
      <c r="Q264" s="122" t="n">
        <v>0</v>
      </c>
      <c r="R264" s="122" t="n">
        <v>0</v>
      </c>
      <c r="S264" s="122" t="n">
        <v>0</v>
      </c>
      <c r="T264" s="122" t="n">
        <v>0</v>
      </c>
      <c r="U264" s="122" t="n">
        <v>0</v>
      </c>
      <c r="V264" s="122" t="n">
        <v>0</v>
      </c>
      <c r="W264" s="122" t="n">
        <v>0</v>
      </c>
      <c r="X264" s="122" t="n">
        <v>0</v>
      </c>
      <c r="Y264" s="122" t="n">
        <v>0</v>
      </c>
      <c r="Z264" s="122" t="n">
        <v>0</v>
      </c>
      <c r="AA264" s="122" t="n">
        <v>0</v>
      </c>
      <c r="AB264" s="118" t="n"/>
      <c r="AC264" s="118" t="n"/>
      <c r="AD264" s="118" t="n"/>
      <c r="AE264" s="118" t="n"/>
    </row>
    <row r="265">
      <c r="A265" s="299" t="n">
        <v>44679</v>
      </c>
      <c r="B265" s="122" t="n">
        <v>0</v>
      </c>
      <c r="C265" s="122" t="n">
        <v>-5</v>
      </c>
      <c r="D265" s="122" t="n">
        <v>0</v>
      </c>
      <c r="E265" s="122" t="n">
        <v>-5</v>
      </c>
      <c r="F265" s="122" t="n">
        <v>0</v>
      </c>
      <c r="G265" s="122" t="n">
        <v>-5</v>
      </c>
      <c r="H265" s="122" t="n">
        <v>0</v>
      </c>
      <c r="I265" s="122" t="n">
        <v>0</v>
      </c>
      <c r="J265" s="122" t="n">
        <v>0</v>
      </c>
      <c r="K265" s="122" t="n">
        <v>0</v>
      </c>
      <c r="L265" s="122" t="n">
        <v>0</v>
      </c>
      <c r="M265" s="122" t="n">
        <v>0</v>
      </c>
      <c r="N265" s="122" t="n">
        <v>0</v>
      </c>
      <c r="O265" s="122" t="n">
        <v>0</v>
      </c>
      <c r="P265" s="122" t="n">
        <v>0</v>
      </c>
      <c r="Q265" s="122" t="n">
        <v>0</v>
      </c>
      <c r="R265" s="122" t="n">
        <v>0</v>
      </c>
      <c r="S265" s="122" t="n">
        <v>0</v>
      </c>
      <c r="T265" s="122" t="n">
        <v>0</v>
      </c>
      <c r="U265" s="122" t="n">
        <v>0</v>
      </c>
      <c r="V265" s="122" t="n">
        <v>0</v>
      </c>
      <c r="W265" s="122" t="n">
        <v>0</v>
      </c>
      <c r="X265" s="122" t="n">
        <v>0</v>
      </c>
      <c r="Y265" s="122" t="n">
        <v>0</v>
      </c>
      <c r="Z265" s="122" t="n">
        <v>0</v>
      </c>
      <c r="AA265" s="122" t="n">
        <v>0</v>
      </c>
      <c r="AB265" s="118" t="n"/>
      <c r="AC265" s="118" t="n"/>
      <c r="AD265" s="118" t="n"/>
      <c r="AE265" s="118" t="n"/>
    </row>
    <row r="266">
      <c r="A266" s="299" t="n">
        <v>44680</v>
      </c>
      <c r="B266" s="122" t="n">
        <v>0</v>
      </c>
      <c r="C266" s="122" t="n">
        <v>-5</v>
      </c>
      <c r="D266" s="122" t="n">
        <v>0</v>
      </c>
      <c r="E266" s="122" t="n">
        <v>-5</v>
      </c>
      <c r="F266" s="122" t="n">
        <v>20</v>
      </c>
      <c r="G266" s="122" t="n">
        <v>-5</v>
      </c>
      <c r="H266" s="122" t="n">
        <v>20</v>
      </c>
      <c r="I266" s="122" t="n">
        <v>-2</v>
      </c>
      <c r="J266" s="122" t="n">
        <v>0</v>
      </c>
      <c r="K266" s="122" t="n">
        <v>-2</v>
      </c>
      <c r="L266" s="122" t="n">
        <v>0</v>
      </c>
      <c r="M266" s="122" t="n">
        <v>0</v>
      </c>
      <c r="N266" s="122" t="n">
        <v>0</v>
      </c>
      <c r="O266" s="122" t="n">
        <v>-2</v>
      </c>
      <c r="P266" s="122" t="n">
        <v>0</v>
      </c>
      <c r="Q266" s="122" t="n">
        <v>-2</v>
      </c>
      <c r="R266" s="122" t="n">
        <v>0</v>
      </c>
      <c r="S266" s="122" t="n">
        <v>-2</v>
      </c>
      <c r="T266" s="122" t="n">
        <v>0</v>
      </c>
      <c r="U266" s="122" t="n">
        <v>-2</v>
      </c>
      <c r="V266" s="122" t="n">
        <v>0</v>
      </c>
      <c r="W266" s="122" t="n">
        <v>-8</v>
      </c>
      <c r="X266" s="122" t="n">
        <v>0</v>
      </c>
      <c r="Y266" s="122" t="n">
        <v>0</v>
      </c>
      <c r="Z266" s="122" t="n">
        <v>0</v>
      </c>
      <c r="AA266" s="122" t="n">
        <v>-2</v>
      </c>
      <c r="AB266" s="118" t="n"/>
      <c r="AC266" s="118" t="n"/>
      <c r="AD266" s="118" t="n"/>
      <c r="AE266" s="118" t="n"/>
    </row>
    <row r="267">
      <c r="A267" s="299" t="n">
        <v>44681</v>
      </c>
      <c r="B267" s="122" t="n">
        <v>0</v>
      </c>
      <c r="C267" s="122" t="n">
        <v>0</v>
      </c>
      <c r="D267" s="122" t="n">
        <v>0</v>
      </c>
      <c r="E267" s="122" t="n">
        <v>0</v>
      </c>
      <c r="F267" s="122" t="n">
        <v>0</v>
      </c>
      <c r="G267" s="122" t="n">
        <v>0</v>
      </c>
      <c r="H267" s="122" t="n">
        <v>0</v>
      </c>
      <c r="I267" s="122" t="n">
        <v>0</v>
      </c>
      <c r="J267" s="122" t="n">
        <v>0</v>
      </c>
      <c r="K267" s="122" t="n">
        <v>0</v>
      </c>
      <c r="L267" s="122" t="n">
        <v>0</v>
      </c>
      <c r="M267" s="122" t="n">
        <v>0</v>
      </c>
      <c r="N267" s="122" t="n">
        <v>0</v>
      </c>
      <c r="O267" s="122" t="n">
        <v>0</v>
      </c>
      <c r="P267" s="122" t="n">
        <v>0</v>
      </c>
      <c r="Q267" s="122" t="n">
        <v>0</v>
      </c>
      <c r="R267" s="122" t="n">
        <v>0</v>
      </c>
      <c r="S267" s="122" t="n">
        <v>0</v>
      </c>
      <c r="T267" s="122" t="n">
        <v>0</v>
      </c>
      <c r="U267" s="122" t="n">
        <v>0</v>
      </c>
      <c r="V267" s="122" t="n">
        <v>0</v>
      </c>
      <c r="W267" s="122" t="n">
        <v>0</v>
      </c>
      <c r="X267" s="122" t="n">
        <v>0</v>
      </c>
      <c r="Y267" s="122" t="n">
        <v>0</v>
      </c>
      <c r="Z267" s="122" t="n">
        <v>0</v>
      </c>
      <c r="AA267" s="122" t="n">
        <v>0</v>
      </c>
      <c r="AB267" s="118" t="n"/>
      <c r="AC267" s="118" t="n"/>
      <c r="AD267" s="118" t="n"/>
      <c r="AE267" s="118" t="n"/>
    </row>
    <row r="268">
      <c r="A268" s="299" t="n">
        <v>44682</v>
      </c>
      <c r="B268" s="122" t="n">
        <v>0</v>
      </c>
      <c r="C268" s="122" t="n">
        <v>0</v>
      </c>
      <c r="D268" s="122" t="n">
        <v>0</v>
      </c>
      <c r="E268" s="122" t="n">
        <v>0</v>
      </c>
      <c r="F268" s="122" t="n">
        <v>0</v>
      </c>
      <c r="G268" s="122" t="n">
        <v>0</v>
      </c>
      <c r="H268" s="122" t="n">
        <v>0</v>
      </c>
      <c r="I268" s="122" t="n">
        <v>0</v>
      </c>
      <c r="J268" s="122" t="n">
        <v>0</v>
      </c>
      <c r="K268" s="122" t="n">
        <v>0</v>
      </c>
      <c r="L268" s="122" t="n">
        <v>0</v>
      </c>
      <c r="M268" s="122" t="n">
        <v>0</v>
      </c>
      <c r="N268" s="122" t="n">
        <v>0</v>
      </c>
      <c r="O268" s="122" t="n">
        <v>0</v>
      </c>
      <c r="P268" s="122" t="n">
        <v>0</v>
      </c>
      <c r="Q268" s="122" t="n">
        <v>0</v>
      </c>
      <c r="R268" s="122" t="n">
        <v>0</v>
      </c>
      <c r="S268" s="122" t="n">
        <v>0</v>
      </c>
      <c r="T268" s="122" t="n">
        <v>0</v>
      </c>
      <c r="U268" s="122" t="n">
        <v>0</v>
      </c>
      <c r="V268" s="122" t="n">
        <v>0</v>
      </c>
      <c r="W268" s="122" t="n">
        <v>0</v>
      </c>
      <c r="X268" s="122" t="n">
        <v>0</v>
      </c>
      <c r="Y268" s="122" t="n">
        <v>0</v>
      </c>
      <c r="Z268" s="122" t="n">
        <v>0</v>
      </c>
      <c r="AA268" s="122" t="n">
        <v>0</v>
      </c>
      <c r="AB268" s="118" t="n"/>
      <c r="AC268" s="118" t="n"/>
      <c r="AD268" s="118" t="n"/>
      <c r="AE268" s="118" t="n"/>
    </row>
    <row r="269">
      <c r="A269" s="299" t="n">
        <v>44683</v>
      </c>
      <c r="B269" s="122" t="n">
        <v>0</v>
      </c>
      <c r="C269" s="122" t="n">
        <v>-5</v>
      </c>
      <c r="D269" s="122" t="n">
        <v>0</v>
      </c>
      <c r="E269" s="122" t="n">
        <v>-5</v>
      </c>
      <c r="F269" s="122" t="n">
        <v>0</v>
      </c>
      <c r="G269" s="122" t="n">
        <v>-5</v>
      </c>
      <c r="H269" s="122" t="n">
        <v>0</v>
      </c>
      <c r="I269" s="122" t="n">
        <v>-7</v>
      </c>
      <c r="J269" s="122" t="n">
        <v>0</v>
      </c>
      <c r="K269" s="122" t="n">
        <v>-6</v>
      </c>
      <c r="L269" s="122" t="n">
        <v>0</v>
      </c>
      <c r="M269" s="122" t="n">
        <v>0</v>
      </c>
      <c r="N269" s="122" t="n">
        <v>0</v>
      </c>
      <c r="O269" s="122" t="n">
        <v>-6</v>
      </c>
      <c r="P269" s="122" t="n">
        <v>0</v>
      </c>
      <c r="Q269" s="122" t="n">
        <v>-6</v>
      </c>
      <c r="R269" s="122" t="n">
        <v>0</v>
      </c>
      <c r="S269" s="122" t="n">
        <v>-6</v>
      </c>
      <c r="T269" s="122" t="n">
        <v>0</v>
      </c>
      <c r="U269" s="122" t="n">
        <v>-6</v>
      </c>
      <c r="V269" s="122" t="n">
        <v>0</v>
      </c>
      <c r="W269" s="122" t="n">
        <v>-24</v>
      </c>
      <c r="X269" s="122" t="n">
        <v>0</v>
      </c>
      <c r="Y269" s="122" t="n">
        <v>0</v>
      </c>
      <c r="Z269" s="122" t="n">
        <v>0</v>
      </c>
      <c r="AA269" s="122" t="n">
        <v>-6</v>
      </c>
      <c r="AB269" s="118" t="n"/>
      <c r="AC269" s="118" t="n"/>
      <c r="AD269" s="118" t="n"/>
      <c r="AE269" s="118" t="n"/>
    </row>
    <row r="270">
      <c r="A270" s="299" t="n">
        <v>44684</v>
      </c>
      <c r="B270" s="122" t="n">
        <v>0</v>
      </c>
      <c r="C270" s="122" t="n">
        <v>-5</v>
      </c>
      <c r="D270" s="122" t="n">
        <v>0</v>
      </c>
      <c r="E270" s="122" t="n">
        <v>-5</v>
      </c>
      <c r="F270" s="122" t="n">
        <v>0</v>
      </c>
      <c r="G270" s="122" t="n">
        <v>-5</v>
      </c>
      <c r="H270" s="122" t="n">
        <v>0</v>
      </c>
      <c r="I270" s="122" t="n">
        <v>-7</v>
      </c>
      <c r="J270" s="122" t="n">
        <v>17</v>
      </c>
      <c r="K270" s="122" t="n">
        <v>-6</v>
      </c>
      <c r="L270" s="122" t="n">
        <v>0</v>
      </c>
      <c r="M270" s="122" t="n">
        <v>-6</v>
      </c>
      <c r="N270" s="122" t="n">
        <v>0</v>
      </c>
      <c r="O270" s="122" t="n">
        <v>0</v>
      </c>
      <c r="P270" s="122" t="n">
        <v>0</v>
      </c>
      <c r="Q270" s="122" t="n">
        <v>-6</v>
      </c>
      <c r="R270" s="122" t="n">
        <v>0</v>
      </c>
      <c r="S270" s="122" t="n">
        <v>-6</v>
      </c>
      <c r="T270" s="122" t="n">
        <v>0</v>
      </c>
      <c r="U270" s="122" t="n">
        <v>-6</v>
      </c>
      <c r="V270" s="122" t="n">
        <v>0</v>
      </c>
      <c r="W270" s="122" t="n">
        <v>-24</v>
      </c>
      <c r="X270" s="122" t="n">
        <v>0</v>
      </c>
      <c r="Y270" s="122" t="n">
        <v>-6</v>
      </c>
      <c r="Z270" s="122" t="n">
        <v>0</v>
      </c>
      <c r="AA270" s="122" t="n">
        <v>0</v>
      </c>
      <c r="AB270" s="118" t="n"/>
      <c r="AC270" s="118" t="n"/>
      <c r="AD270" s="118" t="n"/>
      <c r="AE270" s="118" t="n"/>
    </row>
    <row r="271">
      <c r="A271" s="299" t="n">
        <v>44685</v>
      </c>
      <c r="B271" s="122" t="n">
        <v>0</v>
      </c>
      <c r="C271" s="122" t="n">
        <v>-5</v>
      </c>
      <c r="D271" s="122" t="n">
        <v>0</v>
      </c>
      <c r="E271" s="122" t="n">
        <v>-5</v>
      </c>
      <c r="F271" s="122" t="n">
        <v>0</v>
      </c>
      <c r="G271" s="122" t="n">
        <v>-5</v>
      </c>
      <c r="H271" s="122" t="n">
        <v>0</v>
      </c>
      <c r="I271" s="122" t="n">
        <v>-3</v>
      </c>
      <c r="J271" s="122" t="n">
        <v>0</v>
      </c>
      <c r="K271" s="122" t="n">
        <v>-3</v>
      </c>
      <c r="L271" s="122" t="n">
        <v>0</v>
      </c>
      <c r="M271" s="122" t="n">
        <v>0</v>
      </c>
      <c r="N271" s="122" t="n">
        <v>0</v>
      </c>
      <c r="O271" s="122" t="n">
        <v>-3</v>
      </c>
      <c r="P271" s="122" t="n">
        <v>0</v>
      </c>
      <c r="Q271" s="122" t="n">
        <v>-3</v>
      </c>
      <c r="R271" s="122" t="n">
        <v>0</v>
      </c>
      <c r="S271" s="122" t="n">
        <v>-3</v>
      </c>
      <c r="T271" s="122" t="n">
        <v>0</v>
      </c>
      <c r="U271" s="122" t="n">
        <v>-3</v>
      </c>
      <c r="V271" s="122" t="n">
        <v>0</v>
      </c>
      <c r="W271" s="122" t="n">
        <v>-12</v>
      </c>
      <c r="X271" s="122" t="n">
        <v>0</v>
      </c>
      <c r="Y271" s="122" t="n">
        <v>0</v>
      </c>
      <c r="Z271" s="122" t="n">
        <v>0</v>
      </c>
      <c r="AA271" s="122" t="n">
        <v>-3</v>
      </c>
      <c r="AB271" s="118" t="n"/>
      <c r="AC271" s="118" t="n"/>
      <c r="AD271" s="118" t="n"/>
      <c r="AE271" s="118" t="n"/>
    </row>
    <row r="272">
      <c r="A272" s="299" t="n">
        <v>44686</v>
      </c>
      <c r="B272" s="122" t="n">
        <v>0</v>
      </c>
      <c r="C272" s="122" t="n">
        <v>-5</v>
      </c>
      <c r="D272" s="122" t="n">
        <v>0</v>
      </c>
      <c r="E272" s="122" t="n">
        <v>-5</v>
      </c>
      <c r="F272" s="122" t="n">
        <v>0</v>
      </c>
      <c r="G272" s="122" t="n">
        <v>-5</v>
      </c>
      <c r="H272" s="122" t="n">
        <v>10</v>
      </c>
      <c r="I272" s="122" t="n">
        <v>0</v>
      </c>
      <c r="J272" s="122" t="n">
        <v>0</v>
      </c>
      <c r="K272" s="122" t="n">
        <v>0</v>
      </c>
      <c r="L272" s="122" t="n">
        <v>0</v>
      </c>
      <c r="M272" s="122" t="n">
        <v>0</v>
      </c>
      <c r="N272" s="122" t="n">
        <v>10</v>
      </c>
      <c r="O272" s="122" t="n">
        <v>0</v>
      </c>
      <c r="P272" s="122" t="n">
        <v>0</v>
      </c>
      <c r="Q272" s="122" t="n">
        <v>0</v>
      </c>
      <c r="R272" s="122" t="n">
        <v>0</v>
      </c>
      <c r="S272" s="122" t="n">
        <v>0</v>
      </c>
      <c r="T272" s="122" t="n">
        <v>0</v>
      </c>
      <c r="U272" s="122" t="n">
        <v>0</v>
      </c>
      <c r="V272" s="122" t="n">
        <v>0</v>
      </c>
      <c r="W272" s="122" t="n">
        <v>0</v>
      </c>
      <c r="X272" s="122" t="n">
        <v>0</v>
      </c>
      <c r="Y272" s="122" t="n">
        <v>0</v>
      </c>
      <c r="Z272" s="122" t="n">
        <v>0</v>
      </c>
      <c r="AA272" s="122" t="n">
        <v>0</v>
      </c>
      <c r="AB272" s="118" t="n"/>
      <c r="AC272" s="118" t="n"/>
      <c r="AD272" s="118" t="n"/>
      <c r="AE272" s="118" t="n"/>
    </row>
    <row r="273">
      <c r="A273" s="299" t="n">
        <v>44687</v>
      </c>
      <c r="B273" s="122" t="n">
        <v>0</v>
      </c>
      <c r="C273" s="122" t="n">
        <v>-5</v>
      </c>
      <c r="D273" s="122" t="n">
        <v>0</v>
      </c>
      <c r="E273" s="122" t="n">
        <v>-5</v>
      </c>
      <c r="F273" s="122" t="n">
        <v>0</v>
      </c>
      <c r="G273" s="122" t="n">
        <v>-5</v>
      </c>
      <c r="H273" s="122" t="n">
        <v>0</v>
      </c>
      <c r="I273" s="122" t="n">
        <v>0</v>
      </c>
      <c r="J273" s="122" t="n">
        <v>0</v>
      </c>
      <c r="K273" s="122" t="n">
        <v>0</v>
      </c>
      <c r="L273" s="122" t="n">
        <v>0</v>
      </c>
      <c r="M273" s="122" t="n">
        <v>0</v>
      </c>
      <c r="N273" s="122" t="n">
        <v>0</v>
      </c>
      <c r="O273" s="122" t="n">
        <v>0</v>
      </c>
      <c r="P273" s="122" t="n">
        <v>0</v>
      </c>
      <c r="Q273" s="122" t="n">
        <v>0</v>
      </c>
      <c r="R273" s="122" t="n">
        <v>0</v>
      </c>
      <c r="S273" s="122" t="n">
        <v>0</v>
      </c>
      <c r="T273" s="122" t="n">
        <v>0</v>
      </c>
      <c r="U273" s="122" t="n">
        <v>0</v>
      </c>
      <c r="V273" s="122" t="n">
        <v>0</v>
      </c>
      <c r="W273" s="122" t="n">
        <v>0</v>
      </c>
      <c r="X273" s="122" t="n">
        <v>0</v>
      </c>
      <c r="Y273" s="122" t="n">
        <v>0</v>
      </c>
      <c r="Z273" s="122" t="n">
        <v>0</v>
      </c>
      <c r="AA273" s="122" t="n">
        <v>0</v>
      </c>
      <c r="AB273" s="118" t="n"/>
      <c r="AC273" s="118" t="n"/>
      <c r="AD273" s="118" t="n"/>
      <c r="AE273" s="118" t="n"/>
    </row>
    <row r="274">
      <c r="A274" s="299" t="n">
        <v>44688</v>
      </c>
      <c r="B274" s="122" t="n">
        <v>0</v>
      </c>
      <c r="C274" s="122" t="n">
        <v>0</v>
      </c>
      <c r="D274" s="122" t="n">
        <v>0</v>
      </c>
      <c r="E274" s="122" t="n">
        <v>0</v>
      </c>
      <c r="F274" s="122" t="n">
        <v>0</v>
      </c>
      <c r="G274" s="122" t="n">
        <v>0</v>
      </c>
      <c r="H274" s="122" t="n">
        <v>0</v>
      </c>
      <c r="I274" s="122" t="n">
        <v>0</v>
      </c>
      <c r="J274" s="122" t="n">
        <v>0</v>
      </c>
      <c r="K274" s="122" t="n">
        <v>0</v>
      </c>
      <c r="L274" s="122" t="n">
        <v>0</v>
      </c>
      <c r="M274" s="122" t="n">
        <v>0</v>
      </c>
      <c r="N274" s="122" t="n">
        <v>0</v>
      </c>
      <c r="O274" s="122" t="n">
        <v>0</v>
      </c>
      <c r="P274" s="122" t="n">
        <v>0</v>
      </c>
      <c r="Q274" s="122" t="n">
        <v>0</v>
      </c>
      <c r="R274" s="122" t="n">
        <v>0</v>
      </c>
      <c r="S274" s="122" t="n">
        <v>0</v>
      </c>
      <c r="T274" s="122" t="n">
        <v>0</v>
      </c>
      <c r="U274" s="122" t="n">
        <v>0</v>
      </c>
      <c r="V274" s="122" t="n">
        <v>0</v>
      </c>
      <c r="W274" s="122" t="n">
        <v>0</v>
      </c>
      <c r="X274" s="122" t="n">
        <v>0</v>
      </c>
      <c r="Y274" s="122" t="n">
        <v>0</v>
      </c>
      <c r="Z274" s="122" t="n">
        <v>0</v>
      </c>
      <c r="AA274" s="122" t="n">
        <v>0</v>
      </c>
      <c r="AB274" s="118" t="n"/>
      <c r="AC274" s="118" t="n"/>
      <c r="AD274" s="118" t="n"/>
      <c r="AE274" s="118" t="n"/>
    </row>
    <row r="275">
      <c r="A275" s="299" t="n">
        <v>44689</v>
      </c>
      <c r="B275" s="122" t="n">
        <v>0</v>
      </c>
      <c r="C275" s="122" t="n">
        <v>0</v>
      </c>
      <c r="D275" s="122" t="n">
        <v>0</v>
      </c>
      <c r="E275" s="122" t="n">
        <v>0</v>
      </c>
      <c r="F275" s="122" t="n">
        <v>0</v>
      </c>
      <c r="G275" s="122" t="n">
        <v>0</v>
      </c>
      <c r="H275" s="122" t="n">
        <v>0</v>
      </c>
      <c r="I275" s="122" t="n">
        <v>0</v>
      </c>
      <c r="J275" s="122" t="n">
        <v>0</v>
      </c>
      <c r="K275" s="122" t="n">
        <v>0</v>
      </c>
      <c r="L275" s="122" t="n">
        <v>0</v>
      </c>
      <c r="M275" s="122" t="n">
        <v>0</v>
      </c>
      <c r="N275" s="122" t="n">
        <v>0</v>
      </c>
      <c r="O275" s="122" t="n">
        <v>0</v>
      </c>
      <c r="P275" s="122" t="n">
        <v>0</v>
      </c>
      <c r="Q275" s="122" t="n">
        <v>0</v>
      </c>
      <c r="R275" s="122" t="n">
        <v>0</v>
      </c>
      <c r="S275" s="122" t="n">
        <v>0</v>
      </c>
      <c r="T275" s="122" t="n">
        <v>0</v>
      </c>
      <c r="U275" s="122" t="n">
        <v>0</v>
      </c>
      <c r="V275" s="122" t="n">
        <v>0</v>
      </c>
      <c r="W275" s="122" t="n">
        <v>0</v>
      </c>
      <c r="X275" s="122" t="n">
        <v>0</v>
      </c>
      <c r="Y275" s="122" t="n">
        <v>0</v>
      </c>
      <c r="Z275" s="122" t="n">
        <v>0</v>
      </c>
      <c r="AA275" s="122" t="n">
        <v>0</v>
      </c>
      <c r="AB275" s="118" t="n"/>
      <c r="AC275" s="118" t="n"/>
      <c r="AD275" s="118" t="n"/>
      <c r="AE275" s="118" t="n"/>
    </row>
    <row r="276">
      <c r="A276" s="299" t="n">
        <v>44690</v>
      </c>
      <c r="B276" s="122" t="n">
        <v>0</v>
      </c>
      <c r="C276" s="122" t="n">
        <v>-3</v>
      </c>
      <c r="D276" s="122" t="n">
        <v>0</v>
      </c>
      <c r="E276" s="122" t="n">
        <v>-3</v>
      </c>
      <c r="F276" s="122" t="n">
        <v>0</v>
      </c>
      <c r="G276" s="122" t="n">
        <v>-3</v>
      </c>
      <c r="H276" s="122" t="n">
        <v>0</v>
      </c>
      <c r="I276" s="122" t="n">
        <v>-3</v>
      </c>
      <c r="J276" s="122" t="n">
        <v>0</v>
      </c>
      <c r="K276" s="122" t="n">
        <v>0</v>
      </c>
      <c r="L276" s="122" t="n">
        <v>0</v>
      </c>
      <c r="M276" s="122" t="n">
        <v>0</v>
      </c>
      <c r="N276" s="122" t="n">
        <v>0</v>
      </c>
      <c r="O276" s="122" t="n">
        <v>0</v>
      </c>
      <c r="P276" s="122" t="n">
        <v>0</v>
      </c>
      <c r="Q276" s="122" t="n">
        <v>0</v>
      </c>
      <c r="R276" s="122" t="n">
        <v>0</v>
      </c>
      <c r="S276" s="122" t="n">
        <v>0</v>
      </c>
      <c r="T276" s="122" t="n">
        <v>0</v>
      </c>
      <c r="U276" s="122" t="n">
        <v>0</v>
      </c>
      <c r="V276" s="122" t="n">
        <v>0</v>
      </c>
      <c r="W276" s="122" t="n">
        <v>0</v>
      </c>
      <c r="X276" s="122" t="n">
        <v>0</v>
      </c>
      <c r="Y276" s="122" t="n">
        <v>0</v>
      </c>
      <c r="Z276" s="122" t="n">
        <v>0</v>
      </c>
      <c r="AA276" s="122" t="n">
        <v>0</v>
      </c>
      <c r="AB276" s="118" t="n"/>
      <c r="AC276" s="118" t="n"/>
      <c r="AD276" s="118" t="n"/>
      <c r="AE276" s="118" t="n"/>
    </row>
    <row r="277">
      <c r="A277" s="299" t="n">
        <v>44691</v>
      </c>
      <c r="B277" s="122" t="n">
        <v>0</v>
      </c>
      <c r="C277" s="122" t="n">
        <v>-3</v>
      </c>
      <c r="D277" s="122" t="n">
        <v>0</v>
      </c>
      <c r="E277" s="122" t="n">
        <v>-3</v>
      </c>
      <c r="F277" s="122" t="n">
        <v>0</v>
      </c>
      <c r="G277" s="122" t="n">
        <v>-3</v>
      </c>
      <c r="H277" s="122" t="n">
        <v>10</v>
      </c>
      <c r="I277" s="122" t="n">
        <v>0</v>
      </c>
      <c r="J277" s="122" t="n">
        <v>0</v>
      </c>
      <c r="K277" s="122" t="n">
        <v>0</v>
      </c>
      <c r="L277" s="122" t="n">
        <v>0</v>
      </c>
      <c r="M277" s="122" t="n">
        <v>0</v>
      </c>
      <c r="N277" s="122" t="n">
        <v>10</v>
      </c>
      <c r="O277" s="122" t="n">
        <v>0</v>
      </c>
      <c r="P277" s="122" t="n">
        <v>0</v>
      </c>
      <c r="Q277" s="122" t="n">
        <v>0</v>
      </c>
      <c r="R277" s="122" t="n">
        <v>0</v>
      </c>
      <c r="S277" s="122" t="n">
        <v>0</v>
      </c>
      <c r="T277" s="122" t="n">
        <v>0</v>
      </c>
      <c r="U277" s="122" t="n">
        <v>0</v>
      </c>
      <c r="V277" s="122" t="n">
        <v>0</v>
      </c>
      <c r="W277" s="122" t="n">
        <v>0</v>
      </c>
      <c r="X277" s="122" t="n">
        <v>0</v>
      </c>
      <c r="Y277" s="122" t="n">
        <v>0</v>
      </c>
      <c r="Z277" s="122" t="n">
        <v>0</v>
      </c>
      <c r="AA277" s="122" t="n">
        <v>0</v>
      </c>
      <c r="AB277" s="118" t="n"/>
      <c r="AC277" s="118" t="n"/>
      <c r="AD277" s="118" t="n"/>
      <c r="AE277" s="118" t="n"/>
    </row>
    <row r="278">
      <c r="A278" s="299" t="n">
        <v>44692</v>
      </c>
      <c r="B278" s="122" t="n">
        <v>0</v>
      </c>
      <c r="C278" s="122" t="n">
        <v>-4</v>
      </c>
      <c r="D278" s="122" t="n">
        <v>0</v>
      </c>
      <c r="E278" s="122" t="n">
        <v>-4</v>
      </c>
      <c r="F278" s="122" t="n">
        <v>0</v>
      </c>
      <c r="G278" s="122" t="n">
        <v>-4</v>
      </c>
      <c r="H278" s="122" t="n">
        <v>0</v>
      </c>
      <c r="I278" s="122" t="n">
        <v>-3</v>
      </c>
      <c r="J278" s="122" t="n">
        <v>0</v>
      </c>
      <c r="K278" s="122" t="n">
        <v>-3</v>
      </c>
      <c r="L278" s="122" t="n">
        <v>0</v>
      </c>
      <c r="M278" s="122" t="n">
        <v>0</v>
      </c>
      <c r="N278" s="122" t="n">
        <v>0</v>
      </c>
      <c r="O278" s="122" t="n">
        <v>-3</v>
      </c>
      <c r="P278" s="122" t="n">
        <v>0</v>
      </c>
      <c r="Q278" s="122" t="n">
        <v>-3</v>
      </c>
      <c r="R278" s="122" t="n">
        <v>0</v>
      </c>
      <c r="S278" s="122" t="n">
        <v>-3</v>
      </c>
      <c r="T278" s="122" t="n">
        <v>0</v>
      </c>
      <c r="U278" s="122" t="n">
        <v>-3</v>
      </c>
      <c r="V278" s="122" t="n">
        <v>0</v>
      </c>
      <c r="W278" s="122" t="n">
        <v>-12</v>
      </c>
      <c r="X278" s="122" t="n">
        <v>0</v>
      </c>
      <c r="Y278" s="122" t="n">
        <v>0</v>
      </c>
      <c r="Z278" s="122" t="n">
        <v>0</v>
      </c>
      <c r="AA278" s="122" t="n">
        <v>-3</v>
      </c>
      <c r="AB278" s="118" t="n"/>
      <c r="AC278" s="118" t="n"/>
      <c r="AD278" s="118" t="n"/>
      <c r="AE278" s="118" t="n"/>
    </row>
    <row r="279">
      <c r="A279" s="299" t="n">
        <v>44693</v>
      </c>
      <c r="B279" s="122" t="n">
        <v>0</v>
      </c>
      <c r="C279" s="122" t="n">
        <v>-4</v>
      </c>
      <c r="D279" s="122" t="n">
        <v>0</v>
      </c>
      <c r="E279" s="122" t="n">
        <v>-4</v>
      </c>
      <c r="F279" s="122" t="n">
        <v>0</v>
      </c>
      <c r="G279" s="122" t="n">
        <v>-4</v>
      </c>
      <c r="H279" s="122" t="n">
        <v>10</v>
      </c>
      <c r="I279" s="122" t="n">
        <v>-9</v>
      </c>
      <c r="J279" s="122" t="n">
        <v>0</v>
      </c>
      <c r="K279" s="122" t="n">
        <v>-9</v>
      </c>
      <c r="L279" s="122" t="n">
        <v>0</v>
      </c>
      <c r="M279" s="122" t="n">
        <v>0</v>
      </c>
      <c r="N279" s="122" t="n">
        <v>10</v>
      </c>
      <c r="O279" s="122" t="n">
        <v>-9</v>
      </c>
      <c r="P279" s="122" t="n">
        <v>0</v>
      </c>
      <c r="Q279" s="122" t="n">
        <v>-9</v>
      </c>
      <c r="R279" s="122" t="n">
        <v>0</v>
      </c>
      <c r="S279" s="122" t="n">
        <v>-9</v>
      </c>
      <c r="T279" s="122" t="n">
        <v>0</v>
      </c>
      <c r="U279" s="122" t="n">
        <v>-9</v>
      </c>
      <c r="V279" s="122" t="n">
        <v>0</v>
      </c>
      <c r="W279" s="122" t="n">
        <v>-36</v>
      </c>
      <c r="X279" s="122" t="n">
        <v>0</v>
      </c>
      <c r="Y279" s="122" t="n">
        <v>0</v>
      </c>
      <c r="Z279" s="122" t="n">
        <v>0</v>
      </c>
      <c r="AA279" s="122" t="n">
        <v>-9</v>
      </c>
      <c r="AB279" s="118" t="n"/>
      <c r="AC279" s="118" t="n"/>
      <c r="AD279" s="118" t="n"/>
      <c r="AE279" s="118" t="n"/>
    </row>
    <row r="280">
      <c r="A280" s="299" t="n">
        <v>44694</v>
      </c>
      <c r="B280" s="122" t="n">
        <v>0</v>
      </c>
      <c r="C280" s="122" t="n">
        <v>-5</v>
      </c>
      <c r="D280" s="122" t="n">
        <v>0</v>
      </c>
      <c r="E280" s="122" t="n">
        <v>-5</v>
      </c>
      <c r="F280" s="122" t="n">
        <v>0</v>
      </c>
      <c r="G280" s="122" t="n">
        <v>-5</v>
      </c>
      <c r="H280" s="122" t="n">
        <v>0</v>
      </c>
      <c r="I280" s="122" t="n">
        <v>-7</v>
      </c>
      <c r="J280" s="122" t="n">
        <v>0</v>
      </c>
      <c r="K280" s="122" t="n">
        <v>-7</v>
      </c>
      <c r="L280" s="122" t="n">
        <v>0</v>
      </c>
      <c r="M280" s="122" t="n">
        <v>0</v>
      </c>
      <c r="N280" s="122" t="n">
        <v>0</v>
      </c>
      <c r="O280" s="122" t="n">
        <v>-7</v>
      </c>
      <c r="P280" s="122" t="n">
        <v>0</v>
      </c>
      <c r="Q280" s="122" t="n">
        <v>-7</v>
      </c>
      <c r="R280" s="122" t="n">
        <v>0</v>
      </c>
      <c r="S280" s="122" t="n">
        <v>-7</v>
      </c>
      <c r="T280" s="122" t="n">
        <v>0</v>
      </c>
      <c r="U280" s="122" t="n">
        <v>-7</v>
      </c>
      <c r="V280" s="122" t="n">
        <v>0</v>
      </c>
      <c r="W280" s="122" t="n">
        <v>-28</v>
      </c>
      <c r="X280" s="122" t="n">
        <v>0</v>
      </c>
      <c r="Y280" s="122" t="n">
        <v>0</v>
      </c>
      <c r="Z280" s="122" t="n">
        <v>0</v>
      </c>
      <c r="AA280" s="122" t="n">
        <v>-7</v>
      </c>
      <c r="AB280" s="118" t="n"/>
      <c r="AC280" s="118" t="n"/>
      <c r="AD280" s="118" t="n"/>
      <c r="AE280" s="118" t="n"/>
    </row>
    <row r="281">
      <c r="A281" s="299" t="n">
        <v>44695</v>
      </c>
      <c r="B281" s="122" t="n">
        <v>0</v>
      </c>
      <c r="C281" s="122" t="n">
        <v>0</v>
      </c>
      <c r="D281" s="122" t="n">
        <v>0</v>
      </c>
      <c r="E281" s="122" t="n">
        <v>0</v>
      </c>
      <c r="F281" s="122" t="n">
        <v>0</v>
      </c>
      <c r="G281" s="122" t="n">
        <v>0</v>
      </c>
      <c r="H281" s="122" t="n">
        <v>0</v>
      </c>
      <c r="I281" s="122" t="n">
        <v>0</v>
      </c>
      <c r="J281" s="122" t="n">
        <v>0</v>
      </c>
      <c r="K281" s="122" t="n">
        <v>0</v>
      </c>
      <c r="L281" s="122" t="n">
        <v>0</v>
      </c>
      <c r="M281" s="122" t="n">
        <v>0</v>
      </c>
      <c r="N281" s="122" t="n">
        <v>0</v>
      </c>
      <c r="O281" s="122" t="n">
        <v>0</v>
      </c>
      <c r="P281" s="122" t="n">
        <v>0</v>
      </c>
      <c r="Q281" s="122" t="n">
        <v>0</v>
      </c>
      <c r="R281" s="122" t="n">
        <v>0</v>
      </c>
      <c r="S281" s="122" t="n">
        <v>0</v>
      </c>
      <c r="T281" s="122" t="n">
        <v>0</v>
      </c>
      <c r="U281" s="122" t="n">
        <v>0</v>
      </c>
      <c r="V281" s="122" t="n">
        <v>0</v>
      </c>
      <c r="W281" s="122" t="n">
        <v>0</v>
      </c>
      <c r="X281" s="122" t="n">
        <v>0</v>
      </c>
      <c r="Y281" s="122" t="n">
        <v>0</v>
      </c>
      <c r="Z281" s="122" t="n">
        <v>0</v>
      </c>
      <c r="AA281" s="122" t="n">
        <v>0</v>
      </c>
      <c r="AB281" s="118" t="n"/>
      <c r="AC281" s="118" t="n"/>
      <c r="AD281" s="118" t="n"/>
      <c r="AE281" s="118" t="n"/>
    </row>
    <row r="282">
      <c r="A282" s="299" t="n">
        <v>44696</v>
      </c>
      <c r="B282" s="122" t="n">
        <v>0</v>
      </c>
      <c r="C282" s="122" t="n">
        <v>0</v>
      </c>
      <c r="D282" s="122" t="n">
        <v>0</v>
      </c>
      <c r="E282" s="122" t="n">
        <v>0</v>
      </c>
      <c r="F282" s="122" t="n">
        <v>0</v>
      </c>
      <c r="G282" s="122" t="n">
        <v>0</v>
      </c>
      <c r="H282" s="122" t="n">
        <v>0</v>
      </c>
      <c r="I282" s="122" t="n">
        <v>0</v>
      </c>
      <c r="J282" s="122" t="n">
        <v>0</v>
      </c>
      <c r="K282" s="122" t="n">
        <v>0</v>
      </c>
      <c r="L282" s="122" t="n">
        <v>0</v>
      </c>
      <c r="M282" s="122" t="n">
        <v>0</v>
      </c>
      <c r="N282" s="122" t="n">
        <v>0</v>
      </c>
      <c r="O282" s="122" t="n">
        <v>0</v>
      </c>
      <c r="P282" s="122" t="n">
        <v>0</v>
      </c>
      <c r="Q282" s="122" t="n">
        <v>0</v>
      </c>
      <c r="R282" s="122" t="n">
        <v>0</v>
      </c>
      <c r="S282" s="122" t="n">
        <v>0</v>
      </c>
      <c r="T282" s="122" t="n">
        <v>0</v>
      </c>
      <c r="U282" s="122" t="n">
        <v>0</v>
      </c>
      <c r="V282" s="122" t="n">
        <v>0</v>
      </c>
      <c r="W282" s="122" t="n">
        <v>0</v>
      </c>
      <c r="X282" s="122" t="n">
        <v>0</v>
      </c>
      <c r="Y282" s="122" t="n">
        <v>0</v>
      </c>
      <c r="Z282" s="122" t="n">
        <v>0</v>
      </c>
      <c r="AA282" s="122" t="n">
        <v>0</v>
      </c>
      <c r="AB282" s="118" t="n"/>
      <c r="AC282" s="118" t="n"/>
      <c r="AD282" s="118" t="n"/>
      <c r="AE282" s="118" t="n"/>
    </row>
    <row r="283">
      <c r="A283" s="299" t="n">
        <v>44697</v>
      </c>
      <c r="B283" s="122" t="n">
        <v>0</v>
      </c>
      <c r="C283" s="122" t="n">
        <v>-5</v>
      </c>
      <c r="D283" s="122" t="n">
        <v>0</v>
      </c>
      <c r="E283" s="122" t="n">
        <v>-5</v>
      </c>
      <c r="F283" s="122" t="n">
        <v>0</v>
      </c>
      <c r="G283" s="122" t="n">
        <v>-5</v>
      </c>
      <c r="H283" s="122" t="n">
        <v>10</v>
      </c>
      <c r="I283" s="122" t="n">
        <v>-4</v>
      </c>
      <c r="J283" s="122" t="n">
        <v>0</v>
      </c>
      <c r="K283" s="122" t="n">
        <v>-4</v>
      </c>
      <c r="L283" s="122" t="n">
        <v>0</v>
      </c>
      <c r="M283" s="122" t="n">
        <v>0</v>
      </c>
      <c r="N283" s="122" t="n">
        <v>10</v>
      </c>
      <c r="O283" s="122" t="n">
        <v>-4</v>
      </c>
      <c r="P283" s="122" t="n">
        <v>0</v>
      </c>
      <c r="Q283" s="122" t="n">
        <v>-4</v>
      </c>
      <c r="R283" s="122" t="n">
        <v>0</v>
      </c>
      <c r="S283" s="122" t="n">
        <v>-4</v>
      </c>
      <c r="T283" s="122" t="n">
        <v>0</v>
      </c>
      <c r="U283" s="122" t="n">
        <v>-4</v>
      </c>
      <c r="V283" s="122" t="n">
        <v>0</v>
      </c>
      <c r="W283" s="122" t="n">
        <v>-16</v>
      </c>
      <c r="X283" s="122" t="n">
        <v>0</v>
      </c>
      <c r="Y283" s="122" t="n">
        <v>0</v>
      </c>
      <c r="Z283" s="122" t="n">
        <v>0</v>
      </c>
      <c r="AA283" s="122" t="n">
        <v>-4</v>
      </c>
      <c r="AB283" s="118" t="n"/>
      <c r="AC283" s="118" t="n"/>
      <c r="AD283" s="118" t="n"/>
      <c r="AE283" s="118" t="n"/>
    </row>
    <row r="284">
      <c r="A284" s="299" t="n">
        <v>44698</v>
      </c>
      <c r="B284" s="122" t="n">
        <v>0</v>
      </c>
      <c r="C284" s="122" t="n">
        <v>-4</v>
      </c>
      <c r="D284" s="122" t="n">
        <v>0</v>
      </c>
      <c r="E284" s="122" t="n">
        <v>-4</v>
      </c>
      <c r="F284" s="122" t="n">
        <v>0</v>
      </c>
      <c r="G284" s="122" t="n">
        <v>-4</v>
      </c>
      <c r="H284" s="122" t="n">
        <v>0</v>
      </c>
      <c r="I284" s="122" t="n">
        <v>-6</v>
      </c>
      <c r="J284" s="122" t="n">
        <v>0</v>
      </c>
      <c r="K284" s="122" t="n">
        <v>-6</v>
      </c>
      <c r="L284" s="122" t="n">
        <v>0</v>
      </c>
      <c r="M284" s="122" t="n">
        <v>0</v>
      </c>
      <c r="N284" s="122" t="n">
        <v>0</v>
      </c>
      <c r="O284" s="122" t="n">
        <v>-6</v>
      </c>
      <c r="P284" s="122" t="n">
        <v>0</v>
      </c>
      <c r="Q284" s="122" t="n">
        <v>-6</v>
      </c>
      <c r="R284" s="122" t="n">
        <v>0</v>
      </c>
      <c r="S284" s="122" t="n">
        <v>-6</v>
      </c>
      <c r="T284" s="122" t="n">
        <v>0</v>
      </c>
      <c r="U284" s="122" t="n">
        <v>-6</v>
      </c>
      <c r="V284" s="122" t="n">
        <v>0</v>
      </c>
      <c r="W284" s="122" t="n">
        <v>-24</v>
      </c>
      <c r="X284" s="122" t="n">
        <v>0</v>
      </c>
      <c r="Y284" s="122" t="n">
        <v>0</v>
      </c>
      <c r="Z284" s="122" t="n">
        <v>0</v>
      </c>
      <c r="AA284" s="122" t="n">
        <v>-6</v>
      </c>
      <c r="AB284" s="118" t="n"/>
      <c r="AC284" s="118" t="n"/>
      <c r="AD284" s="118" t="n"/>
      <c r="AE284" s="118" t="n"/>
    </row>
    <row r="285">
      <c r="A285" s="299" t="n">
        <v>44699</v>
      </c>
      <c r="B285" s="122" t="n">
        <v>0</v>
      </c>
      <c r="C285" s="122" t="n">
        <v>-5</v>
      </c>
      <c r="D285" s="122" t="n">
        <v>194</v>
      </c>
      <c r="E285" s="122" t="n">
        <v>-5</v>
      </c>
      <c r="F285" s="122" t="n">
        <v>0</v>
      </c>
      <c r="G285" s="122" t="n">
        <v>-5</v>
      </c>
      <c r="H285" s="122" t="n">
        <v>0</v>
      </c>
      <c r="I285" s="122" t="n">
        <v>0</v>
      </c>
      <c r="J285" s="122" t="n">
        <v>0</v>
      </c>
      <c r="K285" s="122" t="n">
        <v>0</v>
      </c>
      <c r="L285" s="122" t="n">
        <v>0</v>
      </c>
      <c r="M285" s="122" t="n">
        <v>0</v>
      </c>
      <c r="N285" s="122" t="n">
        <v>0</v>
      </c>
      <c r="O285" s="122" t="n">
        <v>0</v>
      </c>
      <c r="P285" s="122" t="n">
        <v>0</v>
      </c>
      <c r="Q285" s="122" t="n">
        <v>0</v>
      </c>
      <c r="R285" s="122" t="n">
        <v>0</v>
      </c>
      <c r="S285" s="122" t="n">
        <v>0</v>
      </c>
      <c r="T285" s="122" t="n">
        <v>0</v>
      </c>
      <c r="U285" s="122" t="n">
        <v>0</v>
      </c>
      <c r="V285" s="122" t="n">
        <v>0</v>
      </c>
      <c r="W285" s="122" t="n">
        <v>0</v>
      </c>
      <c r="X285" s="122" t="n">
        <v>0</v>
      </c>
      <c r="Y285" s="122" t="n">
        <v>0</v>
      </c>
      <c r="Z285" s="122" t="n">
        <v>0</v>
      </c>
      <c r="AA285" s="122" t="n">
        <v>0</v>
      </c>
      <c r="AB285" s="118" t="n"/>
      <c r="AC285" s="118" t="n"/>
      <c r="AD285" s="118" t="n"/>
      <c r="AE285" s="118" t="n"/>
    </row>
    <row r="286">
      <c r="A286" s="299" t="n">
        <v>44700</v>
      </c>
      <c r="B286" s="122" t="n">
        <v>0</v>
      </c>
      <c r="C286" s="122" t="n">
        <v>-4</v>
      </c>
      <c r="D286" s="122" t="n">
        <v>0</v>
      </c>
      <c r="E286" s="122" t="n">
        <v>-4</v>
      </c>
      <c r="F286" s="122" t="n">
        <v>0</v>
      </c>
      <c r="G286" s="122" t="n">
        <v>-4</v>
      </c>
      <c r="H286" s="122" t="n">
        <v>20</v>
      </c>
      <c r="I286" s="122" t="n">
        <v>-5</v>
      </c>
      <c r="J286" s="122" t="n">
        <v>0</v>
      </c>
      <c r="K286" s="122" t="n">
        <v>-4</v>
      </c>
      <c r="L286" s="122" t="n">
        <v>0</v>
      </c>
      <c r="M286" s="122" t="n">
        <v>0</v>
      </c>
      <c r="N286" s="122" t="n">
        <v>20</v>
      </c>
      <c r="O286" s="122" t="n">
        <v>-4</v>
      </c>
      <c r="P286" s="122" t="n">
        <v>0</v>
      </c>
      <c r="Q286" s="122" t="n">
        <v>-4</v>
      </c>
      <c r="R286" s="122" t="n">
        <v>0</v>
      </c>
      <c r="S286" s="122" t="n">
        <v>-4</v>
      </c>
      <c r="T286" s="122" t="n">
        <v>0</v>
      </c>
      <c r="U286" s="122" t="n">
        <v>-4</v>
      </c>
      <c r="V286" s="122" t="n">
        <v>0</v>
      </c>
      <c r="W286" s="122" t="n">
        <v>-16</v>
      </c>
      <c r="X286" s="122" t="n">
        <v>0</v>
      </c>
      <c r="Y286" s="122" t="n">
        <v>0</v>
      </c>
      <c r="Z286" s="122" t="n">
        <v>0</v>
      </c>
      <c r="AA286" s="122" t="n">
        <v>-4</v>
      </c>
      <c r="AB286" s="118" t="n"/>
      <c r="AC286" s="118" t="n"/>
      <c r="AD286" s="118" t="n"/>
      <c r="AE286" s="118" t="n"/>
    </row>
    <row r="287">
      <c r="A287" s="299" t="n">
        <v>44701</v>
      </c>
      <c r="B287" s="122" t="n">
        <v>0</v>
      </c>
      <c r="C287" s="122" t="n">
        <v>0</v>
      </c>
      <c r="D287" s="122" t="n">
        <v>0</v>
      </c>
      <c r="E287" s="122" t="n">
        <v>0</v>
      </c>
      <c r="F287" s="122" t="n">
        <v>0</v>
      </c>
      <c r="G287" s="122" t="n">
        <v>0</v>
      </c>
      <c r="H287" s="122" t="n">
        <v>0</v>
      </c>
      <c r="I287" s="122" t="n">
        <v>-6</v>
      </c>
      <c r="J287" s="122" t="n">
        <v>0</v>
      </c>
      <c r="K287" s="122" t="n">
        <v>-6</v>
      </c>
      <c r="L287" s="122" t="n">
        <v>0</v>
      </c>
      <c r="M287" s="122" t="n">
        <v>0</v>
      </c>
      <c r="N287" s="122" t="n">
        <v>0</v>
      </c>
      <c r="O287" s="122" t="n">
        <v>-6</v>
      </c>
      <c r="P287" s="122" t="n">
        <v>0</v>
      </c>
      <c r="Q287" s="122" t="n">
        <v>-6</v>
      </c>
      <c r="R287" s="122" t="n">
        <v>0</v>
      </c>
      <c r="S287" s="122" t="n">
        <v>-6</v>
      </c>
      <c r="T287" s="122" t="n">
        <v>0</v>
      </c>
      <c r="U287" s="122" t="n">
        <v>-6</v>
      </c>
      <c r="V287" s="122" t="n">
        <v>0</v>
      </c>
      <c r="W287" s="122" t="n">
        <v>-24</v>
      </c>
      <c r="X287" s="122" t="n">
        <v>0</v>
      </c>
      <c r="Y287" s="122" t="n">
        <v>0</v>
      </c>
      <c r="Z287" s="122" t="n">
        <v>0</v>
      </c>
      <c r="AA287" s="122" t="n">
        <v>-6</v>
      </c>
      <c r="AB287" s="118" t="n"/>
      <c r="AC287" s="118" t="n"/>
      <c r="AD287" s="118" t="n"/>
      <c r="AE287" s="118" t="n"/>
    </row>
    <row r="288">
      <c r="A288" s="299" t="n">
        <v>44702</v>
      </c>
      <c r="B288" s="122" t="n">
        <v>0</v>
      </c>
      <c r="C288" s="122" t="n">
        <v>0</v>
      </c>
      <c r="D288" s="122" t="n">
        <v>0</v>
      </c>
      <c r="E288" s="122" t="n">
        <v>0</v>
      </c>
      <c r="F288" s="122" t="n">
        <v>0</v>
      </c>
      <c r="G288" s="122" t="n">
        <v>0</v>
      </c>
      <c r="H288" s="122" t="n">
        <v>0</v>
      </c>
      <c r="I288" s="122" t="n">
        <v>0</v>
      </c>
      <c r="J288" s="122" t="n">
        <v>0</v>
      </c>
      <c r="K288" s="122" t="n">
        <v>0</v>
      </c>
      <c r="L288" s="122" t="n">
        <v>0</v>
      </c>
      <c r="M288" s="122" t="n">
        <v>0</v>
      </c>
      <c r="N288" s="122" t="n">
        <v>0</v>
      </c>
      <c r="O288" s="122" t="n">
        <v>0</v>
      </c>
      <c r="P288" s="122" t="n">
        <v>0</v>
      </c>
      <c r="Q288" s="122" t="n">
        <v>0</v>
      </c>
      <c r="R288" s="122" t="n">
        <v>0</v>
      </c>
      <c r="S288" s="122" t="n">
        <v>0</v>
      </c>
      <c r="T288" s="122" t="n">
        <v>0</v>
      </c>
      <c r="U288" s="122" t="n">
        <v>0</v>
      </c>
      <c r="V288" s="122" t="n">
        <v>0</v>
      </c>
      <c r="W288" s="122" t="n">
        <v>0</v>
      </c>
      <c r="X288" s="122" t="n">
        <v>0</v>
      </c>
      <c r="Y288" s="122" t="n">
        <v>0</v>
      </c>
      <c r="Z288" s="122" t="n">
        <v>0</v>
      </c>
      <c r="AA288" s="122" t="n">
        <v>0</v>
      </c>
      <c r="AB288" s="118" t="n"/>
      <c r="AC288" s="118" t="n"/>
      <c r="AD288" s="118" t="n"/>
      <c r="AE288" s="118" t="n"/>
    </row>
    <row r="289">
      <c r="A289" s="299" t="n">
        <v>44703</v>
      </c>
      <c r="B289" s="122" t="n">
        <v>0</v>
      </c>
      <c r="C289" s="122" t="n">
        <v>0</v>
      </c>
      <c r="D289" s="122" t="n">
        <v>0</v>
      </c>
      <c r="E289" s="122" t="n">
        <v>0</v>
      </c>
      <c r="F289" s="122" t="n">
        <v>0</v>
      </c>
      <c r="G289" s="122" t="n">
        <v>0</v>
      </c>
      <c r="H289" s="122" t="n">
        <v>0</v>
      </c>
      <c r="I289" s="122" t="n">
        <v>0</v>
      </c>
      <c r="J289" s="122" t="n">
        <v>0</v>
      </c>
      <c r="K289" s="122" t="n">
        <v>0</v>
      </c>
      <c r="L289" s="122" t="n">
        <v>0</v>
      </c>
      <c r="M289" s="122" t="n">
        <v>0</v>
      </c>
      <c r="N289" s="122" t="n">
        <v>0</v>
      </c>
      <c r="O289" s="122" t="n">
        <v>0</v>
      </c>
      <c r="P289" s="122" t="n">
        <v>0</v>
      </c>
      <c r="Q289" s="122" t="n">
        <v>0</v>
      </c>
      <c r="R289" s="122" t="n">
        <v>0</v>
      </c>
      <c r="S289" s="122" t="n">
        <v>0</v>
      </c>
      <c r="T289" s="122" t="n">
        <v>0</v>
      </c>
      <c r="U289" s="122" t="n">
        <v>0</v>
      </c>
      <c r="V289" s="122" t="n">
        <v>0</v>
      </c>
      <c r="W289" s="122" t="n">
        <v>0</v>
      </c>
      <c r="X289" s="122" t="n">
        <v>0</v>
      </c>
      <c r="Y289" s="122" t="n">
        <v>0</v>
      </c>
      <c r="Z289" s="122" t="n">
        <v>0</v>
      </c>
      <c r="AA289" s="122" t="n">
        <v>0</v>
      </c>
      <c r="AB289" s="118" t="n"/>
      <c r="AC289" s="118" t="n"/>
      <c r="AD289" s="118" t="n"/>
      <c r="AE289" s="118" t="n"/>
    </row>
    <row r="290">
      <c r="A290" s="299" t="n">
        <v>44704</v>
      </c>
      <c r="B290" s="122" t="n">
        <v>0</v>
      </c>
      <c r="C290" s="122" t="n">
        <v>0</v>
      </c>
      <c r="D290" s="122" t="n">
        <v>0</v>
      </c>
      <c r="E290" s="122" t="n">
        <v>0</v>
      </c>
      <c r="F290" s="122" t="n">
        <v>0</v>
      </c>
      <c r="G290" s="122" t="n">
        <v>0</v>
      </c>
      <c r="H290" s="122" t="n">
        <v>0</v>
      </c>
      <c r="I290" s="122" t="n">
        <v>0</v>
      </c>
      <c r="J290" s="122" t="n">
        <v>0</v>
      </c>
      <c r="K290" s="122" t="n">
        <v>0</v>
      </c>
      <c r="L290" s="122" t="n">
        <v>0</v>
      </c>
      <c r="M290" s="122" t="n">
        <v>0</v>
      </c>
      <c r="N290" s="122" t="n">
        <v>0</v>
      </c>
      <c r="O290" s="122" t="n">
        <v>0</v>
      </c>
      <c r="P290" s="122" t="n">
        <v>0</v>
      </c>
      <c r="Q290" s="122" t="n">
        <v>0</v>
      </c>
      <c r="R290" s="122" t="n">
        <v>0</v>
      </c>
      <c r="S290" s="122" t="n">
        <v>0</v>
      </c>
      <c r="T290" s="122" t="n">
        <v>0</v>
      </c>
      <c r="U290" s="122" t="n">
        <v>0</v>
      </c>
      <c r="V290" s="122" t="n">
        <v>0</v>
      </c>
      <c r="W290" s="122" t="n">
        <v>0</v>
      </c>
      <c r="X290" s="122" t="n">
        <v>0</v>
      </c>
      <c r="Y290" s="122" t="n">
        <v>0</v>
      </c>
      <c r="Z290" s="122" t="n">
        <v>0</v>
      </c>
      <c r="AA290" s="122" t="n">
        <v>0</v>
      </c>
      <c r="AB290" s="118" t="n"/>
      <c r="AC290" s="118" t="n"/>
      <c r="AD290" s="118" t="n"/>
      <c r="AE290" s="118" t="n"/>
    </row>
    <row r="291">
      <c r="A291" s="299" t="n">
        <v>44705</v>
      </c>
      <c r="B291" s="122" t="n">
        <v>0</v>
      </c>
      <c r="C291" s="122" t="n">
        <v>-5</v>
      </c>
      <c r="D291" s="122" t="n">
        <v>0</v>
      </c>
      <c r="E291" s="122" t="n">
        <v>-5</v>
      </c>
      <c r="F291" s="122" t="n">
        <v>0</v>
      </c>
      <c r="G291" s="122" t="n">
        <v>-5</v>
      </c>
      <c r="H291" s="122" t="n">
        <v>0</v>
      </c>
      <c r="I291" s="122" t="n">
        <v>-1</v>
      </c>
      <c r="J291" s="122" t="n">
        <v>0</v>
      </c>
      <c r="K291" s="122" t="n">
        <v>-1</v>
      </c>
      <c r="L291" s="122" t="n">
        <v>0</v>
      </c>
      <c r="M291" s="122" t="n">
        <v>-1</v>
      </c>
      <c r="N291" s="122" t="n">
        <v>0</v>
      </c>
      <c r="O291" s="122" t="n">
        <v>0</v>
      </c>
      <c r="P291" s="122" t="n">
        <v>0</v>
      </c>
      <c r="Q291" s="122" t="n">
        <v>-1</v>
      </c>
      <c r="R291" s="122" t="n">
        <v>0</v>
      </c>
      <c r="S291" s="122" t="n">
        <v>-1</v>
      </c>
      <c r="T291" s="122" t="n">
        <v>0</v>
      </c>
      <c r="U291" s="122" t="n">
        <v>-1</v>
      </c>
      <c r="V291" s="122" t="n">
        <v>0</v>
      </c>
      <c r="W291" s="122" t="n">
        <v>-4</v>
      </c>
      <c r="X291" s="122" t="n">
        <v>0</v>
      </c>
      <c r="Y291" s="122" t="n">
        <v>-1</v>
      </c>
      <c r="Z291" s="122" t="n">
        <v>0</v>
      </c>
      <c r="AA291" s="122" t="n">
        <v>0</v>
      </c>
      <c r="AB291" s="118" t="n"/>
      <c r="AC291" s="118" t="n"/>
      <c r="AD291" s="118" t="n"/>
      <c r="AE291" s="118" t="n"/>
    </row>
    <row r="292">
      <c r="A292" s="299" t="n">
        <v>44706</v>
      </c>
      <c r="B292" s="122" t="n">
        <v>0</v>
      </c>
      <c r="C292" s="122" t="n">
        <v>-5</v>
      </c>
      <c r="D292" s="122" t="n">
        <v>0</v>
      </c>
      <c r="E292" s="122" t="n">
        <v>-5</v>
      </c>
      <c r="F292" s="122" t="n">
        <v>0</v>
      </c>
      <c r="G292" s="122" t="n">
        <v>-5</v>
      </c>
      <c r="H292" s="122" t="n">
        <v>0</v>
      </c>
      <c r="I292" s="122" t="n">
        <v>-5</v>
      </c>
      <c r="J292" s="122" t="n">
        <v>0</v>
      </c>
      <c r="K292" s="122" t="n">
        <v>-4</v>
      </c>
      <c r="L292" s="122" t="n">
        <v>0</v>
      </c>
      <c r="M292" s="122" t="n">
        <v>-4</v>
      </c>
      <c r="N292" s="122" t="n">
        <v>0</v>
      </c>
      <c r="O292" s="122" t="n">
        <v>0</v>
      </c>
      <c r="P292" s="122" t="n">
        <v>0</v>
      </c>
      <c r="Q292" s="122" t="n">
        <v>-4</v>
      </c>
      <c r="R292" s="122" t="n">
        <v>0</v>
      </c>
      <c r="S292" s="122" t="n">
        <v>-4</v>
      </c>
      <c r="T292" s="122" t="n">
        <v>0</v>
      </c>
      <c r="U292" s="122" t="n">
        <v>-4</v>
      </c>
      <c r="V292" s="122" t="n">
        <v>0</v>
      </c>
      <c r="W292" s="122" t="n">
        <v>-16</v>
      </c>
      <c r="X292" s="122" t="n">
        <v>0</v>
      </c>
      <c r="Y292" s="122" t="n">
        <v>-4</v>
      </c>
      <c r="Z292" s="122" t="n">
        <v>0</v>
      </c>
      <c r="AA292" s="122" t="n">
        <v>0</v>
      </c>
      <c r="AB292" s="118" t="n"/>
      <c r="AC292" s="118" t="n"/>
      <c r="AD292" s="118" t="n"/>
      <c r="AE292" s="118" t="n"/>
    </row>
    <row r="293">
      <c r="A293" s="299" t="n">
        <v>44707</v>
      </c>
      <c r="B293" s="122" t="n">
        <v>0</v>
      </c>
      <c r="C293" s="122" t="n">
        <v>-5</v>
      </c>
      <c r="D293" s="122" t="n">
        <v>0</v>
      </c>
      <c r="E293" s="122" t="n">
        <v>-5</v>
      </c>
      <c r="F293" s="122" t="n">
        <v>0</v>
      </c>
      <c r="G293" s="122" t="n">
        <v>-5</v>
      </c>
      <c r="H293" s="122" t="n">
        <v>0</v>
      </c>
      <c r="I293" s="122" t="n">
        <v>0</v>
      </c>
      <c r="J293" s="122" t="n">
        <v>0</v>
      </c>
      <c r="K293" s="122" t="n">
        <v>0</v>
      </c>
      <c r="L293" s="122" t="n">
        <v>0</v>
      </c>
      <c r="M293" s="122" t="n">
        <v>0</v>
      </c>
      <c r="N293" s="122" t="n">
        <v>0</v>
      </c>
      <c r="O293" s="122" t="n">
        <v>0</v>
      </c>
      <c r="P293" s="122" t="n">
        <v>0</v>
      </c>
      <c r="Q293" s="122" t="n">
        <v>0</v>
      </c>
      <c r="R293" s="122" t="n">
        <v>0</v>
      </c>
      <c r="S293" s="122" t="n">
        <v>0</v>
      </c>
      <c r="T293" s="122" t="n">
        <v>0</v>
      </c>
      <c r="U293" s="122" t="n">
        <v>0</v>
      </c>
      <c r="V293" s="122" t="n">
        <v>0</v>
      </c>
      <c r="W293" s="122" t="n">
        <v>0</v>
      </c>
      <c r="X293" s="122" t="n">
        <v>0</v>
      </c>
      <c r="Y293" s="122" t="n">
        <v>0</v>
      </c>
      <c r="Z293" s="122" t="n">
        <v>0</v>
      </c>
      <c r="AA293" s="122" t="n">
        <v>0</v>
      </c>
      <c r="AB293" s="118" t="n"/>
      <c r="AC293" s="118" t="n"/>
      <c r="AD293" s="118" t="n"/>
      <c r="AE293" s="118" t="n"/>
    </row>
    <row r="294">
      <c r="A294" s="299" t="n">
        <v>44708</v>
      </c>
      <c r="B294" s="122" t="n">
        <v>0</v>
      </c>
      <c r="C294" s="122" t="n">
        <v>-5</v>
      </c>
      <c r="D294" s="122" t="n">
        <v>0</v>
      </c>
      <c r="E294" s="122" t="n">
        <v>-5</v>
      </c>
      <c r="F294" s="122" t="n">
        <v>50</v>
      </c>
      <c r="G294" s="122" t="n">
        <v>-5</v>
      </c>
      <c r="H294" s="122" t="n">
        <v>30</v>
      </c>
      <c r="I294" s="122" t="n">
        <v>0</v>
      </c>
      <c r="J294" s="122" t="n">
        <v>0</v>
      </c>
      <c r="K294" s="122" t="n">
        <v>0</v>
      </c>
      <c r="L294" s="122" t="n">
        <v>0</v>
      </c>
      <c r="M294" s="122" t="n">
        <v>0</v>
      </c>
      <c r="N294" s="122" t="n">
        <v>30</v>
      </c>
      <c r="O294" s="122" t="n">
        <v>0</v>
      </c>
      <c r="P294" s="122" t="n">
        <v>0</v>
      </c>
      <c r="Q294" s="122" t="n">
        <v>0</v>
      </c>
      <c r="R294" s="122" t="n">
        <v>0</v>
      </c>
      <c r="S294" s="122" t="n">
        <v>0</v>
      </c>
      <c r="T294" s="122" t="n">
        <v>0</v>
      </c>
      <c r="U294" s="122" t="n">
        <v>0</v>
      </c>
      <c r="V294" s="122" t="n">
        <v>0</v>
      </c>
      <c r="W294" s="122" t="n">
        <v>0</v>
      </c>
      <c r="X294" s="122" t="n">
        <v>0</v>
      </c>
      <c r="Y294" s="122" t="n">
        <v>0</v>
      </c>
      <c r="Z294" s="122" t="n">
        <v>0</v>
      </c>
      <c r="AA294" s="122" t="n">
        <v>0</v>
      </c>
      <c r="AB294" s="118" t="n"/>
      <c r="AC294" s="118" t="n"/>
      <c r="AD294" s="118" t="n"/>
      <c r="AE294" s="118" t="n"/>
    </row>
    <row r="295">
      <c r="A295" s="299" t="n">
        <v>44709</v>
      </c>
      <c r="B295" s="122" t="n">
        <v>0</v>
      </c>
      <c r="C295" s="122" t="n">
        <v>0</v>
      </c>
      <c r="D295" s="122" t="n">
        <v>0</v>
      </c>
      <c r="E295" s="122" t="n">
        <v>0</v>
      </c>
      <c r="F295" s="122" t="n">
        <v>0</v>
      </c>
      <c r="G295" s="122" t="n">
        <v>0</v>
      </c>
      <c r="H295" s="122" t="n">
        <v>0</v>
      </c>
      <c r="I295" s="122" t="n">
        <v>0</v>
      </c>
      <c r="J295" s="122" t="n">
        <v>0</v>
      </c>
      <c r="K295" s="122" t="n">
        <v>0</v>
      </c>
      <c r="L295" s="122" t="n">
        <v>0</v>
      </c>
      <c r="M295" s="122" t="n">
        <v>0</v>
      </c>
      <c r="N295" s="122" t="n">
        <v>0</v>
      </c>
      <c r="O295" s="122" t="n">
        <v>0</v>
      </c>
      <c r="P295" s="122" t="n">
        <v>0</v>
      </c>
      <c r="Q295" s="122" t="n">
        <v>0</v>
      </c>
      <c r="R295" s="122" t="n">
        <v>0</v>
      </c>
      <c r="S295" s="122" t="n">
        <v>0</v>
      </c>
      <c r="T295" s="122" t="n">
        <v>0</v>
      </c>
      <c r="U295" s="122" t="n">
        <v>0</v>
      </c>
      <c r="V295" s="122" t="n">
        <v>0</v>
      </c>
      <c r="W295" s="122" t="n">
        <v>0</v>
      </c>
      <c r="X295" s="122" t="n">
        <v>0</v>
      </c>
      <c r="Y295" s="122" t="n">
        <v>0</v>
      </c>
      <c r="Z295" s="122" t="n">
        <v>0</v>
      </c>
      <c r="AA295" s="122" t="n">
        <v>0</v>
      </c>
      <c r="AB295" s="118" t="n"/>
      <c r="AC295" s="118" t="n"/>
      <c r="AD295" s="118" t="n"/>
      <c r="AE295" s="118" t="n"/>
    </row>
    <row r="296">
      <c r="A296" s="299" t="n">
        <v>44710</v>
      </c>
      <c r="B296" s="122" t="n">
        <v>0</v>
      </c>
      <c r="C296" s="122" t="n">
        <v>0</v>
      </c>
      <c r="D296" s="122" t="n">
        <v>0</v>
      </c>
      <c r="E296" s="122" t="n">
        <v>0</v>
      </c>
      <c r="F296" s="122" t="n">
        <v>0</v>
      </c>
      <c r="G296" s="122" t="n">
        <v>0</v>
      </c>
      <c r="H296" s="122" t="n">
        <v>0</v>
      </c>
      <c r="I296" s="122" t="n">
        <v>0</v>
      </c>
      <c r="J296" s="122" t="n">
        <v>0</v>
      </c>
      <c r="K296" s="122" t="n">
        <v>0</v>
      </c>
      <c r="L296" s="122" t="n">
        <v>0</v>
      </c>
      <c r="M296" s="122" t="n">
        <v>0</v>
      </c>
      <c r="N296" s="122" t="n">
        <v>0</v>
      </c>
      <c r="O296" s="122" t="n">
        <v>0</v>
      </c>
      <c r="P296" s="122" t="n">
        <v>0</v>
      </c>
      <c r="Q296" s="122" t="n">
        <v>0</v>
      </c>
      <c r="R296" s="122" t="n">
        <v>0</v>
      </c>
      <c r="S296" s="122" t="n">
        <v>0</v>
      </c>
      <c r="T296" s="122" t="n">
        <v>0</v>
      </c>
      <c r="U296" s="122" t="n">
        <v>0</v>
      </c>
      <c r="V296" s="122" t="n">
        <v>0</v>
      </c>
      <c r="W296" s="122" t="n">
        <v>0</v>
      </c>
      <c r="X296" s="122" t="n">
        <v>0</v>
      </c>
      <c r="Y296" s="122" t="n">
        <v>0</v>
      </c>
      <c r="Z296" s="122" t="n">
        <v>0</v>
      </c>
      <c r="AA296" s="122" t="n">
        <v>0</v>
      </c>
      <c r="AB296" s="118" t="n"/>
      <c r="AC296" s="118" t="n"/>
      <c r="AD296" s="118" t="n"/>
      <c r="AE296" s="118" t="n"/>
    </row>
    <row r="297">
      <c r="A297" s="299" t="n">
        <v>44711</v>
      </c>
      <c r="B297" s="122" t="n">
        <v>0</v>
      </c>
      <c r="C297" s="122" t="n">
        <v>-5</v>
      </c>
      <c r="D297" s="122" t="n">
        <v>0</v>
      </c>
      <c r="E297" s="122" t="n">
        <v>-5</v>
      </c>
      <c r="F297" s="122" t="n">
        <v>0</v>
      </c>
      <c r="G297" s="122" t="n">
        <v>-5</v>
      </c>
      <c r="H297" s="122" t="n">
        <v>0</v>
      </c>
      <c r="I297" s="122" t="n">
        <v>-3</v>
      </c>
      <c r="J297" s="122" t="n">
        <v>0</v>
      </c>
      <c r="K297" s="122" t="n">
        <v>-3</v>
      </c>
      <c r="L297" s="122" t="n">
        <v>0</v>
      </c>
      <c r="M297" s="122" t="n">
        <v>-3</v>
      </c>
      <c r="N297" s="122" t="n">
        <v>0</v>
      </c>
      <c r="O297" s="122" t="n">
        <v>0</v>
      </c>
      <c r="P297" s="122" t="n">
        <v>0</v>
      </c>
      <c r="Q297" s="122" t="n">
        <v>-3</v>
      </c>
      <c r="R297" s="122" t="n">
        <v>0</v>
      </c>
      <c r="S297" s="122" t="n">
        <v>-3</v>
      </c>
      <c r="T297" s="122" t="n">
        <v>0</v>
      </c>
      <c r="U297" s="122" t="n">
        <v>-3</v>
      </c>
      <c r="V297" s="122" t="n">
        <v>0</v>
      </c>
      <c r="W297" s="122" t="n">
        <v>-12</v>
      </c>
      <c r="X297" s="122" t="n">
        <v>0</v>
      </c>
      <c r="Y297" s="122" t="n">
        <v>-3</v>
      </c>
      <c r="Z297" s="122" t="n">
        <v>0</v>
      </c>
      <c r="AA297" s="122" t="n">
        <v>0</v>
      </c>
      <c r="AB297" s="118" t="n"/>
      <c r="AC297" s="118" t="n"/>
      <c r="AD297" s="118" t="n"/>
      <c r="AE297" s="118" t="n"/>
    </row>
    <row r="298">
      <c r="A298" s="299" t="n">
        <v>44712</v>
      </c>
      <c r="B298" s="122" t="n">
        <v>0</v>
      </c>
      <c r="C298" s="122" t="n">
        <v>-5</v>
      </c>
      <c r="D298" s="122" t="n">
        <v>0</v>
      </c>
      <c r="E298" s="122" t="n">
        <v>-5</v>
      </c>
      <c r="F298" s="122" t="n">
        <v>0</v>
      </c>
      <c r="G298" s="122" t="n">
        <v>-5</v>
      </c>
      <c r="H298" s="122" t="n">
        <v>0</v>
      </c>
      <c r="I298" s="122" t="n">
        <v>-7</v>
      </c>
      <c r="J298" s="122" t="n">
        <v>0</v>
      </c>
      <c r="K298" s="122" t="n">
        <v>-7</v>
      </c>
      <c r="L298" s="122" t="n">
        <v>0</v>
      </c>
      <c r="M298" s="122" t="n">
        <v>-7</v>
      </c>
      <c r="N298" s="122" t="n">
        <v>0</v>
      </c>
      <c r="O298" s="122" t="n">
        <v>0</v>
      </c>
      <c r="P298" s="122" t="n">
        <v>0</v>
      </c>
      <c r="Q298" s="122" t="n">
        <v>-7</v>
      </c>
      <c r="R298" s="122" t="n">
        <v>0</v>
      </c>
      <c r="S298" s="122" t="n">
        <v>-7</v>
      </c>
      <c r="T298" s="122" t="n">
        <v>0</v>
      </c>
      <c r="U298" s="122" t="n">
        <v>-7</v>
      </c>
      <c r="V298" s="122" t="n">
        <v>0</v>
      </c>
      <c r="W298" s="122" t="n">
        <v>-28</v>
      </c>
      <c r="X298" s="122" t="n">
        <v>0</v>
      </c>
      <c r="Y298" s="122" t="n">
        <v>-7</v>
      </c>
      <c r="Z298" s="122" t="n">
        <v>0</v>
      </c>
      <c r="AA298" s="122" t="n">
        <v>0</v>
      </c>
      <c r="AB298" s="118" t="n"/>
      <c r="AC298" s="118" t="n"/>
      <c r="AD298" s="118" t="n"/>
      <c r="AE298" s="118" t="n"/>
    </row>
    <row r="299">
      <c r="A299" s="299" t="n">
        <v>44713</v>
      </c>
      <c r="B299" s="122" t="n">
        <v>0</v>
      </c>
      <c r="C299" s="122" t="n">
        <v>-5</v>
      </c>
      <c r="D299" s="122" t="n">
        <v>0</v>
      </c>
      <c r="E299" s="122" t="n">
        <v>-5</v>
      </c>
      <c r="F299" s="122" t="n">
        <v>0</v>
      </c>
      <c r="G299" s="122" t="n">
        <v>-5</v>
      </c>
      <c r="H299" s="122" t="n">
        <v>0</v>
      </c>
      <c r="I299" s="122" t="n">
        <v>-8</v>
      </c>
      <c r="J299" s="122" t="n">
        <v>0</v>
      </c>
      <c r="K299" s="122" t="n">
        <v>-8</v>
      </c>
      <c r="L299" s="122" t="n">
        <v>0</v>
      </c>
      <c r="M299" s="122" t="n">
        <v>-8</v>
      </c>
      <c r="N299" s="122" t="n">
        <v>0</v>
      </c>
      <c r="O299" s="122" t="n">
        <v>0</v>
      </c>
      <c r="P299" s="122" t="n">
        <v>0</v>
      </c>
      <c r="Q299" s="122" t="n">
        <v>-8</v>
      </c>
      <c r="R299" s="122" t="n">
        <v>0</v>
      </c>
      <c r="S299" s="122" t="n">
        <v>-8</v>
      </c>
      <c r="T299" s="122" t="n">
        <v>0</v>
      </c>
      <c r="U299" s="122" t="n">
        <v>-8</v>
      </c>
      <c r="V299" s="122" t="n">
        <v>0</v>
      </c>
      <c r="W299" s="122" t="n">
        <v>-32</v>
      </c>
      <c r="X299" s="122" t="n">
        <v>0</v>
      </c>
      <c r="Y299" s="122" t="n">
        <v>-8</v>
      </c>
      <c r="Z299" s="122" t="n">
        <v>0</v>
      </c>
      <c r="AA299" s="122" t="n">
        <v>0</v>
      </c>
      <c r="AB299" s="118" t="n"/>
      <c r="AC299" s="118" t="n"/>
      <c r="AD299" s="118" t="n"/>
      <c r="AE299" s="118" t="n"/>
    </row>
    <row r="300">
      <c r="A300" s="299" t="n">
        <v>44714</v>
      </c>
      <c r="B300" s="122" t="n">
        <v>0</v>
      </c>
      <c r="C300" s="122" t="n">
        <v>-5</v>
      </c>
      <c r="D300" s="122" t="n">
        <v>0</v>
      </c>
      <c r="E300" s="122" t="n">
        <v>-5</v>
      </c>
      <c r="F300" s="122" t="n">
        <v>0</v>
      </c>
      <c r="G300" s="122" t="n">
        <v>-5</v>
      </c>
      <c r="H300" s="122" t="n">
        <v>0</v>
      </c>
      <c r="I300" s="122" t="n">
        <v>-8</v>
      </c>
      <c r="J300" s="122" t="n">
        <v>0</v>
      </c>
      <c r="K300" s="122" t="n">
        <v>-7</v>
      </c>
      <c r="L300" s="122" t="n">
        <v>0</v>
      </c>
      <c r="M300" s="122" t="n">
        <v>-7</v>
      </c>
      <c r="N300" s="122" t="n">
        <v>0</v>
      </c>
      <c r="O300" s="122" t="n">
        <v>0</v>
      </c>
      <c r="P300" s="122" t="n">
        <v>0</v>
      </c>
      <c r="Q300" s="122" t="n">
        <v>-7</v>
      </c>
      <c r="R300" s="122" t="n">
        <v>0</v>
      </c>
      <c r="S300" s="122" t="n">
        <v>-7</v>
      </c>
      <c r="T300" s="122" t="n">
        <v>0</v>
      </c>
      <c r="U300" s="122" t="n">
        <v>-7</v>
      </c>
      <c r="V300" s="122" t="n">
        <v>0</v>
      </c>
      <c r="W300" s="122" t="n">
        <v>-28</v>
      </c>
      <c r="X300" s="122" t="n">
        <v>0</v>
      </c>
      <c r="Y300" s="122" t="n">
        <v>-7</v>
      </c>
      <c r="Z300" s="122" t="n">
        <v>0</v>
      </c>
      <c r="AA300" s="122" t="n">
        <v>0</v>
      </c>
      <c r="AB300" s="118" t="n"/>
      <c r="AC300" s="118" t="n"/>
      <c r="AD300" s="118" t="n"/>
      <c r="AE300" s="118" t="n"/>
    </row>
    <row r="301">
      <c r="A301" s="299" t="n">
        <v>44715</v>
      </c>
      <c r="B301" s="122" t="n">
        <v>0</v>
      </c>
      <c r="C301" s="122" t="n">
        <v>-5</v>
      </c>
      <c r="D301" s="122" t="n">
        <v>0</v>
      </c>
      <c r="E301" s="122" t="n">
        <v>-5</v>
      </c>
      <c r="F301" s="122" t="n">
        <v>50</v>
      </c>
      <c r="G301" s="122" t="n">
        <v>-5</v>
      </c>
      <c r="H301" s="122" t="n">
        <v>30</v>
      </c>
      <c r="I301" s="122" t="n">
        <v>-4</v>
      </c>
      <c r="J301" s="122" t="n">
        <v>18</v>
      </c>
      <c r="K301" s="122" t="n">
        <v>-4</v>
      </c>
      <c r="L301" s="122" t="n">
        <v>0</v>
      </c>
      <c r="M301" s="122" t="n">
        <v>-4</v>
      </c>
      <c r="N301" s="122" t="n">
        <v>30</v>
      </c>
      <c r="O301" s="122" t="n">
        <v>0</v>
      </c>
      <c r="P301" s="122" t="n">
        <v>0</v>
      </c>
      <c r="Q301" s="122" t="n">
        <v>-4</v>
      </c>
      <c r="R301" s="122" t="n">
        <v>0</v>
      </c>
      <c r="S301" s="122" t="n">
        <v>-4</v>
      </c>
      <c r="T301" s="122" t="n">
        <v>0</v>
      </c>
      <c r="U301" s="122" t="n">
        <v>-4</v>
      </c>
      <c r="V301" s="122" t="n">
        <v>0</v>
      </c>
      <c r="W301" s="122" t="n">
        <v>-16</v>
      </c>
      <c r="X301" s="122" t="n">
        <v>0</v>
      </c>
      <c r="Y301" s="122" t="n">
        <v>-4</v>
      </c>
      <c r="Z301" s="122" t="n">
        <v>0</v>
      </c>
      <c r="AA301" s="122" t="n">
        <v>0</v>
      </c>
      <c r="AB301" s="118" t="n"/>
      <c r="AC301" s="118" t="n"/>
      <c r="AD301" s="118" t="n"/>
      <c r="AE301" s="118" t="n"/>
    </row>
    <row r="302">
      <c r="A302" s="299" t="n">
        <v>44716</v>
      </c>
      <c r="B302" s="122" t="n">
        <v>0</v>
      </c>
      <c r="C302" s="122" t="n">
        <v>0</v>
      </c>
      <c r="D302" s="122" t="n">
        <v>0</v>
      </c>
      <c r="E302" s="122" t="n">
        <v>0</v>
      </c>
      <c r="F302" s="122" t="n">
        <v>0</v>
      </c>
      <c r="G302" s="122" t="n">
        <v>0</v>
      </c>
      <c r="H302" s="122" t="n">
        <v>0</v>
      </c>
      <c r="I302" s="122" t="n">
        <v>0</v>
      </c>
      <c r="J302" s="122" t="n">
        <v>0</v>
      </c>
      <c r="K302" s="122" t="n">
        <v>0</v>
      </c>
      <c r="L302" s="122" t="n">
        <v>0</v>
      </c>
      <c r="M302" s="122" t="n">
        <v>0</v>
      </c>
      <c r="N302" s="122" t="n">
        <v>0</v>
      </c>
      <c r="O302" s="122" t="n">
        <v>0</v>
      </c>
      <c r="P302" s="122" t="n">
        <v>0</v>
      </c>
      <c r="Q302" s="122" t="n">
        <v>0</v>
      </c>
      <c r="R302" s="122" t="n">
        <v>0</v>
      </c>
      <c r="S302" s="122" t="n">
        <v>0</v>
      </c>
      <c r="T302" s="122" t="n">
        <v>0</v>
      </c>
      <c r="U302" s="122" t="n">
        <v>0</v>
      </c>
      <c r="V302" s="122" t="n">
        <v>0</v>
      </c>
      <c r="W302" s="122" t="n">
        <v>0</v>
      </c>
      <c r="X302" s="122" t="n">
        <v>0</v>
      </c>
      <c r="Y302" s="122" t="n">
        <v>0</v>
      </c>
      <c r="Z302" s="122" t="n">
        <v>0</v>
      </c>
      <c r="AA302" s="122" t="n">
        <v>0</v>
      </c>
      <c r="AB302" s="118" t="n"/>
      <c r="AC302" s="118" t="n"/>
      <c r="AD302" s="118" t="n"/>
      <c r="AE302" s="118" t="n"/>
    </row>
    <row r="303">
      <c r="A303" s="299" t="n">
        <v>44717</v>
      </c>
      <c r="B303" s="122" t="n">
        <v>0</v>
      </c>
      <c r="C303" s="122" t="n">
        <v>0</v>
      </c>
      <c r="D303" s="122" t="n">
        <v>0</v>
      </c>
      <c r="E303" s="122" t="n">
        <v>0</v>
      </c>
      <c r="F303" s="122" t="n">
        <v>0</v>
      </c>
      <c r="G303" s="122" t="n">
        <v>0</v>
      </c>
      <c r="H303" s="122" t="n">
        <v>0</v>
      </c>
      <c r="I303" s="122" t="n">
        <v>0</v>
      </c>
      <c r="J303" s="122" t="n">
        <v>0</v>
      </c>
      <c r="K303" s="122" t="n">
        <v>0</v>
      </c>
      <c r="L303" s="122" t="n">
        <v>0</v>
      </c>
      <c r="M303" s="122" t="n">
        <v>0</v>
      </c>
      <c r="N303" s="122" t="n">
        <v>0</v>
      </c>
      <c r="O303" s="122" t="n">
        <v>0</v>
      </c>
      <c r="P303" s="122" t="n">
        <v>0</v>
      </c>
      <c r="Q303" s="122" t="n">
        <v>0</v>
      </c>
      <c r="R303" s="122" t="n">
        <v>0</v>
      </c>
      <c r="S303" s="122" t="n">
        <v>0</v>
      </c>
      <c r="T303" s="122" t="n">
        <v>0</v>
      </c>
      <c r="U303" s="122" t="n">
        <v>0</v>
      </c>
      <c r="V303" s="122" t="n">
        <v>0</v>
      </c>
      <c r="W303" s="122" t="n">
        <v>0</v>
      </c>
      <c r="X303" s="122" t="n">
        <v>0</v>
      </c>
      <c r="Y303" s="122" t="n">
        <v>0</v>
      </c>
      <c r="Z303" s="122" t="n">
        <v>0</v>
      </c>
      <c r="AA303" s="122" t="n">
        <v>0</v>
      </c>
      <c r="AB303" s="118" t="n"/>
      <c r="AC303" s="118" t="n"/>
      <c r="AD303" s="118" t="n"/>
      <c r="AE303" s="118" t="n"/>
    </row>
    <row r="304">
      <c r="A304" s="299" t="n">
        <v>44718</v>
      </c>
      <c r="B304" s="122" t="n">
        <v>0</v>
      </c>
      <c r="C304" s="122" t="n">
        <v>-5</v>
      </c>
      <c r="D304" s="122" t="n">
        <v>0</v>
      </c>
      <c r="E304" s="122" t="n">
        <v>-5</v>
      </c>
      <c r="F304" s="122" t="n">
        <v>0</v>
      </c>
      <c r="G304" s="122" t="n">
        <v>-5</v>
      </c>
      <c r="H304" s="122" t="n">
        <v>0</v>
      </c>
      <c r="I304" s="122" t="n">
        <v>-2</v>
      </c>
      <c r="J304" s="122" t="n">
        <v>0</v>
      </c>
      <c r="K304" s="122" t="n">
        <v>-2</v>
      </c>
      <c r="L304" s="122" t="n">
        <v>0</v>
      </c>
      <c r="M304" s="122" t="n">
        <v>-2</v>
      </c>
      <c r="N304" s="122" t="n">
        <v>0</v>
      </c>
      <c r="O304" s="122" t="n">
        <v>0</v>
      </c>
      <c r="P304" s="122" t="n">
        <v>0</v>
      </c>
      <c r="Q304" s="122" t="n">
        <v>-2</v>
      </c>
      <c r="R304" s="122" t="n">
        <v>0</v>
      </c>
      <c r="S304" s="122" t="n">
        <v>-2</v>
      </c>
      <c r="T304" s="122" t="n">
        <v>0</v>
      </c>
      <c r="U304" s="122" t="n">
        <v>-2</v>
      </c>
      <c r="V304" s="122" t="n">
        <v>0</v>
      </c>
      <c r="W304" s="122" t="n">
        <v>-8</v>
      </c>
      <c r="X304" s="122" t="n">
        <v>0</v>
      </c>
      <c r="Y304" s="122" t="n">
        <v>-2</v>
      </c>
      <c r="Z304" s="122" t="n">
        <v>0</v>
      </c>
      <c r="AA304" s="122" t="n">
        <v>0</v>
      </c>
      <c r="AB304" s="118" t="n"/>
      <c r="AC304" s="118" t="n"/>
      <c r="AD304" s="118" t="n"/>
      <c r="AE304" s="118" t="n"/>
    </row>
    <row r="305">
      <c r="A305" s="299" t="n">
        <v>44719</v>
      </c>
      <c r="B305" s="122" t="n">
        <v>0</v>
      </c>
      <c r="C305" s="122" t="n">
        <v>-5</v>
      </c>
      <c r="D305" s="122" t="n">
        <v>0</v>
      </c>
      <c r="E305" s="122" t="n">
        <v>-5</v>
      </c>
      <c r="F305" s="122" t="n">
        <v>0</v>
      </c>
      <c r="G305" s="122" t="n">
        <v>-5</v>
      </c>
      <c r="H305" s="122" t="n">
        <v>0</v>
      </c>
      <c r="I305" s="122" t="n">
        <v>-7</v>
      </c>
      <c r="J305" s="122" t="n">
        <v>0</v>
      </c>
      <c r="K305" s="122" t="n">
        <v>-7</v>
      </c>
      <c r="L305" s="122" t="n">
        <v>0</v>
      </c>
      <c r="M305" s="122" t="n">
        <v>-7</v>
      </c>
      <c r="N305" s="122" t="n">
        <v>0</v>
      </c>
      <c r="O305" s="122" t="n">
        <v>0</v>
      </c>
      <c r="P305" s="122" t="n">
        <v>0</v>
      </c>
      <c r="Q305" s="122" t="n">
        <v>-7</v>
      </c>
      <c r="R305" s="122" t="n">
        <v>-7</v>
      </c>
      <c r="S305" s="122" t="n">
        <v>-7</v>
      </c>
      <c r="T305" s="122" t="n">
        <v>0</v>
      </c>
      <c r="U305" s="122" t="n">
        <v>-7</v>
      </c>
      <c r="V305" s="122" t="n">
        <v>0</v>
      </c>
      <c r="W305" s="122" t="n">
        <v>-28</v>
      </c>
      <c r="X305" s="122" t="n">
        <v>0</v>
      </c>
      <c r="Y305" s="122" t="n">
        <v>-7</v>
      </c>
      <c r="Z305" s="122" t="n">
        <v>0</v>
      </c>
      <c r="AA305" s="122" t="n">
        <v>0</v>
      </c>
      <c r="AB305" s="118" t="n"/>
      <c r="AC305" s="118" t="n"/>
      <c r="AD305" s="118" t="n"/>
      <c r="AE305" s="118" t="n"/>
    </row>
    <row r="306">
      <c r="A306" s="299" t="n">
        <v>44720</v>
      </c>
      <c r="B306" s="122" t="n">
        <v>0</v>
      </c>
      <c r="C306" s="122" t="n">
        <v>-5</v>
      </c>
      <c r="D306" s="122" t="n">
        <v>0</v>
      </c>
      <c r="E306" s="122" t="n">
        <v>-5</v>
      </c>
      <c r="F306" s="122" t="n">
        <v>0</v>
      </c>
      <c r="G306" s="122" t="n">
        <v>-5</v>
      </c>
      <c r="H306" s="122" t="n">
        <v>0</v>
      </c>
      <c r="I306" s="122" t="n">
        <v>0</v>
      </c>
      <c r="J306" s="122" t="n">
        <v>0</v>
      </c>
      <c r="K306" s="122" t="n">
        <v>0</v>
      </c>
      <c r="L306" s="122" t="n">
        <v>0</v>
      </c>
      <c r="M306" s="122" t="n">
        <v>0</v>
      </c>
      <c r="N306" s="122" t="n">
        <v>0</v>
      </c>
      <c r="O306" s="122" t="n">
        <v>0</v>
      </c>
      <c r="P306" s="122" t="n">
        <v>0</v>
      </c>
      <c r="Q306" s="122" t="n">
        <v>0</v>
      </c>
      <c r="R306" s="122" t="n">
        <v>0</v>
      </c>
      <c r="S306" s="122" t="n">
        <v>0</v>
      </c>
      <c r="T306" s="122" t="n">
        <v>0</v>
      </c>
      <c r="U306" s="122" t="n">
        <v>0</v>
      </c>
      <c r="V306" s="122" t="n">
        <v>0</v>
      </c>
      <c r="W306" s="122" t="n">
        <v>0</v>
      </c>
      <c r="X306" s="122" t="n">
        <v>0</v>
      </c>
      <c r="Y306" s="122" t="n">
        <v>0</v>
      </c>
      <c r="Z306" s="122" t="n">
        <v>0</v>
      </c>
      <c r="AA306" s="122" t="n">
        <v>0</v>
      </c>
      <c r="AB306" s="118" t="n"/>
      <c r="AC306" s="118" t="n"/>
      <c r="AD306" s="118" t="n"/>
      <c r="AE306" s="118" t="n"/>
    </row>
    <row r="307">
      <c r="A307" s="299" t="n">
        <v>44721</v>
      </c>
      <c r="B307" s="122" t="n">
        <v>0</v>
      </c>
      <c r="C307" s="122" t="n">
        <v>-5</v>
      </c>
      <c r="D307" s="122" t="n">
        <v>0</v>
      </c>
      <c r="E307" s="122" t="n">
        <v>-5</v>
      </c>
      <c r="F307" s="122" t="n">
        <v>0</v>
      </c>
      <c r="G307" s="122" t="n">
        <v>-5</v>
      </c>
      <c r="H307" s="122" t="n">
        <v>0</v>
      </c>
      <c r="I307" s="122" t="n">
        <v>-3</v>
      </c>
      <c r="J307" s="122" t="n">
        <v>0</v>
      </c>
      <c r="K307" s="122" t="n">
        <v>-3</v>
      </c>
      <c r="L307" s="122" t="n">
        <v>0</v>
      </c>
      <c r="M307" s="122" t="n">
        <v>-3</v>
      </c>
      <c r="N307" s="122" t="n">
        <v>0</v>
      </c>
      <c r="O307" s="122" t="n">
        <v>0</v>
      </c>
      <c r="P307" s="122" t="n">
        <v>0</v>
      </c>
      <c r="Q307" s="122" t="n">
        <v>-3</v>
      </c>
      <c r="R307" s="122" t="n">
        <v>0</v>
      </c>
      <c r="S307" s="122" t="n">
        <v>-3</v>
      </c>
      <c r="T307" s="122" t="n">
        <v>0</v>
      </c>
      <c r="U307" s="122" t="n">
        <v>-3</v>
      </c>
      <c r="V307" s="122" t="n">
        <v>0</v>
      </c>
      <c r="W307" s="122" t="n">
        <v>-12</v>
      </c>
      <c r="X307" s="122" t="n">
        <v>0</v>
      </c>
      <c r="Y307" s="122" t="n">
        <v>-3</v>
      </c>
      <c r="Z307" s="122" t="n">
        <v>0</v>
      </c>
      <c r="AA307" s="122" t="n">
        <v>0</v>
      </c>
      <c r="AB307" s="118" t="n"/>
      <c r="AC307" s="118" t="n"/>
      <c r="AD307" s="118" t="n"/>
      <c r="AE307" s="118" t="n"/>
    </row>
    <row r="308">
      <c r="A308" s="299" t="n">
        <v>44722</v>
      </c>
      <c r="B308" s="122" t="n">
        <v>0</v>
      </c>
      <c r="C308" s="122" t="n">
        <v>-5</v>
      </c>
      <c r="D308" s="122" t="n">
        <v>0</v>
      </c>
      <c r="E308" s="122" t="n">
        <v>-5</v>
      </c>
      <c r="F308" s="122" t="n">
        <v>50</v>
      </c>
      <c r="G308" s="122" t="n">
        <v>-5</v>
      </c>
      <c r="H308" s="122" t="n">
        <v>30</v>
      </c>
      <c r="I308" s="122" t="n">
        <v>-6</v>
      </c>
      <c r="J308" s="122" t="n">
        <v>0</v>
      </c>
      <c r="K308" s="122" t="n">
        <v>-6</v>
      </c>
      <c r="L308" s="122" t="n">
        <v>0</v>
      </c>
      <c r="M308" s="122" t="n">
        <v>-6</v>
      </c>
      <c r="N308" s="122" t="n">
        <v>30</v>
      </c>
      <c r="O308" s="122" t="n">
        <v>0</v>
      </c>
      <c r="P308" s="122" t="n">
        <v>0</v>
      </c>
      <c r="Q308" s="122" t="n">
        <v>-6</v>
      </c>
      <c r="R308" s="122" t="n">
        <v>0</v>
      </c>
      <c r="S308" s="122" t="n">
        <v>-6</v>
      </c>
      <c r="T308" s="122" t="n">
        <v>0</v>
      </c>
      <c r="U308" s="122" t="n">
        <v>-6</v>
      </c>
      <c r="V308" s="122" t="n">
        <v>0</v>
      </c>
      <c r="W308" s="122" t="n">
        <v>-24</v>
      </c>
      <c r="X308" s="122" t="n">
        <v>0</v>
      </c>
      <c r="Y308" s="122" t="n">
        <v>-6</v>
      </c>
      <c r="Z308" s="122" t="n">
        <v>0</v>
      </c>
      <c r="AA308" s="122" t="n">
        <v>0</v>
      </c>
      <c r="AB308" s="118" t="n"/>
      <c r="AC308" s="118" t="n"/>
      <c r="AD308" s="118" t="n"/>
      <c r="AE308" s="118" t="n"/>
    </row>
    <row r="309">
      <c r="A309" s="299" t="n">
        <v>44723</v>
      </c>
      <c r="B309" s="122" t="n">
        <v>0</v>
      </c>
      <c r="C309" s="122" t="n">
        <v>0</v>
      </c>
      <c r="D309" s="122" t="n">
        <v>0</v>
      </c>
      <c r="E309" s="122" t="n">
        <v>0</v>
      </c>
      <c r="F309" s="122" t="n">
        <v>0</v>
      </c>
      <c r="G309" s="122" t="n">
        <v>0</v>
      </c>
      <c r="H309" s="122" t="n">
        <v>0</v>
      </c>
      <c r="I309" s="122" t="n">
        <v>0</v>
      </c>
      <c r="J309" s="122" t="n">
        <v>0</v>
      </c>
      <c r="K309" s="122" t="n">
        <v>0</v>
      </c>
      <c r="L309" s="122" t="n">
        <v>0</v>
      </c>
      <c r="M309" s="122" t="n">
        <v>0</v>
      </c>
      <c r="N309" s="122" t="n">
        <v>0</v>
      </c>
      <c r="O309" s="122" t="n">
        <v>0</v>
      </c>
      <c r="P309" s="122" t="n">
        <v>0</v>
      </c>
      <c r="Q309" s="122" t="n">
        <v>0</v>
      </c>
      <c r="R309" s="122" t="n">
        <v>0</v>
      </c>
      <c r="S309" s="122" t="n">
        <v>0</v>
      </c>
      <c r="T309" s="122" t="n">
        <v>0</v>
      </c>
      <c r="U309" s="122" t="n">
        <v>0</v>
      </c>
      <c r="V309" s="122" t="n">
        <v>0</v>
      </c>
      <c r="W309" s="122" t="n">
        <v>0</v>
      </c>
      <c r="X309" s="122" t="n">
        <v>0</v>
      </c>
      <c r="Y309" s="122" t="n">
        <v>0</v>
      </c>
      <c r="Z309" s="122" t="n">
        <v>0</v>
      </c>
      <c r="AA309" s="122" t="n">
        <v>0</v>
      </c>
      <c r="AB309" s="118" t="n"/>
      <c r="AC309" s="118" t="n"/>
      <c r="AD309" s="118" t="n"/>
      <c r="AE309" s="118" t="n"/>
    </row>
    <row r="310">
      <c r="A310" s="299" t="n">
        <v>44724</v>
      </c>
      <c r="B310" s="122" t="n">
        <v>0</v>
      </c>
      <c r="C310" s="122" t="n">
        <v>0</v>
      </c>
      <c r="D310" s="122" t="n">
        <v>0</v>
      </c>
      <c r="E310" s="122" t="n">
        <v>0</v>
      </c>
      <c r="F310" s="122" t="n">
        <v>0</v>
      </c>
      <c r="G310" s="122" t="n">
        <v>0</v>
      </c>
      <c r="H310" s="122" t="n">
        <v>0</v>
      </c>
      <c r="I310" s="122" t="n">
        <v>0</v>
      </c>
      <c r="J310" s="122" t="n">
        <v>0</v>
      </c>
      <c r="K310" s="122" t="n">
        <v>0</v>
      </c>
      <c r="L310" s="122" t="n">
        <v>0</v>
      </c>
      <c r="M310" s="122" t="n">
        <v>0</v>
      </c>
      <c r="N310" s="122" t="n">
        <v>0</v>
      </c>
      <c r="O310" s="122" t="n">
        <v>0</v>
      </c>
      <c r="P310" s="122" t="n">
        <v>0</v>
      </c>
      <c r="Q310" s="122" t="n">
        <v>0</v>
      </c>
      <c r="R310" s="122" t="n">
        <v>0</v>
      </c>
      <c r="S310" s="122" t="n">
        <v>0</v>
      </c>
      <c r="T310" s="122" t="n">
        <v>0</v>
      </c>
      <c r="U310" s="122" t="n">
        <v>0</v>
      </c>
      <c r="V310" s="122" t="n">
        <v>0</v>
      </c>
      <c r="W310" s="122" t="n">
        <v>0</v>
      </c>
      <c r="X310" s="122" t="n">
        <v>0</v>
      </c>
      <c r="Y310" s="122" t="n">
        <v>0</v>
      </c>
      <c r="Z310" s="122" t="n">
        <v>0</v>
      </c>
      <c r="AA310" s="122" t="n">
        <v>0</v>
      </c>
      <c r="AB310" s="118" t="n"/>
      <c r="AC310" s="118" t="n"/>
      <c r="AD310" s="118" t="n"/>
      <c r="AE310" s="118" t="n"/>
    </row>
    <row r="311">
      <c r="A311" s="299" t="n">
        <v>44725</v>
      </c>
      <c r="B311" s="122" t="n">
        <v>0</v>
      </c>
      <c r="C311" s="122" t="n">
        <v>-5</v>
      </c>
      <c r="D311" s="122" t="n">
        <v>0</v>
      </c>
      <c r="E311" s="122" t="n">
        <v>-5</v>
      </c>
      <c r="F311" s="122" t="n">
        <v>0</v>
      </c>
      <c r="G311" s="122" t="n">
        <v>-5</v>
      </c>
      <c r="H311" s="122" t="n">
        <v>0</v>
      </c>
      <c r="I311" s="122" t="n">
        <v>-5</v>
      </c>
      <c r="J311" s="122" t="n">
        <v>0</v>
      </c>
      <c r="K311" s="122" t="n">
        <v>-5</v>
      </c>
      <c r="L311" s="122" t="n">
        <v>0</v>
      </c>
      <c r="M311" s="122" t="n">
        <v>-5</v>
      </c>
      <c r="N311" s="122" t="n">
        <v>0</v>
      </c>
      <c r="O311" s="122" t="n">
        <v>0</v>
      </c>
      <c r="P311" s="122" t="n">
        <v>0</v>
      </c>
      <c r="Q311" s="122" t="n">
        <v>-5</v>
      </c>
      <c r="R311" s="122" t="n">
        <v>0</v>
      </c>
      <c r="S311" s="122" t="n">
        <v>-5</v>
      </c>
      <c r="T311" s="122" t="n">
        <v>0</v>
      </c>
      <c r="U311" s="122" t="n">
        <v>-5</v>
      </c>
      <c r="V311" s="122" t="n">
        <v>0</v>
      </c>
      <c r="W311" s="122" t="n">
        <v>-20</v>
      </c>
      <c r="X311" s="122" t="n">
        <v>0</v>
      </c>
      <c r="Y311" s="122" t="n">
        <v>-5</v>
      </c>
      <c r="Z311" s="122" t="n">
        <v>0</v>
      </c>
      <c r="AA311" s="122" t="n">
        <v>0</v>
      </c>
      <c r="AB311" s="118" t="n"/>
      <c r="AC311" s="118" t="n"/>
      <c r="AD311" s="118" t="n"/>
      <c r="AE311" s="118" t="n"/>
    </row>
    <row r="312">
      <c r="A312" s="299" t="n">
        <v>44726</v>
      </c>
      <c r="B312" s="122" t="n">
        <v>0</v>
      </c>
      <c r="C312" s="122" t="n">
        <v>-5</v>
      </c>
      <c r="D312" s="122" t="n">
        <v>0</v>
      </c>
      <c r="E312" s="122" t="n">
        <v>-5</v>
      </c>
      <c r="F312" s="122" t="n">
        <v>0</v>
      </c>
      <c r="G312" s="122" t="n">
        <v>-5</v>
      </c>
      <c r="H312" s="122" t="n">
        <v>0</v>
      </c>
      <c r="I312" s="122" t="n">
        <v>-5</v>
      </c>
      <c r="J312" s="122" t="n">
        <v>182</v>
      </c>
      <c r="K312" s="122" t="n">
        <v>-5</v>
      </c>
      <c r="L312" s="122" t="n">
        <v>0</v>
      </c>
      <c r="M312" s="122" t="n">
        <v>-5</v>
      </c>
      <c r="N312" s="122" t="n">
        <v>0</v>
      </c>
      <c r="O312" s="122" t="n">
        <v>0</v>
      </c>
      <c r="P312" s="122" t="n">
        <v>0</v>
      </c>
      <c r="Q312" s="122" t="n">
        <v>-5</v>
      </c>
      <c r="R312" s="122" t="n">
        <v>0</v>
      </c>
      <c r="S312" s="122" t="n">
        <v>-5</v>
      </c>
      <c r="T312" s="122" t="n">
        <v>0</v>
      </c>
      <c r="U312" s="122" t="n">
        <v>-5</v>
      </c>
      <c r="V312" s="122" t="n">
        <v>0</v>
      </c>
      <c r="W312" s="122" t="n">
        <v>-20</v>
      </c>
      <c r="X312" s="122" t="n">
        <v>0</v>
      </c>
      <c r="Y312" s="122" t="n">
        <v>-5</v>
      </c>
      <c r="Z312" s="122" t="n">
        <v>0</v>
      </c>
      <c r="AA312" s="122" t="n">
        <v>0</v>
      </c>
      <c r="AB312" s="118" t="n"/>
      <c r="AC312" s="118" t="n"/>
      <c r="AD312" s="118" t="n"/>
      <c r="AE312" s="118" t="n"/>
    </row>
    <row r="313">
      <c r="A313" s="299" t="n">
        <v>44727</v>
      </c>
      <c r="B313" s="122" t="n">
        <v>0</v>
      </c>
      <c r="C313" s="122" t="n">
        <v>-5</v>
      </c>
      <c r="D313" s="122" t="n">
        <v>0</v>
      </c>
      <c r="E313" s="122" t="n">
        <v>-5</v>
      </c>
      <c r="F313" s="122" t="n">
        <v>0</v>
      </c>
      <c r="G313" s="122" t="n">
        <v>-5</v>
      </c>
      <c r="H313" s="122" t="n">
        <v>0</v>
      </c>
      <c r="I313" s="122" t="n">
        <v>-4</v>
      </c>
      <c r="J313" s="122" t="n">
        <v>0</v>
      </c>
      <c r="K313" s="122" t="n">
        <v>-4</v>
      </c>
      <c r="L313" s="122" t="n">
        <v>0</v>
      </c>
      <c r="M313" s="122" t="n">
        <v>-4</v>
      </c>
      <c r="N313" s="122" t="n">
        <v>0</v>
      </c>
      <c r="O313" s="122" t="n">
        <v>0</v>
      </c>
      <c r="P313" s="122" t="n">
        <v>0</v>
      </c>
      <c r="Q313" s="122" t="n">
        <v>-4</v>
      </c>
      <c r="R313" s="122" t="n">
        <v>0</v>
      </c>
      <c r="S313" s="122" t="n">
        <v>-4</v>
      </c>
      <c r="T313" s="122" t="n">
        <v>0</v>
      </c>
      <c r="U313" s="122" t="n">
        <v>-4</v>
      </c>
      <c r="V313" s="122" t="n">
        <v>0</v>
      </c>
      <c r="W313" s="122" t="n">
        <v>-16</v>
      </c>
      <c r="X313" s="122" t="n">
        <v>0</v>
      </c>
      <c r="Y313" s="122" t="n">
        <v>-4</v>
      </c>
      <c r="Z313" s="122" t="n">
        <v>0</v>
      </c>
      <c r="AA313" s="122" t="n">
        <v>0</v>
      </c>
      <c r="AB313" s="118" t="n"/>
      <c r="AC313" s="118" t="n"/>
      <c r="AD313" s="118" t="n"/>
      <c r="AE313" s="118" t="n"/>
    </row>
    <row r="314">
      <c r="A314" s="299" t="n">
        <v>44728</v>
      </c>
      <c r="B314" s="122" t="n">
        <v>0</v>
      </c>
      <c r="C314" s="122" t="n">
        <v>-5</v>
      </c>
      <c r="D314" s="122" t="n">
        <v>0</v>
      </c>
      <c r="E314" s="122" t="n">
        <v>-5</v>
      </c>
      <c r="F314" s="122" t="n">
        <v>50</v>
      </c>
      <c r="G314" s="122" t="n">
        <v>-5</v>
      </c>
      <c r="H314" s="122" t="n">
        <v>0</v>
      </c>
      <c r="I314" s="122" t="n">
        <v>-11</v>
      </c>
      <c r="J314" s="122" t="n">
        <v>0</v>
      </c>
      <c r="K314" s="122" t="n">
        <v>-11</v>
      </c>
      <c r="L314" s="122" t="n">
        <v>0</v>
      </c>
      <c r="M314" s="122" t="n">
        <v>-4</v>
      </c>
      <c r="N314" s="122" t="n">
        <v>0</v>
      </c>
      <c r="O314" s="122" t="n">
        <v>-7</v>
      </c>
      <c r="P314" s="122" t="n">
        <v>0</v>
      </c>
      <c r="Q314" s="122" t="n">
        <v>-11</v>
      </c>
      <c r="R314" s="122" t="n">
        <v>0</v>
      </c>
      <c r="S314" s="122" t="n">
        <v>-11</v>
      </c>
      <c r="T314" s="122" t="n">
        <v>0</v>
      </c>
      <c r="U314" s="122" t="n">
        <v>-11</v>
      </c>
      <c r="V314" s="122" t="n">
        <v>0</v>
      </c>
      <c r="W314" s="122" t="n">
        <v>-44</v>
      </c>
      <c r="X314" s="122" t="n">
        <v>0</v>
      </c>
      <c r="Y314" s="122" t="n">
        <v>-4</v>
      </c>
      <c r="Z314" s="122" t="n">
        <v>0</v>
      </c>
      <c r="AA314" s="122" t="n">
        <v>-7</v>
      </c>
      <c r="AB314" s="118" t="n"/>
      <c r="AC314" s="118" t="n"/>
      <c r="AD314" s="118" t="n"/>
      <c r="AE314" s="118" t="n"/>
    </row>
    <row r="315">
      <c r="A315" s="299" t="n">
        <v>44729</v>
      </c>
      <c r="B315" s="122" t="n">
        <v>186</v>
      </c>
      <c r="C315" s="122" t="n">
        <v>-5</v>
      </c>
      <c r="D315" s="122" t="n">
        <v>0</v>
      </c>
      <c r="E315" s="122" t="n">
        <v>-5</v>
      </c>
      <c r="F315" s="122" t="n">
        <v>0</v>
      </c>
      <c r="G315" s="122" t="n">
        <v>-5</v>
      </c>
      <c r="H315" s="122" t="n">
        <v>35</v>
      </c>
      <c r="I315" s="122" t="n">
        <v>0</v>
      </c>
      <c r="J315" s="122" t="n">
        <v>41</v>
      </c>
      <c r="K315" s="122" t="n">
        <v>0</v>
      </c>
      <c r="L315" s="122" t="n">
        <v>0</v>
      </c>
      <c r="M315" s="122" t="n">
        <v>0</v>
      </c>
      <c r="N315" s="122" t="n">
        <v>0</v>
      </c>
      <c r="O315" s="122" t="n">
        <v>0</v>
      </c>
      <c r="P315" s="122" t="n">
        <v>0</v>
      </c>
      <c r="Q315" s="122" t="n">
        <v>0</v>
      </c>
      <c r="R315" s="122" t="n">
        <v>0</v>
      </c>
      <c r="S315" s="122" t="n">
        <v>0</v>
      </c>
      <c r="T315" s="122" t="n">
        <v>0</v>
      </c>
      <c r="U315" s="122" t="n">
        <v>0</v>
      </c>
      <c r="V315" s="122" t="n">
        <v>0</v>
      </c>
      <c r="W315" s="122" t="n">
        <v>0</v>
      </c>
      <c r="X315" s="122" t="n">
        <v>0</v>
      </c>
      <c r="Y315" s="122" t="n">
        <v>0</v>
      </c>
      <c r="Z315" s="122" t="n">
        <v>0</v>
      </c>
      <c r="AA315" s="122" t="n">
        <v>0</v>
      </c>
      <c r="AB315" s="118" t="n"/>
      <c r="AC315" s="118" t="n"/>
      <c r="AD315" s="118" t="n"/>
      <c r="AE315" s="118" t="n"/>
    </row>
    <row r="316">
      <c r="A316" s="299" t="n">
        <v>44730</v>
      </c>
      <c r="B316" s="122" t="n">
        <v>0</v>
      </c>
      <c r="C316" s="122" t="n">
        <v>0</v>
      </c>
      <c r="D316" s="122" t="n">
        <v>0</v>
      </c>
      <c r="E316" s="122" t="n">
        <v>0</v>
      </c>
      <c r="F316" s="122" t="n">
        <v>0</v>
      </c>
      <c r="G316" s="122" t="n">
        <v>0</v>
      </c>
      <c r="H316" s="122" t="n">
        <v>0</v>
      </c>
      <c r="I316" s="122" t="n">
        <v>0</v>
      </c>
      <c r="J316" s="122" t="n">
        <v>0</v>
      </c>
      <c r="K316" s="122" t="n">
        <v>0</v>
      </c>
      <c r="L316" s="122" t="n">
        <v>0</v>
      </c>
      <c r="M316" s="122" t="n">
        <v>0</v>
      </c>
      <c r="N316" s="122" t="n">
        <v>0</v>
      </c>
      <c r="O316" s="122" t="n">
        <v>0</v>
      </c>
      <c r="P316" s="122" t="n">
        <v>0</v>
      </c>
      <c r="Q316" s="122" t="n">
        <v>0</v>
      </c>
      <c r="R316" s="122" t="n">
        <v>0</v>
      </c>
      <c r="S316" s="122" t="n">
        <v>0</v>
      </c>
      <c r="T316" s="122" t="n">
        <v>0</v>
      </c>
      <c r="U316" s="122" t="n">
        <v>0</v>
      </c>
      <c r="V316" s="122" t="n">
        <v>0</v>
      </c>
      <c r="W316" s="122" t="n">
        <v>0</v>
      </c>
      <c r="X316" s="122" t="n">
        <v>0</v>
      </c>
      <c r="Y316" s="122" t="n">
        <v>0</v>
      </c>
      <c r="Z316" s="122" t="n">
        <v>0</v>
      </c>
      <c r="AA316" s="122" t="n">
        <v>0</v>
      </c>
      <c r="AB316" s="118" t="n"/>
      <c r="AC316" s="118" t="n"/>
      <c r="AD316" s="118" t="n"/>
      <c r="AE316" s="118" t="n"/>
    </row>
    <row r="317">
      <c r="A317" s="299" t="n">
        <v>44731</v>
      </c>
      <c r="B317" s="118" t="n"/>
      <c r="C317" s="122" t="n">
        <v>0</v>
      </c>
      <c r="D317" s="122" t="n">
        <v>0</v>
      </c>
      <c r="E317" s="122" t="n">
        <v>0</v>
      </c>
      <c r="F317" s="122" t="n">
        <v>0</v>
      </c>
      <c r="G317" s="122" t="n">
        <v>0</v>
      </c>
      <c r="H317" s="122" t="n">
        <v>0</v>
      </c>
      <c r="I317" s="122" t="n">
        <v>0</v>
      </c>
      <c r="J317" s="122" t="n">
        <v>0</v>
      </c>
      <c r="K317" s="122" t="n">
        <v>0</v>
      </c>
      <c r="L317" s="122" t="n">
        <v>0</v>
      </c>
      <c r="M317" s="122" t="n">
        <v>0</v>
      </c>
      <c r="N317" s="122" t="n">
        <v>0</v>
      </c>
      <c r="O317" s="122" t="n">
        <v>0</v>
      </c>
      <c r="P317" s="122" t="n">
        <v>0</v>
      </c>
      <c r="Q317" s="122" t="n">
        <v>0</v>
      </c>
      <c r="R317" s="122" t="n">
        <v>0</v>
      </c>
      <c r="S317" s="122" t="n">
        <v>0</v>
      </c>
      <c r="T317" s="122" t="n">
        <v>0</v>
      </c>
      <c r="U317" s="122" t="n">
        <v>0</v>
      </c>
      <c r="V317" s="122" t="n">
        <v>0</v>
      </c>
      <c r="W317" s="122" t="n">
        <v>0</v>
      </c>
      <c r="X317" s="122" t="n">
        <v>0</v>
      </c>
      <c r="Y317" s="122" t="n">
        <v>0</v>
      </c>
      <c r="Z317" s="122" t="n">
        <v>0</v>
      </c>
      <c r="AA317" s="122" t="n">
        <v>0</v>
      </c>
      <c r="AB317" s="118" t="n"/>
      <c r="AC317" s="118" t="n"/>
      <c r="AD317" s="118" t="n"/>
      <c r="AE317" s="118" t="n"/>
    </row>
    <row r="318">
      <c r="A318" s="299" t="n">
        <v>44732</v>
      </c>
      <c r="B318" s="122" t="n">
        <v>0</v>
      </c>
      <c r="C318" s="122" t="n">
        <v>-5</v>
      </c>
      <c r="D318" s="122" t="n">
        <v>0</v>
      </c>
      <c r="E318" s="122" t="n">
        <v>-5</v>
      </c>
      <c r="F318" s="122" t="n">
        <v>0</v>
      </c>
      <c r="G318" s="122" t="n">
        <v>-5</v>
      </c>
      <c r="H318" s="122" t="n">
        <v>0</v>
      </c>
      <c r="I318" s="122" t="n">
        <v>-1</v>
      </c>
      <c r="J318" s="122" t="n">
        <v>0</v>
      </c>
      <c r="K318" s="122" t="n">
        <v>-1</v>
      </c>
      <c r="L318" s="122" t="n">
        <v>0</v>
      </c>
      <c r="M318" s="122" t="n">
        <v>0</v>
      </c>
      <c r="N318" s="122" t="n">
        <v>0</v>
      </c>
      <c r="O318" s="122" t="n">
        <v>-1</v>
      </c>
      <c r="P318" s="122" t="n">
        <v>0</v>
      </c>
      <c r="Q318" s="122" t="n">
        <v>-1</v>
      </c>
      <c r="R318" s="122" t="n">
        <v>0</v>
      </c>
      <c r="S318" s="122" t="n">
        <v>-1</v>
      </c>
      <c r="T318" s="122" t="n">
        <v>0</v>
      </c>
      <c r="U318" s="122" t="n">
        <v>-1</v>
      </c>
      <c r="V318" s="122" t="n">
        <v>0</v>
      </c>
      <c r="W318" s="122" t="n">
        <v>-4</v>
      </c>
      <c r="X318" s="122" t="n">
        <v>0</v>
      </c>
      <c r="Y318" s="122" t="n">
        <v>0</v>
      </c>
      <c r="Z318" s="122" t="n">
        <v>0</v>
      </c>
      <c r="AA318" s="122" t="n">
        <v>-1</v>
      </c>
      <c r="AB318" s="118" t="n"/>
      <c r="AC318" s="118" t="n"/>
      <c r="AD318" s="118" t="n"/>
      <c r="AE318" s="118" t="n"/>
    </row>
    <row r="319">
      <c r="A319" s="299" t="n">
        <v>44733</v>
      </c>
      <c r="B319" s="122" t="n">
        <v>0</v>
      </c>
      <c r="C319" s="122" t="n">
        <v>-5</v>
      </c>
      <c r="D319" s="122" t="n">
        <v>0</v>
      </c>
      <c r="E319" s="122" t="n">
        <v>-5</v>
      </c>
      <c r="F319" s="122" t="n">
        <v>0</v>
      </c>
      <c r="G319" s="122" t="n">
        <v>-5</v>
      </c>
      <c r="H319" s="122" t="n">
        <v>0</v>
      </c>
      <c r="I319" s="122" t="n">
        <v>-5</v>
      </c>
      <c r="J319" s="122" t="n">
        <v>0</v>
      </c>
      <c r="K319" s="122" t="n">
        <v>-5</v>
      </c>
      <c r="L319" s="122" t="n">
        <v>0</v>
      </c>
      <c r="M319" s="122" t="n">
        <v>0</v>
      </c>
      <c r="N319" s="122" t="n">
        <v>0</v>
      </c>
      <c r="O319" s="122" t="n">
        <v>-5</v>
      </c>
      <c r="P319" s="122" t="n">
        <v>0</v>
      </c>
      <c r="Q319" s="122" t="n">
        <v>-5</v>
      </c>
      <c r="R319" s="122" t="n">
        <v>0</v>
      </c>
      <c r="S319" s="122" t="n">
        <v>-5</v>
      </c>
      <c r="T319" s="122" t="n">
        <v>0</v>
      </c>
      <c r="U319" s="122" t="n">
        <v>-5</v>
      </c>
      <c r="V319" s="122" t="n">
        <v>0</v>
      </c>
      <c r="W319" s="122" t="n">
        <v>-20</v>
      </c>
      <c r="X319" s="122" t="n">
        <v>0</v>
      </c>
      <c r="Y319" s="122" t="n">
        <v>0</v>
      </c>
      <c r="Z319" s="122" t="n">
        <v>0</v>
      </c>
      <c r="AA319" s="122" t="n">
        <v>-5</v>
      </c>
      <c r="AB319" s="118" t="n"/>
      <c r="AC319" s="118" t="n"/>
      <c r="AD319" s="118" t="n"/>
      <c r="AE319" s="118" t="n"/>
    </row>
    <row r="320">
      <c r="A320" s="299" t="n">
        <v>44734</v>
      </c>
      <c r="B320" s="122" t="n">
        <v>0</v>
      </c>
      <c r="C320" s="122" t="n">
        <v>-5</v>
      </c>
      <c r="D320" s="122" t="n">
        <v>0</v>
      </c>
      <c r="E320" s="122" t="n">
        <v>-5</v>
      </c>
      <c r="F320" s="122" t="n">
        <v>0</v>
      </c>
      <c r="G320" s="122" t="n">
        <v>-5</v>
      </c>
      <c r="H320" s="122" t="n">
        <v>0</v>
      </c>
      <c r="I320" s="122" t="n">
        <v>-10</v>
      </c>
      <c r="J320" s="122" t="n">
        <v>0</v>
      </c>
      <c r="K320" s="122" t="n">
        <v>-10</v>
      </c>
      <c r="L320" s="122" t="n">
        <v>0</v>
      </c>
      <c r="M320" s="122" t="n">
        <v>0</v>
      </c>
      <c r="N320" s="122" t="n">
        <v>0</v>
      </c>
      <c r="O320" s="122" t="n">
        <v>-10</v>
      </c>
      <c r="P320" s="122" t="n">
        <v>0</v>
      </c>
      <c r="Q320" s="122" t="n">
        <v>-10</v>
      </c>
      <c r="R320" s="122" t="n">
        <v>0</v>
      </c>
      <c r="S320" s="122" t="n">
        <v>-10</v>
      </c>
      <c r="T320" s="122" t="n">
        <v>0</v>
      </c>
      <c r="U320" s="122" t="n">
        <v>-10</v>
      </c>
      <c r="V320" s="122" t="n">
        <v>0</v>
      </c>
      <c r="W320" s="122" t="n">
        <v>-40</v>
      </c>
      <c r="X320" s="122" t="n">
        <v>0</v>
      </c>
      <c r="Y320" s="122" t="n">
        <v>0</v>
      </c>
      <c r="Z320" s="122" t="n">
        <v>0</v>
      </c>
      <c r="AA320" s="122" t="n">
        <v>-10</v>
      </c>
      <c r="AB320" s="118" t="n"/>
      <c r="AC320" s="118" t="n"/>
      <c r="AD320" s="118" t="n"/>
      <c r="AE320" s="118" t="n"/>
    </row>
    <row r="321">
      <c r="A321" s="299" t="n">
        <v>44735</v>
      </c>
      <c r="B321" s="122" t="n">
        <v>0</v>
      </c>
      <c r="C321" s="122" t="n">
        <v>-5</v>
      </c>
      <c r="D321" s="122" t="n">
        <v>0</v>
      </c>
      <c r="E321" s="122" t="n">
        <v>-5</v>
      </c>
      <c r="F321" s="122" t="n">
        <v>0</v>
      </c>
      <c r="G321" s="122" t="n">
        <v>-5</v>
      </c>
      <c r="H321" s="122" t="n">
        <v>0</v>
      </c>
      <c r="I321" s="122" t="n">
        <v>0</v>
      </c>
      <c r="J321" s="122" t="n">
        <v>0</v>
      </c>
      <c r="K321" s="122" t="n">
        <v>0</v>
      </c>
      <c r="L321" s="122" t="n">
        <v>0</v>
      </c>
      <c r="M321" s="122" t="n">
        <v>0</v>
      </c>
      <c r="N321" s="122" t="n">
        <v>0</v>
      </c>
      <c r="O321" s="122" t="n">
        <v>0</v>
      </c>
      <c r="P321" s="122" t="n">
        <v>0</v>
      </c>
      <c r="Q321" s="122" t="n">
        <v>0</v>
      </c>
      <c r="R321" s="122" t="n">
        <v>0</v>
      </c>
      <c r="S321" s="122" t="n">
        <v>0</v>
      </c>
      <c r="T321" s="122" t="n">
        <v>0</v>
      </c>
      <c r="U321" s="122" t="n">
        <v>0</v>
      </c>
      <c r="V321" s="122" t="n">
        <v>0</v>
      </c>
      <c r="W321" s="122" t="n">
        <v>0</v>
      </c>
      <c r="X321" s="122" t="n">
        <v>0</v>
      </c>
      <c r="Y321" s="122" t="n">
        <v>0</v>
      </c>
      <c r="Z321" s="122" t="n">
        <v>0</v>
      </c>
      <c r="AA321" s="122" t="n">
        <v>0</v>
      </c>
      <c r="AB321" s="118" t="n"/>
      <c r="AC321" s="118" t="n"/>
      <c r="AD321" s="118" t="n"/>
      <c r="AE321" s="118" t="n"/>
    </row>
    <row r="322">
      <c r="A322" s="299" t="n">
        <v>44736</v>
      </c>
      <c r="B322" s="122" t="n">
        <v>0</v>
      </c>
      <c r="C322" s="122" t="n">
        <v>-5</v>
      </c>
      <c r="D322" s="122" t="n">
        <v>0</v>
      </c>
      <c r="E322" s="122" t="n">
        <v>-5</v>
      </c>
      <c r="F322" s="122" t="n">
        <v>0</v>
      </c>
      <c r="G322" s="122" t="n">
        <v>-5</v>
      </c>
      <c r="H322" s="122" t="n">
        <v>60</v>
      </c>
      <c r="I322" s="122" t="n">
        <v>0</v>
      </c>
      <c r="J322" s="122" t="n">
        <v>80</v>
      </c>
      <c r="K322" s="122" t="n">
        <v>0</v>
      </c>
      <c r="L322" s="122" t="n">
        <v>0</v>
      </c>
      <c r="M322" s="122" t="n">
        <v>0</v>
      </c>
      <c r="N322" s="122" t="n">
        <v>0</v>
      </c>
      <c r="O322" s="122" t="n">
        <v>0</v>
      </c>
      <c r="P322" s="122" t="n">
        <v>0</v>
      </c>
      <c r="Q322" s="122" t="n">
        <v>0</v>
      </c>
      <c r="R322" s="122" t="n">
        <v>0</v>
      </c>
      <c r="S322" s="122" t="n">
        <v>0</v>
      </c>
      <c r="T322" s="122" t="n">
        <v>0</v>
      </c>
      <c r="U322" s="122" t="n">
        <v>0</v>
      </c>
      <c r="V322" s="122" t="n">
        <v>0</v>
      </c>
      <c r="W322" s="122" t="n">
        <v>0</v>
      </c>
      <c r="X322" s="122" t="n">
        <v>0</v>
      </c>
      <c r="Y322" s="122" t="n">
        <v>0</v>
      </c>
      <c r="Z322" s="122" t="n">
        <v>0</v>
      </c>
      <c r="AA322" s="122" t="n">
        <v>0</v>
      </c>
      <c r="AB322" s="118" t="n"/>
      <c r="AC322" s="118" t="n"/>
      <c r="AD322" s="118" t="n"/>
      <c r="AE322" s="118" t="n"/>
    </row>
    <row r="323">
      <c r="A323" s="299" t="n">
        <v>44737</v>
      </c>
      <c r="B323" s="118" t="n"/>
      <c r="C323" s="118" t="n"/>
      <c r="D323" s="118" t="n"/>
      <c r="E323" s="118" t="n"/>
      <c r="F323" s="118" t="n"/>
      <c r="G323" s="118" t="n"/>
      <c r="H323" s="118" t="n"/>
      <c r="I323" s="118" t="n"/>
      <c r="J323" s="118" t="n"/>
      <c r="K323" s="118" t="n"/>
      <c r="L323" s="118" t="n"/>
      <c r="M323" s="118" t="n"/>
      <c r="N323" s="118" t="n"/>
      <c r="O323" s="118" t="n"/>
      <c r="P323" s="118" t="n"/>
      <c r="Q323" s="118" t="n"/>
      <c r="R323" s="118" t="n"/>
      <c r="S323" s="118" t="n"/>
      <c r="T323" s="118" t="n"/>
      <c r="U323" s="118" t="n"/>
      <c r="V323" s="118" t="n"/>
      <c r="W323" s="118" t="n"/>
      <c r="X323" s="118" t="n"/>
      <c r="Y323" s="118" t="n"/>
      <c r="Z323" s="118" t="n"/>
      <c r="AA323" s="118" t="n"/>
      <c r="AB323" s="118" t="n"/>
      <c r="AC323" s="118" t="n"/>
      <c r="AD323" s="118" t="n"/>
      <c r="AE323" s="118" t="n"/>
    </row>
    <row r="324">
      <c r="A324" s="299" t="n">
        <v>44738</v>
      </c>
      <c r="B324" s="118" t="n"/>
      <c r="C324" s="118" t="n"/>
      <c r="D324" s="118" t="n"/>
      <c r="E324" s="118" t="n"/>
      <c r="F324" s="118" t="n"/>
      <c r="G324" s="118" t="n"/>
      <c r="H324" s="118" t="n"/>
      <c r="I324" s="118" t="n"/>
      <c r="J324" s="118" t="n"/>
      <c r="K324" s="118" t="n"/>
      <c r="L324" s="118" t="n"/>
      <c r="M324" s="118" t="n"/>
      <c r="N324" s="118" t="n"/>
      <c r="O324" s="118" t="n"/>
      <c r="P324" s="118" t="n"/>
      <c r="Q324" s="118" t="n"/>
      <c r="R324" s="118" t="n"/>
      <c r="S324" s="118" t="n"/>
      <c r="T324" s="118" t="n"/>
      <c r="U324" s="118" t="n"/>
      <c r="V324" s="118" t="n"/>
      <c r="W324" s="118" t="n"/>
      <c r="X324" s="118" t="n"/>
      <c r="Y324" s="118" t="n"/>
      <c r="Z324" s="118" t="n"/>
      <c r="AA324" s="118" t="n"/>
      <c r="AB324" s="118" t="n"/>
      <c r="AC324" s="118" t="n"/>
      <c r="AD324" s="118" t="n"/>
      <c r="AE324" s="118" t="n"/>
    </row>
    <row r="325">
      <c r="A325" s="299" t="n">
        <v>44739</v>
      </c>
      <c r="B325" s="122" t="n">
        <v>0</v>
      </c>
      <c r="C325" s="122" t="n">
        <v>-5</v>
      </c>
      <c r="D325" s="122" t="n">
        <v>0</v>
      </c>
      <c r="E325" s="122" t="n">
        <v>-5</v>
      </c>
      <c r="F325" s="122" t="n">
        <v>0</v>
      </c>
      <c r="G325" s="122" t="n">
        <v>-5</v>
      </c>
      <c r="H325" s="118" t="n"/>
      <c r="I325" s="118" t="n"/>
      <c r="J325" s="122" t="n">
        <v>30</v>
      </c>
      <c r="K325" s="118" t="n"/>
      <c r="L325" s="118" t="n"/>
      <c r="M325" s="118" t="n"/>
      <c r="N325" s="118" t="n"/>
      <c r="O325" s="118" t="n"/>
      <c r="P325" s="118" t="n"/>
      <c r="Q325" s="118" t="n"/>
      <c r="R325" s="118" t="n"/>
      <c r="S325" s="118" t="n"/>
      <c r="T325" s="118" t="n"/>
      <c r="U325" s="118" t="n"/>
      <c r="V325" s="118" t="n"/>
      <c r="W325" s="118" t="n"/>
      <c r="X325" s="118" t="n"/>
      <c r="Y325" s="118" t="n"/>
      <c r="Z325" s="118" t="n"/>
      <c r="AA325" s="118" t="n"/>
      <c r="AB325" s="118" t="n"/>
      <c r="AC325" s="118" t="n"/>
      <c r="AD325" s="118" t="n"/>
      <c r="AE325" s="118" t="n"/>
    </row>
    <row r="326">
      <c r="A326" s="299" t="n">
        <v>44740</v>
      </c>
      <c r="B326" s="118" t="n"/>
      <c r="C326" s="118" t="n"/>
      <c r="D326" s="118" t="n"/>
      <c r="E326" s="118" t="n"/>
      <c r="F326" s="118" t="n"/>
      <c r="G326" s="118" t="n"/>
      <c r="H326" s="118" t="n"/>
      <c r="I326" s="122" t="n">
        <v>-1</v>
      </c>
      <c r="J326" s="118" t="n"/>
      <c r="K326" s="122" t="n">
        <v>-1</v>
      </c>
      <c r="L326" s="118" t="n"/>
      <c r="M326" s="122" t="n">
        <v>-1</v>
      </c>
      <c r="N326" s="118" t="n"/>
      <c r="O326" s="118" t="n"/>
      <c r="P326" s="118" t="n"/>
      <c r="Q326" s="122" t="n">
        <v>-1</v>
      </c>
      <c r="R326" s="118" t="n"/>
      <c r="S326" s="122" t="n">
        <v>-1</v>
      </c>
      <c r="T326" s="118" t="n"/>
      <c r="U326" s="122" t="n">
        <v>-1</v>
      </c>
      <c r="V326" s="118" t="n"/>
      <c r="W326" s="122">
        <f>U326*4</f>
        <v/>
      </c>
      <c r="X326" s="118" t="n"/>
      <c r="Y326" s="122">
        <f>M326</f>
        <v/>
      </c>
      <c r="Z326" s="118" t="n"/>
      <c r="AA326" s="118">
        <f>O326</f>
        <v/>
      </c>
      <c r="AB326" s="118" t="n"/>
      <c r="AC326" s="118" t="n"/>
      <c r="AD326" s="118" t="n"/>
      <c r="AE326" s="118" t="n"/>
    </row>
    <row r="327">
      <c r="A327" s="299" t="n">
        <v>44741</v>
      </c>
      <c r="B327" s="118" t="n"/>
      <c r="C327" s="122" t="n">
        <v>-5</v>
      </c>
      <c r="D327" s="118" t="n"/>
      <c r="E327" s="122" t="n">
        <v>-5</v>
      </c>
      <c r="F327" s="118" t="n"/>
      <c r="G327" s="122" t="n">
        <v>-5</v>
      </c>
      <c r="H327" s="118" t="n"/>
      <c r="I327" s="122" t="n">
        <v>-4</v>
      </c>
      <c r="J327" s="118" t="n"/>
      <c r="K327" s="122" t="n">
        <v>-4</v>
      </c>
      <c r="L327" s="118" t="n"/>
      <c r="M327" s="122" t="n">
        <v>-4</v>
      </c>
      <c r="N327" s="118" t="n"/>
      <c r="O327" s="118" t="n"/>
      <c r="P327" s="118" t="n"/>
      <c r="Q327" s="122" t="n">
        <v>-4</v>
      </c>
      <c r="R327" s="118" t="n"/>
      <c r="S327" s="122" t="n">
        <v>-4</v>
      </c>
      <c r="T327" s="118" t="n"/>
      <c r="U327" s="122" t="n">
        <v>-4</v>
      </c>
      <c r="V327" s="118" t="n"/>
      <c r="W327" s="122">
        <f>U327*4</f>
        <v/>
      </c>
      <c r="X327" s="118" t="n"/>
      <c r="Y327" s="122">
        <f>M327</f>
        <v/>
      </c>
      <c r="Z327" s="118" t="n"/>
      <c r="AA327" s="118">
        <f>O327</f>
        <v/>
      </c>
      <c r="AB327" s="118" t="n"/>
      <c r="AC327" s="118" t="n"/>
      <c r="AD327" s="118" t="n"/>
      <c r="AE327" s="118" t="n"/>
    </row>
    <row r="328">
      <c r="A328" s="299" t="n">
        <v>44742</v>
      </c>
      <c r="B328" s="118" t="n"/>
      <c r="C328" s="122" t="n">
        <v>-4</v>
      </c>
      <c r="D328" s="118" t="n"/>
      <c r="E328" s="122" t="n">
        <v>-4</v>
      </c>
      <c r="F328" s="118" t="n"/>
      <c r="G328" s="122" t="n">
        <v>-4</v>
      </c>
      <c r="H328" s="122" t="n">
        <v>30</v>
      </c>
      <c r="I328" s="122" t="n">
        <v>-5</v>
      </c>
      <c r="J328" s="118" t="n"/>
      <c r="K328" s="122" t="n">
        <v>-5</v>
      </c>
      <c r="L328" s="118" t="n"/>
      <c r="M328" s="122" t="n">
        <v>-5</v>
      </c>
      <c r="N328" s="118" t="n"/>
      <c r="O328" s="118" t="n"/>
      <c r="P328" s="118" t="n"/>
      <c r="Q328" s="122" t="n">
        <v>-5</v>
      </c>
      <c r="R328" s="118" t="n"/>
      <c r="S328" s="122" t="n">
        <v>-5</v>
      </c>
      <c r="T328" s="118" t="n"/>
      <c r="U328" s="122" t="n">
        <v>-5</v>
      </c>
      <c r="V328" s="118" t="n"/>
      <c r="W328" s="122">
        <f>U328*4</f>
        <v/>
      </c>
      <c r="X328" s="118" t="n"/>
      <c r="Y328" s="122">
        <f>M328</f>
        <v/>
      </c>
      <c r="Z328" s="118" t="n"/>
      <c r="AA328" s="118">
        <f>O328</f>
        <v/>
      </c>
      <c r="AB328" s="118" t="n"/>
      <c r="AC328" s="118" t="n"/>
      <c r="AD328" s="118" t="n"/>
      <c r="AE328" s="118" t="n"/>
    </row>
    <row r="329">
      <c r="A329" s="299" t="n">
        <v>44743</v>
      </c>
      <c r="B329" s="122" t="n">
        <v>0</v>
      </c>
      <c r="C329" s="122" t="n">
        <v>0</v>
      </c>
      <c r="D329" s="122" t="n">
        <v>0</v>
      </c>
      <c r="E329" s="122" t="n">
        <v>0</v>
      </c>
      <c r="F329" s="122" t="n">
        <v>0</v>
      </c>
      <c r="G329" s="122" t="n">
        <v>0</v>
      </c>
      <c r="H329" s="122" t="n">
        <v>0</v>
      </c>
      <c r="I329" s="122" t="n">
        <v>0</v>
      </c>
      <c r="J329" s="122" t="n">
        <v>0</v>
      </c>
      <c r="K329" s="122" t="n">
        <v>0</v>
      </c>
      <c r="L329" s="122" t="n">
        <v>0</v>
      </c>
      <c r="M329" s="122" t="n">
        <v>0</v>
      </c>
      <c r="N329" s="122" t="n">
        <v>0</v>
      </c>
      <c r="O329" s="122" t="n">
        <v>0</v>
      </c>
      <c r="P329" s="122" t="n">
        <v>0</v>
      </c>
      <c r="Q329" s="122" t="n">
        <v>0</v>
      </c>
      <c r="R329" s="122" t="n">
        <v>0</v>
      </c>
      <c r="S329" s="122" t="n">
        <v>0</v>
      </c>
      <c r="T329" s="122" t="n">
        <v>0</v>
      </c>
      <c r="U329" s="122" t="n">
        <v>0</v>
      </c>
      <c r="V329" s="122" t="n">
        <v>0</v>
      </c>
      <c r="W329" s="122">
        <f>U329*4</f>
        <v/>
      </c>
      <c r="X329" s="122" t="n">
        <v>0</v>
      </c>
      <c r="Y329" s="122">
        <f>M329</f>
        <v/>
      </c>
      <c r="Z329" s="122" t="n">
        <v>0</v>
      </c>
      <c r="AA329" s="122">
        <f>O329</f>
        <v/>
      </c>
      <c r="AB329" s="118" t="n"/>
      <c r="AC329" s="118" t="n"/>
      <c r="AD329" s="118" t="n"/>
      <c r="AE329" s="118" t="n"/>
    </row>
    <row r="330">
      <c r="A330" s="299" t="n">
        <v>44744</v>
      </c>
      <c r="B330" s="122" t="n">
        <v>0</v>
      </c>
      <c r="C330" s="122" t="n">
        <v>0</v>
      </c>
      <c r="D330" s="122" t="n">
        <v>0</v>
      </c>
      <c r="E330" s="122" t="n">
        <v>0</v>
      </c>
      <c r="F330" s="122" t="n">
        <v>0</v>
      </c>
      <c r="G330" s="122" t="n">
        <v>0</v>
      </c>
      <c r="H330" s="122" t="n">
        <v>0</v>
      </c>
      <c r="I330" s="122" t="n">
        <v>0</v>
      </c>
      <c r="J330" s="122" t="n">
        <v>0</v>
      </c>
      <c r="K330" s="122" t="n">
        <v>0</v>
      </c>
      <c r="L330" s="122" t="n">
        <v>0</v>
      </c>
      <c r="M330" s="122" t="n">
        <v>0</v>
      </c>
      <c r="N330" s="122" t="n">
        <v>0</v>
      </c>
      <c r="O330" s="122" t="n">
        <v>0</v>
      </c>
      <c r="P330" s="122" t="n">
        <v>0</v>
      </c>
      <c r="Q330" s="122" t="n">
        <v>0</v>
      </c>
      <c r="R330" s="122" t="n">
        <v>0</v>
      </c>
      <c r="S330" s="122" t="n">
        <v>0</v>
      </c>
      <c r="T330" s="122" t="n">
        <v>0</v>
      </c>
      <c r="U330" s="122" t="n">
        <v>0</v>
      </c>
      <c r="V330" s="122" t="n">
        <v>0</v>
      </c>
      <c r="W330" s="122">
        <f>U330*4</f>
        <v/>
      </c>
      <c r="X330" s="122" t="n">
        <v>0</v>
      </c>
      <c r="Y330" s="122">
        <f>M330</f>
        <v/>
      </c>
      <c r="Z330" s="122" t="n">
        <v>0</v>
      </c>
      <c r="AA330" s="122">
        <f>O330</f>
        <v/>
      </c>
      <c r="AB330" s="118" t="n"/>
      <c r="AC330" s="118" t="n"/>
      <c r="AD330" s="118" t="n"/>
      <c r="AE330" s="118" t="n"/>
    </row>
    <row r="331">
      <c r="A331" s="299" t="n">
        <v>44745</v>
      </c>
      <c r="B331" s="122" t="n">
        <v>0</v>
      </c>
      <c r="C331" s="122" t="n">
        <v>0</v>
      </c>
      <c r="D331" s="122" t="n">
        <v>0</v>
      </c>
      <c r="E331" s="122" t="n">
        <v>0</v>
      </c>
      <c r="F331" s="122" t="n">
        <v>0</v>
      </c>
      <c r="G331" s="122" t="n">
        <v>0</v>
      </c>
      <c r="H331" s="122" t="n">
        <v>0</v>
      </c>
      <c r="I331" s="122" t="n">
        <v>0</v>
      </c>
      <c r="J331" s="122" t="n">
        <v>0</v>
      </c>
      <c r="K331" s="122" t="n">
        <v>0</v>
      </c>
      <c r="L331" s="122" t="n">
        <v>0</v>
      </c>
      <c r="M331" s="122" t="n">
        <v>0</v>
      </c>
      <c r="N331" s="122" t="n">
        <v>0</v>
      </c>
      <c r="O331" s="122" t="n">
        <v>0</v>
      </c>
      <c r="P331" s="122" t="n">
        <v>0</v>
      </c>
      <c r="Q331" s="122" t="n">
        <v>0</v>
      </c>
      <c r="R331" s="122" t="n">
        <v>0</v>
      </c>
      <c r="S331" s="122" t="n">
        <v>0</v>
      </c>
      <c r="T331" s="122" t="n">
        <v>0</v>
      </c>
      <c r="U331" s="122" t="n">
        <v>0</v>
      </c>
      <c r="V331" s="122" t="n">
        <v>0</v>
      </c>
      <c r="W331" s="122">
        <f>U331*4</f>
        <v/>
      </c>
      <c r="X331" s="122" t="n">
        <v>0</v>
      </c>
      <c r="Y331" s="122">
        <f>M331</f>
        <v/>
      </c>
      <c r="Z331" s="122" t="n">
        <v>0</v>
      </c>
      <c r="AA331" s="122">
        <f>O331</f>
        <v/>
      </c>
      <c r="AB331" s="118" t="n"/>
      <c r="AC331" s="118" t="n"/>
      <c r="AD331" s="118" t="n"/>
      <c r="AE331" s="118" t="n"/>
    </row>
    <row r="332">
      <c r="A332" s="299" t="n">
        <v>44746</v>
      </c>
      <c r="B332" s="118" t="n"/>
      <c r="C332" s="122" t="n">
        <v>-4</v>
      </c>
      <c r="D332" s="118" t="n"/>
      <c r="E332" s="122" t="n">
        <v>-4</v>
      </c>
      <c r="F332" s="118" t="n"/>
      <c r="G332" s="122" t="n">
        <v>-4</v>
      </c>
      <c r="H332" s="118" t="n"/>
      <c r="I332" s="122" t="n">
        <v>-5</v>
      </c>
      <c r="J332" s="118" t="n"/>
      <c r="K332" s="122" t="n">
        <v>-5</v>
      </c>
      <c r="L332" s="118" t="n"/>
      <c r="M332" s="122" t="n">
        <v>-5</v>
      </c>
      <c r="N332" s="118" t="n"/>
      <c r="O332" s="118" t="n"/>
      <c r="P332" s="118" t="n"/>
      <c r="Q332" s="122" t="n">
        <v>-5</v>
      </c>
      <c r="R332" s="118" t="n"/>
      <c r="S332" s="122" t="n">
        <v>-5</v>
      </c>
      <c r="T332" s="118" t="n"/>
      <c r="U332" s="122" t="n">
        <v>-5</v>
      </c>
      <c r="V332" s="118" t="n"/>
      <c r="W332" s="122">
        <f>U332*4</f>
        <v/>
      </c>
      <c r="X332" s="118" t="n"/>
      <c r="Y332" s="122">
        <f>M332</f>
        <v/>
      </c>
      <c r="Z332" s="118" t="n"/>
      <c r="AA332" s="118">
        <f>O332</f>
        <v/>
      </c>
      <c r="AB332" s="118" t="n"/>
      <c r="AC332" s="118" t="n"/>
      <c r="AD332" s="118" t="n"/>
      <c r="AE332" s="118" t="n"/>
    </row>
    <row r="333">
      <c r="A333" s="299" t="n">
        <v>44747</v>
      </c>
      <c r="B333" s="118" t="n"/>
      <c r="C333" s="122" t="n">
        <v>-4</v>
      </c>
      <c r="D333" s="118" t="n"/>
      <c r="E333" s="122" t="n">
        <v>-4</v>
      </c>
      <c r="F333" s="118" t="n"/>
      <c r="G333" s="122" t="n">
        <v>-4</v>
      </c>
      <c r="H333" s="118" t="n"/>
      <c r="I333" s="122" t="n">
        <v>-6</v>
      </c>
      <c r="J333" s="118" t="n"/>
      <c r="K333" s="122" t="n">
        <v>-6</v>
      </c>
      <c r="L333" s="118" t="n"/>
      <c r="M333" s="122" t="n">
        <v>-6</v>
      </c>
      <c r="N333" s="118" t="n"/>
      <c r="O333" s="118" t="n"/>
      <c r="P333" s="118" t="n"/>
      <c r="Q333" s="122" t="n">
        <v>-6</v>
      </c>
      <c r="R333" s="118" t="n"/>
      <c r="S333" s="122" t="n">
        <v>-6</v>
      </c>
      <c r="T333" s="118" t="n"/>
      <c r="U333" s="122" t="n">
        <v>-6</v>
      </c>
      <c r="V333" s="118" t="n"/>
      <c r="W333" s="122">
        <f>U333*4</f>
        <v/>
      </c>
      <c r="X333" s="118" t="n"/>
      <c r="Y333" s="122">
        <f>M333</f>
        <v/>
      </c>
      <c r="Z333" s="118" t="n"/>
      <c r="AA333" s="118">
        <f>O333</f>
        <v/>
      </c>
      <c r="AB333" s="118" t="n"/>
      <c r="AC333" s="118" t="n"/>
      <c r="AD333" s="118" t="n"/>
      <c r="AE333" s="118" t="n"/>
    </row>
    <row r="334">
      <c r="A334" s="299" t="n">
        <v>44748</v>
      </c>
      <c r="B334" s="118" t="n"/>
      <c r="C334" s="122" t="n">
        <v>-4</v>
      </c>
      <c r="D334" s="118" t="n"/>
      <c r="E334" s="122" t="n">
        <v>-4</v>
      </c>
      <c r="F334" s="118" t="n"/>
      <c r="G334" s="122" t="n">
        <v>-4</v>
      </c>
      <c r="H334" s="122" t="n">
        <v>45</v>
      </c>
      <c r="I334" s="118" t="n"/>
      <c r="J334" s="118" t="n"/>
      <c r="K334" s="118" t="n"/>
      <c r="L334" s="118" t="n"/>
      <c r="M334" s="118" t="n"/>
      <c r="N334" s="118" t="n"/>
      <c r="O334" s="118" t="n"/>
      <c r="P334" s="118" t="n"/>
      <c r="Q334" s="118" t="n"/>
      <c r="R334" s="118" t="n"/>
      <c r="S334" s="118" t="n"/>
      <c r="T334" s="118" t="n"/>
      <c r="U334" s="118" t="n"/>
      <c r="V334" s="118" t="n"/>
      <c r="W334" s="122">
        <f>U334*4</f>
        <v/>
      </c>
      <c r="X334" s="118" t="n"/>
      <c r="Y334" s="118">
        <f>M334</f>
        <v/>
      </c>
      <c r="Z334" s="118" t="n"/>
      <c r="AA334" s="118">
        <f>O334</f>
        <v/>
      </c>
      <c r="AB334" s="118" t="n"/>
      <c r="AC334" s="118" t="n"/>
      <c r="AD334" s="118" t="n"/>
      <c r="AE334" s="118" t="n"/>
    </row>
    <row r="335">
      <c r="A335" s="299" t="n">
        <v>44749</v>
      </c>
      <c r="B335" s="118" t="n"/>
      <c r="C335" s="122" t="n">
        <v>-4</v>
      </c>
      <c r="D335" s="118" t="n"/>
      <c r="E335" s="122" t="n">
        <v>-4</v>
      </c>
      <c r="F335" s="118" t="n"/>
      <c r="G335" s="122" t="n">
        <v>-4</v>
      </c>
      <c r="H335" s="122" t="n">
        <v>0</v>
      </c>
      <c r="I335" s="122" t="n">
        <v>-9</v>
      </c>
      <c r="J335" s="122" t="n">
        <v>6</v>
      </c>
      <c r="K335" s="122" t="n">
        <v>-9</v>
      </c>
      <c r="L335" s="122" t="n">
        <v>0</v>
      </c>
      <c r="M335" s="122" t="n">
        <v>0</v>
      </c>
      <c r="N335" s="122" t="n">
        <v>20</v>
      </c>
      <c r="O335" s="122" t="n">
        <v>-9</v>
      </c>
      <c r="P335" s="122" t="n">
        <v>0</v>
      </c>
      <c r="Q335" s="122" t="n">
        <v>-9</v>
      </c>
      <c r="R335" s="122" t="n">
        <v>0</v>
      </c>
      <c r="S335" s="122" t="n">
        <v>-9</v>
      </c>
      <c r="T335" s="122" t="n">
        <v>0</v>
      </c>
      <c r="U335" s="122" t="n">
        <v>-9</v>
      </c>
      <c r="V335" s="122" t="n">
        <v>0</v>
      </c>
      <c r="W335" s="122">
        <f>U335*4</f>
        <v/>
      </c>
      <c r="X335" s="122" t="n">
        <v>0</v>
      </c>
      <c r="Y335" s="122">
        <f>M335</f>
        <v/>
      </c>
      <c r="Z335" s="122" t="n">
        <v>0</v>
      </c>
      <c r="AA335" s="122">
        <f>O335</f>
        <v/>
      </c>
      <c r="AB335" s="118" t="n"/>
      <c r="AC335" s="118" t="n"/>
      <c r="AD335" s="118" t="n"/>
      <c r="AE335" s="118" t="n"/>
    </row>
    <row r="336">
      <c r="A336" s="299" t="n">
        <v>44750</v>
      </c>
      <c r="B336" s="118" t="n"/>
      <c r="C336" s="122" t="n">
        <v>-4</v>
      </c>
      <c r="D336" s="118" t="n"/>
      <c r="E336" s="122" t="n">
        <v>-4</v>
      </c>
      <c r="F336" s="118" t="n"/>
      <c r="G336" s="122" t="n">
        <v>-4</v>
      </c>
      <c r="H336" s="122" t="n">
        <v>0</v>
      </c>
      <c r="I336" s="122" t="n">
        <v>-1</v>
      </c>
      <c r="J336" s="122" t="n">
        <v>0</v>
      </c>
      <c r="K336" s="122" t="n">
        <v>-1</v>
      </c>
      <c r="L336" s="122" t="n">
        <v>0</v>
      </c>
      <c r="M336" s="122" t="n">
        <v>0</v>
      </c>
      <c r="N336" s="122" t="n">
        <v>0</v>
      </c>
      <c r="O336" s="122" t="n">
        <v>-1</v>
      </c>
      <c r="P336" s="122" t="n">
        <v>0</v>
      </c>
      <c r="Q336" s="122" t="n">
        <v>-1</v>
      </c>
      <c r="R336" s="122" t="n">
        <v>0</v>
      </c>
      <c r="S336" s="122" t="n">
        <v>-1</v>
      </c>
      <c r="T336" s="122" t="n">
        <v>0</v>
      </c>
      <c r="U336" s="122" t="n">
        <v>-1</v>
      </c>
      <c r="V336" s="122" t="n">
        <v>0</v>
      </c>
      <c r="W336" s="122">
        <f>U336*4</f>
        <v/>
      </c>
      <c r="X336" s="122" t="n">
        <v>0</v>
      </c>
      <c r="Y336" s="122">
        <f>M336</f>
        <v/>
      </c>
      <c r="Z336" s="122" t="n">
        <v>0</v>
      </c>
      <c r="AA336" s="122">
        <f>O336</f>
        <v/>
      </c>
      <c r="AB336" s="118" t="n"/>
      <c r="AC336" s="118" t="n"/>
      <c r="AD336" s="118" t="n"/>
      <c r="AE336" s="118" t="n"/>
    </row>
    <row r="337">
      <c r="A337" s="299" t="n">
        <v>44751</v>
      </c>
      <c r="B337" s="122" t="n">
        <v>0</v>
      </c>
      <c r="C337" s="122" t="n">
        <v>0</v>
      </c>
      <c r="D337" s="122" t="n">
        <v>0</v>
      </c>
      <c r="E337" s="122" t="n">
        <v>0</v>
      </c>
      <c r="F337" s="122" t="n">
        <v>0</v>
      </c>
      <c r="G337" s="122" t="n">
        <v>0</v>
      </c>
      <c r="H337" s="122" t="n">
        <v>0</v>
      </c>
      <c r="I337" s="122" t="n">
        <v>0</v>
      </c>
      <c r="J337" s="122" t="n">
        <v>0</v>
      </c>
      <c r="K337" s="122" t="n">
        <v>0</v>
      </c>
      <c r="L337" s="122" t="n">
        <v>0</v>
      </c>
      <c r="M337" s="122" t="n">
        <v>0</v>
      </c>
      <c r="N337" s="122" t="n">
        <v>0</v>
      </c>
      <c r="O337" s="122" t="n">
        <v>0</v>
      </c>
      <c r="P337" s="122" t="n">
        <v>0</v>
      </c>
      <c r="Q337" s="122" t="n">
        <v>0</v>
      </c>
      <c r="R337" s="122" t="n">
        <v>0</v>
      </c>
      <c r="S337" s="122" t="n">
        <v>0</v>
      </c>
      <c r="T337" s="122" t="n">
        <v>0</v>
      </c>
      <c r="U337" s="122" t="n">
        <v>0</v>
      </c>
      <c r="V337" s="122" t="n">
        <v>0</v>
      </c>
      <c r="W337" s="122">
        <f>U337*4</f>
        <v/>
      </c>
      <c r="X337" s="122" t="n">
        <v>0</v>
      </c>
      <c r="Y337" s="122">
        <f>M337</f>
        <v/>
      </c>
      <c r="Z337" s="122" t="n">
        <v>0</v>
      </c>
      <c r="AA337" s="122">
        <f>O337</f>
        <v/>
      </c>
      <c r="AB337" s="118" t="n"/>
      <c r="AC337" s="118" t="n"/>
      <c r="AD337" s="118" t="n"/>
      <c r="AE337" s="118" t="n"/>
    </row>
    <row r="338">
      <c r="A338" s="299" t="n">
        <v>44752</v>
      </c>
      <c r="B338" s="122" t="n">
        <v>0</v>
      </c>
      <c r="C338" s="122" t="n">
        <v>0</v>
      </c>
      <c r="D338" s="122" t="n">
        <v>0</v>
      </c>
      <c r="E338" s="122" t="n">
        <v>0</v>
      </c>
      <c r="F338" s="122" t="n">
        <v>0</v>
      </c>
      <c r="G338" s="122" t="n">
        <v>0</v>
      </c>
      <c r="H338" s="122" t="n">
        <v>0</v>
      </c>
      <c r="I338" s="122" t="n">
        <v>0</v>
      </c>
      <c r="J338" s="122" t="n">
        <v>0</v>
      </c>
      <c r="K338" s="122" t="n">
        <v>0</v>
      </c>
      <c r="L338" s="122" t="n">
        <v>0</v>
      </c>
      <c r="M338" s="122" t="n">
        <v>0</v>
      </c>
      <c r="N338" s="122" t="n">
        <v>0</v>
      </c>
      <c r="O338" s="122" t="n">
        <v>0</v>
      </c>
      <c r="P338" s="122" t="n">
        <v>0</v>
      </c>
      <c r="Q338" s="122" t="n">
        <v>0</v>
      </c>
      <c r="R338" s="122" t="n">
        <v>0</v>
      </c>
      <c r="S338" s="122" t="n">
        <v>0</v>
      </c>
      <c r="T338" s="122" t="n">
        <v>0</v>
      </c>
      <c r="U338" s="122" t="n">
        <v>0</v>
      </c>
      <c r="V338" s="122" t="n">
        <v>0</v>
      </c>
      <c r="W338" s="122">
        <f>U338*4</f>
        <v/>
      </c>
      <c r="X338" s="122" t="n">
        <v>0</v>
      </c>
      <c r="Y338" s="122">
        <f>M338</f>
        <v/>
      </c>
      <c r="Z338" s="122" t="n">
        <v>0</v>
      </c>
      <c r="AA338" s="122">
        <f>O338</f>
        <v/>
      </c>
      <c r="AB338" s="118" t="n"/>
      <c r="AC338" s="118" t="n"/>
      <c r="AD338" s="118" t="n"/>
      <c r="AE338" s="118" t="n"/>
    </row>
    <row r="339">
      <c r="A339" s="299" t="n">
        <v>44753</v>
      </c>
      <c r="B339" s="118" t="n"/>
      <c r="C339" s="122" t="n">
        <v>-4</v>
      </c>
      <c r="D339" s="118" t="n"/>
      <c r="E339" s="122" t="n">
        <v>-4</v>
      </c>
      <c r="F339" s="118" t="n"/>
      <c r="G339" s="122" t="n">
        <v>-4</v>
      </c>
      <c r="H339" s="122" t="n">
        <v>0</v>
      </c>
      <c r="I339" s="122" t="n">
        <v>-1</v>
      </c>
      <c r="J339" s="122" t="n">
        <v>0</v>
      </c>
      <c r="K339" s="122" t="n">
        <v>-1</v>
      </c>
      <c r="L339" s="122" t="n">
        <v>0</v>
      </c>
      <c r="M339" s="122" t="n">
        <v>0</v>
      </c>
      <c r="N339" s="122" t="n">
        <v>0</v>
      </c>
      <c r="O339" s="122" t="n">
        <v>-1</v>
      </c>
      <c r="P339" s="122" t="n">
        <v>0</v>
      </c>
      <c r="Q339" s="122" t="n">
        <v>-1</v>
      </c>
      <c r="R339" s="122" t="n">
        <v>0</v>
      </c>
      <c r="S339" s="122" t="n">
        <v>-1</v>
      </c>
      <c r="T339" s="122" t="n">
        <v>0</v>
      </c>
      <c r="U339" s="122" t="n">
        <v>-1</v>
      </c>
      <c r="V339" s="122" t="n">
        <v>0</v>
      </c>
      <c r="W339" s="122">
        <f>U339*4</f>
        <v/>
      </c>
      <c r="X339" s="122" t="n">
        <v>0</v>
      </c>
      <c r="Y339" s="122">
        <f>M339</f>
        <v/>
      </c>
      <c r="Z339" s="122" t="n">
        <v>0</v>
      </c>
      <c r="AA339" s="122">
        <f>O339</f>
        <v/>
      </c>
      <c r="AB339" s="118" t="n"/>
      <c r="AC339" s="118" t="n"/>
      <c r="AD339" s="118" t="n"/>
      <c r="AE339" s="118" t="n"/>
    </row>
    <row r="340">
      <c r="A340" s="299" t="n">
        <v>44754</v>
      </c>
      <c r="B340" s="118" t="n"/>
      <c r="C340" s="122" t="n">
        <v>-4</v>
      </c>
      <c r="D340" s="118" t="n"/>
      <c r="E340" s="122" t="n">
        <v>-4</v>
      </c>
      <c r="F340" s="118" t="n"/>
      <c r="G340" s="122" t="n">
        <v>-4</v>
      </c>
      <c r="H340" s="122" t="n">
        <v>0</v>
      </c>
      <c r="I340" s="122" t="n">
        <v>-4</v>
      </c>
      <c r="J340" s="122" t="n">
        <v>0</v>
      </c>
      <c r="K340" s="122" t="n">
        <v>-4</v>
      </c>
      <c r="L340" s="122" t="n">
        <v>0</v>
      </c>
      <c r="M340" s="122" t="n">
        <v>0</v>
      </c>
      <c r="N340" s="122" t="n">
        <v>0</v>
      </c>
      <c r="O340" s="122" t="n">
        <v>-4</v>
      </c>
      <c r="P340" s="122" t="n">
        <v>0</v>
      </c>
      <c r="Q340" s="122" t="n">
        <v>-4</v>
      </c>
      <c r="R340" s="122" t="n">
        <v>0</v>
      </c>
      <c r="S340" s="122" t="n">
        <v>-4</v>
      </c>
      <c r="T340" s="122" t="n">
        <v>0</v>
      </c>
      <c r="U340" s="122" t="n">
        <v>-4</v>
      </c>
      <c r="V340" s="122" t="n">
        <v>0</v>
      </c>
      <c r="W340" s="122">
        <f>U340*4</f>
        <v/>
      </c>
      <c r="X340" s="122" t="n">
        <v>0</v>
      </c>
      <c r="Y340" s="122">
        <f>M340</f>
        <v/>
      </c>
      <c r="Z340" s="122" t="n">
        <v>0</v>
      </c>
      <c r="AA340" s="122">
        <f>O340</f>
        <v/>
      </c>
      <c r="AB340" s="118" t="n"/>
      <c r="AC340" s="118" t="n"/>
      <c r="AD340" s="118" t="n"/>
      <c r="AE340" s="118" t="n"/>
    </row>
    <row r="341">
      <c r="A341" s="299" t="n">
        <v>44755</v>
      </c>
      <c r="B341" s="118" t="n"/>
      <c r="C341" s="122" t="n">
        <v>-4</v>
      </c>
      <c r="D341" s="118" t="n"/>
      <c r="E341" s="122" t="n">
        <v>-4</v>
      </c>
      <c r="F341" s="118" t="n"/>
      <c r="G341" s="122" t="n">
        <v>-4</v>
      </c>
      <c r="H341" s="118" t="n"/>
      <c r="I341" s="122" t="n">
        <v>-13</v>
      </c>
      <c r="J341" s="118" t="n"/>
      <c r="K341" s="122" t="n">
        <v>-13</v>
      </c>
      <c r="L341" s="118" t="n"/>
      <c r="M341" s="118" t="n"/>
      <c r="N341" s="118" t="n"/>
      <c r="O341" s="122" t="n">
        <v>-13</v>
      </c>
      <c r="P341" s="118" t="n"/>
      <c r="Q341" s="122" t="n">
        <v>-13</v>
      </c>
      <c r="R341" s="118" t="n"/>
      <c r="S341" s="122" t="n">
        <v>-13</v>
      </c>
      <c r="T341" s="118" t="n"/>
      <c r="U341" s="122" t="n">
        <v>-13</v>
      </c>
      <c r="V341" s="118" t="n"/>
      <c r="W341" s="122">
        <f>U341*4</f>
        <v/>
      </c>
      <c r="X341" s="118" t="n"/>
      <c r="Y341" s="118">
        <f>M341</f>
        <v/>
      </c>
      <c r="Z341" s="118" t="n"/>
      <c r="AA341" s="122">
        <f>O341</f>
        <v/>
      </c>
      <c r="AB341" s="118" t="n"/>
      <c r="AC341" s="118" t="n"/>
      <c r="AD341" s="118" t="n"/>
      <c r="AE341" s="118" t="n"/>
    </row>
    <row r="342">
      <c r="A342" s="299" t="n">
        <v>44756</v>
      </c>
      <c r="B342" s="118" t="n"/>
      <c r="C342" s="122" t="n">
        <v>-4</v>
      </c>
      <c r="D342" s="118" t="n"/>
      <c r="E342" s="122" t="n">
        <v>-4</v>
      </c>
      <c r="F342" s="118" t="n"/>
      <c r="G342" s="122" t="n">
        <v>-4</v>
      </c>
      <c r="H342" s="118" t="n"/>
      <c r="I342" s="122" t="n">
        <v>-4</v>
      </c>
      <c r="J342" s="118" t="n"/>
      <c r="K342" s="122" t="n">
        <v>-4</v>
      </c>
      <c r="L342" s="118" t="n"/>
      <c r="M342" s="118" t="n"/>
      <c r="N342" s="118" t="n"/>
      <c r="O342" s="122" t="n">
        <v>-4</v>
      </c>
      <c r="P342" s="118" t="n"/>
      <c r="Q342" s="122" t="n">
        <v>-4</v>
      </c>
      <c r="R342" s="118" t="n"/>
      <c r="S342" s="122" t="n">
        <v>-4</v>
      </c>
      <c r="T342" s="118" t="n"/>
      <c r="U342" s="122" t="n">
        <v>-4</v>
      </c>
      <c r="V342" s="118" t="n"/>
      <c r="W342" s="122">
        <f>U342*4</f>
        <v/>
      </c>
      <c r="X342" s="118" t="n"/>
      <c r="Y342" s="118">
        <f>M342</f>
        <v/>
      </c>
      <c r="Z342" s="118" t="n"/>
      <c r="AA342" s="122">
        <f>O342</f>
        <v/>
      </c>
      <c r="AB342" s="118" t="n"/>
      <c r="AC342" s="118" t="n"/>
      <c r="AD342" s="118" t="n"/>
      <c r="AE342" s="118" t="n"/>
    </row>
    <row r="343">
      <c r="A343" s="299" t="n">
        <v>44757</v>
      </c>
      <c r="B343" s="118" t="n"/>
      <c r="C343" s="122" t="n">
        <v>-4</v>
      </c>
      <c r="D343" s="118" t="n"/>
      <c r="E343" s="122" t="n">
        <v>-4</v>
      </c>
      <c r="F343" s="118" t="n"/>
      <c r="G343" s="122" t="n">
        <v>-4</v>
      </c>
      <c r="H343" s="118" t="n"/>
      <c r="I343" s="122" t="n">
        <v>-6</v>
      </c>
      <c r="J343" s="122" t="n">
        <v>37</v>
      </c>
      <c r="K343" s="122" t="n">
        <v>-6</v>
      </c>
      <c r="L343" s="118" t="n"/>
      <c r="M343" s="118" t="n"/>
      <c r="N343" s="122" t="n">
        <v>24</v>
      </c>
      <c r="O343" s="122" t="n">
        <v>-6</v>
      </c>
      <c r="P343" s="118" t="n"/>
      <c r="Q343" s="122" t="n">
        <v>-6</v>
      </c>
      <c r="R343" s="118" t="n"/>
      <c r="S343" s="122" t="n">
        <v>-6</v>
      </c>
      <c r="T343" s="118" t="n"/>
      <c r="U343" s="122" t="n">
        <v>-6</v>
      </c>
      <c r="V343" s="118" t="n"/>
      <c r="W343" s="122">
        <f>U343*4</f>
        <v/>
      </c>
      <c r="X343" s="118" t="n"/>
      <c r="Y343" s="118">
        <f>M343</f>
        <v/>
      </c>
      <c r="Z343" s="118" t="n"/>
      <c r="AA343" s="122">
        <f>O343</f>
        <v/>
      </c>
      <c r="AB343" s="118" t="n"/>
      <c r="AC343" s="118" t="n"/>
      <c r="AD343" s="118" t="n"/>
      <c r="AE343" s="118" t="n"/>
    </row>
    <row r="344">
      <c r="A344" s="299" t="n">
        <v>44758</v>
      </c>
      <c r="B344" s="118" t="n"/>
      <c r="C344" s="118" t="n"/>
      <c r="D344" s="118" t="n"/>
      <c r="E344" s="118" t="n"/>
      <c r="F344" s="118" t="n"/>
      <c r="G344" s="118" t="n"/>
      <c r="H344" s="118" t="n"/>
      <c r="I344" s="118" t="n"/>
      <c r="J344" s="118" t="n"/>
      <c r="K344" s="118" t="n"/>
      <c r="L344" s="118" t="n"/>
      <c r="M344" s="118" t="n"/>
      <c r="N344" s="118" t="n"/>
      <c r="O344" s="118" t="n"/>
      <c r="P344" s="118" t="n"/>
      <c r="Q344" s="118" t="n"/>
      <c r="R344" s="118" t="n"/>
      <c r="S344" s="118" t="n"/>
      <c r="T344" s="118" t="n"/>
      <c r="U344" s="118" t="n"/>
      <c r="V344" s="118" t="n"/>
      <c r="W344" s="122">
        <f>U344*4</f>
        <v/>
      </c>
      <c r="X344" s="118" t="n"/>
      <c r="Y344" s="118">
        <f>M344</f>
        <v/>
      </c>
      <c r="Z344" s="118" t="n"/>
      <c r="AA344" s="118">
        <f>O344</f>
        <v/>
      </c>
      <c r="AB344" s="118" t="n"/>
      <c r="AC344" s="118" t="n"/>
      <c r="AD344" s="118" t="n"/>
      <c r="AE344" s="118" t="n"/>
    </row>
    <row r="345">
      <c r="A345" s="299" t="n">
        <v>44759</v>
      </c>
      <c r="B345" s="118" t="n"/>
      <c r="C345" s="118" t="n"/>
      <c r="D345" s="118" t="n"/>
      <c r="E345" s="118" t="n"/>
      <c r="F345" s="118" t="n"/>
      <c r="G345" s="118" t="n"/>
      <c r="H345" s="118" t="n"/>
      <c r="I345" s="118" t="n"/>
      <c r="J345" s="118" t="n"/>
      <c r="K345" s="118" t="n"/>
      <c r="L345" s="118" t="n"/>
      <c r="M345" s="118" t="n"/>
      <c r="N345" s="118" t="n"/>
      <c r="O345" s="118" t="n"/>
      <c r="P345" s="118" t="n"/>
      <c r="Q345" s="118" t="n"/>
      <c r="R345" s="118" t="n"/>
      <c r="S345" s="118" t="n"/>
      <c r="T345" s="118" t="n"/>
      <c r="U345" s="118" t="n"/>
      <c r="V345" s="118" t="n"/>
      <c r="W345" s="122">
        <f>U345*4</f>
        <v/>
      </c>
      <c r="X345" s="118" t="n"/>
      <c r="Y345" s="118">
        <f>M345</f>
        <v/>
      </c>
      <c r="Z345" s="118" t="n"/>
      <c r="AA345" s="118">
        <f>O345</f>
        <v/>
      </c>
      <c r="AB345" s="118" t="n"/>
      <c r="AC345" s="118" t="n"/>
      <c r="AD345" s="118" t="n"/>
      <c r="AE345" s="118" t="n"/>
    </row>
    <row r="346">
      <c r="A346" s="299" t="n">
        <v>44760</v>
      </c>
      <c r="B346" s="118" t="n"/>
      <c r="C346" s="122" t="n">
        <v>-4</v>
      </c>
      <c r="D346" s="118" t="n"/>
      <c r="E346" s="122" t="n">
        <v>-4</v>
      </c>
      <c r="F346" s="118" t="n"/>
      <c r="G346" s="122" t="n">
        <v>-4</v>
      </c>
      <c r="H346" s="122" t="n">
        <v>50</v>
      </c>
      <c r="I346" s="118" t="n"/>
      <c r="J346" s="118" t="n"/>
      <c r="K346" s="118" t="n"/>
      <c r="L346" s="118" t="n"/>
      <c r="M346" s="118" t="n"/>
      <c r="N346" s="118" t="n"/>
      <c r="O346" s="118" t="n"/>
      <c r="P346" s="118" t="n"/>
      <c r="Q346" s="118" t="n"/>
      <c r="R346" s="118" t="n"/>
      <c r="S346" s="118" t="n"/>
      <c r="T346" s="118" t="n"/>
      <c r="U346" s="118" t="n"/>
      <c r="V346" s="118" t="n"/>
      <c r="W346" s="122">
        <f>U346*4</f>
        <v/>
      </c>
      <c r="X346" s="118" t="n"/>
      <c r="Y346" s="118">
        <f>M346</f>
        <v/>
      </c>
      <c r="Z346" s="118" t="n"/>
      <c r="AA346" s="118">
        <f>O346</f>
        <v/>
      </c>
      <c r="AB346" s="118" t="n"/>
      <c r="AC346" s="118" t="n"/>
      <c r="AD346" s="118" t="n"/>
      <c r="AE346" s="118" t="n"/>
    </row>
    <row r="347">
      <c r="A347" s="299" t="n">
        <v>44761</v>
      </c>
      <c r="B347" s="118" t="n"/>
      <c r="C347" s="122" t="n">
        <v>-4</v>
      </c>
      <c r="D347" s="118" t="n"/>
      <c r="E347" s="122" t="n">
        <v>-4</v>
      </c>
      <c r="F347" s="118" t="n"/>
      <c r="G347" s="122" t="n">
        <v>-4</v>
      </c>
      <c r="H347" s="118" t="n"/>
      <c r="I347" s="122" t="n">
        <v>-5</v>
      </c>
      <c r="J347" s="118" t="n"/>
      <c r="K347" s="122" t="n">
        <v>-5</v>
      </c>
      <c r="L347" s="118" t="n"/>
      <c r="M347" s="118" t="n"/>
      <c r="N347" s="118" t="n"/>
      <c r="O347" s="122" t="n">
        <v>-5</v>
      </c>
      <c r="P347" s="118" t="n"/>
      <c r="Q347" s="122" t="n">
        <v>-5</v>
      </c>
      <c r="R347" s="118" t="n"/>
      <c r="S347" s="122" t="n">
        <v>-5</v>
      </c>
      <c r="T347" s="118" t="n"/>
      <c r="U347" s="122" t="n">
        <v>-5</v>
      </c>
      <c r="V347" s="118" t="n"/>
      <c r="W347" s="122">
        <f>U347*4</f>
        <v/>
      </c>
      <c r="X347" s="118" t="n"/>
      <c r="Y347" s="118">
        <f>M347</f>
        <v/>
      </c>
      <c r="Z347" s="118" t="n"/>
      <c r="AA347" s="122">
        <f>O347</f>
        <v/>
      </c>
      <c r="AB347" s="118" t="n"/>
      <c r="AC347" s="118" t="n"/>
      <c r="AD347" s="118" t="n"/>
      <c r="AE347" s="118" t="n"/>
    </row>
    <row r="348">
      <c r="A348" s="299" t="n">
        <v>44762</v>
      </c>
      <c r="B348" s="118" t="n"/>
      <c r="C348" s="122" t="n">
        <v>-4</v>
      </c>
      <c r="D348" s="118" t="n"/>
      <c r="E348" s="122" t="n">
        <v>-4</v>
      </c>
      <c r="F348" s="118" t="n"/>
      <c r="G348" s="122" t="n">
        <v>-4</v>
      </c>
      <c r="H348" s="118" t="n"/>
      <c r="I348" s="122" t="n">
        <v>-6</v>
      </c>
      <c r="J348" s="118" t="n"/>
      <c r="K348" s="122" t="n">
        <v>-6</v>
      </c>
      <c r="L348" s="118" t="n"/>
      <c r="M348" s="118" t="n"/>
      <c r="N348" s="118" t="n"/>
      <c r="O348" s="122" t="n">
        <v>-6</v>
      </c>
      <c r="P348" s="118" t="n"/>
      <c r="Q348" s="122" t="n">
        <v>-6</v>
      </c>
      <c r="R348" s="118" t="n"/>
      <c r="S348" s="122" t="n">
        <v>-6</v>
      </c>
      <c r="T348" s="118" t="n"/>
      <c r="U348" s="122" t="n">
        <v>-6</v>
      </c>
      <c r="V348" s="118" t="n"/>
      <c r="W348" s="122">
        <f>U348*4</f>
        <v/>
      </c>
      <c r="X348" s="118" t="n"/>
      <c r="Y348" s="118">
        <f>M348</f>
        <v/>
      </c>
      <c r="Z348" s="118" t="n"/>
      <c r="AA348" s="122">
        <f>O348</f>
        <v/>
      </c>
      <c r="AB348" s="118" t="n"/>
      <c r="AC348" s="118" t="n"/>
      <c r="AD348" s="118" t="n"/>
      <c r="AE348" s="118" t="n"/>
    </row>
    <row r="349">
      <c r="A349" s="299" t="n">
        <v>44763</v>
      </c>
      <c r="B349" s="118" t="n"/>
      <c r="C349" s="122" t="n">
        <v>-4</v>
      </c>
      <c r="D349" s="118" t="n"/>
      <c r="E349" s="122" t="n">
        <v>-4</v>
      </c>
      <c r="F349" s="118" t="n"/>
      <c r="G349" s="122" t="n">
        <v>-4</v>
      </c>
      <c r="H349" s="118" t="n"/>
      <c r="I349" s="118" t="n"/>
      <c r="J349" s="118" t="n"/>
      <c r="K349" s="118" t="n"/>
      <c r="L349" s="118" t="n"/>
      <c r="M349" s="118" t="n"/>
      <c r="N349" s="118" t="n"/>
      <c r="O349" s="118" t="n"/>
      <c r="P349" s="118" t="n"/>
      <c r="Q349" s="118" t="n"/>
      <c r="R349" s="118" t="n"/>
      <c r="S349" s="118" t="n"/>
      <c r="T349" s="118" t="n"/>
      <c r="U349" s="118" t="n"/>
      <c r="V349" s="118" t="n"/>
      <c r="W349" s="122">
        <f>U349*4</f>
        <v/>
      </c>
      <c r="X349" s="118" t="n"/>
      <c r="Y349" s="118">
        <f>M349</f>
        <v/>
      </c>
      <c r="Z349" s="118" t="n"/>
      <c r="AA349" s="118">
        <f>O349</f>
        <v/>
      </c>
      <c r="AB349" s="118" t="n"/>
      <c r="AC349" s="118" t="n"/>
      <c r="AD349" s="118" t="n"/>
      <c r="AE349" s="118" t="n"/>
    </row>
    <row r="350">
      <c r="A350" s="299" t="n">
        <v>44764</v>
      </c>
      <c r="B350" s="118" t="n"/>
      <c r="C350" s="122" t="n">
        <v>-4</v>
      </c>
      <c r="D350" s="118" t="n"/>
      <c r="E350" s="122" t="n">
        <v>-4</v>
      </c>
      <c r="F350" s="118" t="n"/>
      <c r="G350" s="122" t="n">
        <v>-4</v>
      </c>
      <c r="H350" s="118" t="n"/>
      <c r="I350" s="118" t="n"/>
      <c r="J350" s="118" t="n"/>
      <c r="K350" s="118" t="n"/>
      <c r="L350" s="118" t="n"/>
      <c r="M350" s="118" t="n"/>
      <c r="N350" s="118" t="n"/>
      <c r="O350" s="118" t="n"/>
      <c r="P350" s="118" t="n"/>
      <c r="Q350" s="118" t="n"/>
      <c r="R350" s="118" t="n"/>
      <c r="S350" s="118" t="n"/>
      <c r="T350" s="118" t="n"/>
      <c r="U350" s="118" t="n"/>
      <c r="V350" s="118" t="n"/>
      <c r="W350" s="122">
        <f>U350*4</f>
        <v/>
      </c>
      <c r="X350" s="118" t="n"/>
      <c r="Y350" s="118">
        <f>M350</f>
        <v/>
      </c>
      <c r="Z350" s="118" t="n"/>
      <c r="AA350" s="118">
        <f>O350</f>
        <v/>
      </c>
      <c r="AB350" s="118" t="n"/>
      <c r="AC350" s="118" t="n"/>
      <c r="AD350" s="118" t="n"/>
      <c r="AE350" s="118" t="n"/>
    </row>
    <row r="351">
      <c r="A351" s="299" t="n">
        <v>44765</v>
      </c>
      <c r="B351" s="118" t="n"/>
      <c r="C351" s="118" t="n"/>
      <c r="D351" s="118" t="n"/>
      <c r="E351" s="118" t="n"/>
      <c r="F351" s="118" t="n"/>
      <c r="G351" s="118" t="n"/>
      <c r="H351" s="118" t="n"/>
      <c r="I351" s="118" t="n"/>
      <c r="J351" s="118" t="n"/>
      <c r="K351" s="118" t="n"/>
      <c r="L351" s="118" t="n"/>
      <c r="M351" s="118" t="n"/>
      <c r="N351" s="118" t="n"/>
      <c r="O351" s="118" t="n"/>
      <c r="P351" s="118" t="n"/>
      <c r="Q351" s="118" t="n"/>
      <c r="R351" s="118" t="n"/>
      <c r="S351" s="118" t="n"/>
      <c r="T351" s="118" t="n"/>
      <c r="U351" s="118" t="n"/>
      <c r="V351" s="118" t="n"/>
      <c r="W351" s="122">
        <f>U351*4</f>
        <v/>
      </c>
      <c r="X351" s="118" t="n"/>
      <c r="Y351" s="118">
        <f>M351</f>
        <v/>
      </c>
      <c r="Z351" s="118" t="n"/>
      <c r="AA351" s="118">
        <f>O351</f>
        <v/>
      </c>
      <c r="AB351" s="118" t="n"/>
      <c r="AC351" s="118" t="n"/>
      <c r="AD351" s="118" t="n"/>
      <c r="AE351" s="118" t="n"/>
    </row>
    <row r="352">
      <c r="A352" s="299" t="n">
        <v>44766</v>
      </c>
      <c r="B352" s="118" t="n"/>
      <c r="C352" s="118" t="n"/>
      <c r="D352" s="118" t="n"/>
      <c r="E352" s="118" t="n"/>
      <c r="F352" s="118" t="n"/>
      <c r="G352" s="118" t="n"/>
      <c r="H352" s="118" t="n"/>
      <c r="I352" s="118" t="n"/>
      <c r="J352" s="118" t="n"/>
      <c r="K352" s="118" t="n"/>
      <c r="L352" s="118" t="n"/>
      <c r="M352" s="118" t="n"/>
      <c r="N352" s="118" t="n"/>
      <c r="O352" s="118" t="n"/>
      <c r="P352" s="118" t="n"/>
      <c r="Q352" s="118" t="n"/>
      <c r="R352" s="118" t="n"/>
      <c r="S352" s="118" t="n"/>
      <c r="T352" s="118" t="n"/>
      <c r="U352" s="118" t="n"/>
      <c r="V352" s="118" t="n"/>
      <c r="W352" s="122">
        <f>U352*4</f>
        <v/>
      </c>
      <c r="X352" s="118" t="n"/>
      <c r="Y352" s="118">
        <f>M352</f>
        <v/>
      </c>
      <c r="Z352" s="118" t="n"/>
      <c r="AA352" s="118">
        <f>O352</f>
        <v/>
      </c>
      <c r="AB352" s="118" t="n"/>
      <c r="AC352" s="118" t="n"/>
      <c r="AD352" s="118" t="n"/>
      <c r="AE352" s="118" t="n"/>
    </row>
    <row r="353">
      <c r="A353" s="299" t="n">
        <v>44767</v>
      </c>
      <c r="B353" s="118" t="n"/>
      <c r="C353" s="122" t="n">
        <v>-4</v>
      </c>
      <c r="D353" s="118" t="n"/>
      <c r="E353" s="122" t="n">
        <v>-4</v>
      </c>
      <c r="F353" s="118" t="n"/>
      <c r="G353" s="122" t="n">
        <v>-4</v>
      </c>
      <c r="H353" s="122" t="n">
        <v>50</v>
      </c>
      <c r="I353" s="122" t="n">
        <v>-18</v>
      </c>
      <c r="J353" s="118" t="n"/>
      <c r="K353" s="122" t="n">
        <v>-16</v>
      </c>
      <c r="L353" s="118" t="n"/>
      <c r="M353" s="118" t="n"/>
      <c r="N353" s="122" t="n">
        <v>4</v>
      </c>
      <c r="O353" s="122" t="n">
        <v>-16</v>
      </c>
      <c r="P353" s="118" t="n"/>
      <c r="Q353" s="122" t="n">
        <v>-16</v>
      </c>
      <c r="R353" s="118" t="n"/>
      <c r="S353" s="122" t="n">
        <v>-16</v>
      </c>
      <c r="T353" s="118" t="n"/>
      <c r="U353" s="122" t="n">
        <v>-16</v>
      </c>
      <c r="V353" s="118" t="n"/>
      <c r="W353" s="122">
        <f>U353*4</f>
        <v/>
      </c>
      <c r="X353" s="118" t="n"/>
      <c r="Y353" s="118">
        <f>M353</f>
        <v/>
      </c>
      <c r="Z353" s="118" t="n"/>
      <c r="AA353" s="122">
        <f>O353</f>
        <v/>
      </c>
      <c r="AB353" s="118" t="n"/>
      <c r="AC353" s="118" t="n"/>
      <c r="AD353" s="118" t="n"/>
      <c r="AE353" s="118" t="n"/>
    </row>
    <row r="354">
      <c r="A354" s="299" t="n">
        <v>44768</v>
      </c>
      <c r="B354" s="118" t="n"/>
      <c r="C354" s="122" t="n">
        <v>-4</v>
      </c>
      <c r="D354" s="118" t="n"/>
      <c r="E354" s="122" t="n">
        <v>-4</v>
      </c>
      <c r="F354" s="118" t="n"/>
      <c r="G354" s="122" t="n">
        <v>-4</v>
      </c>
      <c r="H354" s="118" t="n"/>
      <c r="I354" s="118" t="n"/>
      <c r="J354" s="118" t="n"/>
      <c r="K354" s="118" t="n"/>
      <c r="L354" s="118" t="n"/>
      <c r="M354" s="118" t="n"/>
      <c r="N354" s="118" t="n"/>
      <c r="O354" s="118" t="n"/>
      <c r="P354" s="118" t="n"/>
      <c r="Q354" s="118" t="n"/>
      <c r="R354" s="118" t="n"/>
      <c r="S354" s="118" t="n"/>
      <c r="T354" s="118" t="n"/>
      <c r="U354" s="118" t="n"/>
      <c r="V354" s="118" t="n"/>
      <c r="W354" s="122">
        <f>U354*4</f>
        <v/>
      </c>
      <c r="X354" s="118" t="n"/>
      <c r="Y354" s="118">
        <f>M354</f>
        <v/>
      </c>
      <c r="Z354" s="118" t="n"/>
      <c r="AA354" s="118">
        <f>O354</f>
        <v/>
      </c>
      <c r="AB354" s="118" t="n"/>
      <c r="AC354" s="118" t="n"/>
      <c r="AD354" s="118" t="n"/>
      <c r="AE354" s="118" t="n"/>
    </row>
    <row r="355">
      <c r="A355" s="299" t="n">
        <v>44769</v>
      </c>
      <c r="B355" s="118" t="n"/>
      <c r="C355" s="122" t="n">
        <v>-4</v>
      </c>
      <c r="D355" s="118" t="n"/>
      <c r="E355" s="122" t="n">
        <v>-4</v>
      </c>
      <c r="F355" s="118" t="n"/>
      <c r="G355" s="122" t="n">
        <v>-4</v>
      </c>
      <c r="H355" s="118" t="n"/>
      <c r="I355" s="122" t="n">
        <v>-11</v>
      </c>
      <c r="J355" s="118" t="n"/>
      <c r="K355" s="122" t="n">
        <v>-7</v>
      </c>
      <c r="L355" s="118" t="n"/>
      <c r="M355" s="118" t="n"/>
      <c r="N355" s="118" t="n"/>
      <c r="O355" s="122" t="n">
        <v>-7</v>
      </c>
      <c r="P355" s="118" t="n"/>
      <c r="Q355" s="122" t="n">
        <v>-7</v>
      </c>
      <c r="R355" s="118" t="n"/>
      <c r="S355" s="122" t="n">
        <v>-7</v>
      </c>
      <c r="T355" s="118" t="n"/>
      <c r="U355" s="122" t="n">
        <v>-7</v>
      </c>
      <c r="V355" s="118" t="n"/>
      <c r="W355" s="122">
        <f>U355*4</f>
        <v/>
      </c>
      <c r="X355" s="118" t="n"/>
      <c r="Y355" s="118">
        <f>M355</f>
        <v/>
      </c>
      <c r="Z355" s="118" t="n"/>
      <c r="AA355" s="122">
        <f>O355</f>
        <v/>
      </c>
      <c r="AB355" s="118" t="n"/>
      <c r="AC355" s="118" t="n"/>
      <c r="AD355" s="118" t="n"/>
      <c r="AE355" s="118" t="n"/>
    </row>
    <row r="356">
      <c r="A356" s="299" t="n">
        <v>44770</v>
      </c>
      <c r="B356" s="118" t="n"/>
      <c r="C356" s="122" t="n">
        <v>-4</v>
      </c>
      <c r="D356" s="118" t="n"/>
      <c r="E356" s="122" t="n">
        <v>-4</v>
      </c>
      <c r="F356" s="118" t="n"/>
      <c r="G356" s="122" t="n">
        <v>-4</v>
      </c>
      <c r="H356" s="118" t="n"/>
      <c r="I356" s="118" t="n"/>
      <c r="J356" s="118" t="n"/>
      <c r="K356" s="118" t="n"/>
      <c r="L356" s="118" t="n"/>
      <c r="M356" s="118" t="n"/>
      <c r="N356" s="118" t="n"/>
      <c r="O356" s="118" t="n"/>
      <c r="P356" s="118" t="n"/>
      <c r="Q356" s="118" t="n"/>
      <c r="R356" s="118" t="n"/>
      <c r="S356" s="118" t="n"/>
      <c r="T356" s="118" t="n"/>
      <c r="U356" s="118" t="n"/>
      <c r="V356" s="122" t="n">
        <v>3000</v>
      </c>
      <c r="W356" s="122">
        <f>U356*4</f>
        <v/>
      </c>
      <c r="X356" s="118" t="n"/>
      <c r="Y356" s="118">
        <f>M356</f>
        <v/>
      </c>
      <c r="Z356" s="118" t="n"/>
      <c r="AA356" s="118">
        <f>O356</f>
        <v/>
      </c>
      <c r="AB356" s="118" t="n"/>
      <c r="AC356" s="118" t="n"/>
      <c r="AD356" s="118" t="n"/>
      <c r="AE356" s="118" t="n"/>
    </row>
    <row r="357">
      <c r="A357" s="299" t="n">
        <v>44771</v>
      </c>
      <c r="B357" s="118" t="n"/>
      <c r="C357" s="122" t="n">
        <v>-4</v>
      </c>
      <c r="D357" s="118" t="n"/>
      <c r="E357" s="122" t="n">
        <v>-4</v>
      </c>
      <c r="F357" s="118" t="n"/>
      <c r="G357" s="122" t="n">
        <v>-4</v>
      </c>
      <c r="H357" s="118" t="n"/>
      <c r="I357" s="118" t="n"/>
      <c r="J357" s="118" t="n"/>
      <c r="K357" s="118" t="n"/>
      <c r="L357" s="118" t="n"/>
      <c r="M357" s="118" t="n"/>
      <c r="N357" s="118" t="n"/>
      <c r="O357" s="118" t="n"/>
      <c r="P357" s="118" t="n"/>
      <c r="Q357" s="118" t="n"/>
      <c r="R357" s="118" t="n"/>
      <c r="S357" s="118" t="n"/>
      <c r="T357" s="118" t="n"/>
      <c r="U357" s="118" t="n"/>
      <c r="V357" s="118" t="n"/>
      <c r="W357" s="122" t="n">
        <v>-136</v>
      </c>
      <c r="X357" s="118" t="n"/>
      <c r="Y357" s="118">
        <f>M357</f>
        <v/>
      </c>
      <c r="Z357" s="118" t="n"/>
      <c r="AA357" s="118">
        <f>O357</f>
        <v/>
      </c>
      <c r="AB357" s="118" t="n"/>
      <c r="AC357" s="118" t="n"/>
      <c r="AD357" s="118" t="n"/>
      <c r="AE357" s="118" t="n"/>
    </row>
    <row r="358">
      <c r="A358" s="299" t="n">
        <v>44772</v>
      </c>
      <c r="B358" s="118" t="n"/>
      <c r="C358" s="118" t="n"/>
      <c r="D358" s="118" t="n"/>
      <c r="E358" s="118" t="n"/>
      <c r="F358" s="118" t="n"/>
      <c r="G358" s="118" t="n"/>
      <c r="H358" s="118" t="n"/>
      <c r="I358" s="118" t="n"/>
      <c r="J358" s="118" t="n"/>
      <c r="K358" s="118" t="n"/>
      <c r="L358" s="118" t="n"/>
      <c r="M358" s="118" t="n"/>
      <c r="N358" s="118" t="n"/>
      <c r="O358" s="118" t="n"/>
      <c r="P358" s="118" t="n"/>
      <c r="Q358" s="118" t="n"/>
      <c r="R358" s="118" t="n"/>
      <c r="S358" s="118" t="n"/>
      <c r="T358" s="118" t="n"/>
      <c r="U358" s="118" t="n"/>
      <c r="V358" s="118" t="n"/>
      <c r="W358" s="122">
        <f>U358*4</f>
        <v/>
      </c>
      <c r="X358" s="118" t="n"/>
      <c r="Y358" s="118">
        <f>M358</f>
        <v/>
      </c>
      <c r="Z358" s="118" t="n"/>
      <c r="AA358" s="118">
        <f>O358</f>
        <v/>
      </c>
      <c r="AB358" s="118" t="n"/>
      <c r="AC358" s="118" t="n"/>
      <c r="AD358" s="118" t="n"/>
      <c r="AE358" s="118" t="n"/>
    </row>
    <row r="359">
      <c r="A359" s="299" t="n">
        <v>44773</v>
      </c>
      <c r="B359" s="118" t="n"/>
      <c r="C359" s="118" t="n"/>
      <c r="D359" s="118" t="n"/>
      <c r="E359" s="118" t="n"/>
      <c r="F359" s="118" t="n"/>
      <c r="G359" s="118" t="n"/>
      <c r="H359" s="118" t="n"/>
      <c r="I359" s="118" t="n"/>
      <c r="J359" s="118" t="n"/>
      <c r="K359" s="118" t="n"/>
      <c r="L359" s="118" t="n"/>
      <c r="M359" s="118" t="n"/>
      <c r="N359" s="118" t="n"/>
      <c r="O359" s="118" t="n"/>
      <c r="P359" s="118" t="n"/>
      <c r="Q359" s="118" t="n"/>
      <c r="R359" s="118" t="n"/>
      <c r="S359" s="118" t="n"/>
      <c r="T359" s="118" t="n"/>
      <c r="U359" s="118" t="n"/>
      <c r="V359" s="118" t="n"/>
      <c r="W359" s="122">
        <f>U359*4</f>
        <v/>
      </c>
      <c r="X359" s="118" t="n"/>
      <c r="Y359" s="118">
        <f>M359</f>
        <v/>
      </c>
      <c r="Z359" s="118" t="n"/>
      <c r="AA359" s="118">
        <f>O359</f>
        <v/>
      </c>
      <c r="AB359" s="118" t="n"/>
      <c r="AC359" s="118" t="n"/>
      <c r="AD359" s="118" t="n"/>
      <c r="AE359" s="118" t="n"/>
    </row>
    <row r="360">
      <c r="A360" s="299" t="n">
        <v>44774</v>
      </c>
      <c r="B360" s="118" t="n"/>
      <c r="C360" s="118" t="n"/>
      <c r="D360" s="118" t="n"/>
      <c r="E360" s="118" t="n"/>
      <c r="F360" s="118" t="n"/>
      <c r="G360" s="118" t="n"/>
      <c r="H360" s="118" t="n"/>
      <c r="I360" s="118" t="n"/>
      <c r="J360" s="118" t="n"/>
      <c r="K360" s="118" t="n"/>
      <c r="L360" s="118" t="n"/>
      <c r="M360" s="118" t="n"/>
      <c r="N360" s="118" t="n"/>
      <c r="O360" s="118" t="n"/>
      <c r="P360" s="118" t="n"/>
      <c r="Q360" s="118" t="n"/>
      <c r="R360" s="118" t="n"/>
      <c r="S360" s="118" t="n"/>
      <c r="T360" s="118" t="n"/>
      <c r="U360" s="118" t="n"/>
      <c r="V360" s="118" t="n"/>
      <c r="W360" s="122">
        <f>U360*4</f>
        <v/>
      </c>
      <c r="X360" s="118" t="n"/>
      <c r="Y360" s="118">
        <f>M360</f>
        <v/>
      </c>
      <c r="Z360" s="118" t="n"/>
      <c r="AA360" s="118">
        <f>O360</f>
        <v/>
      </c>
      <c r="AB360" s="118" t="n"/>
      <c r="AC360" s="118" t="n"/>
      <c r="AD360" s="118" t="n"/>
      <c r="AE360" s="118" t="n"/>
    </row>
    <row r="361">
      <c r="A361" s="299" t="n">
        <v>44775</v>
      </c>
      <c r="B361" s="118" t="n"/>
      <c r="C361" s="122" t="n">
        <v>-4</v>
      </c>
      <c r="D361" s="118" t="n"/>
      <c r="E361" s="122" t="n">
        <v>-4</v>
      </c>
      <c r="F361" s="118" t="n"/>
      <c r="G361" s="122" t="n">
        <v>-4</v>
      </c>
      <c r="H361" s="118" t="n"/>
      <c r="I361" s="122" t="n">
        <v>-4</v>
      </c>
      <c r="J361" s="118" t="n"/>
      <c r="K361" s="122" t="n">
        <v>-3</v>
      </c>
      <c r="L361" s="118" t="n"/>
      <c r="M361" s="118" t="n"/>
      <c r="N361" s="118" t="n"/>
      <c r="O361" s="122" t="n">
        <v>-3</v>
      </c>
      <c r="P361" s="118" t="n"/>
      <c r="Q361" s="122" t="n">
        <v>-3</v>
      </c>
      <c r="R361" s="118" t="n"/>
      <c r="S361" s="122" t="n">
        <v>-3</v>
      </c>
      <c r="T361" s="118" t="n"/>
      <c r="U361" s="122" t="n">
        <v>-3</v>
      </c>
      <c r="V361" s="118" t="n"/>
      <c r="W361" s="122">
        <f>U361*4</f>
        <v/>
      </c>
      <c r="X361" s="118" t="n"/>
      <c r="Y361" s="118">
        <f>M361</f>
        <v/>
      </c>
      <c r="Z361" s="118" t="n"/>
      <c r="AA361" s="122">
        <f>O361</f>
        <v/>
      </c>
      <c r="AB361" s="118" t="n"/>
      <c r="AC361" s="118" t="n"/>
      <c r="AD361" s="118" t="n"/>
      <c r="AE361" s="118" t="n"/>
    </row>
    <row r="362">
      <c r="A362" s="299" t="n">
        <v>44776</v>
      </c>
      <c r="B362" s="118" t="n"/>
      <c r="C362" s="122" t="n">
        <v>-4</v>
      </c>
      <c r="D362" s="118" t="n"/>
      <c r="E362" s="122" t="n">
        <v>-4</v>
      </c>
      <c r="F362" s="118" t="n"/>
      <c r="G362" s="122" t="n">
        <v>-4</v>
      </c>
      <c r="H362" s="118" t="n"/>
      <c r="I362" s="122" t="n">
        <v>-1</v>
      </c>
      <c r="J362" s="118" t="n"/>
      <c r="K362" s="122" t="n">
        <v>-1</v>
      </c>
      <c r="L362" s="118" t="n"/>
      <c r="M362" s="118" t="n"/>
      <c r="N362" s="118" t="n"/>
      <c r="O362" s="122" t="n">
        <v>-1</v>
      </c>
      <c r="P362" s="118" t="n"/>
      <c r="Q362" s="118" t="n"/>
      <c r="R362" s="118" t="n"/>
      <c r="S362" s="118" t="n"/>
      <c r="T362" s="118" t="n"/>
      <c r="U362" s="118" t="n"/>
      <c r="V362" s="118" t="n"/>
      <c r="W362" s="122">
        <f>U362*4</f>
        <v/>
      </c>
      <c r="X362" s="118" t="n"/>
      <c r="Y362" s="118">
        <f>M362</f>
        <v/>
      </c>
      <c r="Z362" s="118" t="n"/>
      <c r="AA362" s="122">
        <f>O362</f>
        <v/>
      </c>
      <c r="AB362" s="118" t="n"/>
      <c r="AC362" s="118" t="n"/>
      <c r="AD362" s="118" t="n"/>
      <c r="AE362" s="118" t="n"/>
    </row>
    <row r="363">
      <c r="A363" s="299" t="n">
        <v>44777</v>
      </c>
      <c r="B363" s="118" t="n"/>
      <c r="C363" s="122" t="n">
        <v>-4</v>
      </c>
      <c r="D363" s="118" t="n"/>
      <c r="E363" s="122" t="n">
        <v>-4</v>
      </c>
      <c r="F363" s="118" t="n"/>
      <c r="G363" s="122" t="n">
        <v>-4</v>
      </c>
      <c r="H363" s="118" t="n"/>
      <c r="I363" s="118" t="n"/>
      <c r="J363" s="118" t="n"/>
      <c r="K363" s="118" t="n"/>
      <c r="L363" s="118" t="n"/>
      <c r="M363" s="118" t="n"/>
      <c r="N363" s="118" t="n"/>
      <c r="O363" s="118" t="n"/>
      <c r="P363" s="118" t="n"/>
      <c r="Q363" s="118" t="n"/>
      <c r="R363" s="118" t="n"/>
      <c r="S363" s="118" t="n"/>
      <c r="T363" s="118" t="n"/>
      <c r="U363" s="118" t="n"/>
      <c r="V363" s="118" t="n"/>
      <c r="W363" s="122">
        <f>U363*4</f>
        <v/>
      </c>
      <c r="X363" s="118" t="n"/>
      <c r="Y363" s="118">
        <f>M363</f>
        <v/>
      </c>
      <c r="Z363" s="118" t="n"/>
      <c r="AA363" s="118">
        <f>O363</f>
        <v/>
      </c>
      <c r="AB363" s="118" t="n"/>
      <c r="AC363" s="118" t="n"/>
      <c r="AD363" s="118" t="n"/>
      <c r="AE363" s="118" t="n"/>
    </row>
    <row r="364">
      <c r="A364" s="299" t="n">
        <v>44778</v>
      </c>
      <c r="B364" s="118" t="n"/>
      <c r="C364" s="122" t="n">
        <v>-4</v>
      </c>
      <c r="D364" s="118" t="n"/>
      <c r="E364" s="122" t="n">
        <v>-4</v>
      </c>
      <c r="F364" s="118" t="n"/>
      <c r="G364" s="122" t="n">
        <v>-5</v>
      </c>
      <c r="H364" s="118" t="n"/>
      <c r="I364" s="118" t="n"/>
      <c r="J364" s="118" t="n"/>
      <c r="K364" s="118" t="n"/>
      <c r="L364" s="118" t="n"/>
      <c r="M364" s="118" t="n"/>
      <c r="N364" s="118" t="n"/>
      <c r="O364" s="118" t="n"/>
      <c r="P364" s="118" t="n"/>
      <c r="Q364" s="118" t="n"/>
      <c r="R364" s="118" t="n"/>
      <c r="S364" s="118" t="n"/>
      <c r="T364" s="118" t="n"/>
      <c r="U364" s="118" t="n"/>
      <c r="V364" s="118" t="n"/>
      <c r="W364" s="122">
        <f>U364*4</f>
        <v/>
      </c>
      <c r="X364" s="118" t="n"/>
      <c r="Y364" s="118">
        <f>M364</f>
        <v/>
      </c>
      <c r="Z364" s="118" t="n"/>
      <c r="AA364" s="118">
        <f>O364</f>
        <v/>
      </c>
      <c r="AB364" s="118" t="n"/>
      <c r="AC364" s="118" t="n"/>
      <c r="AD364" s="118" t="n"/>
      <c r="AE364" s="118" t="n"/>
    </row>
    <row r="365">
      <c r="A365" s="299" t="n">
        <v>44779</v>
      </c>
      <c r="B365" s="118" t="n"/>
      <c r="C365" s="118" t="n"/>
      <c r="D365" s="118" t="n"/>
      <c r="E365" s="118" t="n"/>
      <c r="F365" s="118" t="n"/>
      <c r="G365" s="118" t="n"/>
      <c r="H365" s="118" t="n"/>
      <c r="I365" s="118" t="n"/>
      <c r="J365" s="118" t="n"/>
      <c r="K365" s="118" t="n"/>
      <c r="L365" s="118" t="n"/>
      <c r="M365" s="118" t="n"/>
      <c r="N365" s="118" t="n"/>
      <c r="O365" s="118" t="n"/>
      <c r="P365" s="118" t="n"/>
      <c r="Q365" s="118" t="n"/>
      <c r="R365" s="118" t="n"/>
      <c r="S365" s="118" t="n"/>
      <c r="T365" s="118" t="n"/>
      <c r="U365" s="118" t="n"/>
      <c r="V365" s="118" t="n"/>
      <c r="W365" s="122">
        <f>U365*4</f>
        <v/>
      </c>
      <c r="X365" s="118" t="n"/>
      <c r="Y365" s="118">
        <f>M365</f>
        <v/>
      </c>
      <c r="Z365" s="118" t="n"/>
      <c r="AA365" s="118">
        <f>O365</f>
        <v/>
      </c>
      <c r="AB365" s="118" t="n"/>
      <c r="AC365" s="118" t="n"/>
      <c r="AD365" s="118" t="n"/>
      <c r="AE365" s="118" t="n"/>
    </row>
    <row r="366">
      <c r="A366" s="299" t="n">
        <v>44780</v>
      </c>
      <c r="B366" s="118" t="n"/>
      <c r="C366" s="118" t="n"/>
      <c r="D366" s="118" t="n"/>
      <c r="E366" s="118" t="n"/>
      <c r="F366" s="118" t="n"/>
      <c r="G366" s="118" t="n"/>
      <c r="H366" s="118" t="n"/>
      <c r="I366" s="118" t="n"/>
      <c r="J366" s="118" t="n"/>
      <c r="K366" s="118" t="n"/>
      <c r="L366" s="118" t="n"/>
      <c r="M366" s="118" t="n"/>
      <c r="N366" s="118" t="n"/>
      <c r="O366" s="118" t="n"/>
      <c r="P366" s="118" t="n"/>
      <c r="Q366" s="118" t="n"/>
      <c r="R366" s="118" t="n"/>
      <c r="S366" s="118" t="n"/>
      <c r="T366" s="118" t="n"/>
      <c r="U366" s="118" t="n"/>
      <c r="V366" s="118" t="n"/>
      <c r="W366" s="122">
        <f>U366*4</f>
        <v/>
      </c>
      <c r="X366" s="118" t="n"/>
      <c r="Y366" s="118">
        <f>M366</f>
        <v/>
      </c>
      <c r="Z366" s="118" t="n"/>
      <c r="AA366" s="118">
        <f>O366</f>
        <v/>
      </c>
      <c r="AB366" s="118" t="n"/>
      <c r="AC366" s="118" t="n"/>
      <c r="AD366" s="118" t="n"/>
      <c r="AE366" s="118" t="n"/>
    </row>
    <row r="367">
      <c r="A367" s="299" t="n">
        <v>44781</v>
      </c>
      <c r="B367" s="118" t="n"/>
      <c r="C367" s="122" t="n">
        <v>-4</v>
      </c>
      <c r="D367" s="118" t="n"/>
      <c r="E367" s="122" t="n">
        <v>-4</v>
      </c>
      <c r="F367" s="118" t="n"/>
      <c r="G367" s="122" t="n">
        <v>-4</v>
      </c>
      <c r="H367" s="118" t="n"/>
      <c r="I367" s="122" t="n">
        <v>-14</v>
      </c>
      <c r="J367" s="118" t="n"/>
      <c r="K367" s="122" t="n">
        <v>-11</v>
      </c>
      <c r="L367" s="118" t="n"/>
      <c r="M367" s="118" t="n"/>
      <c r="N367" s="118" t="n"/>
      <c r="O367" s="122" t="n">
        <v>-11</v>
      </c>
      <c r="P367" s="118" t="n"/>
      <c r="Q367" s="122" t="n">
        <v>-11</v>
      </c>
      <c r="R367" s="118" t="n"/>
      <c r="S367" s="122" t="n">
        <v>-11</v>
      </c>
      <c r="T367" s="118" t="n"/>
      <c r="U367" s="122" t="n">
        <v>-11</v>
      </c>
      <c r="V367" s="118" t="n"/>
      <c r="W367" s="122">
        <f>U367*4</f>
        <v/>
      </c>
      <c r="X367" s="118" t="n"/>
      <c r="Y367" s="118">
        <f>M367</f>
        <v/>
      </c>
      <c r="Z367" s="118" t="n"/>
      <c r="AA367" s="122">
        <f>O367</f>
        <v/>
      </c>
      <c r="AB367" s="118" t="n"/>
      <c r="AC367" s="118" t="n"/>
      <c r="AD367" s="118" t="n"/>
      <c r="AE367" s="118" t="n"/>
    </row>
    <row r="368">
      <c r="A368" s="299" t="n">
        <v>44782</v>
      </c>
      <c r="B368" s="118" t="n"/>
      <c r="C368" s="122" t="n">
        <v>-4</v>
      </c>
      <c r="D368" s="118" t="n"/>
      <c r="E368" s="122" t="n">
        <v>-4</v>
      </c>
      <c r="F368" s="118" t="n"/>
      <c r="G368" s="122" t="n">
        <v>-4</v>
      </c>
      <c r="H368" s="118" t="n"/>
      <c r="I368" s="122" t="n">
        <v>-10</v>
      </c>
      <c r="J368" s="118" t="n"/>
      <c r="K368" s="122" t="n">
        <v>-10</v>
      </c>
      <c r="L368" s="118" t="n"/>
      <c r="M368" s="118" t="n"/>
      <c r="N368" s="118" t="n"/>
      <c r="O368" s="122" t="n">
        <v>-10</v>
      </c>
      <c r="P368" s="118" t="n"/>
      <c r="Q368" s="122">
        <f>SUM(M368,O368)</f>
        <v/>
      </c>
      <c r="R368" s="118" t="n"/>
      <c r="S368" s="122">
        <f>SUM(M368,O368)</f>
        <v/>
      </c>
      <c r="T368" s="118" t="n"/>
      <c r="U368" s="122">
        <f>SUM(M368,O368)</f>
        <v/>
      </c>
      <c r="V368" s="118" t="n"/>
      <c r="W368" s="122">
        <f>U368*4</f>
        <v/>
      </c>
      <c r="X368" s="118" t="n"/>
      <c r="Y368" s="122">
        <f>M368</f>
        <v/>
      </c>
      <c r="Z368" s="118" t="n"/>
      <c r="AA368" s="122">
        <f>O368</f>
        <v/>
      </c>
      <c r="AB368" s="118" t="n"/>
      <c r="AC368" s="118" t="n"/>
      <c r="AD368" s="118" t="n"/>
      <c r="AE368" s="118" t="n"/>
    </row>
    <row r="369">
      <c r="A369" s="299" t="n">
        <v>44783</v>
      </c>
      <c r="B369" s="118" t="n"/>
      <c r="C369" s="122" t="n">
        <v>-4</v>
      </c>
      <c r="D369" s="118" t="n"/>
      <c r="E369" s="122" t="n">
        <v>-4</v>
      </c>
      <c r="F369" s="118" t="n"/>
      <c r="G369" s="122" t="n">
        <v>-4</v>
      </c>
      <c r="H369" s="118" t="n"/>
      <c r="I369" s="122" t="n">
        <v>-1</v>
      </c>
      <c r="J369" s="118" t="n"/>
      <c r="K369" s="122" t="n">
        <v>-1</v>
      </c>
      <c r="L369" s="118" t="n"/>
      <c r="M369" s="118" t="n"/>
      <c r="N369" s="118" t="n"/>
      <c r="O369" s="122" t="n">
        <v>-1</v>
      </c>
      <c r="P369" s="118" t="n"/>
      <c r="Q369" s="122">
        <f>SUM(M369,O369)</f>
        <v/>
      </c>
      <c r="R369" s="118" t="n"/>
      <c r="S369" s="122">
        <f>SUM(M369,O369)</f>
        <v/>
      </c>
      <c r="T369" s="118" t="n"/>
      <c r="U369" s="122">
        <f>SUM(M369,O369)</f>
        <v/>
      </c>
      <c r="V369" s="118" t="n"/>
      <c r="W369" s="122">
        <f>U369*4</f>
        <v/>
      </c>
      <c r="X369" s="118" t="n"/>
      <c r="Y369" s="122">
        <f>M369</f>
        <v/>
      </c>
      <c r="Z369" s="118" t="n"/>
      <c r="AA369" s="122">
        <f>O369</f>
        <v/>
      </c>
      <c r="AB369" s="118" t="n"/>
      <c r="AC369" s="118" t="n"/>
      <c r="AD369" s="118" t="n"/>
      <c r="AE369" s="118" t="n"/>
    </row>
    <row r="370">
      <c r="A370" s="299" t="n">
        <v>44784</v>
      </c>
      <c r="B370" s="118" t="n"/>
      <c r="C370" s="122" t="n">
        <v>-4</v>
      </c>
      <c r="D370" s="118" t="n"/>
      <c r="E370" s="122" t="n">
        <v>-4</v>
      </c>
      <c r="F370" s="118" t="n"/>
      <c r="G370" s="122" t="n">
        <v>-4</v>
      </c>
      <c r="H370" s="118" t="n"/>
      <c r="I370" s="122" t="n">
        <v>-7</v>
      </c>
      <c r="J370" s="118" t="n"/>
      <c r="K370" s="122" t="n">
        <v>-7</v>
      </c>
      <c r="L370" s="118" t="n"/>
      <c r="M370" s="118" t="n"/>
      <c r="N370" s="118" t="n"/>
      <c r="O370" s="122" t="n">
        <v>-7</v>
      </c>
      <c r="P370" s="118" t="n"/>
      <c r="Q370" s="122">
        <f>SUM(M370,O370)</f>
        <v/>
      </c>
      <c r="R370" s="118" t="n"/>
      <c r="S370" s="122">
        <f>SUM(M370,O370)</f>
        <v/>
      </c>
      <c r="T370" s="118" t="n"/>
      <c r="U370" s="122">
        <f>SUM(M370,O370)</f>
        <v/>
      </c>
      <c r="V370" s="118" t="n"/>
      <c r="W370" s="122">
        <f>U370*4</f>
        <v/>
      </c>
      <c r="X370" s="118" t="n"/>
      <c r="Y370" s="122">
        <f>M370</f>
        <v/>
      </c>
      <c r="Z370" s="118" t="n"/>
      <c r="AA370" s="122">
        <f>O370</f>
        <v/>
      </c>
      <c r="AB370" s="118" t="n"/>
      <c r="AC370" s="118" t="n"/>
      <c r="AD370" s="118" t="n"/>
      <c r="AE370" s="118" t="n"/>
    </row>
    <row r="371">
      <c r="A371" s="299" t="n">
        <v>44785</v>
      </c>
      <c r="B371" s="118" t="n"/>
      <c r="C371" s="122" t="n">
        <v>-4</v>
      </c>
      <c r="D371" s="118" t="n"/>
      <c r="E371" s="122" t="n">
        <v>-4</v>
      </c>
      <c r="F371" s="118" t="n"/>
      <c r="G371" s="122" t="n">
        <v>-4</v>
      </c>
      <c r="H371" s="118" t="n"/>
      <c r="I371" s="118" t="n"/>
      <c r="J371" s="118" t="n"/>
      <c r="K371" s="118" t="n"/>
      <c r="L371" s="118" t="n"/>
      <c r="M371" s="118" t="n"/>
      <c r="N371" s="118" t="n"/>
      <c r="O371" s="118" t="n"/>
      <c r="P371" s="118" t="n"/>
      <c r="Q371" s="122">
        <f>SUM(M371,O371)</f>
        <v/>
      </c>
      <c r="R371" s="118" t="n"/>
      <c r="S371" s="122">
        <f>SUM(M371,O371)</f>
        <v/>
      </c>
      <c r="T371" s="118" t="n"/>
      <c r="U371" s="122">
        <f>SUM(M371,O371)</f>
        <v/>
      </c>
      <c r="V371" s="118" t="n"/>
      <c r="W371" s="122">
        <f>U371*4</f>
        <v/>
      </c>
      <c r="X371" s="118" t="n"/>
      <c r="Y371" s="122">
        <f>M371</f>
        <v/>
      </c>
      <c r="Z371" s="118" t="n"/>
      <c r="AA371" s="118">
        <f>O371</f>
        <v/>
      </c>
      <c r="AB371" s="118" t="n"/>
      <c r="AC371" s="118" t="n"/>
      <c r="AD371" s="118" t="n"/>
      <c r="AE371" s="118" t="n"/>
    </row>
    <row r="372">
      <c r="A372" s="299" t="n">
        <v>44786</v>
      </c>
      <c r="B372" s="118" t="n"/>
      <c r="C372" s="118" t="n"/>
      <c r="D372" s="118" t="n"/>
      <c r="E372" s="118" t="n"/>
      <c r="F372" s="118" t="n"/>
      <c r="G372" s="118" t="n"/>
      <c r="H372" s="118" t="n"/>
      <c r="I372" s="118" t="n"/>
      <c r="J372" s="118" t="n"/>
      <c r="K372" s="118" t="n"/>
      <c r="L372" s="118" t="n"/>
      <c r="M372" s="118" t="n"/>
      <c r="N372" s="118" t="n"/>
      <c r="O372" s="118" t="n"/>
      <c r="P372" s="118" t="n"/>
      <c r="Q372" s="122">
        <f>SUM(M372,O372)</f>
        <v/>
      </c>
      <c r="R372" s="118" t="n"/>
      <c r="S372" s="122">
        <f>SUM(M372,O372)</f>
        <v/>
      </c>
      <c r="T372" s="118" t="n"/>
      <c r="U372" s="122">
        <f>SUM(M372,O372)</f>
        <v/>
      </c>
      <c r="V372" s="118" t="n"/>
      <c r="W372" s="122">
        <f>U372*4</f>
        <v/>
      </c>
      <c r="X372" s="118" t="n"/>
      <c r="Y372" s="122">
        <f>M372</f>
        <v/>
      </c>
      <c r="Z372" s="118" t="n"/>
      <c r="AA372" s="118">
        <f>O372</f>
        <v/>
      </c>
      <c r="AB372" s="118" t="n"/>
      <c r="AC372" s="118" t="n"/>
      <c r="AD372" s="118" t="n"/>
      <c r="AE372" s="118" t="n"/>
    </row>
    <row r="373">
      <c r="A373" s="299" t="n">
        <v>44787</v>
      </c>
      <c r="B373" s="118" t="n"/>
      <c r="C373" s="118" t="n"/>
      <c r="D373" s="118" t="n"/>
      <c r="E373" s="118" t="n"/>
      <c r="F373" s="118" t="n"/>
      <c r="G373" s="118" t="n"/>
      <c r="H373" s="118" t="n"/>
      <c r="I373" s="118" t="n"/>
      <c r="J373" s="118" t="n"/>
      <c r="K373" s="118" t="n"/>
      <c r="L373" s="118" t="n"/>
      <c r="M373" s="118" t="n"/>
      <c r="N373" s="118" t="n"/>
      <c r="O373" s="118" t="n"/>
      <c r="P373" s="118" t="n"/>
      <c r="Q373" s="122">
        <f>SUM(M373,O373)</f>
        <v/>
      </c>
      <c r="R373" s="118" t="n"/>
      <c r="S373" s="122">
        <f>SUM(M373,O373)</f>
        <v/>
      </c>
      <c r="T373" s="118" t="n"/>
      <c r="U373" s="122">
        <f>SUM(M373,O373)</f>
        <v/>
      </c>
      <c r="V373" s="118" t="n"/>
      <c r="W373" s="122">
        <f>U373*4</f>
        <v/>
      </c>
      <c r="X373" s="118" t="n"/>
      <c r="Y373" s="122">
        <f>M373</f>
        <v/>
      </c>
      <c r="Z373" s="118" t="n"/>
      <c r="AA373" s="118">
        <f>O373</f>
        <v/>
      </c>
      <c r="AB373" s="118" t="n"/>
      <c r="AC373" s="118" t="n"/>
      <c r="AD373" s="118" t="n"/>
      <c r="AE373" s="118" t="n"/>
    </row>
    <row r="374">
      <c r="A374" s="299" t="n">
        <v>44788</v>
      </c>
      <c r="B374" s="118" t="n"/>
      <c r="C374" s="122" t="n">
        <v>-4</v>
      </c>
      <c r="D374" s="118" t="n"/>
      <c r="E374" s="122" t="n">
        <v>-4</v>
      </c>
      <c r="F374" s="118" t="n"/>
      <c r="G374" s="122" t="n">
        <v>-4</v>
      </c>
      <c r="H374" s="118" t="n"/>
      <c r="I374" s="122" t="n">
        <v>-10</v>
      </c>
      <c r="J374" s="118" t="n"/>
      <c r="K374" s="122" t="n">
        <v>-11</v>
      </c>
      <c r="L374" s="118" t="n"/>
      <c r="M374" s="118" t="n"/>
      <c r="N374" s="118" t="n"/>
      <c r="O374" s="122" t="n">
        <v>-10</v>
      </c>
      <c r="P374" s="118" t="n"/>
      <c r="Q374" s="122">
        <f>SUM(M374,O374)</f>
        <v/>
      </c>
      <c r="R374" s="118" t="n"/>
      <c r="S374" s="122">
        <f>SUM(M374,O374)</f>
        <v/>
      </c>
      <c r="T374" s="118" t="n"/>
      <c r="U374" s="122">
        <f>SUM(M374,O374)</f>
        <v/>
      </c>
      <c r="V374" s="118" t="n"/>
      <c r="W374" s="122">
        <f>U374*4</f>
        <v/>
      </c>
      <c r="X374" s="118" t="n"/>
      <c r="Y374" s="122">
        <f>M374</f>
        <v/>
      </c>
      <c r="Z374" s="118" t="n"/>
      <c r="AA374" s="122">
        <f>O374</f>
        <v/>
      </c>
      <c r="AB374" s="118" t="n"/>
      <c r="AC374" s="118" t="n"/>
      <c r="AD374" s="118" t="n"/>
      <c r="AE374" s="118" t="n"/>
    </row>
    <row r="375">
      <c r="A375" s="299" t="n">
        <v>44789</v>
      </c>
      <c r="B375" s="118" t="n"/>
      <c r="C375" s="122" t="n">
        <v>-4</v>
      </c>
      <c r="D375" s="118" t="n"/>
      <c r="E375" s="122" t="n">
        <v>-4</v>
      </c>
      <c r="F375" s="118" t="n"/>
      <c r="G375" s="122" t="n">
        <v>-4</v>
      </c>
      <c r="H375" s="118" t="n"/>
      <c r="I375" s="122" t="n">
        <v>-1</v>
      </c>
      <c r="J375" s="118" t="n"/>
      <c r="K375" s="122" t="n">
        <v>-1</v>
      </c>
      <c r="L375" s="118" t="n"/>
      <c r="M375" s="118" t="n"/>
      <c r="N375" s="118" t="n"/>
      <c r="O375" s="122" t="n">
        <v>-1</v>
      </c>
      <c r="P375" s="118" t="n"/>
      <c r="Q375" s="122">
        <f>SUM(M375,O375)</f>
        <v/>
      </c>
      <c r="R375" s="118" t="n"/>
      <c r="S375" s="122">
        <f>SUM(M375,O375)</f>
        <v/>
      </c>
      <c r="T375" s="118" t="n"/>
      <c r="U375" s="122">
        <f>SUM(M375,O375)</f>
        <v/>
      </c>
      <c r="V375" s="118" t="n"/>
      <c r="W375" s="122">
        <f>U375*4</f>
        <v/>
      </c>
      <c r="X375" s="118" t="n"/>
      <c r="Y375" s="122">
        <f>M375</f>
        <v/>
      </c>
      <c r="Z375" s="118" t="n"/>
      <c r="AA375" s="122">
        <f>O375</f>
        <v/>
      </c>
      <c r="AB375" s="118" t="n"/>
      <c r="AC375" s="118" t="n"/>
      <c r="AD375" s="118" t="n"/>
      <c r="AE375" s="118" t="n"/>
    </row>
    <row r="376">
      <c r="A376" s="299" t="n">
        <v>44790</v>
      </c>
      <c r="B376" s="118" t="n"/>
      <c r="C376" s="122" t="n">
        <v>-4</v>
      </c>
      <c r="D376" s="118" t="n"/>
      <c r="E376" s="122" t="n">
        <v>-4</v>
      </c>
      <c r="F376" s="118" t="n"/>
      <c r="G376" s="122" t="n">
        <v>-4</v>
      </c>
      <c r="H376" s="118" t="n"/>
      <c r="I376" s="122" t="n">
        <v>-7</v>
      </c>
      <c r="J376" s="118" t="n"/>
      <c r="K376" s="122" t="n">
        <v>-6</v>
      </c>
      <c r="L376" s="118" t="n"/>
      <c r="M376" s="122" t="n">
        <v>-4</v>
      </c>
      <c r="N376" s="122" t="n">
        <v>20</v>
      </c>
      <c r="O376" s="122" t="n">
        <v>-2</v>
      </c>
      <c r="P376" s="118" t="n"/>
      <c r="Q376" s="122">
        <f>SUM(M376,O376)</f>
        <v/>
      </c>
      <c r="R376" s="118" t="n"/>
      <c r="S376" s="122">
        <f>SUM(M376,O376)</f>
        <v/>
      </c>
      <c r="T376" s="118" t="n"/>
      <c r="U376" s="122">
        <f>SUM(M376,O376)</f>
        <v/>
      </c>
      <c r="V376" s="118" t="n"/>
      <c r="W376" s="122">
        <f>U376*4</f>
        <v/>
      </c>
      <c r="X376" s="118" t="n"/>
      <c r="Y376" s="122">
        <f>M376</f>
        <v/>
      </c>
      <c r="Z376" s="118" t="n"/>
      <c r="AA376" s="122">
        <f>O376</f>
        <v/>
      </c>
      <c r="AB376" s="118" t="n"/>
      <c r="AC376" s="118" t="n"/>
      <c r="AD376" s="118" t="n"/>
      <c r="AE376" s="118" t="n"/>
    </row>
    <row r="377">
      <c r="A377" s="299" t="n">
        <v>44791</v>
      </c>
      <c r="B377" s="118" t="n"/>
      <c r="C377" s="122" t="n">
        <v>-4</v>
      </c>
      <c r="D377" s="118" t="n"/>
      <c r="E377" s="122" t="n">
        <v>-4</v>
      </c>
      <c r="F377" s="118" t="n"/>
      <c r="G377" s="122" t="n">
        <v>-4</v>
      </c>
      <c r="H377" s="118" t="n"/>
      <c r="I377" s="118" t="n"/>
      <c r="J377" s="118" t="n"/>
      <c r="K377" s="118" t="n"/>
      <c r="L377" s="118" t="n"/>
      <c r="M377" s="118" t="n"/>
      <c r="N377" s="118" t="n"/>
      <c r="O377" s="118" t="n"/>
      <c r="P377" s="118" t="n"/>
      <c r="Q377" s="118" t="n"/>
      <c r="R377" s="118" t="n"/>
      <c r="S377" s="118" t="n"/>
      <c r="T377" s="118" t="n"/>
      <c r="U377" s="118" t="n"/>
      <c r="V377" s="118" t="n"/>
      <c r="W377" s="118" t="n"/>
      <c r="X377" s="118" t="n"/>
      <c r="Y377" s="122">
        <f>M377</f>
        <v/>
      </c>
      <c r="Z377" s="118" t="n"/>
      <c r="AA377" s="118" t="n"/>
      <c r="AB377" s="118" t="n"/>
      <c r="AC377" s="118" t="n"/>
      <c r="AD377" s="118" t="n"/>
      <c r="AE377" s="118" t="n"/>
    </row>
    <row r="378">
      <c r="A378" s="299" t="n">
        <v>44792</v>
      </c>
      <c r="B378" s="118" t="n"/>
      <c r="C378" s="122" t="n">
        <v>-4</v>
      </c>
      <c r="D378" s="118" t="n"/>
      <c r="E378" s="122" t="n">
        <v>-4</v>
      </c>
      <c r="F378" s="118" t="n"/>
      <c r="G378" s="122" t="n">
        <v>-4</v>
      </c>
      <c r="H378" s="118" t="n"/>
      <c r="I378" s="122" t="n">
        <v>-6</v>
      </c>
      <c r="J378" s="118" t="n"/>
      <c r="K378" s="122" t="n">
        <v>-6</v>
      </c>
      <c r="L378" s="118" t="n"/>
      <c r="M378" s="122" t="n">
        <v>-2</v>
      </c>
      <c r="N378" s="118" t="n"/>
      <c r="O378" s="122" t="n">
        <v>-3</v>
      </c>
      <c r="P378" s="118" t="n"/>
      <c r="Q378" s="122">
        <f>SUM(M378,O378)</f>
        <v/>
      </c>
      <c r="R378" s="118" t="n"/>
      <c r="S378" s="122">
        <f>SUM(M378,O378)</f>
        <v/>
      </c>
      <c r="T378" s="118" t="n"/>
      <c r="U378" s="122">
        <f>SUM(M378,O378)</f>
        <v/>
      </c>
      <c r="V378" s="118" t="n"/>
      <c r="W378" s="122">
        <f>U378*4</f>
        <v/>
      </c>
      <c r="X378" s="118" t="n"/>
      <c r="Y378" s="122">
        <f>M378</f>
        <v/>
      </c>
      <c r="Z378" s="118" t="n"/>
      <c r="AA378" s="122">
        <f>O378</f>
        <v/>
      </c>
      <c r="AB378" s="118" t="n"/>
      <c r="AC378" s="118" t="n"/>
      <c r="AD378" s="118" t="n"/>
      <c r="AE378" s="118" t="n"/>
    </row>
    <row r="379">
      <c r="A379" s="299" t="n">
        <v>44793</v>
      </c>
      <c r="B379" s="118" t="n"/>
      <c r="C379" s="118" t="n"/>
      <c r="D379" s="118" t="n"/>
      <c r="E379" s="118" t="n"/>
      <c r="F379" s="118" t="n"/>
      <c r="G379" s="118" t="n"/>
      <c r="H379" s="118" t="n"/>
      <c r="I379" s="118" t="n"/>
      <c r="J379" s="118" t="n"/>
      <c r="K379" s="118" t="n"/>
      <c r="L379" s="118" t="n"/>
      <c r="M379" s="118" t="n"/>
      <c r="N379" s="118" t="n"/>
      <c r="O379" s="118" t="n"/>
      <c r="P379" s="118" t="n"/>
      <c r="Q379" s="122">
        <f>SUM(M379,O379)</f>
        <v/>
      </c>
      <c r="R379" s="118" t="n"/>
      <c r="S379" s="122">
        <f>SUM(M379,O379)</f>
        <v/>
      </c>
      <c r="T379" s="118" t="n"/>
      <c r="U379" s="122">
        <f>SUM(M379,O379)</f>
        <v/>
      </c>
      <c r="V379" s="118" t="n"/>
      <c r="W379" s="122">
        <f>U379*4</f>
        <v/>
      </c>
      <c r="X379" s="118" t="n"/>
      <c r="Y379" s="122">
        <f>M379</f>
        <v/>
      </c>
      <c r="Z379" s="118" t="n"/>
      <c r="AA379" s="118">
        <f>O379</f>
        <v/>
      </c>
      <c r="AB379" s="118" t="n"/>
      <c r="AC379" s="118" t="n"/>
      <c r="AD379" s="118" t="n"/>
      <c r="AE379" s="118" t="n"/>
    </row>
    <row r="380">
      <c r="A380" s="299" t="n">
        <v>44794</v>
      </c>
      <c r="B380" s="118" t="n"/>
      <c r="C380" s="118" t="n"/>
      <c r="D380" s="118" t="n"/>
      <c r="E380" s="118" t="n"/>
      <c r="F380" s="118" t="n"/>
      <c r="G380" s="118" t="n"/>
      <c r="H380" s="118" t="n"/>
      <c r="I380" s="118" t="n"/>
      <c r="J380" s="118" t="n"/>
      <c r="K380" s="118" t="n"/>
      <c r="L380" s="118" t="n"/>
      <c r="M380" s="118" t="n"/>
      <c r="N380" s="118" t="n"/>
      <c r="O380" s="118" t="n"/>
      <c r="P380" s="118" t="n"/>
      <c r="Q380" s="122">
        <f>SUM(M380,O380)</f>
        <v/>
      </c>
      <c r="R380" s="118" t="n"/>
      <c r="S380" s="122">
        <f>SUM(M380,O380)</f>
        <v/>
      </c>
      <c r="T380" s="118" t="n"/>
      <c r="U380" s="122">
        <f>SUM(M380,O380)</f>
        <v/>
      </c>
      <c r="V380" s="118" t="n"/>
      <c r="W380" s="122">
        <f>U380*4</f>
        <v/>
      </c>
      <c r="X380" s="118" t="n"/>
      <c r="Y380" s="122">
        <f>M380</f>
        <v/>
      </c>
      <c r="Z380" s="118" t="n"/>
      <c r="AA380" s="118">
        <f>O380</f>
        <v/>
      </c>
      <c r="AB380" s="118" t="n"/>
      <c r="AC380" s="118" t="n"/>
      <c r="AD380" s="118" t="n"/>
      <c r="AE380" s="118" t="n"/>
    </row>
    <row r="381">
      <c r="A381" s="299" t="n">
        <v>44795</v>
      </c>
      <c r="B381" s="118" t="n"/>
      <c r="C381" s="122" t="n">
        <v>-4</v>
      </c>
      <c r="D381" s="118" t="n"/>
      <c r="E381" s="122" t="n">
        <v>-4</v>
      </c>
      <c r="F381" s="118" t="n"/>
      <c r="G381" s="122" t="n">
        <v>-4</v>
      </c>
      <c r="H381" s="118" t="n"/>
      <c r="I381" s="122" t="n">
        <v>-2</v>
      </c>
      <c r="J381" s="118" t="n"/>
      <c r="K381" s="122" t="n">
        <v>-2</v>
      </c>
      <c r="L381" s="118" t="n"/>
      <c r="M381" s="118" t="n"/>
      <c r="N381" s="118" t="n"/>
      <c r="O381" s="122" t="n">
        <v>-2</v>
      </c>
      <c r="P381" s="118" t="n"/>
      <c r="Q381" s="122">
        <f>SUM(M381,O381)</f>
        <v/>
      </c>
      <c r="R381" s="118" t="n"/>
      <c r="S381" s="122">
        <f>SUM(M381,O381)</f>
        <v/>
      </c>
      <c r="T381" s="118" t="n"/>
      <c r="U381" s="122">
        <f>SUM(M381,O381)</f>
        <v/>
      </c>
      <c r="V381" s="118" t="n"/>
      <c r="W381" s="122">
        <f>U381*4</f>
        <v/>
      </c>
      <c r="X381" s="118" t="n"/>
      <c r="Y381" s="122">
        <f>M381</f>
        <v/>
      </c>
      <c r="Z381" s="118" t="n"/>
      <c r="AA381" s="122">
        <f>O381</f>
        <v/>
      </c>
      <c r="AB381" s="118" t="n"/>
      <c r="AC381" s="118" t="n"/>
      <c r="AD381" s="118" t="n"/>
      <c r="AE381" s="118" t="n"/>
    </row>
    <row r="382">
      <c r="A382" s="299" t="n">
        <v>44796</v>
      </c>
      <c r="B382" s="118" t="n"/>
      <c r="C382" s="122" t="n">
        <v>-4</v>
      </c>
      <c r="D382" s="118" t="n"/>
      <c r="E382" s="122" t="n">
        <v>-4</v>
      </c>
      <c r="F382" s="118" t="n"/>
      <c r="G382" s="122" t="n">
        <v>-4</v>
      </c>
      <c r="H382" s="118" t="n"/>
      <c r="I382" s="122" t="n">
        <v>-5</v>
      </c>
      <c r="J382" s="118" t="n"/>
      <c r="K382" s="122" t="n">
        <v>-5</v>
      </c>
      <c r="L382" s="118" t="n"/>
      <c r="M382" s="118" t="n"/>
      <c r="N382" s="118" t="n"/>
      <c r="O382" s="122" t="n">
        <v>-5</v>
      </c>
      <c r="P382" s="118" t="n"/>
      <c r="Q382" s="122">
        <f>SUM(M382,O382)</f>
        <v/>
      </c>
      <c r="R382" s="118" t="n"/>
      <c r="S382" s="122">
        <f>SUM(M382,O382)</f>
        <v/>
      </c>
      <c r="T382" s="118" t="n"/>
      <c r="U382" s="122">
        <f>SUM(M382,O382)</f>
        <v/>
      </c>
      <c r="V382" s="118" t="n"/>
      <c r="W382" s="122">
        <f>U382*4</f>
        <v/>
      </c>
      <c r="X382" s="118" t="n"/>
      <c r="Y382" s="122">
        <f>M382</f>
        <v/>
      </c>
      <c r="Z382" s="118" t="n"/>
      <c r="AA382" s="122">
        <f>O382</f>
        <v/>
      </c>
      <c r="AB382" s="118" t="n"/>
      <c r="AC382" s="118" t="n"/>
      <c r="AD382" s="118" t="n"/>
      <c r="AE382" s="118" t="n"/>
    </row>
    <row r="383">
      <c r="A383" s="299" t="n">
        <v>44797</v>
      </c>
      <c r="B383" s="118" t="n"/>
      <c r="C383" s="118" t="n"/>
      <c r="D383" s="118" t="n"/>
      <c r="E383" s="118" t="n"/>
      <c r="F383" s="118" t="n"/>
      <c r="G383" s="118" t="n"/>
      <c r="H383" s="118" t="n"/>
      <c r="I383" s="122" t="n">
        <v>-7</v>
      </c>
      <c r="J383" s="118" t="n"/>
      <c r="K383" s="122" t="n">
        <v>-7</v>
      </c>
      <c r="L383" s="118" t="n"/>
      <c r="M383" s="118" t="n"/>
      <c r="N383" s="122" t="n">
        <v>50</v>
      </c>
      <c r="O383" s="122" t="n">
        <v>-7</v>
      </c>
      <c r="P383" s="118" t="n"/>
      <c r="Q383" s="122">
        <f>SUM(M383,O383)</f>
        <v/>
      </c>
      <c r="R383" s="118" t="n"/>
      <c r="S383" s="122">
        <f>SUM(M383,O383)</f>
        <v/>
      </c>
      <c r="T383" s="118" t="n"/>
      <c r="U383" s="122">
        <f>SUM(M383,O383)</f>
        <v/>
      </c>
      <c r="V383" s="118" t="n"/>
      <c r="W383" s="122">
        <f>U383*4</f>
        <v/>
      </c>
      <c r="X383" s="118" t="n"/>
      <c r="Y383" s="122">
        <f>M383</f>
        <v/>
      </c>
      <c r="Z383" s="118" t="n"/>
      <c r="AA383" s="122">
        <f>O383</f>
        <v/>
      </c>
      <c r="AB383" s="118" t="n"/>
      <c r="AC383" s="118" t="n"/>
      <c r="AD383" s="118" t="n"/>
      <c r="AE383" s="118" t="n"/>
    </row>
    <row r="384">
      <c r="A384" s="299" t="n">
        <v>44798</v>
      </c>
      <c r="B384" s="118" t="n"/>
      <c r="C384" s="122" t="n">
        <v>-4</v>
      </c>
      <c r="D384" s="122" t="n">
        <v>83</v>
      </c>
      <c r="E384" s="122" t="n">
        <v>-4</v>
      </c>
      <c r="F384" s="118" t="n"/>
      <c r="G384" s="122" t="n">
        <v>-4</v>
      </c>
      <c r="H384" s="118" t="n"/>
      <c r="I384" s="122" t="n">
        <v>-15</v>
      </c>
      <c r="J384" s="122" t="n">
        <v>7</v>
      </c>
      <c r="K384" s="122" t="n">
        <v>-15</v>
      </c>
      <c r="L384" s="118" t="n"/>
      <c r="M384" s="118" t="n"/>
      <c r="N384" s="118" t="n"/>
      <c r="O384" s="122" t="n">
        <v>-15</v>
      </c>
      <c r="P384" s="118" t="n"/>
      <c r="Q384" s="122">
        <f>SUM(M384,O384)</f>
        <v/>
      </c>
      <c r="R384" s="118" t="n"/>
      <c r="S384" s="122">
        <f>SUM(M384,O384)</f>
        <v/>
      </c>
      <c r="T384" s="118" t="n"/>
      <c r="U384" s="122">
        <f>SUM(M384,O384)</f>
        <v/>
      </c>
      <c r="V384" s="118" t="n"/>
      <c r="W384" s="122">
        <f>U384*4</f>
        <v/>
      </c>
      <c r="X384" s="118" t="n"/>
      <c r="Y384" s="122">
        <f>M384</f>
        <v/>
      </c>
      <c r="Z384" s="118" t="n"/>
      <c r="AA384" s="122">
        <f>O384</f>
        <v/>
      </c>
      <c r="AB384" s="118" t="n"/>
      <c r="AC384" s="118" t="n"/>
      <c r="AD384" s="118" t="n"/>
      <c r="AE384" s="118" t="n"/>
    </row>
    <row r="385">
      <c r="A385" s="299" t="n">
        <v>44799</v>
      </c>
      <c r="B385" s="118" t="n"/>
      <c r="C385" s="122" t="n">
        <v>-4</v>
      </c>
      <c r="D385" s="118" t="n"/>
      <c r="E385" s="122" t="n">
        <v>-4</v>
      </c>
      <c r="F385" s="118" t="n"/>
      <c r="G385" s="122" t="n">
        <v>-4</v>
      </c>
      <c r="H385" s="118" t="n"/>
      <c r="I385" s="122" t="n">
        <v>-1</v>
      </c>
      <c r="J385" s="118" t="n"/>
      <c r="K385" s="122" t="n">
        <v>-1</v>
      </c>
      <c r="L385" s="118" t="n"/>
      <c r="M385" s="118" t="n"/>
      <c r="N385" s="118" t="n"/>
      <c r="O385" s="122" t="n">
        <v>-1</v>
      </c>
      <c r="P385" s="118" t="n"/>
      <c r="Q385" s="122">
        <f>SUM(M385,O385)</f>
        <v/>
      </c>
      <c r="R385" s="118" t="n"/>
      <c r="S385" s="122">
        <f>SUM(M385,O385)</f>
        <v/>
      </c>
      <c r="T385" s="118" t="n"/>
      <c r="U385" s="122">
        <f>SUM(M385,O385)</f>
        <v/>
      </c>
      <c r="V385" s="118" t="n"/>
      <c r="W385" s="122">
        <f>U385*4</f>
        <v/>
      </c>
      <c r="X385" s="118" t="n"/>
      <c r="Y385" s="122">
        <f>M385</f>
        <v/>
      </c>
      <c r="Z385" s="118" t="n"/>
      <c r="AA385" s="122">
        <f>O385</f>
        <v/>
      </c>
      <c r="AB385" s="118" t="n"/>
      <c r="AC385" s="118" t="n"/>
      <c r="AD385" s="118" t="n"/>
      <c r="AE385" s="118" t="n"/>
    </row>
    <row r="386">
      <c r="A386" s="299" t="n">
        <v>44800</v>
      </c>
      <c r="B386" s="118" t="n"/>
      <c r="C386" s="118" t="n"/>
      <c r="D386" s="118" t="n"/>
      <c r="E386" s="118" t="n"/>
      <c r="F386" s="118" t="n"/>
      <c r="G386" s="118" t="n"/>
      <c r="H386" s="118" t="n"/>
      <c r="I386" s="118" t="n"/>
      <c r="J386" s="118" t="n"/>
      <c r="K386" s="118" t="n"/>
      <c r="L386" s="118" t="n"/>
      <c r="M386" s="118" t="n"/>
      <c r="N386" s="118" t="n"/>
      <c r="O386" s="118" t="n"/>
      <c r="P386" s="118" t="n"/>
      <c r="Q386" s="122">
        <f>SUM(M386,O386)</f>
        <v/>
      </c>
      <c r="R386" s="118" t="n"/>
      <c r="S386" s="122">
        <f>SUM(M386,O386)</f>
        <v/>
      </c>
      <c r="T386" s="118" t="n"/>
      <c r="U386" s="122">
        <f>SUM(M386,O386)</f>
        <v/>
      </c>
      <c r="V386" s="118" t="n"/>
      <c r="W386" s="122">
        <f>U386*4</f>
        <v/>
      </c>
      <c r="X386" s="118" t="n"/>
      <c r="Y386" s="122">
        <f>M386</f>
        <v/>
      </c>
      <c r="Z386" s="118" t="n"/>
      <c r="AA386" s="118">
        <f>O386</f>
        <v/>
      </c>
      <c r="AB386" s="118" t="n"/>
      <c r="AC386" s="118" t="n"/>
      <c r="AD386" s="118" t="n"/>
      <c r="AE386" s="118" t="n"/>
    </row>
    <row r="387">
      <c r="A387" s="299" t="n">
        <v>44801</v>
      </c>
      <c r="B387" s="118" t="n"/>
      <c r="C387" s="118" t="n"/>
      <c r="D387" s="118" t="n"/>
      <c r="E387" s="118" t="n"/>
      <c r="F387" s="118" t="n"/>
      <c r="G387" s="118" t="n"/>
      <c r="H387" s="118" t="n"/>
      <c r="I387" s="118" t="n"/>
      <c r="J387" s="118" t="n"/>
      <c r="K387" s="118" t="n"/>
      <c r="L387" s="118" t="n"/>
      <c r="M387" s="118" t="n"/>
      <c r="N387" s="118" t="n"/>
      <c r="O387" s="118" t="n"/>
      <c r="P387" s="118" t="n"/>
      <c r="Q387" s="122">
        <f>SUM(M387,O387)</f>
        <v/>
      </c>
      <c r="R387" s="118" t="n"/>
      <c r="S387" s="122">
        <f>SUM(M387,O387)</f>
        <v/>
      </c>
      <c r="T387" s="118" t="n"/>
      <c r="U387" s="122">
        <f>SUM(M387,O387)</f>
        <v/>
      </c>
      <c r="V387" s="118" t="n"/>
      <c r="W387" s="122">
        <f>U387*4</f>
        <v/>
      </c>
      <c r="X387" s="118" t="n"/>
      <c r="Y387" s="122">
        <f>M387</f>
        <v/>
      </c>
      <c r="Z387" s="118" t="n"/>
      <c r="AA387" s="118">
        <f>O387</f>
        <v/>
      </c>
      <c r="AB387" s="118" t="n"/>
      <c r="AC387" s="118" t="n"/>
      <c r="AD387" s="118" t="n"/>
      <c r="AE387" s="118" t="n"/>
    </row>
    <row r="388">
      <c r="A388" s="299" t="n">
        <v>44802</v>
      </c>
      <c r="B388" s="118" t="n"/>
      <c r="C388" s="122" t="n">
        <v>-4</v>
      </c>
      <c r="D388" s="118" t="n"/>
      <c r="E388" s="122" t="n">
        <v>-4</v>
      </c>
      <c r="F388" s="118" t="n"/>
      <c r="G388" s="122" t="n">
        <v>-4</v>
      </c>
      <c r="H388" s="118" t="n"/>
      <c r="I388" s="118" t="n"/>
      <c r="J388" s="118" t="n"/>
      <c r="K388" s="118" t="n"/>
      <c r="L388" s="118" t="n"/>
      <c r="M388" s="118" t="n"/>
      <c r="N388" s="118" t="n"/>
      <c r="O388" s="118" t="n"/>
      <c r="P388" s="118" t="n"/>
      <c r="Q388" s="122">
        <f>SUM(M388,O388)</f>
        <v/>
      </c>
      <c r="R388" s="118" t="n"/>
      <c r="S388" s="122">
        <f>SUM(M388,O388)</f>
        <v/>
      </c>
      <c r="T388" s="118" t="n"/>
      <c r="U388" s="122">
        <f>SUM(M388,O388)</f>
        <v/>
      </c>
      <c r="V388" s="118" t="n"/>
      <c r="W388" s="122">
        <f>U388*4</f>
        <v/>
      </c>
      <c r="X388" s="118" t="n"/>
      <c r="Y388" s="122">
        <f>M388</f>
        <v/>
      </c>
      <c r="Z388" s="118" t="n"/>
      <c r="AA388" s="118">
        <f>O388</f>
        <v/>
      </c>
      <c r="AB388" s="118" t="n"/>
      <c r="AC388" s="118" t="n"/>
      <c r="AD388" s="118" t="n"/>
      <c r="AE388" s="118" t="n"/>
    </row>
    <row r="389">
      <c r="A389" s="299" t="n">
        <v>44803</v>
      </c>
      <c r="B389" s="118" t="n"/>
      <c r="C389" s="122" t="n">
        <v>-4</v>
      </c>
      <c r="D389" s="118" t="n"/>
      <c r="E389" s="122" t="n">
        <v>-4</v>
      </c>
      <c r="F389" s="118" t="n"/>
      <c r="G389" s="122" t="n">
        <v>-4</v>
      </c>
      <c r="H389" s="118" t="n"/>
      <c r="I389" s="122" t="n">
        <v>-3</v>
      </c>
      <c r="J389" s="118" t="n"/>
      <c r="K389" s="122" t="n">
        <v>-3</v>
      </c>
      <c r="L389" s="118" t="n"/>
      <c r="M389" s="118" t="n"/>
      <c r="N389" s="118" t="n"/>
      <c r="O389" s="122" t="n">
        <v>-3</v>
      </c>
      <c r="P389" s="118" t="n"/>
      <c r="Q389" s="122">
        <f>SUM(M389,O389)</f>
        <v/>
      </c>
      <c r="R389" s="118" t="n"/>
      <c r="S389" s="122">
        <f>SUM(M389,O389)</f>
        <v/>
      </c>
      <c r="T389" s="118" t="n"/>
      <c r="U389" s="122">
        <f>SUM(M389,O389)</f>
        <v/>
      </c>
      <c r="V389" s="118" t="n"/>
      <c r="W389" s="122">
        <f>U389*4</f>
        <v/>
      </c>
      <c r="X389" s="118" t="n"/>
      <c r="Y389" s="122">
        <f>M389</f>
        <v/>
      </c>
      <c r="Z389" s="118" t="n"/>
      <c r="AA389" s="122">
        <f>O389</f>
        <v/>
      </c>
      <c r="AB389" s="118" t="n"/>
      <c r="AC389" s="118" t="n"/>
      <c r="AD389" s="118" t="n"/>
      <c r="AE389" s="118" t="n"/>
    </row>
    <row r="390">
      <c r="A390" s="299" t="n">
        <v>44804</v>
      </c>
      <c r="B390" s="118" t="n"/>
      <c r="C390" s="122" t="n">
        <v>-4</v>
      </c>
      <c r="D390" s="118" t="n"/>
      <c r="E390" s="122" t="n">
        <v>-4</v>
      </c>
      <c r="F390" s="118" t="n"/>
      <c r="G390" s="122" t="n">
        <v>-4</v>
      </c>
      <c r="H390" s="118" t="n"/>
      <c r="I390" s="122" t="n">
        <v>-7</v>
      </c>
      <c r="J390" s="118" t="n"/>
      <c r="K390" s="122" t="n">
        <v>-7</v>
      </c>
      <c r="L390" s="118" t="n"/>
      <c r="M390" s="118" t="n"/>
      <c r="N390" s="118" t="n"/>
      <c r="O390" s="122" t="n">
        <v>-7</v>
      </c>
      <c r="P390" s="118" t="n"/>
      <c r="Q390" s="122">
        <f>SUM(M390,O390)</f>
        <v/>
      </c>
      <c r="R390" s="118" t="n"/>
      <c r="S390" s="122">
        <f>SUM(M390,O390)</f>
        <v/>
      </c>
      <c r="T390" s="118" t="n"/>
      <c r="U390" s="122">
        <f>SUM(M390,O390)</f>
        <v/>
      </c>
      <c r="V390" s="118" t="n"/>
      <c r="W390" s="122">
        <f>U390*4</f>
        <v/>
      </c>
      <c r="X390" s="118" t="n"/>
      <c r="Y390" s="122">
        <f>M390</f>
        <v/>
      </c>
      <c r="Z390" s="118" t="n"/>
      <c r="AA390" s="122">
        <f>O390</f>
        <v/>
      </c>
      <c r="AB390" s="118" t="n"/>
      <c r="AC390" s="118" t="n"/>
      <c r="AD390" s="118" t="n"/>
      <c r="AE390" s="118" t="n"/>
    </row>
    <row r="391">
      <c r="A391" s="299" t="n">
        <v>44805</v>
      </c>
      <c r="B391" s="118" t="n"/>
      <c r="C391" s="122" t="n">
        <v>-4</v>
      </c>
      <c r="D391" s="118" t="n"/>
      <c r="E391" s="122" t="n">
        <v>-4</v>
      </c>
      <c r="F391" s="118" t="n"/>
      <c r="G391" s="122" t="n">
        <v>-4</v>
      </c>
      <c r="H391" s="118" t="n"/>
      <c r="I391" s="122" t="n">
        <v>-2</v>
      </c>
      <c r="J391" s="118" t="n"/>
      <c r="K391" s="122" t="n">
        <v>-2</v>
      </c>
      <c r="L391" s="118" t="n"/>
      <c r="M391" s="118" t="n"/>
      <c r="N391" s="122" t="n">
        <v>70</v>
      </c>
      <c r="O391" s="122" t="n">
        <v>-2</v>
      </c>
      <c r="P391" s="118" t="n"/>
      <c r="Q391" s="122">
        <f>SUM(M391,O391)</f>
        <v/>
      </c>
      <c r="R391" s="118" t="n"/>
      <c r="S391" s="122">
        <f>SUM(M391,O391)</f>
        <v/>
      </c>
      <c r="T391" s="118" t="n"/>
      <c r="U391" s="122">
        <f>SUM(M391,O391)</f>
        <v/>
      </c>
      <c r="V391" s="118" t="n"/>
      <c r="W391" s="122">
        <f>U391*4</f>
        <v/>
      </c>
      <c r="X391" s="118" t="n"/>
      <c r="Y391" s="122">
        <f>M391</f>
        <v/>
      </c>
      <c r="Z391" s="118" t="n"/>
      <c r="AA391" s="122">
        <f>O391</f>
        <v/>
      </c>
      <c r="AB391" s="118" t="n"/>
      <c r="AC391" s="118" t="n"/>
      <c r="AD391" s="118" t="n"/>
      <c r="AE391" s="118" t="n"/>
    </row>
    <row r="392">
      <c r="A392" s="299" t="n">
        <v>44806</v>
      </c>
      <c r="B392" s="118" t="n"/>
      <c r="C392" s="122" t="n">
        <v>-4</v>
      </c>
      <c r="D392" s="118" t="n"/>
      <c r="E392" s="122" t="n">
        <v>-4</v>
      </c>
      <c r="F392" s="118" t="n"/>
      <c r="G392" s="122" t="n">
        <v>-4</v>
      </c>
      <c r="H392" s="118" t="n"/>
      <c r="I392" s="118" t="n"/>
      <c r="J392" s="118" t="n"/>
      <c r="K392" s="118" t="n"/>
      <c r="L392" s="118" t="n"/>
      <c r="M392" s="118" t="n"/>
      <c r="N392" s="118" t="n"/>
      <c r="O392" s="118" t="n"/>
      <c r="P392" s="118" t="n"/>
      <c r="Q392" s="122">
        <f>SUM(M392,O392)</f>
        <v/>
      </c>
      <c r="R392" s="118" t="n"/>
      <c r="S392" s="122">
        <f>SUM(M392,O392)</f>
        <v/>
      </c>
      <c r="T392" s="118" t="n"/>
      <c r="U392" s="122">
        <f>SUM(M392,O392)</f>
        <v/>
      </c>
      <c r="V392" s="118" t="n"/>
      <c r="W392" s="122">
        <f>U392*4</f>
        <v/>
      </c>
      <c r="X392" s="118" t="n"/>
      <c r="Y392" s="122">
        <f>M392</f>
        <v/>
      </c>
      <c r="Z392" s="118" t="n"/>
      <c r="AA392" s="118">
        <f>O392</f>
        <v/>
      </c>
      <c r="AB392" s="118" t="n"/>
      <c r="AC392" s="118" t="n"/>
      <c r="AD392" s="118" t="n"/>
      <c r="AE392" s="118" t="n"/>
    </row>
    <row r="393">
      <c r="A393" s="299" t="n">
        <v>44807</v>
      </c>
      <c r="B393" s="118" t="n"/>
      <c r="C393" s="118" t="n"/>
      <c r="D393" s="118" t="n"/>
      <c r="E393" s="118" t="n"/>
      <c r="F393" s="118" t="n"/>
      <c r="G393" s="118" t="n"/>
      <c r="H393" s="118" t="n"/>
      <c r="I393" s="118" t="n"/>
      <c r="J393" s="118" t="n"/>
      <c r="K393" s="118" t="n"/>
      <c r="L393" s="118" t="n"/>
      <c r="M393" s="118" t="n"/>
      <c r="N393" s="118" t="n"/>
      <c r="O393" s="118" t="n"/>
      <c r="P393" s="118" t="n"/>
      <c r="Q393" s="122">
        <f>SUM(M393,O393)</f>
        <v/>
      </c>
      <c r="R393" s="118" t="n"/>
      <c r="S393" s="122">
        <f>SUM(M393,O393)</f>
        <v/>
      </c>
      <c r="T393" s="118" t="n"/>
      <c r="U393" s="122">
        <f>SUM(M393,O393)</f>
        <v/>
      </c>
      <c r="V393" s="118" t="n"/>
      <c r="W393" s="122">
        <f>U393*4</f>
        <v/>
      </c>
      <c r="X393" s="118" t="n"/>
      <c r="Y393" s="122">
        <f>M393</f>
        <v/>
      </c>
      <c r="Z393" s="118" t="n"/>
      <c r="AA393" s="118">
        <f>O393</f>
        <v/>
      </c>
      <c r="AB393" s="118" t="n"/>
      <c r="AC393" s="118" t="n"/>
      <c r="AD393" s="118" t="n"/>
      <c r="AE393" s="118" t="n"/>
    </row>
    <row r="394">
      <c r="A394" s="299" t="n">
        <v>44808</v>
      </c>
      <c r="B394" s="118" t="n"/>
      <c r="C394" s="118" t="n"/>
      <c r="D394" s="118" t="n"/>
      <c r="E394" s="118" t="n"/>
      <c r="F394" s="118" t="n"/>
      <c r="G394" s="118" t="n"/>
      <c r="H394" s="118" t="n"/>
      <c r="I394" s="118" t="n"/>
      <c r="J394" s="118" t="n"/>
      <c r="K394" s="118" t="n"/>
      <c r="L394" s="118" t="n"/>
      <c r="M394" s="118" t="n"/>
      <c r="N394" s="118" t="n"/>
      <c r="O394" s="118" t="n"/>
      <c r="P394" s="118" t="n"/>
      <c r="Q394" s="122">
        <f>SUM(M394,O394)</f>
        <v/>
      </c>
      <c r="R394" s="118" t="n"/>
      <c r="S394" s="122">
        <f>SUM(M394,O394)</f>
        <v/>
      </c>
      <c r="T394" s="118" t="n"/>
      <c r="U394" s="122">
        <f>SUM(M394,O394)</f>
        <v/>
      </c>
      <c r="V394" s="118" t="n"/>
      <c r="W394" s="122">
        <f>U394*4</f>
        <v/>
      </c>
      <c r="X394" s="118" t="n"/>
      <c r="Y394" s="122">
        <f>M394</f>
        <v/>
      </c>
      <c r="Z394" s="118" t="n"/>
      <c r="AA394" s="118">
        <f>O394</f>
        <v/>
      </c>
      <c r="AB394" s="118" t="n"/>
      <c r="AC394" s="118" t="n"/>
      <c r="AD394" s="118" t="n"/>
      <c r="AE394" s="118" t="n"/>
    </row>
    <row r="395">
      <c r="A395" s="299" t="n">
        <v>44809</v>
      </c>
      <c r="B395" s="118" t="n"/>
      <c r="C395" s="118" t="n"/>
      <c r="D395" s="118" t="n"/>
      <c r="E395" s="118" t="n"/>
      <c r="F395" s="118" t="n"/>
      <c r="G395" s="118" t="n"/>
      <c r="H395" s="118" t="n"/>
      <c r="I395" s="118" t="n"/>
      <c r="J395" s="118" t="n"/>
      <c r="K395" s="118" t="n"/>
      <c r="L395" s="118" t="n"/>
      <c r="M395" s="118" t="n"/>
      <c r="N395" s="118" t="n"/>
      <c r="O395" s="118" t="n"/>
      <c r="P395" s="118" t="n"/>
      <c r="Q395" s="122">
        <f>SUM(M395,O395)</f>
        <v/>
      </c>
      <c r="R395" s="118" t="n"/>
      <c r="S395" s="122">
        <f>SUM(M395,O395)</f>
        <v/>
      </c>
      <c r="T395" s="118" t="n"/>
      <c r="U395" s="122">
        <f>SUM(M395,O395)</f>
        <v/>
      </c>
      <c r="V395" s="118" t="n"/>
      <c r="W395" s="122">
        <f>U395*4</f>
        <v/>
      </c>
      <c r="X395" s="118" t="n"/>
      <c r="Y395" s="122">
        <f>M395</f>
        <v/>
      </c>
      <c r="Z395" s="118" t="n"/>
      <c r="AA395" s="118">
        <f>O395</f>
        <v/>
      </c>
      <c r="AB395" s="118" t="n"/>
      <c r="AC395" s="118" t="n"/>
      <c r="AD395" s="118" t="n"/>
      <c r="AE395" s="118" t="n"/>
    </row>
    <row r="396">
      <c r="A396" s="299" t="n">
        <v>44810</v>
      </c>
      <c r="B396" s="118" t="n"/>
      <c r="C396" s="118" t="n"/>
      <c r="D396" s="118" t="n"/>
      <c r="E396" s="118" t="n"/>
      <c r="F396" s="118" t="n"/>
      <c r="G396" s="118" t="n"/>
      <c r="H396" s="118" t="n"/>
      <c r="I396" s="122" t="n">
        <v>-6</v>
      </c>
      <c r="J396" s="118" t="n"/>
      <c r="K396" s="122" t="n">
        <v>-6</v>
      </c>
      <c r="L396" s="118" t="n"/>
      <c r="M396" s="118" t="n"/>
      <c r="N396" s="118" t="n"/>
      <c r="O396" s="122" t="n">
        <v>-6</v>
      </c>
      <c r="P396" s="118" t="n"/>
      <c r="Q396" s="122">
        <f>SUM(M396,O396)</f>
        <v/>
      </c>
      <c r="R396" s="118" t="n"/>
      <c r="S396" s="122">
        <f>SUM(M396,O396)</f>
        <v/>
      </c>
      <c r="T396" s="118" t="n"/>
      <c r="U396" s="122">
        <f>SUM(M396,O396)</f>
        <v/>
      </c>
      <c r="V396" s="118" t="n"/>
      <c r="W396" s="122">
        <f>U396*4</f>
        <v/>
      </c>
      <c r="X396" s="118" t="n"/>
      <c r="Y396" s="122">
        <f>M396</f>
        <v/>
      </c>
      <c r="Z396" s="118" t="n"/>
      <c r="AA396" s="122">
        <f>O396</f>
        <v/>
      </c>
      <c r="AB396" s="118" t="n"/>
      <c r="AC396" s="118" t="n"/>
      <c r="AD396" s="118" t="n"/>
      <c r="AE396" s="118" t="n"/>
    </row>
    <row r="397">
      <c r="A397" s="299" t="n">
        <v>44811</v>
      </c>
      <c r="B397" s="118" t="n"/>
      <c r="C397" s="118" t="n"/>
      <c r="D397" s="118" t="n"/>
      <c r="E397" s="118" t="n"/>
      <c r="F397" s="118" t="n"/>
      <c r="G397" s="118" t="n"/>
      <c r="H397" s="118" t="n"/>
      <c r="I397" s="118" t="n"/>
      <c r="J397" s="118" t="n"/>
      <c r="K397" s="118" t="n"/>
      <c r="L397" s="118" t="n"/>
      <c r="M397" s="118" t="n"/>
      <c r="N397" s="118" t="n"/>
      <c r="O397" s="118" t="n"/>
      <c r="P397" s="118" t="n"/>
      <c r="Q397" s="122">
        <f>SUM(M397,O397)</f>
        <v/>
      </c>
      <c r="R397" s="118" t="n"/>
      <c r="S397" s="122">
        <f>SUM(M397,O397)</f>
        <v/>
      </c>
      <c r="T397" s="118" t="n"/>
      <c r="U397" s="122">
        <f>SUM(M397,O397)</f>
        <v/>
      </c>
      <c r="V397" s="118" t="n"/>
      <c r="W397" s="122">
        <f>U397*4</f>
        <v/>
      </c>
      <c r="X397" s="118" t="n"/>
      <c r="Y397" s="122">
        <f>M397</f>
        <v/>
      </c>
      <c r="Z397" s="118" t="n"/>
      <c r="AA397" s="122">
        <f>O397</f>
        <v/>
      </c>
      <c r="AB397" s="118" t="n"/>
      <c r="AC397" s="118" t="n"/>
      <c r="AD397" s="118" t="n"/>
      <c r="AE397" s="118" t="n"/>
    </row>
    <row r="398">
      <c r="A398" s="299" t="n">
        <v>44812</v>
      </c>
      <c r="B398" s="118" t="n"/>
      <c r="C398" s="122" t="n">
        <v>-2</v>
      </c>
      <c r="D398" s="118" t="n"/>
      <c r="E398" s="122" t="n">
        <v>-2</v>
      </c>
      <c r="F398" s="118" t="n"/>
      <c r="G398" s="122" t="n">
        <v>-2</v>
      </c>
      <c r="H398" s="118" t="n"/>
      <c r="I398" s="122" t="n">
        <v>-6</v>
      </c>
      <c r="J398" s="118" t="n"/>
      <c r="K398" s="122" t="n">
        <v>-6</v>
      </c>
      <c r="L398" s="118" t="n"/>
      <c r="M398" s="122" t="n">
        <v>-6</v>
      </c>
      <c r="N398" s="122" t="n">
        <v>70</v>
      </c>
      <c r="O398" s="118" t="n"/>
      <c r="P398" s="118" t="n"/>
      <c r="Q398" s="122">
        <f>SUM(M398,O398)</f>
        <v/>
      </c>
      <c r="R398" s="118" t="n"/>
      <c r="S398" s="122">
        <f>SUM(M398,O398)</f>
        <v/>
      </c>
      <c r="T398" s="118" t="n"/>
      <c r="U398" s="122">
        <f>SUM(M398,O398)</f>
        <v/>
      </c>
      <c r="V398" s="118" t="n"/>
      <c r="W398" s="122">
        <f>U398*4</f>
        <v/>
      </c>
      <c r="X398" s="118" t="n"/>
      <c r="Y398" s="122">
        <f>M398</f>
        <v/>
      </c>
      <c r="Z398" s="118" t="n"/>
      <c r="AA398" s="122">
        <f>O398</f>
        <v/>
      </c>
      <c r="AB398" s="118" t="n"/>
      <c r="AC398" s="118" t="n"/>
      <c r="AD398" s="118" t="n"/>
      <c r="AE398" s="118" t="n"/>
    </row>
    <row r="399">
      <c r="A399" s="299" t="n">
        <v>44813</v>
      </c>
      <c r="B399" s="118" t="n"/>
      <c r="C399" s="118" t="n"/>
      <c r="D399" s="118" t="n"/>
      <c r="E399" s="118" t="n"/>
      <c r="F399" s="122" t="n">
        <v>25</v>
      </c>
      <c r="G399" s="118" t="n"/>
      <c r="H399" s="118" t="n"/>
      <c r="I399" s="118" t="n"/>
      <c r="J399" s="118" t="n"/>
      <c r="K399" s="118" t="n"/>
      <c r="L399" s="118" t="n"/>
      <c r="M399" s="118" t="n"/>
      <c r="N399" s="118" t="n"/>
      <c r="O399" s="118" t="n"/>
      <c r="P399" s="118" t="n"/>
      <c r="Q399" s="122">
        <f>SUM(M399,O399)</f>
        <v/>
      </c>
      <c r="R399" s="118" t="n"/>
      <c r="S399" s="122">
        <f>SUM(M399,O399)</f>
        <v/>
      </c>
      <c r="T399" s="118" t="n"/>
      <c r="U399" s="122">
        <f>SUM(M399,O399)</f>
        <v/>
      </c>
      <c r="V399" s="118" t="n"/>
      <c r="W399" s="122">
        <f>U399*4</f>
        <v/>
      </c>
      <c r="X399" s="118" t="n"/>
      <c r="Y399" s="122">
        <f>M399</f>
        <v/>
      </c>
      <c r="Z399" s="118" t="n"/>
      <c r="AA399" s="122">
        <f>O399</f>
        <v/>
      </c>
      <c r="AB399" s="118" t="n"/>
      <c r="AC399" s="118" t="n"/>
      <c r="AD399" s="118" t="n"/>
      <c r="AE399" s="118" t="n"/>
    </row>
    <row r="400">
      <c r="A400" s="299" t="n">
        <v>44814</v>
      </c>
      <c r="B400" s="118" t="n"/>
      <c r="C400" s="118" t="n"/>
      <c r="D400" s="118" t="n"/>
      <c r="E400" s="118" t="n"/>
      <c r="F400" s="118" t="n"/>
      <c r="G400" s="118" t="n"/>
      <c r="H400" s="118" t="n"/>
      <c r="I400" s="118" t="n"/>
      <c r="J400" s="118" t="n"/>
      <c r="K400" s="118" t="n"/>
      <c r="L400" s="118" t="n"/>
      <c r="M400" s="118" t="n"/>
      <c r="N400" s="118" t="n"/>
      <c r="O400" s="118" t="n"/>
      <c r="P400" s="118" t="n"/>
      <c r="Q400" s="122">
        <f>SUM(M400,O400)</f>
        <v/>
      </c>
      <c r="R400" s="118" t="n"/>
      <c r="S400" s="122">
        <f>SUM(M400,O400)</f>
        <v/>
      </c>
      <c r="T400" s="118" t="n"/>
      <c r="U400" s="122">
        <f>SUM(M400,O400)</f>
        <v/>
      </c>
      <c r="V400" s="118" t="n"/>
      <c r="W400" s="122">
        <f>U400*4</f>
        <v/>
      </c>
      <c r="X400" s="118" t="n"/>
      <c r="Y400" s="122">
        <f>M400</f>
        <v/>
      </c>
      <c r="Z400" s="118" t="n"/>
      <c r="AA400" s="122">
        <f>O400</f>
        <v/>
      </c>
      <c r="AB400" s="118" t="n"/>
      <c r="AC400" s="118" t="n"/>
      <c r="AD400" s="118" t="n"/>
      <c r="AE400" s="118" t="n"/>
    </row>
    <row r="401">
      <c r="A401" s="299" t="n">
        <v>44815</v>
      </c>
      <c r="B401" s="118" t="n"/>
      <c r="C401" s="118" t="n"/>
      <c r="D401" s="118" t="n"/>
      <c r="E401" s="118" t="n"/>
      <c r="F401" s="118" t="n"/>
      <c r="G401" s="118" t="n"/>
      <c r="H401" s="118" t="n"/>
      <c r="I401" s="118" t="n"/>
      <c r="J401" s="118" t="n"/>
      <c r="K401" s="118" t="n"/>
      <c r="L401" s="118" t="n"/>
      <c r="M401" s="118">
        <f>COUNTIFS('Production Log'!M$3:M$3000,A401,'Production Log'!AK$3:AK$3000,"PMI")</f>
        <v/>
      </c>
      <c r="N401" s="118" t="n"/>
      <c r="O401" s="118" t="n"/>
      <c r="P401" s="118" t="n"/>
      <c r="Q401" s="122">
        <f>SUM(M401,O401)</f>
        <v/>
      </c>
      <c r="R401" s="118" t="n"/>
      <c r="S401" s="122">
        <f>SUM(M401,O401)</f>
        <v/>
      </c>
      <c r="T401" s="118" t="n"/>
      <c r="U401" s="122">
        <f>SUM(M401,O401)</f>
        <v/>
      </c>
      <c r="V401" s="118" t="n"/>
      <c r="W401" s="122">
        <f>U401*4</f>
        <v/>
      </c>
      <c r="X401" s="118" t="n"/>
      <c r="Y401" s="122">
        <f>M401</f>
        <v/>
      </c>
      <c r="Z401" s="118" t="n"/>
      <c r="AA401" s="122">
        <f>O401</f>
        <v/>
      </c>
      <c r="AB401" s="118" t="n"/>
      <c r="AC401" s="118" t="n"/>
      <c r="AD401" s="118" t="n"/>
      <c r="AE401" s="118" t="n"/>
    </row>
    <row customFormat="1" r="402" s="304">
      <c r="A402" s="301" t="n">
        <v>44816</v>
      </c>
      <c r="B402" s="302" t="n"/>
      <c r="C402" s="302">
        <f>(-1)*(COUNTIF('Production Log'!L$3:L$3000,A402))</f>
        <v/>
      </c>
      <c r="D402" s="302" t="n"/>
      <c r="E402" s="303">
        <f>C402</f>
        <v/>
      </c>
      <c r="F402" s="302" t="n"/>
      <c r="G402" s="303">
        <f>C402</f>
        <v/>
      </c>
      <c r="H402" s="302" t="n"/>
      <c r="I402" s="303">
        <f>M402+O402</f>
        <v/>
      </c>
      <c r="J402" s="302" t="n"/>
      <c r="K402" s="303">
        <f>M402+O402</f>
        <v/>
      </c>
      <c r="L402" s="302" t="n"/>
      <c r="M402" s="302">
        <f>(-1)*(COUNTIFS('Production Log'!M$3:M$3000,A402,'Production Log'!AK$3:AK$3000,"PMI"))</f>
        <v/>
      </c>
      <c r="N402" s="302" t="n"/>
      <c r="O402" s="303" t="n">
        <v>0</v>
      </c>
      <c r="P402" s="302" t="n"/>
      <c r="Q402" s="303">
        <f>SUM(M402,O402)</f>
        <v/>
      </c>
      <c r="R402" s="302" t="n"/>
      <c r="S402" s="303">
        <f>SUM(M402,O402)</f>
        <v/>
      </c>
      <c r="T402" s="302" t="n"/>
      <c r="U402" s="303">
        <f>SUM(M402,O402)</f>
        <v/>
      </c>
      <c r="V402" s="302" t="n"/>
      <c r="W402" s="303">
        <f>U402*4</f>
        <v/>
      </c>
      <c r="X402" s="302" t="n"/>
      <c r="Y402" s="122">
        <f>M402</f>
        <v/>
      </c>
      <c r="Z402" s="302" t="n"/>
      <c r="AA402" s="122">
        <f>O402</f>
        <v/>
      </c>
      <c r="AB402" s="302" t="n"/>
      <c r="AC402" s="302" t="n"/>
      <c r="AD402" s="302" t="n"/>
      <c r="AE402" s="302" t="n"/>
    </row>
    <row r="403">
      <c r="A403" s="299" t="n">
        <v>44817</v>
      </c>
      <c r="B403" s="118" t="n"/>
      <c r="C403" s="118">
        <f>(-1)*(COUNTIF('Production Log'!L$3:L$3000,A403))</f>
        <v/>
      </c>
      <c r="D403" s="118" t="n"/>
      <c r="E403" s="122">
        <f>C403</f>
        <v/>
      </c>
      <c r="F403" s="118" t="n"/>
      <c r="G403" s="122">
        <f>C403</f>
        <v/>
      </c>
      <c r="H403" s="118" t="n"/>
      <c r="I403" s="122">
        <f>M403+O403</f>
        <v/>
      </c>
      <c r="J403" s="118" t="n"/>
      <c r="K403" s="122">
        <f>M403+O403</f>
        <v/>
      </c>
      <c r="L403" s="118" t="n"/>
      <c r="M403" s="118">
        <f>(-1)*(COUNTIFS('Production Log'!M$3:M$3000,A403,'Production Log'!AK$3:AK$3000,"PMI"))</f>
        <v/>
      </c>
      <c r="N403" s="118" t="n"/>
      <c r="O403" s="122" t="n">
        <v>-3</v>
      </c>
      <c r="P403" s="118" t="n"/>
      <c r="Q403" s="122">
        <f>SUM(M403,O403)</f>
        <v/>
      </c>
      <c r="R403" s="118" t="n"/>
      <c r="S403" s="122">
        <f>SUM(M403,O403)</f>
        <v/>
      </c>
      <c r="T403" s="118" t="n"/>
      <c r="U403" s="122">
        <f>SUM(M403,O403)</f>
        <v/>
      </c>
      <c r="V403" s="118" t="n"/>
      <c r="W403" s="122">
        <f>U403*4</f>
        <v/>
      </c>
      <c r="X403" s="118" t="n"/>
      <c r="Y403" s="122">
        <f>M403</f>
        <v/>
      </c>
      <c r="Z403" s="118" t="n"/>
      <c r="AA403" s="122">
        <f>O403</f>
        <v/>
      </c>
      <c r="AB403" s="118" t="n"/>
      <c r="AC403" s="118" t="n"/>
      <c r="AD403" s="118" t="n"/>
      <c r="AE403" s="118" t="n"/>
    </row>
    <row r="404">
      <c r="A404" s="299" t="n">
        <v>44818</v>
      </c>
      <c r="B404" s="118" t="n"/>
      <c r="C404" s="118">
        <f>(-1)*(COUNTIF('Production Log'!L$3:L$3000,A404))</f>
        <v/>
      </c>
      <c r="D404" s="118" t="n"/>
      <c r="E404" s="122">
        <f>C404</f>
        <v/>
      </c>
      <c r="F404" s="118" t="n"/>
      <c r="G404" s="122">
        <f>C404</f>
        <v/>
      </c>
      <c r="H404" s="122" t="n">
        <v>25</v>
      </c>
      <c r="I404" s="122">
        <f>M404+O404</f>
        <v/>
      </c>
      <c r="J404" s="118" t="n"/>
      <c r="K404" s="122">
        <f>M404+O404</f>
        <v/>
      </c>
      <c r="L404" s="118" t="n"/>
      <c r="M404" s="118">
        <f>(-1)*(COUNTIFS('Production Log'!M$3:M$3000,A404,'Production Log'!AK$3:AK$3000,"PMI"))</f>
        <v/>
      </c>
      <c r="N404" s="122" t="n">
        <v>65</v>
      </c>
      <c r="O404" s="118">
        <f>COUNTIFS('Production Log'!M$3:M$3000,A404,'Production Log'!AK$3:AK$3000,"TE")</f>
        <v/>
      </c>
      <c r="P404" s="118" t="n"/>
      <c r="Q404" s="122">
        <f>SUM(M404,O404)</f>
        <v/>
      </c>
      <c r="R404" s="118" t="n"/>
      <c r="S404" s="122">
        <f>SUM(M404,O404)</f>
        <v/>
      </c>
      <c r="T404" s="118" t="n"/>
      <c r="U404" s="122">
        <f>SUM(M404,O404)</f>
        <v/>
      </c>
      <c r="V404" s="118" t="n"/>
      <c r="W404" s="122">
        <f>U404*4</f>
        <v/>
      </c>
      <c r="X404" s="118" t="n"/>
      <c r="Y404" s="122">
        <f>M404</f>
        <v/>
      </c>
      <c r="Z404" s="118" t="n"/>
      <c r="AA404" s="122">
        <f>O404</f>
        <v/>
      </c>
      <c r="AB404" s="118" t="n"/>
      <c r="AC404" s="118" t="n"/>
      <c r="AD404" s="118" t="n"/>
      <c r="AE404" s="118" t="n"/>
    </row>
    <row r="405">
      <c r="A405" s="299" t="n">
        <v>44819</v>
      </c>
      <c r="B405" s="118" t="n"/>
      <c r="C405" s="118">
        <f>(-1)*(COUNTIF('Production Log'!L$3:L$3000,A405))</f>
        <v/>
      </c>
      <c r="D405" s="118" t="n"/>
      <c r="E405" s="122">
        <f>C405</f>
        <v/>
      </c>
      <c r="F405" s="118" t="n"/>
      <c r="G405" s="122">
        <f>C405</f>
        <v/>
      </c>
      <c r="H405" s="118" t="n"/>
      <c r="I405" s="122">
        <f>M405+O405</f>
        <v/>
      </c>
      <c r="J405" s="118" t="n"/>
      <c r="K405" s="122">
        <f>M405+O405</f>
        <v/>
      </c>
      <c r="L405" s="118" t="n"/>
      <c r="M405" s="118">
        <f>(-1)*(COUNTIFS('Production Log'!M$3:M$3000,A405,'Production Log'!AK$3:AK$3000,"PMI"))</f>
        <v/>
      </c>
      <c r="N405" s="118" t="n"/>
      <c r="O405" s="118">
        <f>(-1)*(COUNTIFS('Production Log'!M$3:M$3000,A405,'Production Log'!AK$3:AK$3000,"TE"))</f>
        <v/>
      </c>
      <c r="P405" s="118" t="n"/>
      <c r="Q405" s="122">
        <f>SUM(M405,O405)</f>
        <v/>
      </c>
      <c r="R405" s="118" t="n"/>
      <c r="S405" s="122">
        <f>SUM(M405,O405)</f>
        <v/>
      </c>
      <c r="T405" s="118" t="n"/>
      <c r="U405" s="122">
        <f>SUM(M405,O405)</f>
        <v/>
      </c>
      <c r="V405" s="118" t="n"/>
      <c r="W405" s="122">
        <f>U405*4</f>
        <v/>
      </c>
      <c r="X405" s="118" t="n"/>
      <c r="Y405" s="122">
        <f>M405</f>
        <v/>
      </c>
      <c r="Z405" s="118" t="n"/>
      <c r="AA405" s="122">
        <f>O405</f>
        <v/>
      </c>
      <c r="AB405" s="118" t="n"/>
      <c r="AC405" s="118" t="n"/>
      <c r="AD405" s="118" t="n"/>
      <c r="AE405" s="118" t="n"/>
    </row>
    <row r="406">
      <c r="A406" s="299" t="n">
        <v>44820</v>
      </c>
      <c r="B406" s="118" t="n"/>
      <c r="C406" s="118">
        <f>(-1)*(COUNTIF('Production Log'!L$3:L$3000,A406))</f>
        <v/>
      </c>
      <c r="D406" s="118" t="n"/>
      <c r="E406" s="122">
        <f>C406</f>
        <v/>
      </c>
      <c r="F406" s="122" t="n">
        <v>8</v>
      </c>
      <c r="G406" s="122">
        <f>C406</f>
        <v/>
      </c>
      <c r="H406" s="118" t="n"/>
      <c r="I406" s="122">
        <f>M406+O406</f>
        <v/>
      </c>
      <c r="J406" s="118" t="n"/>
      <c r="K406" s="122">
        <f>M406+O406</f>
        <v/>
      </c>
      <c r="L406" s="118" t="n"/>
      <c r="M406" s="118">
        <f>(-1)*(COUNTIFS('Production Log'!M$3:M$3000,A406,'Production Log'!AK$3:AK$3000,"PMI"))</f>
        <v/>
      </c>
      <c r="N406" s="118" t="n"/>
      <c r="O406" s="118">
        <f>(-1)*(COUNTIFS('Production Log'!M$3:M$3000,A406,'Production Log'!AK$3:AK$3000,"TE"))</f>
        <v/>
      </c>
      <c r="P406" s="118" t="n"/>
      <c r="Q406" s="122">
        <f>SUM(M406,O406)</f>
        <v/>
      </c>
      <c r="R406" s="118" t="n"/>
      <c r="S406" s="122">
        <f>SUM(M406,O406)</f>
        <v/>
      </c>
      <c r="T406" s="118" t="n"/>
      <c r="U406" s="122">
        <f>SUM(M406,O406)</f>
        <v/>
      </c>
      <c r="V406" s="118" t="n"/>
      <c r="W406" s="122">
        <f>U406*4</f>
        <v/>
      </c>
      <c r="X406" s="118" t="n"/>
      <c r="Y406" s="122">
        <f>M406</f>
        <v/>
      </c>
      <c r="Z406" s="118" t="n"/>
      <c r="AA406" s="122">
        <f>O406</f>
        <v/>
      </c>
      <c r="AB406" s="118" t="n"/>
      <c r="AC406" s="118" t="n"/>
      <c r="AD406" s="118" t="n"/>
      <c r="AE406" s="118" t="n"/>
    </row>
    <row r="407">
      <c r="A407" s="299" t="n">
        <v>44821</v>
      </c>
      <c r="B407" s="118" t="n"/>
      <c r="C407" s="118">
        <f>(-1)*(COUNTIF('Production Log'!L$3:L$3000,A407))</f>
        <v/>
      </c>
      <c r="D407" s="118" t="n"/>
      <c r="E407" s="122">
        <f>C407</f>
        <v/>
      </c>
      <c r="F407" s="118" t="n"/>
      <c r="G407" s="122">
        <f>C407</f>
        <v/>
      </c>
      <c r="H407" s="118" t="n"/>
      <c r="I407" s="122">
        <f>M407+O407</f>
        <v/>
      </c>
      <c r="J407" s="118" t="n"/>
      <c r="K407" s="122">
        <f>M407+O407</f>
        <v/>
      </c>
      <c r="L407" s="118" t="n"/>
      <c r="M407" s="118">
        <f>(-1)*(COUNTIFS('Production Log'!M$3:M$3000,A407,'Production Log'!AK$3:AK$3000,"PMI"))</f>
        <v/>
      </c>
      <c r="N407" s="118" t="n"/>
      <c r="O407" s="118">
        <f>(-1)*(COUNTIFS('Production Log'!M$3:M$3000,A407,'Production Log'!AK$3:AK$3000,"TE"))</f>
        <v/>
      </c>
      <c r="P407" s="118" t="n"/>
      <c r="Q407" s="122">
        <f>SUM(M407,O407)</f>
        <v/>
      </c>
      <c r="R407" s="118" t="n"/>
      <c r="S407" s="122">
        <f>SUM(M407,O407)</f>
        <v/>
      </c>
      <c r="T407" s="118" t="n"/>
      <c r="U407" s="122">
        <f>SUM(M407,O407)</f>
        <v/>
      </c>
      <c r="V407" s="118" t="n"/>
      <c r="W407" s="122">
        <f>U407*4</f>
        <v/>
      </c>
      <c r="X407" s="118" t="n"/>
      <c r="Y407" s="122">
        <f>M407</f>
        <v/>
      </c>
      <c r="Z407" s="118" t="n"/>
      <c r="AA407" s="122">
        <f>O407</f>
        <v/>
      </c>
      <c r="AB407" s="118" t="n"/>
      <c r="AC407" s="118" t="n"/>
      <c r="AD407" s="118" t="n"/>
      <c r="AE407" s="118" t="n"/>
    </row>
    <row r="408">
      <c r="A408" s="299" t="n">
        <v>44822</v>
      </c>
      <c r="B408" s="118" t="n"/>
      <c r="C408" s="118">
        <f>(-1)*(COUNTIF('Production Log'!L$3:L$3000,A408))</f>
        <v/>
      </c>
      <c r="D408" s="118" t="n"/>
      <c r="E408" s="122">
        <f>C408</f>
        <v/>
      </c>
      <c r="F408" s="118" t="n"/>
      <c r="G408" s="122">
        <f>C408</f>
        <v/>
      </c>
      <c r="H408" s="118" t="n"/>
      <c r="I408" s="122">
        <f>M408+O408</f>
        <v/>
      </c>
      <c r="J408" s="118" t="n"/>
      <c r="K408" s="122">
        <f>M408+O408</f>
        <v/>
      </c>
      <c r="L408" s="118" t="n"/>
      <c r="M408" s="118">
        <f>(-1)*(COUNTIFS('Production Log'!M$3:M$3000,A408,'Production Log'!AK$3:AK$3000,"PMI"))</f>
        <v/>
      </c>
      <c r="N408" s="118" t="n"/>
      <c r="O408" s="118">
        <f>(-1)*(COUNTIFS('Production Log'!M$3:M$3000,A408,'Production Log'!AK$3:AK$3000,"TE"))</f>
        <v/>
      </c>
      <c r="P408" s="118" t="n"/>
      <c r="Q408" s="122">
        <f>SUM(M408,O408)</f>
        <v/>
      </c>
      <c r="R408" s="118" t="n"/>
      <c r="S408" s="122">
        <f>SUM(M408,O408)</f>
        <v/>
      </c>
      <c r="T408" s="118" t="n"/>
      <c r="U408" s="122">
        <f>SUM(M408,O408)</f>
        <v/>
      </c>
      <c r="V408" s="118" t="n"/>
      <c r="W408" s="122">
        <f>U408*4</f>
        <v/>
      </c>
      <c r="X408" s="118" t="n"/>
      <c r="Y408" s="122">
        <f>M408</f>
        <v/>
      </c>
      <c r="Z408" s="118" t="n"/>
      <c r="AA408" s="122">
        <f>O408</f>
        <v/>
      </c>
      <c r="AB408" s="118" t="n"/>
      <c r="AC408" s="118" t="n"/>
      <c r="AD408" s="118" t="n"/>
      <c r="AE408" s="118" t="n"/>
    </row>
    <row r="409">
      <c r="A409" s="299" t="n">
        <v>44823</v>
      </c>
      <c r="B409" s="118" t="n"/>
      <c r="C409" s="118">
        <f>(-1)*(COUNTIF('Production Log'!L$3:L$3000,A409))</f>
        <v/>
      </c>
      <c r="D409" s="118" t="n"/>
      <c r="E409" s="122">
        <f>C409</f>
        <v/>
      </c>
      <c r="F409" s="118" t="n"/>
      <c r="G409" s="122">
        <f>C409</f>
        <v/>
      </c>
      <c r="H409" s="118" t="n"/>
      <c r="I409" s="122">
        <f>M409+O409</f>
        <v/>
      </c>
      <c r="J409" s="118" t="n"/>
      <c r="K409" s="122">
        <f>M409+O409</f>
        <v/>
      </c>
      <c r="L409" s="118" t="n"/>
      <c r="M409" s="118">
        <f>(-1)*(COUNTIFS('Production Log'!M$3:M$3000,A409,'Production Log'!AK$3:AK$3000,"PMI"))</f>
        <v/>
      </c>
      <c r="N409" s="118" t="n"/>
      <c r="O409" s="118">
        <f>(-1)*(COUNTIFS('Production Log'!M$3:M$3000,A409,'Production Log'!AK$3:AK$3000,"TE"))</f>
        <v/>
      </c>
      <c r="P409" s="118" t="n"/>
      <c r="Q409" s="122">
        <f>SUM(M409,O409)</f>
        <v/>
      </c>
      <c r="R409" s="118" t="n"/>
      <c r="S409" s="122">
        <f>SUM(M409,O409)</f>
        <v/>
      </c>
      <c r="T409" s="118" t="n"/>
      <c r="U409" s="122">
        <f>SUM(M409,O409)</f>
        <v/>
      </c>
      <c r="V409" s="118" t="n"/>
      <c r="W409" s="122">
        <f>U409*4</f>
        <v/>
      </c>
      <c r="X409" s="118" t="n"/>
      <c r="Y409" s="122">
        <f>M409</f>
        <v/>
      </c>
      <c r="Z409" s="118" t="n"/>
      <c r="AA409" s="122">
        <f>O409</f>
        <v/>
      </c>
      <c r="AB409" s="118" t="n"/>
      <c r="AC409" s="118" t="n"/>
      <c r="AD409" s="118" t="n"/>
      <c r="AE409" s="118" t="n"/>
    </row>
    <row r="410">
      <c r="A410" s="299" t="n">
        <v>44824</v>
      </c>
      <c r="B410" s="118" t="n"/>
      <c r="C410" s="118">
        <f>(-1)*(COUNTIF('Production Log'!L$3:L$3000,A410))</f>
        <v/>
      </c>
      <c r="D410" s="118" t="n"/>
      <c r="E410" s="122">
        <f>C410</f>
        <v/>
      </c>
      <c r="F410" s="118" t="n"/>
      <c r="G410" s="122">
        <f>C410</f>
        <v/>
      </c>
      <c r="H410" s="118" t="n"/>
      <c r="I410" s="122">
        <f>M410+O410</f>
        <v/>
      </c>
      <c r="J410" s="118" t="n"/>
      <c r="K410" s="122">
        <f>M410+O410</f>
        <v/>
      </c>
      <c r="L410" s="118" t="n"/>
      <c r="M410" s="118">
        <f>(-1)*(COUNTIFS('Production Log'!M$3:M$3000,A410,'Production Log'!AK$3:AK$3000,"PMI"))</f>
        <v/>
      </c>
      <c r="N410" s="118" t="n"/>
      <c r="O410" s="118">
        <f>(-1)*(COUNTIFS('Production Log'!M$3:M$3000,A410,'Production Log'!AK$3:AK$3000,"TE"))</f>
        <v/>
      </c>
      <c r="P410" s="118" t="n"/>
      <c r="Q410" s="122">
        <f>SUM(M410,O410)</f>
        <v/>
      </c>
      <c r="R410" s="118" t="n"/>
      <c r="S410" s="122">
        <f>SUM(M410,O410)</f>
        <v/>
      </c>
      <c r="T410" s="118" t="n"/>
      <c r="U410" s="122">
        <f>SUM(M410,O410)</f>
        <v/>
      </c>
      <c r="V410" s="118" t="n"/>
      <c r="W410" s="122">
        <f>U410*4</f>
        <v/>
      </c>
      <c r="X410" s="118" t="n"/>
      <c r="Y410" s="122">
        <f>M410</f>
        <v/>
      </c>
      <c r="Z410" s="118" t="n"/>
      <c r="AA410" s="122">
        <f>O410</f>
        <v/>
      </c>
      <c r="AB410" s="118" t="n"/>
      <c r="AC410" s="118" t="n"/>
      <c r="AD410" s="118" t="n"/>
      <c r="AE410" s="118" t="n"/>
    </row>
    <row r="411">
      <c r="A411" s="299" t="n">
        <v>44825</v>
      </c>
      <c r="B411" s="118" t="n"/>
      <c r="C411" s="118">
        <f>(-1)*(COUNTIF('Production Log'!L$3:L$3000,A411))</f>
        <v/>
      </c>
      <c r="D411" s="118" t="n"/>
      <c r="E411" s="122">
        <f>C411</f>
        <v/>
      </c>
      <c r="F411" s="122" t="n">
        <v>51</v>
      </c>
      <c r="G411" s="122">
        <f>C411</f>
        <v/>
      </c>
      <c r="H411" s="122" t="n">
        <v>0</v>
      </c>
      <c r="I411" s="122">
        <f>M411+O411</f>
        <v/>
      </c>
      <c r="J411" s="118" t="n"/>
      <c r="K411" s="122">
        <f>M411+O411</f>
        <v/>
      </c>
      <c r="L411" s="118" t="n"/>
      <c r="M411" s="118">
        <f>(-1)*(COUNTIFS('Production Log'!M$3:M$3000,A411,'Production Log'!AK$3:AK$3000,"PMI"))</f>
        <v/>
      </c>
      <c r="N411" s="118" t="n"/>
      <c r="O411" s="118">
        <f>(-1)*(COUNTIFS('Production Log'!M$3:M$3000,A411,'Production Log'!AK$3:AK$3000,"TE"))</f>
        <v/>
      </c>
      <c r="P411" s="118" t="n"/>
      <c r="Q411" s="122">
        <f>SUM(M411,O411)</f>
        <v/>
      </c>
      <c r="R411" s="118" t="n"/>
      <c r="S411" s="122">
        <f>SUM(M411,O411)</f>
        <v/>
      </c>
      <c r="T411" s="118" t="n"/>
      <c r="U411" s="122">
        <f>SUM(M411,O411)</f>
        <v/>
      </c>
      <c r="V411" s="118" t="n"/>
      <c r="W411" s="122">
        <f>U411*4</f>
        <v/>
      </c>
      <c r="X411" s="118" t="n"/>
      <c r="Y411" s="122">
        <f>M411</f>
        <v/>
      </c>
      <c r="Z411" s="118" t="n"/>
      <c r="AA411" s="122">
        <f>O411</f>
        <v/>
      </c>
      <c r="AB411" s="118" t="n"/>
      <c r="AC411" s="118" t="n"/>
      <c r="AD411" s="118" t="n"/>
      <c r="AE411" s="118" t="n"/>
    </row>
    <row r="412">
      <c r="A412" s="299" t="n">
        <v>44826</v>
      </c>
      <c r="B412" s="118" t="n"/>
      <c r="C412" s="118">
        <f>(-1)*(COUNTIF('Production Log'!L$3:L$3000,A412))</f>
        <v/>
      </c>
      <c r="D412" s="118" t="n"/>
      <c r="E412" s="122">
        <f>C412</f>
        <v/>
      </c>
      <c r="F412" s="118" t="n"/>
      <c r="G412" s="122">
        <f>C412</f>
        <v/>
      </c>
      <c r="H412" s="118" t="n"/>
      <c r="I412" s="122">
        <f>M412+O412</f>
        <v/>
      </c>
      <c r="J412" s="118" t="n"/>
      <c r="K412" s="122">
        <f>M412+O412</f>
        <v/>
      </c>
      <c r="L412" s="118" t="n"/>
      <c r="M412" s="118">
        <f>(-1)*(COUNTIFS('Production Log'!M$3:M$3000,A412,'Production Log'!AK$3:AK$3000,"PMI"))</f>
        <v/>
      </c>
      <c r="N412" s="118" t="n"/>
      <c r="O412" s="118">
        <f>(-1)*(COUNTIFS('Production Log'!M$3:M$3000,A412,'Production Log'!AK$3:AK$3000,"TE"))</f>
        <v/>
      </c>
      <c r="P412" s="118" t="n"/>
      <c r="Q412" s="122">
        <f>SUM(M412,O412)</f>
        <v/>
      </c>
      <c r="R412" s="118" t="n"/>
      <c r="S412" s="122">
        <f>SUM(M412,O412)</f>
        <v/>
      </c>
      <c r="T412" s="118" t="n"/>
      <c r="U412" s="122">
        <f>SUM(M412,O412)</f>
        <v/>
      </c>
      <c r="V412" s="118" t="n"/>
      <c r="W412" s="122">
        <f>U412*4</f>
        <v/>
      </c>
      <c r="X412" s="118" t="n"/>
      <c r="Y412" s="122">
        <f>M412</f>
        <v/>
      </c>
      <c r="Z412" s="118" t="n"/>
      <c r="AA412" s="122">
        <f>O412</f>
        <v/>
      </c>
      <c r="AB412" s="118" t="n"/>
      <c r="AC412" s="118" t="n"/>
      <c r="AD412" s="118" t="n"/>
      <c r="AE412" s="118" t="n"/>
    </row>
    <row r="413">
      <c r="A413" s="299" t="n">
        <v>44827</v>
      </c>
      <c r="B413" s="118" t="n"/>
      <c r="C413" s="118">
        <f>(-1)*(COUNTIF('Production Log'!L$3:L$3000,A413))</f>
        <v/>
      </c>
      <c r="D413" s="118" t="n"/>
      <c r="E413" s="122">
        <f>C413</f>
        <v/>
      </c>
      <c r="F413" s="118" t="n"/>
      <c r="G413" s="122">
        <f>C413</f>
        <v/>
      </c>
      <c r="H413" s="118" t="n"/>
      <c r="I413" s="122">
        <f>M413+O413</f>
        <v/>
      </c>
      <c r="J413" s="118" t="n"/>
      <c r="K413" s="122">
        <f>M413+O413</f>
        <v/>
      </c>
      <c r="L413" s="118" t="n"/>
      <c r="M413" s="118">
        <f>(-1)*(COUNTIFS('Production Log'!M$3:M$3000,A413,'Production Log'!AK$3:AK$3000,"PMI"))</f>
        <v/>
      </c>
      <c r="N413" s="118" t="n"/>
      <c r="O413" s="118">
        <f>(-1)*(COUNTIFS('Production Log'!M$3:M$3000,A413,'Production Log'!AK$3:AK$3000,"TE"))</f>
        <v/>
      </c>
      <c r="P413" s="118" t="n"/>
      <c r="Q413" s="122">
        <f>SUM(M413,O413)</f>
        <v/>
      </c>
      <c r="R413" s="118" t="n"/>
      <c r="S413" s="122">
        <f>SUM(M413,O413)</f>
        <v/>
      </c>
      <c r="T413" s="118" t="n"/>
      <c r="U413" s="122">
        <f>SUM(M413,O413)</f>
        <v/>
      </c>
      <c r="V413" s="118" t="n"/>
      <c r="W413" s="122">
        <f>U413*4</f>
        <v/>
      </c>
      <c r="X413" s="118" t="n"/>
      <c r="Y413" s="122">
        <f>M413</f>
        <v/>
      </c>
      <c r="Z413" s="118" t="n"/>
      <c r="AA413" s="122">
        <f>O413</f>
        <v/>
      </c>
      <c r="AB413" s="118" t="n"/>
      <c r="AC413" s="118" t="n"/>
      <c r="AD413" s="118" t="n"/>
      <c r="AE413" s="118" t="n"/>
    </row>
    <row r="414">
      <c r="A414" s="299" t="n">
        <v>44828</v>
      </c>
      <c r="B414" s="118" t="n"/>
      <c r="C414" s="118">
        <f>(-1)*(COUNTIF('Production Log'!L$3:L$3000,A414))</f>
        <v/>
      </c>
      <c r="D414" s="118" t="n"/>
      <c r="E414" s="122">
        <f>C414</f>
        <v/>
      </c>
      <c r="F414" s="118" t="n"/>
      <c r="G414" s="122">
        <f>C414</f>
        <v/>
      </c>
      <c r="H414" s="118" t="n"/>
      <c r="I414" s="122">
        <f>M414+O414</f>
        <v/>
      </c>
      <c r="J414" s="118" t="n"/>
      <c r="K414" s="122">
        <f>M414+O414</f>
        <v/>
      </c>
      <c r="L414" s="118" t="n"/>
      <c r="M414" s="118">
        <f>(-1)*(COUNTIFS('Production Log'!M$3:M$3000,A414,'Production Log'!AK$3:AK$3000,"PMI"))</f>
        <v/>
      </c>
      <c r="N414" s="118" t="n"/>
      <c r="O414" s="118">
        <f>(-1)*(COUNTIFS('Production Log'!M$3:M$3000,A414,'Production Log'!AK$3:AK$3000,"TE"))</f>
        <v/>
      </c>
      <c r="P414" s="118" t="n"/>
      <c r="Q414" s="122">
        <f>SUM(M414,O414)</f>
        <v/>
      </c>
      <c r="R414" s="118" t="n"/>
      <c r="S414" s="122">
        <f>SUM(M414,O414)</f>
        <v/>
      </c>
      <c r="T414" s="118" t="n"/>
      <c r="U414" s="122">
        <f>SUM(M414,O414)</f>
        <v/>
      </c>
      <c r="V414" s="118" t="n"/>
      <c r="W414" s="122">
        <f>U414*4</f>
        <v/>
      </c>
      <c r="X414" s="118" t="n"/>
      <c r="Y414" s="122">
        <f>M414</f>
        <v/>
      </c>
      <c r="Z414" s="118" t="n"/>
      <c r="AA414" s="122">
        <f>O414</f>
        <v/>
      </c>
      <c r="AB414" s="118" t="n"/>
      <c r="AC414" s="118" t="n"/>
      <c r="AD414" s="118" t="n"/>
      <c r="AE414" s="118" t="n"/>
    </row>
    <row r="415">
      <c r="A415" s="299" t="n">
        <v>44829</v>
      </c>
      <c r="B415" s="118" t="n"/>
      <c r="C415" s="118">
        <f>(-1)*(COUNTIF('Production Log'!L$3:L$3000,A415))</f>
        <v/>
      </c>
      <c r="D415" s="118" t="n"/>
      <c r="E415" s="122">
        <f>C415</f>
        <v/>
      </c>
      <c r="F415" s="118" t="n"/>
      <c r="G415" s="122">
        <f>C415</f>
        <v/>
      </c>
      <c r="H415" s="118" t="n"/>
      <c r="I415" s="122">
        <f>M415+O415</f>
        <v/>
      </c>
      <c r="J415" s="118" t="n"/>
      <c r="K415" s="122">
        <f>M415+O415</f>
        <v/>
      </c>
      <c r="L415" s="118" t="n"/>
      <c r="M415" s="118">
        <f>(-1)*(COUNTIFS('Production Log'!M$3:M$3000,A415,'Production Log'!AK$3:AK$3000,"PMI"))</f>
        <v/>
      </c>
      <c r="N415" s="118" t="n"/>
      <c r="O415" s="118">
        <f>(-1)*(COUNTIFS('Production Log'!M$3:M$3000,A415,'Production Log'!AK$3:AK$3000,"TE"))</f>
        <v/>
      </c>
      <c r="P415" s="118" t="n"/>
      <c r="Q415" s="122">
        <f>SUM(M415,O415)</f>
        <v/>
      </c>
      <c r="R415" s="118" t="n"/>
      <c r="S415" s="122">
        <f>SUM(M415,O415)</f>
        <v/>
      </c>
      <c r="T415" s="118" t="n"/>
      <c r="U415" s="122">
        <f>SUM(M415,O415)</f>
        <v/>
      </c>
      <c r="V415" s="118" t="n"/>
      <c r="W415" s="122">
        <f>U415*4</f>
        <v/>
      </c>
      <c r="X415" s="118" t="n"/>
      <c r="Y415" s="122">
        <f>M415</f>
        <v/>
      </c>
      <c r="Z415" s="118" t="n"/>
      <c r="AA415" s="122">
        <f>O415</f>
        <v/>
      </c>
      <c r="AB415" s="118" t="n"/>
      <c r="AC415" s="118" t="n"/>
      <c r="AD415" s="118" t="n"/>
      <c r="AE415" s="118" t="n"/>
    </row>
    <row r="416">
      <c r="A416" s="299" t="n">
        <v>44830</v>
      </c>
      <c r="B416" s="118" t="n"/>
      <c r="C416" s="118">
        <f>(-1)*(COUNTIF('Production Log'!L$3:L$3000,A416))</f>
        <v/>
      </c>
      <c r="D416" s="118" t="n"/>
      <c r="E416" s="122">
        <f>C416</f>
        <v/>
      </c>
      <c r="F416" s="118" t="n">
        <v>41</v>
      </c>
      <c r="G416" s="122">
        <f>C416</f>
        <v/>
      </c>
      <c r="H416" s="118" t="n"/>
      <c r="I416" s="122">
        <f>M416+O416</f>
        <v/>
      </c>
      <c r="J416" s="118" t="n"/>
      <c r="K416" s="122">
        <f>M416+O416</f>
        <v/>
      </c>
      <c r="L416" s="118" t="n"/>
      <c r="M416" s="118">
        <f>(-1)*(COUNTIFS('Production Log'!M$3:M$3000,A416,'Production Log'!AK$3:AK$3000,"PMI"))</f>
        <v/>
      </c>
      <c r="N416" s="118" t="n"/>
      <c r="O416" s="118">
        <f>(-1)*(COUNTIFS('Production Log'!M$3:M$3000,A416,'Production Log'!AK$3:AK$3000,"TE"))</f>
        <v/>
      </c>
      <c r="P416" s="118" t="n"/>
      <c r="Q416" s="122">
        <f>SUM(M416,O416)</f>
        <v/>
      </c>
      <c r="R416" s="118" t="n"/>
      <c r="S416" s="122">
        <f>SUM(M416,O416)</f>
        <v/>
      </c>
      <c r="T416" s="118" t="n"/>
      <c r="U416" s="122">
        <f>SUM(M416,O416)</f>
        <v/>
      </c>
      <c r="V416" s="118" t="n"/>
      <c r="W416" s="122">
        <f>U416*4</f>
        <v/>
      </c>
      <c r="X416" s="118" t="n"/>
      <c r="Y416" s="122">
        <f>M416</f>
        <v/>
      </c>
      <c r="Z416" s="118" t="n"/>
      <c r="AA416" s="122">
        <f>O416</f>
        <v/>
      </c>
      <c r="AB416" s="118" t="n"/>
      <c r="AC416" s="118" t="n"/>
      <c r="AD416" s="118" t="n"/>
      <c r="AE416" s="118" t="n"/>
    </row>
    <row r="417">
      <c r="A417" s="122" t="s">
        <v>7284</v>
      </c>
      <c r="B417" s="118" t="n"/>
      <c r="C417" s="118">
        <f>(-1)*(COUNTIF('Production Log'!L$3:L$3000,A417))</f>
        <v/>
      </c>
      <c r="D417" s="118" t="n"/>
      <c r="E417" s="122">
        <f>C417</f>
        <v/>
      </c>
      <c r="F417" s="118" t="n"/>
      <c r="G417" s="122">
        <f>C417</f>
        <v/>
      </c>
      <c r="H417" s="118" t="n"/>
      <c r="I417" s="122">
        <f>M417+O417</f>
        <v/>
      </c>
      <c r="J417" s="118" t="n"/>
      <c r="K417" s="122">
        <f>M417+O417</f>
        <v/>
      </c>
      <c r="L417" s="118" t="n"/>
      <c r="M417" s="118">
        <f>(-1)*(COUNTIFS('Production Log'!M$3:M$3000,A417,'Production Log'!AK$3:AK$3000,"PMI"))</f>
        <v/>
      </c>
      <c r="N417" s="118" t="n"/>
      <c r="O417" s="118">
        <f>(-1)*(COUNTIFS('Production Log'!M$3:M$3000,A417,'Production Log'!AK$3:AK$3000,"TE"))</f>
        <v/>
      </c>
      <c r="P417" s="118" t="n"/>
      <c r="Q417" s="122">
        <f>SUM(M417,O417)</f>
        <v/>
      </c>
      <c r="R417" s="118" t="n"/>
      <c r="S417" s="122">
        <f>SUM(M417,O417)</f>
        <v/>
      </c>
      <c r="T417" s="118" t="n"/>
      <c r="U417" s="122">
        <f>SUM(M417,O417)</f>
        <v/>
      </c>
      <c r="V417" s="118" t="n"/>
      <c r="W417" s="122">
        <f>U417*4</f>
        <v/>
      </c>
      <c r="X417" s="118" t="n"/>
      <c r="Y417" s="122">
        <f>M417</f>
        <v/>
      </c>
      <c r="Z417" s="118" t="n"/>
      <c r="AA417" s="122">
        <f>O417</f>
        <v/>
      </c>
      <c r="AB417" s="118" t="n"/>
      <c r="AC417" s="118" t="n"/>
      <c r="AD417" s="118" t="n"/>
      <c r="AE417" s="118" t="n"/>
    </row>
    <row r="418">
      <c r="A418" s="122" t="s">
        <v>7285</v>
      </c>
      <c r="B418" s="118" t="n"/>
      <c r="C418" s="118">
        <f>(-1)*(COUNTIF('Production Log'!L$3:L$3000,A418))</f>
        <v/>
      </c>
      <c r="D418" s="118" t="n"/>
      <c r="E418" s="122">
        <f>C418</f>
        <v/>
      </c>
      <c r="F418" s="118" t="n"/>
      <c r="G418" s="122">
        <f>C418</f>
        <v/>
      </c>
      <c r="H418" s="118" t="n"/>
      <c r="I418" s="122">
        <f>M418+O418</f>
        <v/>
      </c>
      <c r="J418" s="118" t="n"/>
      <c r="K418" s="122">
        <f>M418+O418</f>
        <v/>
      </c>
      <c r="L418" s="118" t="n"/>
      <c r="M418" s="118">
        <f>(-1)*(COUNTIFS('Production Log'!M$3:M$3000,A418,'Production Log'!AK$3:AK$3000,"PMI"))</f>
        <v/>
      </c>
      <c r="N418" s="118" t="n"/>
      <c r="O418" s="118">
        <f>(-1)*(COUNTIFS('Production Log'!M$3:M$3000,A418,'Production Log'!AK$3:AK$3000,"TE"))</f>
        <v/>
      </c>
      <c r="P418" s="118" t="n"/>
      <c r="Q418" s="122">
        <f>SUM(M418,O418)</f>
        <v/>
      </c>
      <c r="R418" s="118" t="n"/>
      <c r="S418" s="122">
        <f>SUM(M418,O418)</f>
        <v/>
      </c>
      <c r="T418" s="118" t="n"/>
      <c r="U418" s="122">
        <f>SUM(M418,O418)</f>
        <v/>
      </c>
      <c r="V418" s="118" t="n"/>
      <c r="W418" s="122">
        <f>U418*4</f>
        <v/>
      </c>
      <c r="X418" s="118" t="n"/>
      <c r="Y418" s="122">
        <f>M418</f>
        <v/>
      </c>
      <c r="Z418" s="118" t="n"/>
      <c r="AA418" s="122">
        <f>O418</f>
        <v/>
      </c>
      <c r="AB418" s="118" t="n"/>
      <c r="AC418" s="118" t="n"/>
      <c r="AD418" s="118" t="n"/>
      <c r="AE418" s="118" t="n"/>
    </row>
    <row r="419">
      <c r="A419" s="122" t="s">
        <v>7286</v>
      </c>
      <c r="B419" s="118" t="n"/>
      <c r="C419" s="118">
        <f>(-1)*(COUNTIF('Production Log'!L$3:L$3000,A419))</f>
        <v/>
      </c>
      <c r="D419" s="118" t="n"/>
      <c r="E419" s="122">
        <f>C419</f>
        <v/>
      </c>
      <c r="F419" s="118" t="n"/>
      <c r="G419" s="122">
        <f>C419</f>
        <v/>
      </c>
      <c r="H419" s="118" t="n">
        <v>15</v>
      </c>
      <c r="I419" s="122">
        <f>M419+O419</f>
        <v/>
      </c>
      <c r="J419" s="118" t="n"/>
      <c r="K419" s="122">
        <f>M419+O419</f>
        <v/>
      </c>
      <c r="L419" s="118" t="n"/>
      <c r="M419" s="118">
        <f>(-1)*(COUNTIFS('Production Log'!M$3:M$3000,A419,'Production Log'!AK$3:AK$3000,"PMI"))</f>
        <v/>
      </c>
      <c r="N419" s="118" t="n"/>
      <c r="O419" s="118">
        <f>(-1)*(COUNTIFS('Production Log'!M$3:M$3000,A419,'Production Log'!AK$3:AK$3000,"TE"))</f>
        <v/>
      </c>
      <c r="P419" s="118" t="n"/>
      <c r="Q419" s="122">
        <f>SUM(M419,O419)</f>
        <v/>
      </c>
      <c r="R419" s="118" t="n"/>
      <c r="S419" s="122">
        <f>SUM(M419,O419)</f>
        <v/>
      </c>
      <c r="T419" s="118" t="n"/>
      <c r="U419" s="122">
        <f>SUM(M419,O419)</f>
        <v/>
      </c>
      <c r="V419" s="118" t="n"/>
      <c r="W419" s="122">
        <f>U419*4</f>
        <v/>
      </c>
      <c r="X419" s="118" t="n"/>
      <c r="Y419" s="122">
        <f>M419</f>
        <v/>
      </c>
      <c r="Z419" s="118" t="n"/>
      <c r="AA419" s="122">
        <f>O419</f>
        <v/>
      </c>
      <c r="AB419" s="118" t="n"/>
      <c r="AC419" s="118" t="n"/>
      <c r="AD419" s="118" t="n"/>
      <c r="AE419" s="118" t="n"/>
    </row>
    <row r="420">
      <c r="A420" s="122" t="s">
        <v>7287</v>
      </c>
      <c r="B420" s="118" t="n"/>
      <c r="C420" s="118">
        <f>(-1)*(COUNTIF('Production Log'!L$3:L$3000,A420))</f>
        <v/>
      </c>
      <c r="D420" s="118" t="n"/>
      <c r="E420" s="122">
        <f>C420</f>
        <v/>
      </c>
      <c r="F420" s="118" t="n">
        <v>74</v>
      </c>
      <c r="G420" s="122">
        <f>C420</f>
        <v/>
      </c>
      <c r="H420" s="118" t="n"/>
      <c r="I420" s="122">
        <f>M420+O420</f>
        <v/>
      </c>
      <c r="J420" s="118" t="n"/>
      <c r="K420" s="122">
        <f>M420+O420</f>
        <v/>
      </c>
      <c r="L420" s="118" t="n"/>
      <c r="M420" s="118">
        <f>(-1)*(COUNTIFS('Production Log'!M$3:M$3000,A420,'Production Log'!AK$3:AK$3000,"PMI"))</f>
        <v/>
      </c>
      <c r="N420" s="118" t="n"/>
      <c r="O420" s="118">
        <f>(-1)*(COUNTIFS('Production Log'!M$3:M$3000,A420,'Production Log'!AK$3:AK$3000,"TE"))</f>
        <v/>
      </c>
      <c r="P420" s="118" t="n"/>
      <c r="Q420" s="122">
        <f>SUM(M420,O420)</f>
        <v/>
      </c>
      <c r="R420" s="118" t="n"/>
      <c r="S420" s="122">
        <f>SUM(M420,O420)</f>
        <v/>
      </c>
      <c r="T420" s="118" t="n"/>
      <c r="U420" s="122">
        <f>SUM(M420,O420)</f>
        <v/>
      </c>
      <c r="V420" s="118" t="n"/>
      <c r="W420" s="122">
        <f>U420*4</f>
        <v/>
      </c>
      <c r="X420" s="118" t="n"/>
      <c r="Y420" s="122">
        <f>M420</f>
        <v/>
      </c>
      <c r="Z420" s="118" t="n"/>
      <c r="AA420" s="122">
        <f>O420</f>
        <v/>
      </c>
      <c r="AB420" s="118" t="n"/>
      <c r="AC420" s="118" t="n"/>
      <c r="AD420" s="118" t="n"/>
      <c r="AE420" s="118" t="n"/>
    </row>
    <row r="421">
      <c r="A421" s="299" t="n">
        <v>44837</v>
      </c>
      <c r="B421" s="118" t="n"/>
      <c r="C421" s="118">
        <f>(-1)*(COUNTIF('Production Log'!L$3:L$3000,A421))</f>
        <v/>
      </c>
      <c r="D421" s="118" t="n"/>
      <c r="E421" s="122">
        <f>C421</f>
        <v/>
      </c>
      <c r="F421" s="118" t="n">
        <v>39</v>
      </c>
      <c r="G421" s="122">
        <f>C421</f>
        <v/>
      </c>
      <c r="H421" s="118" t="n"/>
      <c r="I421" s="122">
        <f>M421+O421</f>
        <v/>
      </c>
      <c r="J421" s="118" t="n">
        <v>60</v>
      </c>
      <c r="K421" s="122">
        <f>M421+O421</f>
        <v/>
      </c>
      <c r="L421" s="118" t="n"/>
      <c r="M421" s="118">
        <f>(-1)*(COUNTIFS('Production Log'!M$3:M$3000,A421,'Production Log'!AK$3:AK$3000,"PMI"))</f>
        <v/>
      </c>
      <c r="N421" s="118" t="n"/>
      <c r="O421" s="118">
        <f>(-1)*(COUNTIFS('Production Log'!M$3:M$3000,A421,'Production Log'!AK$3:AK$3000,"TE"))</f>
        <v/>
      </c>
      <c r="P421" s="118" t="n"/>
      <c r="Q421" s="122">
        <f>SUM(M421,O421)</f>
        <v/>
      </c>
      <c r="R421" s="118" t="n"/>
      <c r="S421" s="122">
        <f>SUM(M421,O421)</f>
        <v/>
      </c>
      <c r="T421" s="118" t="n"/>
      <c r="U421" s="122">
        <f>SUM(M421,O421)</f>
        <v/>
      </c>
      <c r="V421" s="118" t="n"/>
      <c r="W421" s="122">
        <f>U421*4</f>
        <v/>
      </c>
      <c r="X421" s="118" t="n"/>
      <c r="Y421" s="122">
        <f>M421</f>
        <v/>
      </c>
      <c r="Z421" s="118" t="n"/>
      <c r="AA421" s="122">
        <f>O421</f>
        <v/>
      </c>
      <c r="AB421" s="118" t="n"/>
      <c r="AC421" s="118" t="n"/>
      <c r="AD421" s="118" t="n"/>
      <c r="AE421" s="118" t="n"/>
    </row>
    <row r="422">
      <c r="A422" s="299" t="n">
        <v>44838</v>
      </c>
      <c r="B422" s="118" t="n"/>
      <c r="C422" s="118">
        <f>(-1)*(COUNTIF('Production Log'!L$3:L$3000,A422))</f>
        <v/>
      </c>
      <c r="D422" s="118" t="n"/>
      <c r="E422" s="122">
        <f>C422</f>
        <v/>
      </c>
      <c r="F422" s="118" t="n"/>
      <c r="G422" s="122">
        <f>C422</f>
        <v/>
      </c>
      <c r="H422" s="118" t="n">
        <v>25</v>
      </c>
      <c r="I422" s="122">
        <f>M422+O422</f>
        <v/>
      </c>
      <c r="J422" s="118" t="n"/>
      <c r="K422" s="122">
        <f>M422+O422</f>
        <v/>
      </c>
      <c r="L422" s="118" t="n"/>
      <c r="M422" s="118">
        <f>(-1)*(COUNTIFS('Production Log'!M$3:M$3000,A422,'Production Log'!AK$3:AK$3000,"PMI"))</f>
        <v/>
      </c>
      <c r="N422" s="118" t="n"/>
      <c r="O422" s="118">
        <f>(-1)*(COUNTIFS('Production Log'!M$3:M$3000,A422,'Production Log'!AK$3:AK$3000,"TE"))</f>
        <v/>
      </c>
      <c r="P422" s="118" t="n"/>
      <c r="Q422" s="122">
        <f>SUM(M422,O422)</f>
        <v/>
      </c>
      <c r="R422" s="118" t="n"/>
      <c r="S422" s="122">
        <f>SUM(M422,O422)</f>
        <v/>
      </c>
      <c r="T422" s="118" t="n"/>
      <c r="U422" s="122">
        <f>SUM(M422,O422)</f>
        <v/>
      </c>
      <c r="V422" s="118" t="n"/>
      <c r="W422" s="122">
        <f>U422*4</f>
        <v/>
      </c>
      <c r="X422" s="118" t="n"/>
      <c r="Y422" s="122">
        <f>M422</f>
        <v/>
      </c>
      <c r="Z422" s="118" t="n"/>
      <c r="AA422" s="122">
        <f>O422</f>
        <v/>
      </c>
      <c r="AB422" s="118" t="n"/>
      <c r="AC422" s="118" t="n"/>
      <c r="AD422" s="118" t="n"/>
      <c r="AE422" s="118" t="n"/>
    </row>
    <row r="423">
      <c r="A423" s="299" t="n">
        <v>44839</v>
      </c>
      <c r="B423" s="118" t="n"/>
      <c r="C423" s="118">
        <f>(-1)*(COUNTIF('Production Log'!L$3:L$3000,A423))</f>
        <v/>
      </c>
      <c r="D423" s="118" t="n"/>
      <c r="E423" s="122">
        <f>C423</f>
        <v/>
      </c>
      <c r="F423" s="118" t="n"/>
      <c r="G423" s="122">
        <f>C423</f>
        <v/>
      </c>
      <c r="H423" s="118" t="n"/>
      <c r="I423" s="122">
        <f>M423+O423</f>
        <v/>
      </c>
      <c r="J423" s="118" t="n"/>
      <c r="K423" s="122">
        <f>M423+O423</f>
        <v/>
      </c>
      <c r="L423" s="118" t="n"/>
      <c r="M423" s="118">
        <f>(-1)*(COUNTIFS('Production Log'!M$3:M$3000,A423,'Production Log'!AK$3:AK$3000,"PMI"))</f>
        <v/>
      </c>
      <c r="N423" s="118" t="n"/>
      <c r="O423" s="118">
        <f>(-1)*(COUNTIFS('Production Log'!M$3:M$3000,A423,'Production Log'!AK$3:AK$3000,"TE"))</f>
        <v/>
      </c>
      <c r="P423" s="118" t="n"/>
      <c r="Q423" s="122">
        <f>SUM(M423,O423)</f>
        <v/>
      </c>
      <c r="R423" s="118" t="n"/>
      <c r="S423" s="122">
        <f>SUM(M423,O423)</f>
        <v/>
      </c>
      <c r="T423" s="118" t="n"/>
      <c r="U423" s="122">
        <f>SUM(M423,O423)</f>
        <v/>
      </c>
      <c r="V423" s="118" t="n"/>
      <c r="W423" s="122">
        <f>U423*4</f>
        <v/>
      </c>
      <c r="X423" s="118" t="n"/>
      <c r="Y423" s="122">
        <f>M423</f>
        <v/>
      </c>
      <c r="Z423" s="118" t="n"/>
      <c r="AA423" s="122">
        <f>O423</f>
        <v/>
      </c>
      <c r="AB423" s="118" t="n"/>
      <c r="AC423" s="118" t="n"/>
      <c r="AD423" s="118" t="n"/>
      <c r="AE423" s="118" t="n"/>
    </row>
    <row r="424">
      <c r="A424" s="299" t="n">
        <v>44840</v>
      </c>
      <c r="B424" s="118" t="n"/>
      <c r="C424" s="118">
        <f>(-1)*(COUNTIF('Production Log'!L$3:L$3000,A424))</f>
        <v/>
      </c>
      <c r="D424" s="118" t="n"/>
      <c r="E424" s="122">
        <f>C424</f>
        <v/>
      </c>
      <c r="F424" s="118" t="n"/>
      <c r="G424" s="122">
        <f>C424</f>
        <v/>
      </c>
      <c r="H424" s="118" t="n"/>
      <c r="I424" s="122">
        <f>M424+O424</f>
        <v/>
      </c>
      <c r="J424" s="118" t="n"/>
      <c r="K424" s="122">
        <f>M424+O424</f>
        <v/>
      </c>
      <c r="L424" s="118" t="n"/>
      <c r="M424" s="118">
        <f>(-1)*(COUNTIFS('Production Log'!M$3:M$3000,A424,'Production Log'!AK$3:AK$3000,"PMI"))</f>
        <v/>
      </c>
      <c r="N424" s="118" t="n"/>
      <c r="O424" s="118">
        <f>(-1)*(COUNTIFS('Production Log'!M$3:M$3000,A424,'Production Log'!AK$3:AK$3000,"TE"))</f>
        <v/>
      </c>
      <c r="P424" s="118" t="n"/>
      <c r="Q424" s="122">
        <f>SUM(M424,O424)</f>
        <v/>
      </c>
      <c r="R424" s="118" t="n"/>
      <c r="S424" s="122">
        <f>SUM(M424,O424)</f>
        <v/>
      </c>
      <c r="T424" s="118" t="n"/>
      <c r="U424" s="122">
        <f>SUM(M424,O424)</f>
        <v/>
      </c>
      <c r="V424" s="118" t="n"/>
      <c r="W424" s="122">
        <f>U424*4</f>
        <v/>
      </c>
      <c r="X424" s="118" t="n"/>
      <c r="Y424" s="122">
        <f>M424</f>
        <v/>
      </c>
      <c r="Z424" s="118" t="n"/>
      <c r="AA424" s="122">
        <f>O424</f>
        <v/>
      </c>
      <c r="AB424" s="118" t="n"/>
      <c r="AC424" s="118" t="n"/>
      <c r="AD424" s="118" t="n"/>
      <c r="AE424" s="118" t="n"/>
    </row>
    <row r="425">
      <c r="A425" s="299" t="n">
        <v>44841</v>
      </c>
      <c r="B425" s="118" t="n"/>
      <c r="C425" s="118">
        <f>(-1)*(COUNTIF('Production Log'!L$3:L$3000,A425))</f>
        <v/>
      </c>
      <c r="D425" s="118" t="n"/>
      <c r="E425" s="122">
        <f>C425</f>
        <v/>
      </c>
      <c r="F425" s="118" t="n"/>
      <c r="G425" s="122">
        <f>C425</f>
        <v/>
      </c>
      <c r="H425" s="118" t="n">
        <v>33</v>
      </c>
      <c r="I425" s="122">
        <f>M425+O425</f>
        <v/>
      </c>
      <c r="J425" s="118" t="n"/>
      <c r="K425" s="122">
        <f>M425+O425</f>
        <v/>
      </c>
      <c r="L425" s="118" t="n"/>
      <c r="M425" s="118">
        <f>(-1)*(COUNTIFS('Production Log'!M$3:M$3000,A425,'Production Log'!AK$3:AK$3000,"PMI"))</f>
        <v/>
      </c>
      <c r="N425" s="118" t="n"/>
      <c r="O425" s="118">
        <f>(-1)*(COUNTIFS('Production Log'!M$3:M$3000,A425,'Production Log'!AK$3:AK$3000,"TE"))</f>
        <v/>
      </c>
      <c r="P425" s="118" t="n"/>
      <c r="Q425" s="122">
        <f>SUM(M425,O425)</f>
        <v/>
      </c>
      <c r="R425" s="118" t="n"/>
      <c r="S425" s="122">
        <f>SUM(M425,O425)</f>
        <v/>
      </c>
      <c r="T425" s="118" t="n"/>
      <c r="U425" s="122">
        <f>SUM(M425,O425)</f>
        <v/>
      </c>
      <c r="V425" s="118" t="n"/>
      <c r="W425" s="122">
        <f>U425*4</f>
        <v/>
      </c>
      <c r="X425" s="118" t="n"/>
      <c r="Y425" s="122">
        <f>M425</f>
        <v/>
      </c>
      <c r="Z425" s="118" t="n"/>
      <c r="AA425" s="122">
        <f>O425</f>
        <v/>
      </c>
      <c r="AB425" s="118" t="n"/>
      <c r="AC425" s="118" t="n"/>
      <c r="AD425" s="118" t="n"/>
      <c r="AE425" s="118" t="n"/>
    </row>
    <row r="426">
      <c r="A426" s="299" t="n">
        <v>44842</v>
      </c>
      <c r="B426" s="118" t="n"/>
      <c r="C426" s="118">
        <f>(-1)*(COUNTIF('Production Log'!L$3:L$3000,A426))</f>
        <v/>
      </c>
      <c r="D426" s="118" t="n"/>
      <c r="E426" s="122">
        <f>C426</f>
        <v/>
      </c>
      <c r="F426" s="118" t="n"/>
      <c r="G426" s="122">
        <f>C426</f>
        <v/>
      </c>
      <c r="H426" s="118" t="n"/>
      <c r="I426" s="122">
        <f>M426+O426</f>
        <v/>
      </c>
      <c r="J426" s="118" t="n"/>
      <c r="K426" s="122">
        <f>M426+O426</f>
        <v/>
      </c>
      <c r="L426" s="118" t="n"/>
      <c r="M426" s="118">
        <f>(-1)*(COUNTIFS('Production Log'!M$3:M$3000,A426,'Production Log'!AK$3:AK$3000,"PMI"))</f>
        <v/>
      </c>
      <c r="N426" s="118" t="n"/>
      <c r="O426" s="118">
        <f>(-1)*(COUNTIFS('Production Log'!M$3:M$3000,A426,'Production Log'!AK$3:AK$3000,"TE"))</f>
        <v/>
      </c>
      <c r="P426" s="118" t="n"/>
      <c r="Q426" s="122">
        <f>SUM(M426,O426)</f>
        <v/>
      </c>
      <c r="R426" s="118" t="n"/>
      <c r="S426" s="122">
        <f>SUM(M426,O426)</f>
        <v/>
      </c>
      <c r="T426" s="118" t="n"/>
      <c r="U426" s="122">
        <f>SUM(M426,O426)</f>
        <v/>
      </c>
      <c r="V426" s="118" t="n"/>
      <c r="W426" s="122">
        <f>U426*4</f>
        <v/>
      </c>
      <c r="X426" s="118" t="n"/>
      <c r="Y426" s="122">
        <f>M426</f>
        <v/>
      </c>
      <c r="Z426" s="118" t="n"/>
      <c r="AA426" s="122">
        <f>O426</f>
        <v/>
      </c>
      <c r="AB426" s="118" t="n"/>
      <c r="AC426" s="118" t="n"/>
      <c r="AD426" s="118" t="n"/>
      <c r="AE426" s="118" t="n"/>
    </row>
    <row r="427">
      <c r="A427" s="299" t="n">
        <v>44843</v>
      </c>
      <c r="B427" s="118" t="n"/>
      <c r="C427" s="118">
        <f>(-1)*(COUNTIF('Production Log'!L$3:L$3000,A427))</f>
        <v/>
      </c>
      <c r="D427" s="118" t="n"/>
      <c r="E427" s="122">
        <f>C427</f>
        <v/>
      </c>
      <c r="F427" s="118" t="n"/>
      <c r="G427" s="122">
        <f>C427</f>
        <v/>
      </c>
      <c r="H427" s="118" t="n"/>
      <c r="I427" s="122">
        <f>M427+O427</f>
        <v/>
      </c>
      <c r="J427" s="118" t="n"/>
      <c r="K427" s="122">
        <f>M427+O427</f>
        <v/>
      </c>
      <c r="L427" s="118" t="n"/>
      <c r="M427" s="118">
        <f>(-1)*(COUNTIFS('Production Log'!M$3:M$3000,A427,'Production Log'!AK$3:AK$3000,"PMI"))</f>
        <v/>
      </c>
      <c r="N427" s="118" t="n"/>
      <c r="O427" s="118">
        <f>(-1)*(COUNTIFS('Production Log'!M$3:M$3000,A427,'Production Log'!AK$3:AK$3000,"TE"))</f>
        <v/>
      </c>
      <c r="P427" s="118" t="n"/>
      <c r="Q427" s="122">
        <f>SUM(M427,O427)</f>
        <v/>
      </c>
      <c r="R427" s="118" t="n"/>
      <c r="S427" s="122">
        <f>SUM(M427,O427)</f>
        <v/>
      </c>
      <c r="T427" s="118" t="n"/>
      <c r="U427" s="122">
        <f>SUM(M427,O427)</f>
        <v/>
      </c>
      <c r="V427" s="118" t="n"/>
      <c r="W427" s="122">
        <f>U427*4</f>
        <v/>
      </c>
      <c r="X427" s="118" t="n"/>
      <c r="Y427" s="122">
        <f>M427</f>
        <v/>
      </c>
      <c r="Z427" s="118" t="n"/>
      <c r="AA427" s="122">
        <f>O427</f>
        <v/>
      </c>
      <c r="AB427" s="118" t="n"/>
      <c r="AC427" s="118" t="n"/>
      <c r="AD427" s="118" t="n"/>
      <c r="AE427" s="118" t="n"/>
    </row>
    <row r="428">
      <c r="A428" s="299" t="n">
        <v>44844</v>
      </c>
      <c r="B428" s="118" t="n"/>
      <c r="C428" s="118">
        <f>(-1)*(COUNTIF('Production Log'!L$3:L$3000,A428))</f>
        <v/>
      </c>
      <c r="D428" s="118" t="n"/>
      <c r="E428" s="122">
        <f>C428</f>
        <v/>
      </c>
      <c r="F428" s="118" t="n"/>
      <c r="G428" s="122">
        <f>C428</f>
        <v/>
      </c>
      <c r="H428" s="118" t="n"/>
      <c r="I428" s="122">
        <f>M428+O428</f>
        <v/>
      </c>
      <c r="J428" s="118" t="n"/>
      <c r="K428" s="122">
        <f>M428+O428</f>
        <v/>
      </c>
      <c r="L428" s="118" t="n"/>
      <c r="M428" s="118">
        <f>(-1)*(COUNTIFS('Production Log'!M$3:M$3000,A428,'Production Log'!AK$3:AK$3000,"PMI"))</f>
        <v/>
      </c>
      <c r="N428" s="118" t="n"/>
      <c r="O428" s="118">
        <f>(-1)*(COUNTIFS('Production Log'!M$3:M$3000,A428,'Production Log'!AK$3:AK$3000,"TE"))</f>
        <v/>
      </c>
      <c r="P428" s="118" t="n"/>
      <c r="Q428" s="122">
        <f>SUM(M428,O428)</f>
        <v/>
      </c>
      <c r="R428" s="118" t="n"/>
      <c r="S428" s="122">
        <f>SUM(M428,O428)</f>
        <v/>
      </c>
      <c r="T428" s="118" t="n"/>
      <c r="U428" s="122">
        <f>SUM(M428,O428)</f>
        <v/>
      </c>
      <c r="V428" s="118" t="n"/>
      <c r="W428" s="122">
        <f>U428*4</f>
        <v/>
      </c>
      <c r="X428" s="118" t="n"/>
      <c r="Y428" s="122">
        <f>M428</f>
        <v/>
      </c>
      <c r="Z428" s="118" t="n"/>
      <c r="AA428" s="122">
        <f>O428</f>
        <v/>
      </c>
      <c r="AB428" s="118" t="n"/>
      <c r="AC428" s="118" t="n"/>
      <c r="AD428" s="118" t="n"/>
      <c r="AE428" s="118" t="n"/>
    </row>
    <row r="429">
      <c r="A429" s="299" t="n">
        <v>44845</v>
      </c>
      <c r="B429" s="118" t="n"/>
      <c r="C429" s="118">
        <f>(-1)*(COUNTIF('Production Log'!L$3:L$3000,A429))</f>
        <v/>
      </c>
      <c r="D429" s="118" t="n"/>
      <c r="E429" s="122">
        <f>C429</f>
        <v/>
      </c>
      <c r="F429" s="118" t="n"/>
      <c r="G429" s="122">
        <f>C429</f>
        <v/>
      </c>
      <c r="H429" s="118" t="n"/>
      <c r="I429" s="122">
        <f>M429+O429</f>
        <v/>
      </c>
      <c r="J429" s="118" t="n"/>
      <c r="K429" s="122">
        <f>M429+O429</f>
        <v/>
      </c>
      <c r="L429" s="118" t="n"/>
      <c r="M429" s="118">
        <f>(-1)*(COUNTIFS('Production Log'!M$3:M$3000,A429,'Production Log'!AK$3:AK$3000,"PMI"))</f>
        <v/>
      </c>
      <c r="N429" s="118" t="n"/>
      <c r="O429" s="118">
        <f>(-1)*(COUNTIFS('Production Log'!M$3:M$3000,A429,'Production Log'!AK$3:AK$3000,"TE"))</f>
        <v/>
      </c>
      <c r="P429" s="118" t="n"/>
      <c r="Q429" s="122">
        <f>SUM(M429,O429)</f>
        <v/>
      </c>
      <c r="R429" s="118" t="n"/>
      <c r="S429" s="122">
        <f>SUM(M429,O429)</f>
        <v/>
      </c>
      <c r="T429" s="118" t="n"/>
      <c r="U429" s="122">
        <f>SUM(M429,O429)</f>
        <v/>
      </c>
      <c r="V429" s="118" t="n"/>
      <c r="W429" s="122">
        <f>U429*4</f>
        <v/>
      </c>
      <c r="X429" s="118" t="n"/>
      <c r="Y429" s="122">
        <f>M429</f>
        <v/>
      </c>
      <c r="Z429" s="118" t="n"/>
      <c r="AA429" s="122">
        <f>O429</f>
        <v/>
      </c>
      <c r="AB429" s="118" t="n"/>
      <c r="AC429" s="118" t="n"/>
      <c r="AD429" s="118" t="n"/>
      <c r="AE429" s="118" t="n"/>
    </row>
    <row r="430">
      <c r="A430" s="299" t="n">
        <v>44846</v>
      </c>
      <c r="B430" s="118" t="n"/>
      <c r="C430" s="118">
        <f>(-1)*(COUNTIF('Production Log'!L$3:L$3000,A430))</f>
        <v/>
      </c>
      <c r="D430" s="118" t="n"/>
      <c r="E430" s="122">
        <f>C430</f>
        <v/>
      </c>
      <c r="F430" s="118" t="n"/>
      <c r="G430" s="122">
        <f>C430</f>
        <v/>
      </c>
      <c r="H430" s="118" t="n"/>
      <c r="I430" s="122">
        <f>M430+O430</f>
        <v/>
      </c>
      <c r="J430" s="118" t="n"/>
      <c r="K430" s="122">
        <f>M430+O430</f>
        <v/>
      </c>
      <c r="L430" s="118" t="n"/>
      <c r="M430" s="118">
        <f>(-1)*(COUNTIFS('Production Log'!M$3:M$3000,A430,'Production Log'!AK$3:AK$3000,"PMI"))</f>
        <v/>
      </c>
      <c r="N430" s="118" t="n"/>
      <c r="O430" s="118">
        <f>(-1)*(COUNTIFS('Production Log'!M$3:M$3000,A430,'Production Log'!AK$3:AK$3000,"TE"))</f>
        <v/>
      </c>
      <c r="P430" s="118" t="n"/>
      <c r="Q430" s="122">
        <f>SUM(M430,O430)</f>
        <v/>
      </c>
      <c r="R430" s="118" t="n"/>
      <c r="S430" s="122">
        <f>SUM(M430,O430)</f>
        <v/>
      </c>
      <c r="T430" s="118" t="n"/>
      <c r="U430" s="122">
        <f>SUM(M430,O430)</f>
        <v/>
      </c>
      <c r="V430" s="118" t="n"/>
      <c r="W430" s="122">
        <f>U430*4</f>
        <v/>
      </c>
      <c r="X430" s="118" t="n"/>
      <c r="Y430" s="122">
        <f>M430</f>
        <v/>
      </c>
      <c r="Z430" s="118" t="n"/>
      <c r="AA430" s="122">
        <f>O430</f>
        <v/>
      </c>
      <c r="AB430" s="118" t="n"/>
      <c r="AC430" s="118" t="n"/>
      <c r="AD430" s="118" t="n"/>
      <c r="AE430" s="118" t="n"/>
    </row>
    <row r="431">
      <c r="A431" s="299" t="n">
        <v>44847</v>
      </c>
      <c r="B431" s="118" t="n"/>
      <c r="C431" s="118">
        <f>(-1)*(COUNTIF('Production Log'!L$3:L$3000,A431))</f>
        <v/>
      </c>
      <c r="D431" s="118" t="n"/>
      <c r="E431" s="122">
        <f>C431</f>
        <v/>
      </c>
      <c r="F431" s="118" t="n"/>
      <c r="G431" s="122">
        <f>C431</f>
        <v/>
      </c>
      <c r="H431" s="118" t="n"/>
      <c r="I431" s="122">
        <f>M431+O431</f>
        <v/>
      </c>
      <c r="J431" s="118" t="n"/>
      <c r="K431" s="122">
        <f>M431+O431</f>
        <v/>
      </c>
      <c r="L431" s="118" t="n"/>
      <c r="M431" s="118">
        <f>(-1)*(COUNTIFS('Production Log'!M$3:M$3000,A431,'Production Log'!AK$3:AK$3000,"PMI"))</f>
        <v/>
      </c>
      <c r="N431" s="118" t="n"/>
      <c r="O431" s="118">
        <f>(-1)*(COUNTIFS('Production Log'!M$3:M$3000,A431,'Production Log'!AK$3:AK$3000,"TE"))</f>
        <v/>
      </c>
      <c r="P431" s="118" t="n"/>
      <c r="Q431" s="122">
        <f>SUM(M431,O431)</f>
        <v/>
      </c>
      <c r="R431" s="118" t="n"/>
      <c r="S431" s="122">
        <f>SUM(M431,O431)</f>
        <v/>
      </c>
      <c r="T431" s="118" t="n"/>
      <c r="U431" s="122">
        <f>SUM(M431,O431)</f>
        <v/>
      </c>
      <c r="V431" s="118" t="n"/>
      <c r="W431" s="122">
        <f>U431*4</f>
        <v/>
      </c>
      <c r="X431" s="118" t="n"/>
      <c r="Y431" s="122">
        <f>M431</f>
        <v/>
      </c>
      <c r="Z431" s="118" t="n"/>
      <c r="AA431" s="122">
        <f>O431</f>
        <v/>
      </c>
      <c r="AB431" s="118" t="n"/>
      <c r="AC431" s="118" t="n"/>
      <c r="AD431" s="118" t="n"/>
      <c r="AE431" s="118" t="n"/>
    </row>
    <row r="432">
      <c r="A432" s="299" t="n">
        <v>44848</v>
      </c>
      <c r="B432" s="118" t="n"/>
      <c r="C432" s="118">
        <f>(-1)*(COUNTIF('Production Log'!L$3:L$3000,A432))</f>
        <v/>
      </c>
      <c r="D432" s="118" t="n"/>
      <c r="E432" s="122">
        <f>C432</f>
        <v/>
      </c>
      <c r="F432" s="118" t="n"/>
      <c r="G432" s="122">
        <f>C432</f>
        <v/>
      </c>
      <c r="H432" s="118" t="n"/>
      <c r="I432" s="122">
        <f>M432+O432</f>
        <v/>
      </c>
      <c r="J432" s="118" t="n"/>
      <c r="K432" s="122">
        <f>M432+O432</f>
        <v/>
      </c>
      <c r="L432" s="118" t="n"/>
      <c r="M432" s="118">
        <f>(-1)*(COUNTIFS('Production Log'!M$3:M$3000,A432,'Production Log'!AK$3:AK$3000,"PMI"))</f>
        <v/>
      </c>
      <c r="N432" s="118" t="n"/>
      <c r="O432" s="118">
        <f>(-1)*(COUNTIFS('Production Log'!M$3:M$3000,A432,'Production Log'!AK$3:AK$3000,"TE"))</f>
        <v/>
      </c>
      <c r="P432" s="118" t="n"/>
      <c r="Q432" s="122">
        <f>SUM(M432,O432)</f>
        <v/>
      </c>
      <c r="R432" s="118" t="n"/>
      <c r="S432" s="122">
        <f>SUM(M432,O432)</f>
        <v/>
      </c>
      <c r="T432" s="118" t="n"/>
      <c r="U432" s="122">
        <f>SUM(M432,O432)</f>
        <v/>
      </c>
      <c r="V432" s="118" t="n"/>
      <c r="W432" s="122">
        <f>U432*4</f>
        <v/>
      </c>
      <c r="X432" s="118" t="n"/>
      <c r="Y432" s="122">
        <f>M432</f>
        <v/>
      </c>
      <c r="Z432" s="118" t="n"/>
      <c r="AA432" s="122">
        <f>O432</f>
        <v/>
      </c>
      <c r="AB432" s="118" t="n"/>
      <c r="AC432" s="118" t="n"/>
      <c r="AD432" s="118" t="n"/>
      <c r="AE432" s="118" t="n"/>
    </row>
    <row r="433">
      <c r="A433" s="299" t="n">
        <v>44849</v>
      </c>
      <c r="B433" s="118" t="n"/>
      <c r="C433" s="118">
        <f>(-1)*(COUNTIF('Production Log'!L$3:L$3000,A433))</f>
        <v/>
      </c>
      <c r="D433" s="118" t="n"/>
      <c r="E433" s="122">
        <f>C433</f>
        <v/>
      </c>
      <c r="F433" s="118" t="n"/>
      <c r="G433" s="122">
        <f>C433</f>
        <v/>
      </c>
      <c r="H433" s="118" t="n"/>
      <c r="I433" s="122">
        <f>M433+O433</f>
        <v/>
      </c>
      <c r="J433" s="118" t="n"/>
      <c r="K433" s="122">
        <f>M433+O433</f>
        <v/>
      </c>
      <c r="L433" s="118" t="n"/>
      <c r="M433" s="118">
        <f>(-1)*(COUNTIFS('Production Log'!M$3:M$3000,A433,'Production Log'!AK$3:AK$3000,"PMI"))</f>
        <v/>
      </c>
      <c r="N433" s="118" t="n"/>
      <c r="O433" s="118">
        <f>(-1)*(COUNTIFS('Production Log'!M$3:M$3000,A433,'Production Log'!AK$3:AK$3000,"TE"))</f>
        <v/>
      </c>
      <c r="P433" s="118" t="n"/>
      <c r="Q433" s="122">
        <f>SUM(M433,O433)</f>
        <v/>
      </c>
      <c r="R433" s="118" t="n"/>
      <c r="S433" s="122">
        <f>SUM(M433,O433)</f>
        <v/>
      </c>
      <c r="T433" s="118" t="n"/>
      <c r="U433" s="122">
        <f>SUM(M433,O433)</f>
        <v/>
      </c>
      <c r="V433" s="118" t="n"/>
      <c r="W433" s="122">
        <f>U433*4</f>
        <v/>
      </c>
      <c r="X433" s="118" t="n"/>
      <c r="Y433" s="122">
        <f>M433</f>
        <v/>
      </c>
      <c r="Z433" s="118" t="n"/>
      <c r="AA433" s="122">
        <f>O433</f>
        <v/>
      </c>
      <c r="AB433" s="118" t="n"/>
      <c r="AC433" s="118" t="n"/>
      <c r="AD433" s="118" t="n"/>
      <c r="AE433" s="118" t="n"/>
    </row>
    <row r="434">
      <c r="A434" s="299" t="n">
        <v>44850</v>
      </c>
      <c r="B434" s="118" t="n"/>
      <c r="C434" s="118">
        <f>(-1)*(COUNTIF('Production Log'!L$3:L$3000,A434))</f>
        <v/>
      </c>
      <c r="D434" s="118" t="n"/>
      <c r="E434" s="122">
        <f>C434</f>
        <v/>
      </c>
      <c r="F434" s="118" t="n"/>
      <c r="G434" s="122">
        <f>C434</f>
        <v/>
      </c>
      <c r="H434" s="118" t="n"/>
      <c r="I434" s="122">
        <f>M434+O434</f>
        <v/>
      </c>
      <c r="J434" s="118" t="n"/>
      <c r="K434" s="122">
        <f>M434+O434</f>
        <v/>
      </c>
      <c r="L434" s="118" t="n"/>
      <c r="M434" s="118">
        <f>(-1)*(COUNTIFS('Production Log'!M$3:M$3000,A434,'Production Log'!AK$3:AK$3000,"PMI"))</f>
        <v/>
      </c>
      <c r="N434" s="118" t="n"/>
      <c r="O434" s="118">
        <f>(-1)*(COUNTIFS('Production Log'!M$3:M$3000,A434,'Production Log'!AK$3:AK$3000,"TE"))</f>
        <v/>
      </c>
      <c r="P434" s="118" t="n"/>
      <c r="Q434" s="122">
        <f>SUM(M434,O434)</f>
        <v/>
      </c>
      <c r="R434" s="118" t="n"/>
      <c r="S434" s="122">
        <f>SUM(M434,O434)</f>
        <v/>
      </c>
      <c r="T434" s="118" t="n"/>
      <c r="U434" s="122">
        <f>SUM(M434,O434)</f>
        <v/>
      </c>
      <c r="V434" s="118" t="n"/>
      <c r="W434" s="122">
        <f>U434*4</f>
        <v/>
      </c>
      <c r="X434" s="118" t="n"/>
      <c r="Y434" s="122">
        <f>M434</f>
        <v/>
      </c>
      <c r="Z434" s="118" t="n"/>
      <c r="AA434" s="122">
        <f>O434</f>
        <v/>
      </c>
      <c r="AB434" s="118" t="n"/>
      <c r="AC434" s="118" t="n"/>
      <c r="AD434" s="118" t="n"/>
      <c r="AE434" s="118" t="n"/>
    </row>
    <row r="435">
      <c r="A435" s="299" t="n">
        <v>44851</v>
      </c>
      <c r="B435" s="118" t="n"/>
      <c r="C435" s="118">
        <f>(-1)*(COUNTIF('Production Log'!L$3:L$3000,A435))</f>
        <v/>
      </c>
      <c r="D435" s="118" t="n"/>
      <c r="E435" s="122">
        <f>C435</f>
        <v/>
      </c>
      <c r="F435" s="118" t="n"/>
      <c r="G435" s="122">
        <f>C435</f>
        <v/>
      </c>
      <c r="H435" s="118" t="n"/>
      <c r="I435" s="122">
        <f>M435+O435</f>
        <v/>
      </c>
      <c r="J435" s="118" t="n"/>
      <c r="K435" s="122">
        <f>M435+O435</f>
        <v/>
      </c>
      <c r="L435" s="118" t="n"/>
      <c r="M435" s="118">
        <f>(-1)*(COUNTIFS('Production Log'!M$3:M$3000,A435,'Production Log'!AK$3:AK$3000,"PMI"))</f>
        <v/>
      </c>
      <c r="N435" s="118" t="n"/>
      <c r="O435" s="118">
        <f>(-1)*(COUNTIFS('Production Log'!M$3:M$3000,A435,'Production Log'!AK$3:AK$3000,"TE"))</f>
        <v/>
      </c>
      <c r="P435" s="118" t="n"/>
      <c r="Q435" s="122">
        <f>SUM(M435,O435)</f>
        <v/>
      </c>
      <c r="R435" s="118" t="n"/>
      <c r="S435" s="122">
        <f>SUM(M435,O435)</f>
        <v/>
      </c>
      <c r="T435" s="118" t="n"/>
      <c r="U435" s="122">
        <f>SUM(M435,O435)</f>
        <v/>
      </c>
      <c r="V435" s="118" t="n"/>
      <c r="W435" s="122">
        <f>U435*4</f>
        <v/>
      </c>
      <c r="X435" s="118" t="n"/>
      <c r="Y435" s="122">
        <f>M435</f>
        <v/>
      </c>
      <c r="Z435" s="118" t="n"/>
      <c r="AA435" s="122">
        <f>O435</f>
        <v/>
      </c>
      <c r="AB435" s="118" t="n"/>
      <c r="AC435" s="118" t="n"/>
      <c r="AD435" s="118" t="n"/>
      <c r="AE435" s="118" t="n"/>
    </row>
    <row r="436">
      <c r="A436" s="299" t="n">
        <v>44852</v>
      </c>
      <c r="B436" s="118" t="n"/>
      <c r="C436" s="118">
        <f>(-1)*(COUNTIF('Production Log'!L$3:L$3000,A436))</f>
        <v/>
      </c>
      <c r="D436" s="118" t="n"/>
      <c r="E436" s="122">
        <f>C436</f>
        <v/>
      </c>
      <c r="F436" s="118" t="n"/>
      <c r="G436" s="122">
        <f>C436</f>
        <v/>
      </c>
      <c r="H436" s="118" t="n"/>
      <c r="I436" s="122">
        <f>M436+O436</f>
        <v/>
      </c>
      <c r="J436" s="118" t="n"/>
      <c r="K436" s="122">
        <f>M436+O436</f>
        <v/>
      </c>
      <c r="L436" s="118" t="n"/>
      <c r="M436" s="118">
        <f>(-1)*(COUNTIFS('Production Log'!M$3:M$3000,A436,'Production Log'!AK$3:AK$3000,"PMI"))</f>
        <v/>
      </c>
      <c r="N436" s="118" t="n"/>
      <c r="O436" s="118">
        <f>(-1)*(COUNTIFS('Production Log'!M$3:M$3000,A436,'Production Log'!AK$3:AK$3000,"TE"))</f>
        <v/>
      </c>
      <c r="P436" s="118" t="n"/>
      <c r="Q436" s="122">
        <f>SUM(M436,O436)</f>
        <v/>
      </c>
      <c r="R436" s="118" t="n"/>
      <c r="S436" s="122">
        <f>SUM(M436,O436)</f>
        <v/>
      </c>
      <c r="T436" s="118" t="n"/>
      <c r="U436" s="122">
        <f>SUM(M436,O436)</f>
        <v/>
      </c>
      <c r="V436" s="118" t="n"/>
      <c r="W436" s="122">
        <f>U436*4</f>
        <v/>
      </c>
      <c r="X436" s="118" t="n"/>
      <c r="Y436" s="122">
        <f>M436</f>
        <v/>
      </c>
      <c r="Z436" s="118" t="n"/>
      <c r="AA436" s="122">
        <f>O436</f>
        <v/>
      </c>
      <c r="AB436" s="118" t="n"/>
      <c r="AC436" s="118" t="n"/>
      <c r="AD436" s="118" t="n"/>
      <c r="AE436" s="118" t="n"/>
    </row>
    <row r="437">
      <c r="A437" s="299" t="n">
        <v>44853</v>
      </c>
      <c r="B437" s="118" t="n"/>
      <c r="C437" s="118">
        <f>(-1)*(COUNTIF('Production Log'!L$3:L$3000,A437))</f>
        <v/>
      </c>
      <c r="D437" s="118" t="n"/>
      <c r="E437" s="122">
        <f>C437</f>
        <v/>
      </c>
      <c r="F437" s="118" t="n"/>
      <c r="G437" s="122">
        <f>C437</f>
        <v/>
      </c>
      <c r="H437" s="118" t="n"/>
      <c r="I437" s="122">
        <f>M437+O437</f>
        <v/>
      </c>
      <c r="J437" s="118" t="n"/>
      <c r="K437" s="122">
        <f>M437+O437</f>
        <v/>
      </c>
      <c r="L437" s="118" t="n"/>
      <c r="M437" s="118">
        <f>(-1)*(COUNTIFS('Production Log'!M$3:M$3000,A437,'Production Log'!AK$3:AK$3000,"PMI"))</f>
        <v/>
      </c>
      <c r="N437" s="118" t="n"/>
      <c r="O437" s="118">
        <f>(-1)*(COUNTIFS('Production Log'!M$3:M$3000,A437,'Production Log'!AK$3:AK$3000,"TE"))</f>
        <v/>
      </c>
      <c r="P437" s="118" t="n"/>
      <c r="Q437" s="122">
        <f>SUM(M437,O437)</f>
        <v/>
      </c>
      <c r="R437" s="118" t="n"/>
      <c r="S437" s="122">
        <f>SUM(M437,O437)</f>
        <v/>
      </c>
      <c r="T437" s="118" t="n"/>
      <c r="U437" s="122">
        <f>SUM(M437,O437)</f>
        <v/>
      </c>
      <c r="V437" s="118" t="n"/>
      <c r="W437" s="122">
        <f>U437*4</f>
        <v/>
      </c>
      <c r="X437" s="118" t="n"/>
      <c r="Y437" s="122">
        <f>M437</f>
        <v/>
      </c>
      <c r="Z437" s="118" t="n"/>
      <c r="AA437" s="122">
        <f>O437</f>
        <v/>
      </c>
      <c r="AB437" s="118" t="n"/>
      <c r="AC437" s="118" t="n"/>
      <c r="AD437" s="118" t="n"/>
      <c r="AE437" s="118" t="n"/>
    </row>
    <row r="438">
      <c r="A438" s="299" t="n">
        <v>44854</v>
      </c>
      <c r="B438" s="118" t="n"/>
      <c r="C438" s="118">
        <f>(-1)*(COUNTIF('Production Log'!L$3:L$3000,A438))</f>
        <v/>
      </c>
      <c r="D438" s="118" t="n"/>
      <c r="E438" s="122">
        <f>C438</f>
        <v/>
      </c>
      <c r="F438" s="118" t="n"/>
      <c r="G438" s="122">
        <f>C438</f>
        <v/>
      </c>
      <c r="H438" s="118" t="n"/>
      <c r="I438" s="122">
        <f>M438+O438</f>
        <v/>
      </c>
      <c r="J438" s="118" t="n"/>
      <c r="K438" s="122">
        <f>M438+O438</f>
        <v/>
      </c>
      <c r="L438" s="118" t="n"/>
      <c r="M438" s="118">
        <f>(-1)*(COUNTIFS('Production Log'!M$3:M$3000,A438,'Production Log'!AK$3:AK$3000,"PMI"))</f>
        <v/>
      </c>
      <c r="N438" s="118" t="n"/>
      <c r="O438" s="118">
        <f>(-1)*(COUNTIFS('Production Log'!M$3:M$3000,A438,'Production Log'!AK$3:AK$3000,"TE"))</f>
        <v/>
      </c>
      <c r="P438" s="118" t="n"/>
      <c r="Q438" s="122">
        <f>SUM(M438,O438)</f>
        <v/>
      </c>
      <c r="R438" s="118" t="n"/>
      <c r="S438" s="122">
        <f>SUM(M438,O438)</f>
        <v/>
      </c>
      <c r="T438" s="118" t="n"/>
      <c r="U438" s="122">
        <f>SUM(M438,O438)</f>
        <v/>
      </c>
      <c r="V438" s="118" t="n"/>
      <c r="W438" s="122">
        <f>U438*4</f>
        <v/>
      </c>
      <c r="X438" s="118" t="n"/>
      <c r="Y438" s="122">
        <f>M438</f>
        <v/>
      </c>
      <c r="Z438" s="118" t="n"/>
      <c r="AA438" s="122">
        <f>O438</f>
        <v/>
      </c>
      <c r="AB438" s="118" t="n"/>
      <c r="AC438" s="118" t="n"/>
      <c r="AD438" s="118" t="n"/>
      <c r="AE438" s="118" t="n"/>
    </row>
    <row r="439">
      <c r="A439" s="299" t="n">
        <v>44855</v>
      </c>
      <c r="B439" s="118" t="n"/>
      <c r="C439" s="118">
        <f>(-1)*(COUNTIF('Production Log'!L$3:L$3000,A439))</f>
        <v/>
      </c>
      <c r="D439" s="118" t="n"/>
      <c r="E439" s="122">
        <f>C439</f>
        <v/>
      </c>
      <c r="F439" s="118" t="n"/>
      <c r="G439" s="122">
        <f>C439</f>
        <v/>
      </c>
      <c r="H439" s="118" t="n"/>
      <c r="I439" s="122">
        <f>M439+O439</f>
        <v/>
      </c>
      <c r="J439" s="118" t="n"/>
      <c r="K439" s="122">
        <f>M439+O439</f>
        <v/>
      </c>
      <c r="L439" s="118" t="n"/>
      <c r="M439" s="118">
        <f>(-1)*(COUNTIFS('Production Log'!M$3:M$3000,A439,'Production Log'!AK$3:AK$3000,"PMI"))</f>
        <v/>
      </c>
      <c r="N439" s="118" t="n"/>
      <c r="O439" s="118">
        <f>(-1)*(COUNTIFS('Production Log'!M$3:M$3000,A439,'Production Log'!AK$3:AK$3000,"TE"))</f>
        <v/>
      </c>
      <c r="P439" s="118" t="n"/>
      <c r="Q439" s="122">
        <f>SUM(M439,O439)</f>
        <v/>
      </c>
      <c r="R439" s="118" t="n"/>
      <c r="S439" s="122">
        <f>SUM(M439,O439)</f>
        <v/>
      </c>
      <c r="T439" s="118" t="n"/>
      <c r="U439" s="122">
        <f>SUM(M439,O439)</f>
        <v/>
      </c>
      <c r="V439" s="118" t="n"/>
      <c r="W439" s="122">
        <f>U439*4</f>
        <v/>
      </c>
      <c r="X439" s="118" t="n"/>
      <c r="Y439" s="122">
        <f>M439</f>
        <v/>
      </c>
      <c r="Z439" s="118" t="n"/>
      <c r="AA439" s="122">
        <f>O439</f>
        <v/>
      </c>
      <c r="AB439" s="118" t="n"/>
      <c r="AC439" s="118" t="n"/>
      <c r="AD439" s="118" t="n"/>
      <c r="AE439" s="118" t="n"/>
    </row>
    <row r="440">
      <c r="A440" s="299" t="n">
        <v>44856</v>
      </c>
      <c r="B440" s="118" t="n"/>
      <c r="C440" s="118">
        <f>(-1)*(COUNTIF('Production Log'!L$3:L$3000,A440))</f>
        <v/>
      </c>
      <c r="D440" s="118" t="n"/>
      <c r="E440" s="122">
        <f>C440</f>
        <v/>
      </c>
      <c r="F440" s="118" t="n"/>
      <c r="G440" s="122">
        <f>C440</f>
        <v/>
      </c>
      <c r="H440" s="118" t="n"/>
      <c r="I440" s="122">
        <f>M440+O440</f>
        <v/>
      </c>
      <c r="J440" s="118" t="n"/>
      <c r="K440" s="122">
        <f>M440+O440</f>
        <v/>
      </c>
      <c r="L440" s="118" t="n"/>
      <c r="M440" s="118">
        <f>(-1)*(COUNTIFS('Production Log'!M$3:M$3000,A440,'Production Log'!AK$3:AK$3000,"PMI"))</f>
        <v/>
      </c>
      <c r="N440" s="118" t="n"/>
      <c r="O440" s="118">
        <f>(-1)*(COUNTIFS('Production Log'!M$3:M$3000,A440,'Production Log'!AK$3:AK$3000,"TE"))</f>
        <v/>
      </c>
      <c r="P440" s="118" t="n"/>
      <c r="Q440" s="122">
        <f>SUM(M440,O440)</f>
        <v/>
      </c>
      <c r="R440" s="118" t="n"/>
      <c r="S440" s="122">
        <f>SUM(M440,O440)</f>
        <v/>
      </c>
      <c r="T440" s="118" t="n"/>
      <c r="U440" s="122">
        <f>SUM(M440,O440)</f>
        <v/>
      </c>
      <c r="V440" s="118" t="n"/>
      <c r="W440" s="122">
        <f>U440*4</f>
        <v/>
      </c>
      <c r="X440" s="118" t="n"/>
      <c r="Y440" s="122">
        <f>M440</f>
        <v/>
      </c>
      <c r="Z440" s="118" t="n"/>
      <c r="AA440" s="122">
        <f>O440</f>
        <v/>
      </c>
      <c r="AB440" s="118" t="n"/>
      <c r="AC440" s="118" t="n"/>
      <c r="AD440" s="118" t="n"/>
      <c r="AE440" s="118" t="n"/>
    </row>
    <row r="441">
      <c r="A441" s="299" t="n">
        <v>44857</v>
      </c>
      <c r="B441" s="118" t="n"/>
      <c r="C441" s="118">
        <f>(-1)*(COUNTIF('Production Log'!L$3:L$3000,A441))</f>
        <v/>
      </c>
      <c r="D441" s="118" t="n"/>
      <c r="E441" s="122">
        <f>C441</f>
        <v/>
      </c>
      <c r="F441" s="118" t="n"/>
      <c r="G441" s="122">
        <f>C441</f>
        <v/>
      </c>
      <c r="H441" s="118" t="n"/>
      <c r="I441" s="122">
        <f>M441+O441</f>
        <v/>
      </c>
      <c r="J441" s="118" t="n"/>
      <c r="K441" s="122">
        <f>M441+O441</f>
        <v/>
      </c>
      <c r="L441" s="118" t="n"/>
      <c r="M441" s="118">
        <f>(-1)*(COUNTIFS('Production Log'!M$3:M$3000,A441,'Production Log'!AK$3:AK$3000,"PMI"))</f>
        <v/>
      </c>
      <c r="N441" s="118" t="n"/>
      <c r="O441" s="118">
        <f>(-1)*(COUNTIFS('Production Log'!M$3:M$3000,A441,'Production Log'!AK$3:AK$3000,"TE"))</f>
        <v/>
      </c>
      <c r="P441" s="118" t="n"/>
      <c r="Q441" s="122">
        <f>SUM(M441,O441)</f>
        <v/>
      </c>
      <c r="R441" s="118" t="n"/>
      <c r="S441" s="122">
        <f>SUM(M441,O441)</f>
        <v/>
      </c>
      <c r="T441" s="118" t="n"/>
      <c r="U441" s="122">
        <f>SUM(M441,O441)</f>
        <v/>
      </c>
      <c r="V441" s="118" t="n"/>
      <c r="W441" s="122">
        <f>U441*4</f>
        <v/>
      </c>
      <c r="X441" s="118" t="n"/>
      <c r="Y441" s="122">
        <f>M441</f>
        <v/>
      </c>
      <c r="Z441" s="118" t="n"/>
      <c r="AA441" s="122">
        <f>O441</f>
        <v/>
      </c>
      <c r="AB441" s="118" t="n"/>
      <c r="AC441" s="118" t="n"/>
      <c r="AD441" s="118" t="n"/>
      <c r="AE441" s="118" t="n"/>
    </row>
    <row r="442">
      <c r="A442" s="299" t="n">
        <v>44858</v>
      </c>
      <c r="B442" s="118" t="n"/>
      <c r="C442" s="118">
        <f>(-1)*(COUNTIF('Production Log'!L$3:L$3000,A442))</f>
        <v/>
      </c>
      <c r="D442" s="118" t="n"/>
      <c r="E442" s="122">
        <f>C442</f>
        <v/>
      </c>
      <c r="F442" s="118" t="n"/>
      <c r="G442" s="122">
        <f>C442</f>
        <v/>
      </c>
      <c r="H442" s="118" t="n"/>
      <c r="I442" s="122">
        <f>M442+O442</f>
        <v/>
      </c>
      <c r="J442" s="118" t="n"/>
      <c r="K442" s="122">
        <f>M442+O442</f>
        <v/>
      </c>
      <c r="L442" s="118" t="n"/>
      <c r="M442" s="118">
        <f>(-1)*(COUNTIFS('Production Log'!M$3:M$3000,A442,'Production Log'!AK$3:AK$3000,"PMI"))</f>
        <v/>
      </c>
      <c r="N442" s="118" t="n"/>
      <c r="O442" s="118">
        <f>(-1)*(COUNTIFS('Production Log'!M$3:M$3000,A442,'Production Log'!AK$3:AK$3000,"TE"))</f>
        <v/>
      </c>
      <c r="P442" s="118" t="n"/>
      <c r="Q442" s="122">
        <f>SUM(M442,O442)</f>
        <v/>
      </c>
      <c r="R442" s="118" t="n"/>
      <c r="S442" s="122">
        <f>SUM(M442,O442)</f>
        <v/>
      </c>
      <c r="T442" s="118" t="n"/>
      <c r="U442" s="122">
        <f>SUM(M442,O442)</f>
        <v/>
      </c>
      <c r="V442" s="118" t="n"/>
      <c r="W442" s="122">
        <f>U442*4</f>
        <v/>
      </c>
      <c r="X442" s="118" t="n"/>
      <c r="Y442" s="122">
        <f>M442</f>
        <v/>
      </c>
      <c r="Z442" s="118" t="n"/>
      <c r="AA442" s="122">
        <f>O442</f>
        <v/>
      </c>
      <c r="AB442" s="118" t="n"/>
      <c r="AC442" s="118" t="n"/>
      <c r="AD442" s="118" t="n"/>
      <c r="AE442" s="118" t="n"/>
    </row>
    <row r="443">
      <c r="A443" s="299" t="n">
        <v>44859</v>
      </c>
      <c r="B443" s="118" t="n"/>
      <c r="C443" s="118">
        <f>(-1)*(COUNTIF('Production Log'!L$3:L$3000,A443))</f>
        <v/>
      </c>
      <c r="D443" s="118" t="n"/>
      <c r="E443" s="122">
        <f>C443</f>
        <v/>
      </c>
      <c r="F443" s="118" t="n"/>
      <c r="G443" s="122">
        <f>C443</f>
        <v/>
      </c>
      <c r="H443" s="118" t="n"/>
      <c r="I443" s="122">
        <f>M443+O443</f>
        <v/>
      </c>
      <c r="J443" s="118" t="n"/>
      <c r="K443" s="122">
        <f>M443+O443</f>
        <v/>
      </c>
      <c r="L443" s="118" t="n"/>
      <c r="M443" s="118">
        <f>(-1)*(COUNTIFS('Production Log'!M$3:M$3000,A443,'Production Log'!AK$3:AK$3000,"PMI"))</f>
        <v/>
      </c>
      <c r="N443" s="118" t="n"/>
      <c r="O443" s="118">
        <f>(-1)*(COUNTIFS('Production Log'!M$3:M$3000,A443,'Production Log'!AK$3:AK$3000,"TE"))</f>
        <v/>
      </c>
      <c r="P443" s="118" t="n"/>
      <c r="Q443" s="122">
        <f>SUM(M443,O443)</f>
        <v/>
      </c>
      <c r="R443" s="118" t="n"/>
      <c r="S443" s="122">
        <f>SUM(M443,O443)</f>
        <v/>
      </c>
      <c r="T443" s="118" t="n"/>
      <c r="U443" s="122">
        <f>SUM(M443,O443)</f>
        <v/>
      </c>
      <c r="V443" s="118" t="n"/>
      <c r="W443" s="122">
        <f>U443*4</f>
        <v/>
      </c>
      <c r="X443" s="118" t="n"/>
      <c r="Y443" s="122">
        <f>M443</f>
        <v/>
      </c>
      <c r="Z443" s="118" t="n"/>
      <c r="AA443" s="122">
        <f>O443</f>
        <v/>
      </c>
      <c r="AB443" s="118" t="n"/>
      <c r="AC443" s="118" t="n"/>
      <c r="AD443" s="118" t="n"/>
      <c r="AE443" s="118" t="n"/>
    </row>
    <row r="444">
      <c r="A444" s="299" t="n">
        <v>44860</v>
      </c>
      <c r="B444" s="118" t="n"/>
      <c r="C444" s="118">
        <f>(-1)*(COUNTIF('Production Log'!L$3:L$3000,A444))</f>
        <v/>
      </c>
      <c r="D444" s="118" t="n"/>
      <c r="E444" s="122">
        <f>C444</f>
        <v/>
      </c>
      <c r="F444" s="118" t="n"/>
      <c r="G444" s="122">
        <f>C444</f>
        <v/>
      </c>
      <c r="H444" s="118" t="n"/>
      <c r="I444" s="122">
        <f>M444+O444</f>
        <v/>
      </c>
      <c r="J444" s="118" t="n"/>
      <c r="K444" s="122">
        <f>M444+O444</f>
        <v/>
      </c>
      <c r="L444" s="118" t="n"/>
      <c r="M444" s="118">
        <f>(-1)*(COUNTIFS('Production Log'!M$3:M$3000,A444,'Production Log'!AK$3:AK$3000,"PMI"))</f>
        <v/>
      </c>
      <c r="N444" s="118" t="n"/>
      <c r="O444" s="118">
        <f>(-1)*(COUNTIFS('Production Log'!M$3:M$3000,A444,'Production Log'!AK$3:AK$3000,"TE"))</f>
        <v/>
      </c>
      <c r="P444" s="118" t="n"/>
      <c r="Q444" s="122">
        <f>SUM(M444,O444)</f>
        <v/>
      </c>
      <c r="R444" s="118" t="n"/>
      <c r="S444" s="122">
        <f>SUM(M444,O444)</f>
        <v/>
      </c>
      <c r="T444" s="118" t="n"/>
      <c r="U444" s="122">
        <f>SUM(M444,O444)</f>
        <v/>
      </c>
      <c r="V444" s="118" t="n"/>
      <c r="W444" s="122">
        <f>U444*4</f>
        <v/>
      </c>
      <c r="X444" s="118" t="n"/>
      <c r="Y444" s="122">
        <f>M444</f>
        <v/>
      </c>
      <c r="Z444" s="118" t="n"/>
      <c r="AA444" s="122">
        <f>O444</f>
        <v/>
      </c>
      <c r="AB444" s="118" t="n"/>
      <c r="AC444" s="118" t="n"/>
      <c r="AD444" s="118" t="n"/>
      <c r="AE444" s="118" t="n"/>
    </row>
    <row r="445">
      <c r="A445" s="299" t="n">
        <v>44861</v>
      </c>
      <c r="B445" s="118" t="n"/>
      <c r="C445" s="118">
        <f>(-1)*(COUNTIF('Production Log'!L$3:L$3000,A445))</f>
        <v/>
      </c>
      <c r="D445" s="118" t="n"/>
      <c r="E445" s="122">
        <f>C445</f>
        <v/>
      </c>
      <c r="F445" s="118" t="n"/>
      <c r="G445" s="122">
        <f>C445</f>
        <v/>
      </c>
      <c r="H445" s="118" t="n"/>
      <c r="I445" s="122">
        <f>M445+O445</f>
        <v/>
      </c>
      <c r="J445" s="118" t="n"/>
      <c r="K445" s="122">
        <f>M445+O445</f>
        <v/>
      </c>
      <c r="L445" s="118" t="n"/>
      <c r="M445" s="118">
        <f>(-1)*(COUNTIFS('Production Log'!M$3:M$3000,A445,'Production Log'!AK$3:AK$3000,"PMI"))</f>
        <v/>
      </c>
      <c r="N445" s="118" t="n"/>
      <c r="O445" s="118">
        <f>(-1)*(COUNTIFS('Production Log'!M$3:M$3000,A445,'Production Log'!AK$3:AK$3000,"TE"))</f>
        <v/>
      </c>
      <c r="P445" s="118" t="n"/>
      <c r="Q445" s="122">
        <f>SUM(M445,O445)</f>
        <v/>
      </c>
      <c r="R445" s="118" t="n"/>
      <c r="S445" s="122">
        <f>SUM(M445,O445)</f>
        <v/>
      </c>
      <c r="T445" s="118" t="n"/>
      <c r="U445" s="122">
        <f>SUM(M445,O445)</f>
        <v/>
      </c>
      <c r="V445" s="118" t="n"/>
      <c r="W445" s="122">
        <f>U445*4</f>
        <v/>
      </c>
      <c r="X445" s="118" t="n"/>
      <c r="Y445" s="122">
        <f>M445</f>
        <v/>
      </c>
      <c r="Z445" s="118" t="n"/>
      <c r="AA445" s="122">
        <f>O445</f>
        <v/>
      </c>
      <c r="AB445" s="118" t="n"/>
      <c r="AC445" s="118" t="n"/>
      <c r="AD445" s="118" t="n"/>
      <c r="AE445" s="118" t="n"/>
    </row>
    <row r="446">
      <c r="A446" s="299" t="n">
        <v>44862</v>
      </c>
      <c r="B446" s="118" t="n"/>
      <c r="C446" s="118">
        <f>(-1)*(COUNTIF('Production Log'!L$3:L$3000,A446))</f>
        <v/>
      </c>
      <c r="D446" s="118" t="n"/>
      <c r="E446" s="122">
        <f>C446</f>
        <v/>
      </c>
      <c r="F446" s="118" t="n"/>
      <c r="G446" s="122">
        <f>C446</f>
        <v/>
      </c>
      <c r="H446" s="118" t="n"/>
      <c r="I446" s="122">
        <f>M446+O446</f>
        <v/>
      </c>
      <c r="J446" s="118" t="n"/>
      <c r="K446" s="122">
        <f>M446+O446</f>
        <v/>
      </c>
      <c r="L446" s="118" t="n"/>
      <c r="M446" s="118">
        <f>(-1)*(COUNTIFS('Production Log'!M$3:M$3000,A446,'Production Log'!AK$3:AK$3000,"PMI"))</f>
        <v/>
      </c>
      <c r="N446" s="118" t="n"/>
      <c r="O446" s="118">
        <f>(-1)*(COUNTIFS('Production Log'!M$3:M$3000,A446,'Production Log'!AK$3:AK$3000,"TE"))</f>
        <v/>
      </c>
      <c r="P446" s="118" t="n"/>
      <c r="Q446" s="122">
        <f>SUM(M446,O446)</f>
        <v/>
      </c>
      <c r="R446" s="118" t="n"/>
      <c r="S446" s="122">
        <f>SUM(M446,O446)</f>
        <v/>
      </c>
      <c r="T446" s="118" t="n"/>
      <c r="U446" s="122">
        <f>SUM(M446,O446)</f>
        <v/>
      </c>
      <c r="V446" s="118" t="n"/>
      <c r="W446" s="122">
        <f>U446*4</f>
        <v/>
      </c>
      <c r="X446" s="118" t="n"/>
      <c r="Y446" s="122">
        <f>M446</f>
        <v/>
      </c>
      <c r="Z446" s="118" t="n"/>
      <c r="AA446" s="122">
        <f>O446</f>
        <v/>
      </c>
      <c r="AB446" s="118" t="n"/>
      <c r="AC446" s="118" t="n"/>
      <c r="AD446" s="118" t="n"/>
      <c r="AE446" s="118" t="n"/>
    </row>
    <row r="447">
      <c r="A447" s="299" t="n">
        <v>44863</v>
      </c>
      <c r="B447" s="118" t="n"/>
      <c r="C447" s="118">
        <f>(-1)*(COUNTIF('Production Log'!L$3:L$3000,A447))</f>
        <v/>
      </c>
      <c r="D447" s="118" t="n"/>
      <c r="E447" s="122">
        <f>C447</f>
        <v/>
      </c>
      <c r="F447" s="118" t="n"/>
      <c r="G447" s="122">
        <f>C447</f>
        <v/>
      </c>
      <c r="H447" s="118" t="n"/>
      <c r="I447" s="122">
        <f>M447+O447</f>
        <v/>
      </c>
      <c r="J447" s="118" t="n"/>
      <c r="K447" s="122">
        <f>M447+O447</f>
        <v/>
      </c>
      <c r="L447" s="118" t="n"/>
      <c r="M447" s="118">
        <f>(-1)*(COUNTIFS('Production Log'!M$3:M$3000,A447,'Production Log'!AK$3:AK$3000,"PMI"))</f>
        <v/>
      </c>
      <c r="N447" s="118" t="n"/>
      <c r="O447" s="118">
        <f>(-1)*(COUNTIFS('Production Log'!M$3:M$3000,A447,'Production Log'!AK$3:AK$3000,"TE"))</f>
        <v/>
      </c>
      <c r="P447" s="118" t="n"/>
      <c r="Q447" s="122">
        <f>SUM(M447,O447)</f>
        <v/>
      </c>
      <c r="R447" s="118" t="n"/>
      <c r="S447" s="122">
        <f>SUM(M447,O447)</f>
        <v/>
      </c>
      <c r="T447" s="118" t="n"/>
      <c r="U447" s="122">
        <f>SUM(M447,O447)</f>
        <v/>
      </c>
      <c r="V447" s="118" t="n"/>
      <c r="W447" s="122">
        <f>U447*4</f>
        <v/>
      </c>
      <c r="X447" s="118" t="n"/>
      <c r="Y447" s="122">
        <f>M447</f>
        <v/>
      </c>
      <c r="Z447" s="118" t="n"/>
      <c r="AA447" s="122">
        <f>O447</f>
        <v/>
      </c>
      <c r="AB447" s="118" t="n"/>
      <c r="AC447" s="118" t="n"/>
      <c r="AD447" s="118" t="n"/>
      <c r="AE447" s="118" t="n"/>
    </row>
    <row r="448">
      <c r="A448" s="299" t="n">
        <v>44864</v>
      </c>
      <c r="B448" s="118" t="n"/>
      <c r="C448" s="118">
        <f>(-1)*(COUNTIF('Production Log'!L$3:L$3000,A448))</f>
        <v/>
      </c>
      <c r="D448" s="118" t="n"/>
      <c r="E448" s="122">
        <f>C448</f>
        <v/>
      </c>
      <c r="F448" s="118" t="n"/>
      <c r="G448" s="122">
        <f>C448</f>
        <v/>
      </c>
      <c r="H448" s="118" t="n"/>
      <c r="I448" s="122">
        <f>M448+O448</f>
        <v/>
      </c>
      <c r="J448" s="118" t="n"/>
      <c r="K448" s="122">
        <f>M448+O448</f>
        <v/>
      </c>
      <c r="L448" s="118" t="n"/>
      <c r="M448" s="118">
        <f>(-1)*(COUNTIFS('Production Log'!M$3:M$3000,A448,'Production Log'!AK$3:AK$3000,"PMI"))</f>
        <v/>
      </c>
      <c r="N448" s="118" t="n"/>
      <c r="O448" s="118">
        <f>(-1)*(COUNTIFS('Production Log'!M$3:M$3000,A448,'Production Log'!AK$3:AK$3000,"TE"))</f>
        <v/>
      </c>
      <c r="P448" s="118" t="n"/>
      <c r="Q448" s="122">
        <f>SUM(M448,O448)</f>
        <v/>
      </c>
      <c r="R448" s="118" t="n"/>
      <c r="S448" s="122">
        <f>SUM(M448,O448)</f>
        <v/>
      </c>
      <c r="T448" s="118" t="n"/>
      <c r="U448" s="122">
        <f>SUM(M448,O448)</f>
        <v/>
      </c>
      <c r="V448" s="118" t="n"/>
      <c r="W448" s="122">
        <f>U448*4</f>
        <v/>
      </c>
      <c r="X448" s="118" t="n"/>
      <c r="Y448" s="122">
        <f>M448</f>
        <v/>
      </c>
      <c r="Z448" s="118" t="n"/>
      <c r="AA448" s="122">
        <f>O448</f>
        <v/>
      </c>
      <c r="AB448" s="118" t="n"/>
      <c r="AC448" s="118" t="n"/>
      <c r="AD448" s="118" t="n"/>
      <c r="AE448" s="118" t="n"/>
    </row>
    <row r="449">
      <c r="A449" s="299" t="n">
        <v>44865</v>
      </c>
      <c r="B449" s="118" t="n"/>
      <c r="C449" s="118">
        <f>(-1)*(COUNTIF('Production Log'!L$3:L$3000,A449))</f>
        <v/>
      </c>
      <c r="D449" s="118" t="n"/>
      <c r="E449" s="122">
        <f>C449</f>
        <v/>
      </c>
      <c r="F449" s="118" t="n"/>
      <c r="G449" s="122">
        <f>C449</f>
        <v/>
      </c>
      <c r="H449" s="118" t="n"/>
      <c r="I449" s="122">
        <f>M449+O449</f>
        <v/>
      </c>
      <c r="J449" s="118" t="n"/>
      <c r="K449" s="122">
        <f>M449+O449</f>
        <v/>
      </c>
      <c r="L449" s="118" t="n"/>
      <c r="M449" s="118">
        <f>(-1)*(COUNTIFS('Production Log'!M$3:M$3000,A449,'Production Log'!AK$3:AK$3000,"PMI"))</f>
        <v/>
      </c>
      <c r="N449" s="118" t="n"/>
      <c r="O449" s="118">
        <f>(-1)*(COUNTIFS('Production Log'!M$3:M$3000,A449,'Production Log'!AK$3:AK$3000,"TE"))</f>
        <v/>
      </c>
      <c r="P449" s="118" t="n"/>
      <c r="Q449" s="122">
        <f>SUM(M449,O449)</f>
        <v/>
      </c>
      <c r="R449" s="118" t="n"/>
      <c r="S449" s="122">
        <f>SUM(M449,O449)</f>
        <v/>
      </c>
      <c r="T449" s="118" t="n"/>
      <c r="U449" s="122">
        <f>SUM(M449,O449)</f>
        <v/>
      </c>
      <c r="V449" s="118" t="n"/>
      <c r="W449" s="122">
        <f>U449*4</f>
        <v/>
      </c>
      <c r="X449" s="118" t="n"/>
      <c r="Y449" s="122">
        <f>M449</f>
        <v/>
      </c>
      <c r="Z449" s="118" t="n"/>
      <c r="AA449" s="122">
        <f>O449</f>
        <v/>
      </c>
      <c r="AB449" s="118" t="n"/>
      <c r="AC449" s="118" t="n"/>
      <c r="AD449" s="118" t="n"/>
      <c r="AE449" s="118" t="n"/>
    </row>
    <row r="450">
      <c r="A450" s="299" t="n">
        <v>44866</v>
      </c>
      <c r="B450" s="118" t="n"/>
      <c r="C450" s="118">
        <f>(-1)*(COUNTIF('Production Log'!L$3:L$3000,A450))</f>
        <v/>
      </c>
      <c r="D450" s="118" t="n"/>
      <c r="E450" s="122">
        <f>C450</f>
        <v/>
      </c>
      <c r="F450" s="118" t="n"/>
      <c r="G450" s="122">
        <f>C450</f>
        <v/>
      </c>
      <c r="H450" s="118" t="n"/>
      <c r="I450" s="122">
        <f>M450+O450</f>
        <v/>
      </c>
      <c r="J450" s="118" t="n"/>
      <c r="K450" s="122">
        <f>M450+O450</f>
        <v/>
      </c>
      <c r="L450" s="118" t="n"/>
      <c r="M450" s="118">
        <f>(-1)*(COUNTIFS('Production Log'!M$3:M$3000,A450,'Production Log'!AK$3:AK$3000,"PMI"))</f>
        <v/>
      </c>
      <c r="N450" s="118" t="n"/>
      <c r="O450" s="118">
        <f>(-1)*(COUNTIFS('Production Log'!M$3:M$3000,A450,'Production Log'!AK$3:AK$3000,"TE"))</f>
        <v/>
      </c>
      <c r="P450" s="118" t="n"/>
      <c r="Q450" s="122">
        <f>SUM(M450,O450)</f>
        <v/>
      </c>
      <c r="R450" s="118" t="n"/>
      <c r="S450" s="122">
        <f>SUM(M450,O450)</f>
        <v/>
      </c>
      <c r="T450" s="118" t="n"/>
      <c r="U450" s="122">
        <f>SUM(M450,O450)</f>
        <v/>
      </c>
      <c r="V450" s="118" t="n"/>
      <c r="W450" s="122">
        <f>U450*4</f>
        <v/>
      </c>
      <c r="X450" s="118" t="n"/>
      <c r="Y450" s="122">
        <f>M450</f>
        <v/>
      </c>
      <c r="Z450" s="118" t="n"/>
      <c r="AA450" s="122">
        <f>O450</f>
        <v/>
      </c>
      <c r="AB450" s="118" t="n"/>
      <c r="AC450" s="118" t="n"/>
      <c r="AD450" s="118" t="n"/>
      <c r="AE450" s="118" t="n"/>
    </row>
    <row r="451">
      <c r="A451" s="299" t="n">
        <v>44867</v>
      </c>
      <c r="B451" s="118" t="n"/>
      <c r="C451" s="118">
        <f>(-1)*(COUNTIF('Production Log'!L$3:L$3000,A451))</f>
        <v/>
      </c>
      <c r="D451" s="118" t="n"/>
      <c r="E451" s="122">
        <f>C451</f>
        <v/>
      </c>
      <c r="F451" s="118" t="n"/>
      <c r="G451" s="122">
        <f>C451</f>
        <v/>
      </c>
      <c r="H451" s="118" t="n"/>
      <c r="I451" s="122">
        <f>M451+O451</f>
        <v/>
      </c>
      <c r="J451" s="118" t="n"/>
      <c r="K451" s="122">
        <f>M451+O451</f>
        <v/>
      </c>
      <c r="L451" s="118" t="n"/>
      <c r="M451" s="118">
        <f>(-1)*(COUNTIFS('Production Log'!M$3:M$3000,A451,'Production Log'!AK$3:AK$3000,"PMI"))</f>
        <v/>
      </c>
      <c r="N451" s="118" t="n"/>
      <c r="O451" s="118">
        <f>(-1)*(COUNTIFS('Production Log'!M$3:M$3000,A451,'Production Log'!AK$3:AK$3000,"TE"))</f>
        <v/>
      </c>
      <c r="P451" s="118" t="n"/>
      <c r="Q451" s="122">
        <f>SUM(M451,O451)</f>
        <v/>
      </c>
      <c r="R451" s="118" t="n"/>
      <c r="S451" s="122">
        <f>SUM(M451,O451)</f>
        <v/>
      </c>
      <c r="T451" s="118" t="n"/>
      <c r="U451" s="122">
        <f>SUM(M451,O451)</f>
        <v/>
      </c>
      <c r="V451" s="118" t="n"/>
      <c r="W451" s="122">
        <f>U451*4</f>
        <v/>
      </c>
      <c r="X451" s="118" t="n"/>
      <c r="Y451" s="122">
        <f>M451</f>
        <v/>
      </c>
      <c r="Z451" s="118" t="n"/>
      <c r="AA451" s="122">
        <f>O451</f>
        <v/>
      </c>
      <c r="AB451" s="118" t="n"/>
      <c r="AC451" s="118" t="n"/>
      <c r="AD451" s="118" t="n"/>
      <c r="AE451" s="118" t="n"/>
    </row>
    <row r="452">
      <c r="A452" s="299" t="n">
        <v>44868</v>
      </c>
      <c r="B452" s="118" t="n"/>
      <c r="C452" s="118">
        <f>(-1)*(COUNTIF('Production Log'!L$3:L$3000,A452))</f>
        <v/>
      </c>
      <c r="D452" s="118" t="n"/>
      <c r="E452" s="122">
        <f>C452</f>
        <v/>
      </c>
      <c r="F452" s="118" t="n"/>
      <c r="G452" s="122">
        <f>C452</f>
        <v/>
      </c>
      <c r="H452" s="118" t="n"/>
      <c r="I452" s="122">
        <f>M452+O452</f>
        <v/>
      </c>
      <c r="J452" s="118" t="n"/>
      <c r="K452" s="122">
        <f>M452+O452</f>
        <v/>
      </c>
      <c r="L452" s="118" t="n"/>
      <c r="M452" s="118">
        <f>(-1)*(COUNTIFS('Production Log'!M$3:M$3000,A452,'Production Log'!AK$3:AK$3000,"PMI"))</f>
        <v/>
      </c>
      <c r="N452" s="118" t="n"/>
      <c r="O452" s="118">
        <f>(-1)*(COUNTIFS('Production Log'!M$3:M$3000,A452,'Production Log'!AK$3:AK$3000,"TE"))</f>
        <v/>
      </c>
      <c r="P452" s="118" t="n"/>
      <c r="Q452" s="122">
        <f>SUM(M452,O452)</f>
        <v/>
      </c>
      <c r="R452" s="118" t="n"/>
      <c r="S452" s="122">
        <f>SUM(M452,O452)</f>
        <v/>
      </c>
      <c r="T452" s="118" t="n"/>
      <c r="U452" s="122">
        <f>SUM(M452,O452)</f>
        <v/>
      </c>
      <c r="V452" s="118" t="n"/>
      <c r="W452" s="122">
        <f>U452*4</f>
        <v/>
      </c>
      <c r="X452" s="118" t="n"/>
      <c r="Y452" s="122">
        <f>M452</f>
        <v/>
      </c>
      <c r="Z452" s="118" t="n"/>
      <c r="AA452" s="122">
        <f>O452</f>
        <v/>
      </c>
      <c r="AB452" s="118" t="n"/>
      <c r="AC452" s="118" t="n"/>
      <c r="AD452" s="118" t="n"/>
      <c r="AE452" s="118" t="n"/>
    </row>
    <row r="453">
      <c r="A453" s="299" t="n">
        <v>44869</v>
      </c>
      <c r="B453" s="118" t="n"/>
      <c r="C453" s="118">
        <f>(-1)*(COUNTIF('Production Log'!L$3:L$3000,A453))</f>
        <v/>
      </c>
      <c r="D453" s="118" t="n"/>
      <c r="E453" s="122">
        <f>C453</f>
        <v/>
      </c>
      <c r="F453" s="118" t="n"/>
      <c r="G453" s="122">
        <f>C453</f>
        <v/>
      </c>
      <c r="H453" s="118" t="n"/>
      <c r="I453" s="122">
        <f>M453+O453</f>
        <v/>
      </c>
      <c r="J453" s="118" t="n"/>
      <c r="K453" s="122">
        <f>M453+O453</f>
        <v/>
      </c>
      <c r="L453" s="118" t="n"/>
      <c r="M453" s="118">
        <f>(-1)*(COUNTIFS('Production Log'!M$3:M$3000,A453,'Production Log'!AK$3:AK$3000,"PMI"))</f>
        <v/>
      </c>
      <c r="N453" s="118" t="n"/>
      <c r="O453" s="118">
        <f>(-1)*(COUNTIFS('Production Log'!M$3:M$3000,A453,'Production Log'!AK$3:AK$3000,"TE"))</f>
        <v/>
      </c>
      <c r="P453" s="118" t="n"/>
      <c r="Q453" s="122">
        <f>SUM(M453,O453)</f>
        <v/>
      </c>
      <c r="R453" s="118" t="n"/>
      <c r="S453" s="122">
        <f>SUM(M453,O453)</f>
        <v/>
      </c>
      <c r="T453" s="118" t="n"/>
      <c r="U453" s="122">
        <f>SUM(M453,O453)</f>
        <v/>
      </c>
      <c r="V453" s="118" t="n"/>
      <c r="W453" s="122">
        <f>U453*4</f>
        <v/>
      </c>
      <c r="X453" s="118" t="n"/>
      <c r="Y453" s="122">
        <f>M453</f>
        <v/>
      </c>
      <c r="Z453" s="118" t="n"/>
      <c r="AA453" s="122">
        <f>O453</f>
        <v/>
      </c>
      <c r="AB453" s="118" t="n"/>
      <c r="AC453" s="118" t="n"/>
      <c r="AD453" s="118" t="n"/>
      <c r="AE453" s="118" t="n"/>
    </row>
    <row r="454">
      <c r="A454" s="299" t="n">
        <v>44870</v>
      </c>
      <c r="B454" s="118" t="n"/>
      <c r="C454" s="118">
        <f>(-1)*(COUNTIF('Production Log'!L$3:L$3000,A454))</f>
        <v/>
      </c>
      <c r="D454" s="118" t="n"/>
      <c r="E454" s="122">
        <f>C454</f>
        <v/>
      </c>
      <c r="F454" s="118" t="n"/>
      <c r="G454" s="122">
        <f>C454</f>
        <v/>
      </c>
      <c r="H454" s="118" t="n"/>
      <c r="I454" s="122">
        <f>M454+O454</f>
        <v/>
      </c>
      <c r="J454" s="118" t="n"/>
      <c r="K454" s="122">
        <f>M454+O454</f>
        <v/>
      </c>
      <c r="L454" s="118" t="n"/>
      <c r="M454" s="118">
        <f>(-1)*(COUNTIFS('Production Log'!M$3:M$3000,A454,'Production Log'!AK$3:AK$3000,"PMI"))</f>
        <v/>
      </c>
      <c r="N454" s="118" t="n"/>
      <c r="O454" s="118">
        <f>(-1)*(COUNTIFS('Production Log'!M$3:M$3000,A454,'Production Log'!AK$3:AK$3000,"TE"))</f>
        <v/>
      </c>
      <c r="P454" s="118" t="n"/>
      <c r="Q454" s="122">
        <f>SUM(M454,O454)</f>
        <v/>
      </c>
      <c r="R454" s="118" t="n"/>
      <c r="S454" s="122">
        <f>SUM(M454,O454)</f>
        <v/>
      </c>
      <c r="T454" s="118" t="n"/>
      <c r="U454" s="122">
        <f>SUM(M454,O454)</f>
        <v/>
      </c>
      <c r="V454" s="118" t="n"/>
      <c r="W454" s="122">
        <f>U454*4</f>
        <v/>
      </c>
      <c r="X454" s="118" t="n"/>
      <c r="Y454" s="122">
        <f>M454</f>
        <v/>
      </c>
      <c r="Z454" s="118" t="n"/>
      <c r="AA454" s="122">
        <f>O454</f>
        <v/>
      </c>
      <c r="AB454" s="118" t="n"/>
      <c r="AC454" s="118" t="n"/>
      <c r="AD454" s="118" t="n"/>
      <c r="AE454" s="118" t="n"/>
    </row>
    <row r="455">
      <c r="A455" s="299" t="n">
        <v>44871</v>
      </c>
      <c r="B455" s="118" t="n"/>
      <c r="C455" s="118">
        <f>(-1)*(COUNTIF('Production Log'!L$3:L$3000,A455))</f>
        <v/>
      </c>
      <c r="D455" s="118" t="n"/>
      <c r="E455" s="122">
        <f>C455</f>
        <v/>
      </c>
      <c r="F455" s="118" t="n"/>
      <c r="G455" s="122">
        <f>C455</f>
        <v/>
      </c>
      <c r="H455" s="118" t="n"/>
      <c r="I455" s="122">
        <f>M455+O455</f>
        <v/>
      </c>
      <c r="J455" s="118" t="n"/>
      <c r="K455" s="122">
        <f>M455+O455</f>
        <v/>
      </c>
      <c r="L455" s="118" t="n"/>
      <c r="M455" s="118">
        <f>(-1)*(COUNTIFS('Production Log'!M$3:M$3000,A455,'Production Log'!AK$3:AK$3000,"PMI"))</f>
        <v/>
      </c>
      <c r="N455" s="118" t="n"/>
      <c r="O455" s="118">
        <f>(-1)*(COUNTIFS('Production Log'!M$3:M$3000,A455,'Production Log'!AK$3:AK$3000,"TE"))</f>
        <v/>
      </c>
      <c r="P455" s="118" t="n"/>
      <c r="Q455" s="122">
        <f>SUM(M455,O455)</f>
        <v/>
      </c>
      <c r="R455" s="118" t="n"/>
      <c r="S455" s="122">
        <f>SUM(M455,O455)</f>
        <v/>
      </c>
      <c r="T455" s="118" t="n"/>
      <c r="U455" s="122">
        <f>SUM(M455,O455)</f>
        <v/>
      </c>
      <c r="V455" s="118" t="n"/>
      <c r="W455" s="122">
        <f>U455*4</f>
        <v/>
      </c>
      <c r="X455" s="118" t="n"/>
      <c r="Y455" s="122">
        <f>M455</f>
        <v/>
      </c>
      <c r="Z455" s="118" t="n"/>
      <c r="AA455" s="122">
        <f>O455</f>
        <v/>
      </c>
      <c r="AB455" s="118" t="n"/>
      <c r="AC455" s="118" t="n"/>
      <c r="AD455" s="118" t="n"/>
      <c r="AE455" s="118" t="n"/>
    </row>
    <row r="456">
      <c r="A456" s="299" t="n">
        <v>44872</v>
      </c>
      <c r="B456" s="118" t="n"/>
      <c r="C456" s="118">
        <f>(-1)*(COUNTIF('Production Log'!L$3:L$3000,A456))</f>
        <v/>
      </c>
      <c r="D456" s="118" t="n"/>
      <c r="E456" s="122">
        <f>C456</f>
        <v/>
      </c>
      <c r="F456" s="118" t="n"/>
      <c r="G456" s="122">
        <f>C456</f>
        <v/>
      </c>
      <c r="H456" s="118" t="n"/>
      <c r="I456" s="122">
        <f>M456+O456</f>
        <v/>
      </c>
      <c r="J456" s="118" t="n"/>
      <c r="K456" s="122">
        <f>M456+O456</f>
        <v/>
      </c>
      <c r="L456" s="118" t="n"/>
      <c r="M456" s="118">
        <f>(-1)*(COUNTIFS('Production Log'!M$3:M$3000,A456,'Production Log'!AK$3:AK$3000,"PMI"))</f>
        <v/>
      </c>
      <c r="N456" s="118" t="n"/>
      <c r="O456" s="118">
        <f>(-1)*(COUNTIFS('Production Log'!M$3:M$3000,A456,'Production Log'!AK$3:AK$3000,"TE"))</f>
        <v/>
      </c>
      <c r="P456" s="118" t="n"/>
      <c r="Q456" s="122">
        <f>SUM(M456,O456)</f>
        <v/>
      </c>
      <c r="R456" s="118" t="n"/>
      <c r="S456" s="122">
        <f>SUM(M456,O456)</f>
        <v/>
      </c>
      <c r="T456" s="118" t="n"/>
      <c r="U456" s="122">
        <f>SUM(M456,O456)</f>
        <v/>
      </c>
      <c r="V456" s="118" t="n"/>
      <c r="W456" s="122">
        <f>U456*4</f>
        <v/>
      </c>
      <c r="X456" s="118" t="n"/>
      <c r="Y456" s="122">
        <f>M456</f>
        <v/>
      </c>
      <c r="Z456" s="118" t="n"/>
      <c r="AA456" s="122">
        <f>O456</f>
        <v/>
      </c>
      <c r="AB456" s="118" t="n"/>
      <c r="AC456" s="118" t="n"/>
      <c r="AD456" s="118" t="n"/>
      <c r="AE456" s="118" t="n"/>
    </row>
    <row r="457">
      <c r="A457" s="299" t="n">
        <v>44873</v>
      </c>
      <c r="B457" s="118" t="n"/>
      <c r="C457" s="118">
        <f>(-1)*(COUNTIF('Production Log'!L$3:L$3000,A457))</f>
        <v/>
      </c>
      <c r="D457" s="118" t="n"/>
      <c r="E457" s="122">
        <f>C457</f>
        <v/>
      </c>
      <c r="F457" s="118" t="n"/>
      <c r="G457" s="122">
        <f>C457</f>
        <v/>
      </c>
      <c r="H457" s="118" t="n"/>
      <c r="I457" s="122">
        <f>M457+O457</f>
        <v/>
      </c>
      <c r="J457" s="118" t="n"/>
      <c r="K457" s="122">
        <f>M457+O457</f>
        <v/>
      </c>
      <c r="L457" s="118" t="n"/>
      <c r="M457" s="118">
        <f>(-1)*(COUNTIFS('Production Log'!M$3:M$3000,A457,'Production Log'!AK$3:AK$3000,"PMI"))</f>
        <v/>
      </c>
      <c r="N457" s="118" t="n"/>
      <c r="O457" s="118">
        <f>(-1)*(COUNTIFS('Production Log'!M$3:M$3000,A457,'Production Log'!AK$3:AK$3000,"TE"))</f>
        <v/>
      </c>
      <c r="P457" s="118" t="n"/>
      <c r="Q457" s="122">
        <f>SUM(M457,O457)</f>
        <v/>
      </c>
      <c r="R457" s="118" t="n"/>
      <c r="S457" s="122">
        <f>SUM(M457,O457)</f>
        <v/>
      </c>
      <c r="T457" s="118" t="n"/>
      <c r="U457" s="122">
        <f>SUM(M457,O457)</f>
        <v/>
      </c>
      <c r="V457" s="118" t="n"/>
      <c r="W457" s="122">
        <f>U457*4</f>
        <v/>
      </c>
      <c r="X457" s="118" t="n"/>
      <c r="Y457" s="122">
        <f>M457</f>
        <v/>
      </c>
      <c r="Z457" s="118" t="n"/>
      <c r="AA457" s="122">
        <f>O457</f>
        <v/>
      </c>
      <c r="AB457" s="118" t="n"/>
      <c r="AC457" s="118" t="n"/>
      <c r="AD457" s="118" t="n"/>
      <c r="AE457" s="118" t="n"/>
    </row>
    <row r="458">
      <c r="A458" s="299" t="n">
        <v>44874</v>
      </c>
      <c r="B458" s="118" t="n"/>
      <c r="C458" s="118">
        <f>(-1)*(COUNTIF('Production Log'!L$3:L$3000,A458))</f>
        <v/>
      </c>
      <c r="D458" s="118" t="n"/>
      <c r="E458" s="122">
        <f>C458</f>
        <v/>
      </c>
      <c r="F458" s="118" t="n"/>
      <c r="G458" s="122">
        <f>C458</f>
        <v/>
      </c>
      <c r="H458" s="118" t="n"/>
      <c r="I458" s="122">
        <f>M458+O458</f>
        <v/>
      </c>
      <c r="J458" s="118" t="n"/>
      <c r="K458" s="122">
        <f>M458+O458</f>
        <v/>
      </c>
      <c r="L458" s="118" t="n"/>
      <c r="M458" s="118">
        <f>(-1)*(COUNTIFS('Production Log'!M$3:M$3000,A458,'Production Log'!AK$3:AK$3000,"PMI"))</f>
        <v/>
      </c>
      <c r="N458" s="118" t="n"/>
      <c r="O458" s="118">
        <f>(-1)*(COUNTIFS('Production Log'!M$3:M$3000,A458,'Production Log'!AK$3:AK$3000,"TE"))</f>
        <v/>
      </c>
      <c r="P458" s="118" t="n"/>
      <c r="Q458" s="122">
        <f>SUM(M458,O458)</f>
        <v/>
      </c>
      <c r="R458" s="118" t="n"/>
      <c r="S458" s="122">
        <f>SUM(M458,O458)</f>
        <v/>
      </c>
      <c r="T458" s="118" t="n"/>
      <c r="U458" s="122">
        <f>SUM(M458,O458)</f>
        <v/>
      </c>
      <c r="V458" s="118" t="n"/>
      <c r="W458" s="122">
        <f>U458*4</f>
        <v/>
      </c>
      <c r="X458" s="118" t="n"/>
      <c r="Y458" s="122">
        <f>M458</f>
        <v/>
      </c>
      <c r="Z458" s="118" t="n"/>
      <c r="AA458" s="122">
        <f>O458</f>
        <v/>
      </c>
      <c r="AB458" s="118" t="n"/>
      <c r="AC458" s="118" t="n"/>
      <c r="AD458" s="118" t="n"/>
      <c r="AE458" s="118" t="n"/>
    </row>
    <row r="459">
      <c r="A459" s="299" t="n">
        <v>44875</v>
      </c>
      <c r="B459" s="118" t="n"/>
      <c r="C459" s="118">
        <f>(-1)*(COUNTIF('Production Log'!L$3:L$3000,A459))</f>
        <v/>
      </c>
      <c r="D459" s="118" t="n"/>
      <c r="E459" s="122">
        <f>C459</f>
        <v/>
      </c>
      <c r="F459" s="118" t="n"/>
      <c r="G459" s="122">
        <f>C459</f>
        <v/>
      </c>
      <c r="H459" s="118" t="n"/>
      <c r="I459" s="122">
        <f>M459+O459</f>
        <v/>
      </c>
      <c r="J459" s="118" t="n"/>
      <c r="K459" s="122">
        <f>M459+O459</f>
        <v/>
      </c>
      <c r="L459" s="118" t="n"/>
      <c r="M459" s="118">
        <f>(-1)*(COUNTIFS('Production Log'!M$3:M$3000,A459,'Production Log'!AK$3:AK$3000,"PMI"))</f>
        <v/>
      </c>
      <c r="N459" s="118" t="n"/>
      <c r="O459" s="118">
        <f>(-1)*(COUNTIFS('Production Log'!M$3:M$3000,A459,'Production Log'!AK$3:AK$3000,"TE"))</f>
        <v/>
      </c>
      <c r="P459" s="118" t="n"/>
      <c r="Q459" s="122">
        <f>SUM(M459,O459)</f>
        <v/>
      </c>
      <c r="R459" s="118" t="n"/>
      <c r="S459" s="122">
        <f>SUM(M459,O459)</f>
        <v/>
      </c>
      <c r="T459" s="118" t="n"/>
      <c r="U459" s="122">
        <f>SUM(M459,O459)</f>
        <v/>
      </c>
      <c r="V459" s="118" t="n"/>
      <c r="W459" s="122">
        <f>U459*4</f>
        <v/>
      </c>
      <c r="X459" s="118" t="n"/>
      <c r="Y459" s="122">
        <f>M459</f>
        <v/>
      </c>
      <c r="Z459" s="118" t="n"/>
      <c r="AA459" s="122">
        <f>O459</f>
        <v/>
      </c>
      <c r="AB459" s="118" t="n"/>
      <c r="AC459" s="118" t="n"/>
      <c r="AD459" s="118" t="n"/>
      <c r="AE459" s="118" t="n"/>
    </row>
    <row r="460">
      <c r="A460" s="299" t="n">
        <v>44876</v>
      </c>
      <c r="B460" s="118" t="n"/>
      <c r="C460" s="118">
        <f>(-1)*(COUNTIF('Production Log'!L$3:L$3000,A460))</f>
        <v/>
      </c>
      <c r="D460" s="118" t="n"/>
      <c r="E460" s="122">
        <f>C460</f>
        <v/>
      </c>
      <c r="F460" s="118" t="n"/>
      <c r="G460" s="122">
        <f>C460</f>
        <v/>
      </c>
      <c r="H460" s="118" t="n"/>
      <c r="I460" s="122">
        <f>M460+O460</f>
        <v/>
      </c>
      <c r="J460" s="118" t="n"/>
      <c r="K460" s="122">
        <f>M460+O460</f>
        <v/>
      </c>
      <c r="L460" s="118" t="n"/>
      <c r="M460" s="118">
        <f>(-1)*(COUNTIFS('Production Log'!M$3:M$3000,A460,'Production Log'!AK$3:AK$3000,"PMI"))</f>
        <v/>
      </c>
      <c r="N460" s="118" t="n"/>
      <c r="O460" s="118">
        <f>(-1)*(COUNTIFS('Production Log'!M$3:M$3000,A460,'Production Log'!AK$3:AK$3000,"TE"))</f>
        <v/>
      </c>
      <c r="P460" s="118" t="n"/>
      <c r="Q460" s="122">
        <f>SUM(M460,O460)</f>
        <v/>
      </c>
      <c r="R460" s="118" t="n"/>
      <c r="S460" s="122">
        <f>SUM(M460,O460)</f>
        <v/>
      </c>
      <c r="T460" s="118" t="n"/>
      <c r="U460" s="122">
        <f>SUM(M460,O460)</f>
        <v/>
      </c>
      <c r="V460" s="118" t="n"/>
      <c r="W460" s="122">
        <f>U460*4</f>
        <v/>
      </c>
      <c r="X460" s="118" t="n"/>
      <c r="Y460" s="122">
        <f>M460</f>
        <v/>
      </c>
      <c r="Z460" s="118" t="n"/>
      <c r="AA460" s="122">
        <f>O460</f>
        <v/>
      </c>
      <c r="AB460" s="118" t="n"/>
      <c r="AC460" s="118" t="n"/>
      <c r="AD460" s="118" t="n"/>
      <c r="AE460" s="118" t="n"/>
    </row>
    <row r="461">
      <c r="A461" s="299" t="n">
        <v>44877</v>
      </c>
      <c r="B461" s="118" t="n"/>
      <c r="C461" s="118">
        <f>(-1)*(COUNTIF('Production Log'!L$3:L$3000,A461))</f>
        <v/>
      </c>
      <c r="D461" s="118" t="n"/>
      <c r="E461" s="122">
        <f>C461</f>
        <v/>
      </c>
      <c r="F461" s="118" t="n"/>
      <c r="G461" s="122">
        <f>C461</f>
        <v/>
      </c>
      <c r="H461" s="118" t="n"/>
      <c r="I461" s="122">
        <f>M461+O461</f>
        <v/>
      </c>
      <c r="J461" s="118" t="n"/>
      <c r="K461" s="122">
        <f>M461+O461</f>
        <v/>
      </c>
      <c r="L461" s="118" t="n"/>
      <c r="M461" s="118">
        <f>(-1)*(COUNTIFS('Production Log'!M$3:M$3000,A461,'Production Log'!AK$3:AK$3000,"PMI"))</f>
        <v/>
      </c>
      <c r="N461" s="118" t="n"/>
      <c r="O461" s="118">
        <f>(-1)*(COUNTIFS('Production Log'!M$3:M$3000,A461,'Production Log'!AK$3:AK$3000,"TE"))</f>
        <v/>
      </c>
      <c r="P461" s="118" t="n"/>
      <c r="Q461" s="122">
        <f>SUM(M461,O461)</f>
        <v/>
      </c>
      <c r="R461" s="118" t="n"/>
      <c r="S461" s="122">
        <f>SUM(M461,O461)</f>
        <v/>
      </c>
      <c r="T461" s="118" t="n"/>
      <c r="U461" s="122">
        <f>SUM(M461,O461)</f>
        <v/>
      </c>
      <c r="V461" s="118" t="n"/>
      <c r="W461" s="122">
        <f>U461*4</f>
        <v/>
      </c>
      <c r="X461" s="118" t="n"/>
      <c r="Y461" s="122">
        <f>M461</f>
        <v/>
      </c>
      <c r="Z461" s="118" t="n"/>
      <c r="AA461" s="122">
        <f>O461</f>
        <v/>
      </c>
      <c r="AB461" s="118" t="n"/>
      <c r="AC461" s="118" t="n"/>
      <c r="AD461" s="118" t="n"/>
      <c r="AE461" s="118" t="n"/>
    </row>
    <row r="462">
      <c r="A462" s="299" t="n">
        <v>44878</v>
      </c>
      <c r="B462" s="118" t="n"/>
      <c r="C462" s="118">
        <f>(-1)*(COUNTIF('Production Log'!L$3:L$3000,A462))</f>
        <v/>
      </c>
      <c r="D462" s="118" t="n"/>
      <c r="E462" s="122">
        <f>C462</f>
        <v/>
      </c>
      <c r="F462" s="118" t="n"/>
      <c r="G462" s="122">
        <f>C462</f>
        <v/>
      </c>
      <c r="H462" s="118" t="n"/>
      <c r="I462" s="122">
        <f>M462+O462</f>
        <v/>
      </c>
      <c r="J462" s="118" t="n"/>
      <c r="K462" s="122">
        <f>M462+O462</f>
        <v/>
      </c>
      <c r="L462" s="118" t="n"/>
      <c r="M462" s="118">
        <f>(-1)*(COUNTIFS('Production Log'!M$3:M$3000,A462,'Production Log'!AK$3:AK$3000,"PMI"))</f>
        <v/>
      </c>
      <c r="N462" s="118" t="n"/>
      <c r="O462" s="118">
        <f>(-1)*(COUNTIFS('Production Log'!M$3:M$3000,A462,'Production Log'!AK$3:AK$3000,"TE"))</f>
        <v/>
      </c>
      <c r="P462" s="118" t="n"/>
      <c r="Q462" s="122">
        <f>SUM(M462,O462)</f>
        <v/>
      </c>
      <c r="R462" s="118" t="n"/>
      <c r="S462" s="122">
        <f>SUM(M462,O462)</f>
        <v/>
      </c>
      <c r="T462" s="118" t="n"/>
      <c r="U462" s="122">
        <f>SUM(M462,O462)</f>
        <v/>
      </c>
      <c r="V462" s="118" t="n"/>
      <c r="W462" s="122">
        <f>U462*4</f>
        <v/>
      </c>
      <c r="X462" s="118" t="n"/>
      <c r="Y462" s="122">
        <f>M462</f>
        <v/>
      </c>
      <c r="Z462" s="118" t="n"/>
      <c r="AA462" s="122">
        <f>O462</f>
        <v/>
      </c>
      <c r="AB462" s="118" t="n"/>
      <c r="AC462" s="118" t="n"/>
      <c r="AD462" s="118" t="n"/>
      <c r="AE462" s="118" t="n"/>
    </row>
    <row r="463">
      <c r="A463" s="299" t="n">
        <v>44879</v>
      </c>
      <c r="B463" s="118" t="n"/>
      <c r="C463" s="118">
        <f>(-1)*(COUNTIF('Production Log'!L$3:L$3000,A463))</f>
        <v/>
      </c>
      <c r="D463" s="118" t="n"/>
      <c r="E463" s="122">
        <f>C463</f>
        <v/>
      </c>
      <c r="F463" s="118" t="n"/>
      <c r="G463" s="122">
        <f>C463</f>
        <v/>
      </c>
      <c r="H463" s="118" t="n"/>
      <c r="I463" s="122">
        <f>M463+O463</f>
        <v/>
      </c>
      <c r="J463" s="118" t="n"/>
      <c r="K463" s="122">
        <f>M463+O463</f>
        <v/>
      </c>
      <c r="L463" s="118" t="n"/>
      <c r="M463" s="118">
        <f>(-1)*(COUNTIFS('Production Log'!M$3:M$3000,A463,'Production Log'!AK$3:AK$3000,"PMI"))</f>
        <v/>
      </c>
      <c r="N463" s="118" t="n"/>
      <c r="O463" s="118">
        <f>(-1)*(COUNTIFS('Production Log'!M$3:M$3000,A463,'Production Log'!AK$3:AK$3000,"TE"))</f>
        <v/>
      </c>
      <c r="P463" s="118" t="n"/>
      <c r="Q463" s="122">
        <f>SUM(M463,O463)</f>
        <v/>
      </c>
      <c r="R463" s="118" t="n"/>
      <c r="S463" s="122">
        <f>SUM(M463,O463)</f>
        <v/>
      </c>
      <c r="T463" s="118" t="n"/>
      <c r="U463" s="122">
        <f>SUM(M463,O463)</f>
        <v/>
      </c>
      <c r="V463" s="118" t="n"/>
      <c r="W463" s="122">
        <f>U463*4</f>
        <v/>
      </c>
      <c r="X463" s="118" t="n"/>
      <c r="Y463" s="122">
        <f>M463</f>
        <v/>
      </c>
      <c r="Z463" s="118" t="n"/>
      <c r="AA463" s="122">
        <f>O463</f>
        <v/>
      </c>
      <c r="AB463" s="118" t="n"/>
      <c r="AC463" s="118" t="n"/>
      <c r="AD463" s="118" t="n"/>
      <c r="AE463" s="118" t="n"/>
    </row>
    <row r="464">
      <c r="A464" s="299" t="n">
        <v>44880</v>
      </c>
      <c r="B464" s="118" t="n"/>
      <c r="C464" s="118">
        <f>(-1)*(COUNTIF('Production Log'!L$3:L$3000,A464))</f>
        <v/>
      </c>
      <c r="D464" s="118" t="n"/>
      <c r="E464" s="122">
        <f>C464</f>
        <v/>
      </c>
      <c r="F464" s="118" t="n"/>
      <c r="G464" s="122">
        <f>C464</f>
        <v/>
      </c>
      <c r="H464" s="118" t="n"/>
      <c r="I464" s="122">
        <f>M464+O464</f>
        <v/>
      </c>
      <c r="J464" s="118" t="n"/>
      <c r="K464" s="122">
        <f>M464+O464</f>
        <v/>
      </c>
      <c r="L464" s="118" t="n"/>
      <c r="M464" s="118">
        <f>(-1)*(COUNTIFS('Production Log'!M$3:M$3000,A464,'Production Log'!AK$3:AK$3000,"PMI"))</f>
        <v/>
      </c>
      <c r="N464" s="118" t="n"/>
      <c r="O464" s="118">
        <f>(-1)*(COUNTIFS('Production Log'!M$3:M$3000,A464,'Production Log'!AK$3:AK$3000,"TE"))</f>
        <v/>
      </c>
      <c r="P464" s="118" t="n"/>
      <c r="Q464" s="122">
        <f>SUM(M464,O464)</f>
        <v/>
      </c>
      <c r="R464" s="118" t="n"/>
      <c r="S464" s="122">
        <f>SUM(M464,O464)</f>
        <v/>
      </c>
      <c r="T464" s="118" t="n"/>
      <c r="U464" s="122">
        <f>SUM(M464,O464)</f>
        <v/>
      </c>
      <c r="V464" s="118" t="n"/>
      <c r="W464" s="122">
        <f>U464*4</f>
        <v/>
      </c>
      <c r="X464" s="118" t="n"/>
      <c r="Y464" s="122">
        <f>M464</f>
        <v/>
      </c>
      <c r="Z464" s="118" t="n"/>
      <c r="AA464" s="122">
        <f>O464</f>
        <v/>
      </c>
      <c r="AB464" s="118" t="n"/>
      <c r="AC464" s="118" t="n"/>
      <c r="AD464" s="118" t="n"/>
      <c r="AE464" s="118" t="n"/>
    </row>
    <row r="465">
      <c r="A465" s="299" t="n">
        <v>44881</v>
      </c>
      <c r="B465" s="118" t="n"/>
      <c r="C465" s="118">
        <f>(-1)*(COUNTIF('Production Log'!L$3:L$3000,A465))</f>
        <v/>
      </c>
      <c r="D465" s="118" t="n"/>
      <c r="E465" s="122">
        <f>C465</f>
        <v/>
      </c>
      <c r="F465" s="118" t="n"/>
      <c r="G465" s="122">
        <f>C465</f>
        <v/>
      </c>
      <c r="H465" s="118" t="n"/>
      <c r="I465" s="122">
        <f>M465+O465</f>
        <v/>
      </c>
      <c r="J465" s="118" t="n"/>
      <c r="K465" s="122">
        <f>M465+O465</f>
        <v/>
      </c>
      <c r="L465" s="118" t="n"/>
      <c r="M465" s="118">
        <f>(-1)*(COUNTIFS('Production Log'!M$3:M$3000,A465,'Production Log'!AK$3:AK$3000,"PMI"))</f>
        <v/>
      </c>
      <c r="N465" s="118" t="n"/>
      <c r="O465" s="118">
        <f>(-1)*(COUNTIFS('Production Log'!M$3:M$3000,A465,'Production Log'!AK$3:AK$3000,"TE"))</f>
        <v/>
      </c>
      <c r="P465" s="118" t="n"/>
      <c r="Q465" s="122">
        <f>SUM(M465,O465)</f>
        <v/>
      </c>
      <c r="R465" s="118" t="n"/>
      <c r="S465" s="122">
        <f>SUM(M465,O465)</f>
        <v/>
      </c>
      <c r="T465" s="118" t="n"/>
      <c r="U465" s="122">
        <f>SUM(M465,O465)</f>
        <v/>
      </c>
      <c r="V465" s="118" t="n"/>
      <c r="W465" s="122">
        <f>U465*4</f>
        <v/>
      </c>
      <c r="X465" s="118" t="n"/>
      <c r="Y465" s="122">
        <f>M465</f>
        <v/>
      </c>
      <c r="Z465" s="118" t="n"/>
      <c r="AA465" s="122">
        <f>O465</f>
        <v/>
      </c>
      <c r="AB465" s="118" t="n"/>
      <c r="AC465" s="118" t="n"/>
      <c r="AD465" s="118" t="n"/>
      <c r="AE465" s="118" t="n"/>
    </row>
    <row r="466">
      <c r="A466" s="299" t="n">
        <v>44882</v>
      </c>
      <c r="B466" s="118" t="n"/>
      <c r="C466" s="118">
        <f>(-1)*(COUNTIF('Production Log'!L$3:L$3000,A466))</f>
        <v/>
      </c>
      <c r="D466" s="118" t="n"/>
      <c r="E466" s="122">
        <f>C466</f>
        <v/>
      </c>
      <c r="F466" s="118" t="n"/>
      <c r="G466" s="122">
        <f>C466</f>
        <v/>
      </c>
      <c r="H466" s="118" t="n"/>
      <c r="I466" s="122">
        <f>M466+O466</f>
        <v/>
      </c>
      <c r="J466" s="118" t="n"/>
      <c r="K466" s="122">
        <f>M466+O466</f>
        <v/>
      </c>
      <c r="L466" s="118" t="n"/>
      <c r="M466" s="118">
        <f>(-1)*(COUNTIFS('Production Log'!M$3:M$3000,A466,'Production Log'!AK$3:AK$3000,"PMI"))</f>
        <v/>
      </c>
      <c r="N466" s="118" t="n"/>
      <c r="O466" s="118">
        <f>(-1)*(COUNTIFS('Production Log'!M$3:M$3000,A466,'Production Log'!AK$3:AK$3000,"TE"))</f>
        <v/>
      </c>
      <c r="P466" s="118" t="n"/>
      <c r="Q466" s="122">
        <f>SUM(M466,O466)</f>
        <v/>
      </c>
      <c r="R466" s="118" t="n"/>
      <c r="S466" s="122">
        <f>SUM(M466,O466)</f>
        <v/>
      </c>
      <c r="T466" s="118" t="n"/>
      <c r="U466" s="122">
        <f>SUM(M466,O466)</f>
        <v/>
      </c>
      <c r="V466" s="118" t="n"/>
      <c r="W466" s="122">
        <f>U466*4</f>
        <v/>
      </c>
      <c r="X466" s="118" t="n"/>
      <c r="Y466" s="122">
        <f>M466</f>
        <v/>
      </c>
      <c r="Z466" s="118" t="n"/>
      <c r="AA466" s="122">
        <f>O466</f>
        <v/>
      </c>
      <c r="AB466" s="118" t="n"/>
      <c r="AC466" s="118" t="n"/>
      <c r="AD466" s="118" t="n"/>
      <c r="AE466" s="118" t="n"/>
    </row>
    <row r="467">
      <c r="A467" s="299" t="n">
        <v>44883</v>
      </c>
      <c r="B467" s="118" t="n"/>
      <c r="C467" s="118">
        <f>(-1)*(COUNTIF('Production Log'!L$3:L$3000,A467))</f>
        <v/>
      </c>
      <c r="D467" s="118" t="n"/>
      <c r="E467" s="122">
        <f>C467</f>
        <v/>
      </c>
      <c r="F467" s="118" t="n"/>
      <c r="G467" s="122">
        <f>C467</f>
        <v/>
      </c>
      <c r="H467" s="118" t="n"/>
      <c r="I467" s="122">
        <f>M467+O467</f>
        <v/>
      </c>
      <c r="J467" s="118" t="n"/>
      <c r="K467" s="122">
        <f>M467+O467</f>
        <v/>
      </c>
      <c r="L467" s="118" t="n"/>
      <c r="M467" s="118">
        <f>(-1)*(COUNTIFS('Production Log'!M$3:M$3000,A467,'Production Log'!AK$3:AK$3000,"PMI"))</f>
        <v/>
      </c>
      <c r="N467" s="118" t="n"/>
      <c r="O467" s="118">
        <f>(-1)*(COUNTIFS('Production Log'!M$3:M$3000,A467,'Production Log'!AK$3:AK$3000,"TE"))</f>
        <v/>
      </c>
      <c r="P467" s="118" t="n"/>
      <c r="Q467" s="122">
        <f>SUM(M467,O467)</f>
        <v/>
      </c>
      <c r="R467" s="118" t="n"/>
      <c r="S467" s="122">
        <f>SUM(M467,O467)</f>
        <v/>
      </c>
      <c r="T467" s="118" t="n"/>
      <c r="U467" s="122">
        <f>SUM(M467,O467)</f>
        <v/>
      </c>
      <c r="V467" s="118" t="n"/>
      <c r="W467" s="122">
        <f>U467*4</f>
        <v/>
      </c>
      <c r="X467" s="118" t="n"/>
      <c r="Y467" s="122">
        <f>M467</f>
        <v/>
      </c>
      <c r="Z467" s="118" t="n"/>
      <c r="AA467" s="122">
        <f>O467</f>
        <v/>
      </c>
      <c r="AB467" s="118" t="n"/>
      <c r="AC467" s="118" t="n"/>
      <c r="AD467" s="118" t="n"/>
      <c r="AE467" s="118" t="n"/>
    </row>
    <row r="468">
      <c r="A468" s="299" t="n">
        <v>44884</v>
      </c>
      <c r="B468" s="118" t="n"/>
      <c r="C468" s="118">
        <f>(-1)*(COUNTIF('Production Log'!L$3:L$3000,A468))</f>
        <v/>
      </c>
      <c r="D468" s="118" t="n"/>
      <c r="E468" s="122">
        <f>C468</f>
        <v/>
      </c>
      <c r="F468" s="118" t="n"/>
      <c r="G468" s="122">
        <f>C468</f>
        <v/>
      </c>
      <c r="H468" s="118" t="n"/>
      <c r="I468" s="122">
        <f>M468+O468</f>
        <v/>
      </c>
      <c r="J468" s="118" t="n"/>
      <c r="K468" s="122">
        <f>M468+O468</f>
        <v/>
      </c>
      <c r="L468" s="118" t="n"/>
      <c r="M468" s="118">
        <f>(-1)*(COUNTIFS('Production Log'!M$3:M$3000,A468,'Production Log'!AK$3:AK$3000,"PMI"))</f>
        <v/>
      </c>
      <c r="N468" s="118" t="n"/>
      <c r="O468" s="118">
        <f>(-1)*(COUNTIFS('Production Log'!M$3:M$3000,A468,'Production Log'!AK$3:AK$3000,"TE"))</f>
        <v/>
      </c>
      <c r="P468" s="118" t="n"/>
      <c r="Q468" s="122">
        <f>SUM(M468,O468)</f>
        <v/>
      </c>
      <c r="R468" s="118" t="n"/>
      <c r="S468" s="122">
        <f>SUM(M468,O468)</f>
        <v/>
      </c>
      <c r="T468" s="118" t="n"/>
      <c r="U468" s="122">
        <f>SUM(M468,O468)</f>
        <v/>
      </c>
      <c r="V468" s="118" t="n"/>
      <c r="W468" s="122">
        <f>U468*4</f>
        <v/>
      </c>
      <c r="X468" s="118" t="n"/>
      <c r="Y468" s="122">
        <f>M468</f>
        <v/>
      </c>
      <c r="Z468" s="118" t="n"/>
      <c r="AA468" s="122">
        <f>O468</f>
        <v/>
      </c>
      <c r="AB468" s="118" t="n"/>
      <c r="AC468" s="118" t="n"/>
      <c r="AD468" s="118" t="n"/>
      <c r="AE468" s="118" t="n"/>
    </row>
    <row r="469">
      <c r="A469" s="299" t="n">
        <v>44885</v>
      </c>
      <c r="B469" s="118" t="n"/>
      <c r="C469" s="118">
        <f>(-1)*(COUNTIF('Production Log'!L$3:L$3000,A469))</f>
        <v/>
      </c>
      <c r="D469" s="118" t="n"/>
      <c r="E469" s="122">
        <f>C469</f>
        <v/>
      </c>
      <c r="F469" s="118" t="n"/>
      <c r="G469" s="122">
        <f>C469</f>
        <v/>
      </c>
      <c r="H469" s="118" t="n"/>
      <c r="I469" s="122">
        <f>M469+O469</f>
        <v/>
      </c>
      <c r="J469" s="118" t="n"/>
      <c r="K469" s="122">
        <f>M469+O469</f>
        <v/>
      </c>
      <c r="L469" s="118" t="n"/>
      <c r="M469" s="118">
        <f>(-1)*(COUNTIFS('Production Log'!M$3:M$3000,A469,'Production Log'!AK$3:AK$3000,"PMI"))</f>
        <v/>
      </c>
      <c r="N469" s="118" t="n"/>
      <c r="O469" s="118">
        <f>(-1)*(COUNTIFS('Production Log'!M$3:M$3000,A469,'Production Log'!AK$3:AK$3000,"TE"))</f>
        <v/>
      </c>
      <c r="P469" s="118" t="n"/>
      <c r="Q469" s="122">
        <f>SUM(M469,O469)</f>
        <v/>
      </c>
      <c r="R469" s="118" t="n"/>
      <c r="S469" s="122">
        <f>SUM(M469,O469)</f>
        <v/>
      </c>
      <c r="T469" s="118" t="n"/>
      <c r="U469" s="122">
        <f>SUM(M469,O469)</f>
        <v/>
      </c>
      <c r="V469" s="118" t="n"/>
      <c r="W469" s="122">
        <f>U469*4</f>
        <v/>
      </c>
      <c r="X469" s="118" t="n"/>
      <c r="Y469" s="122">
        <f>M469</f>
        <v/>
      </c>
      <c r="Z469" s="118" t="n"/>
      <c r="AA469" s="122">
        <f>O469</f>
        <v/>
      </c>
      <c r="AB469" s="118" t="n"/>
      <c r="AC469" s="118" t="n"/>
      <c r="AD469" s="118" t="n"/>
      <c r="AE469" s="118" t="n"/>
    </row>
    <row r="470">
      <c r="A470" s="299" t="n">
        <v>44886</v>
      </c>
      <c r="B470" s="118" t="n"/>
      <c r="C470" s="118">
        <f>(-1)*(COUNTIF('Production Log'!L$3:L$3000,A470))</f>
        <v/>
      </c>
      <c r="D470" s="118" t="n"/>
      <c r="E470" s="122">
        <f>C470</f>
        <v/>
      </c>
      <c r="F470" s="118" t="n"/>
      <c r="G470" s="122">
        <f>C470</f>
        <v/>
      </c>
      <c r="H470" s="118" t="n"/>
      <c r="I470" s="122">
        <f>M470+O470</f>
        <v/>
      </c>
      <c r="J470" s="118" t="n"/>
      <c r="K470" s="122">
        <f>M470+O470</f>
        <v/>
      </c>
      <c r="L470" s="118" t="n"/>
      <c r="M470" s="118">
        <f>(-1)*(COUNTIFS('Production Log'!M$3:M$3000,A470,'Production Log'!AK$3:AK$3000,"PMI"))</f>
        <v/>
      </c>
      <c r="N470" s="118" t="n"/>
      <c r="O470" s="118">
        <f>(-1)*(COUNTIFS('Production Log'!M$3:M$3000,A470,'Production Log'!AK$3:AK$3000,"TE"))</f>
        <v/>
      </c>
      <c r="P470" s="118" t="n"/>
      <c r="Q470" s="122">
        <f>SUM(M470,O470)</f>
        <v/>
      </c>
      <c r="R470" s="118" t="n"/>
      <c r="S470" s="122">
        <f>SUM(M470,O470)</f>
        <v/>
      </c>
      <c r="T470" s="118" t="n"/>
      <c r="U470" s="122">
        <f>SUM(M470,O470)</f>
        <v/>
      </c>
      <c r="V470" s="118" t="n"/>
      <c r="W470" s="122">
        <f>U470*4</f>
        <v/>
      </c>
      <c r="X470" s="118" t="n"/>
      <c r="Y470" s="122">
        <f>M470</f>
        <v/>
      </c>
      <c r="Z470" s="118" t="n"/>
      <c r="AA470" s="122">
        <f>O470</f>
        <v/>
      </c>
      <c r="AB470" s="118" t="n"/>
      <c r="AC470" s="118" t="n"/>
      <c r="AD470" s="118" t="n"/>
      <c r="AE470" s="118" t="n"/>
    </row>
    <row r="471">
      <c r="A471" s="299" t="n">
        <v>44887</v>
      </c>
      <c r="B471" s="118" t="n"/>
      <c r="C471" s="118">
        <f>(-1)*(COUNTIF('Production Log'!L$3:L$3000,A471))</f>
        <v/>
      </c>
      <c r="D471" s="118" t="n"/>
      <c r="E471" s="122">
        <f>C471</f>
        <v/>
      </c>
      <c r="F471" s="118" t="n"/>
      <c r="G471" s="122">
        <f>C471</f>
        <v/>
      </c>
      <c r="H471" s="118" t="n"/>
      <c r="I471" s="122">
        <f>M471+O471</f>
        <v/>
      </c>
      <c r="J471" s="118" t="n"/>
      <c r="K471" s="122">
        <f>M471+O471</f>
        <v/>
      </c>
      <c r="L471" s="118" t="n"/>
      <c r="M471" s="118">
        <f>(-1)*(COUNTIFS('Production Log'!M$3:M$3000,A471,'Production Log'!AK$3:AK$3000,"PMI"))</f>
        <v/>
      </c>
      <c r="N471" s="118" t="n"/>
      <c r="O471" s="118">
        <f>(-1)*(COUNTIFS('Production Log'!M$3:M$3000,A471,'Production Log'!AK$3:AK$3000,"TE"))</f>
        <v/>
      </c>
      <c r="P471" s="118" t="n"/>
      <c r="Q471" s="122">
        <f>SUM(M471,O471)</f>
        <v/>
      </c>
      <c r="R471" s="118" t="n"/>
      <c r="S471" s="122">
        <f>SUM(M471,O471)</f>
        <v/>
      </c>
      <c r="T471" s="118" t="n"/>
      <c r="U471" s="122">
        <f>SUM(M471,O471)</f>
        <v/>
      </c>
      <c r="V471" s="118" t="n"/>
      <c r="W471" s="122">
        <f>U471*4</f>
        <v/>
      </c>
      <c r="X471" s="118" t="n"/>
      <c r="Y471" s="122">
        <f>M471</f>
        <v/>
      </c>
      <c r="Z471" s="118" t="n"/>
      <c r="AA471" s="122">
        <f>O471</f>
        <v/>
      </c>
      <c r="AB471" s="118" t="n"/>
      <c r="AC471" s="118" t="n"/>
      <c r="AD471" s="118" t="n"/>
      <c r="AE471" s="118" t="n"/>
    </row>
    <row r="472">
      <c r="A472" s="299" t="n">
        <v>44888</v>
      </c>
      <c r="B472" s="118" t="n"/>
      <c r="C472" s="118">
        <f>(-1)*(COUNTIF('Production Log'!L$3:L$3000,A472))</f>
        <v/>
      </c>
      <c r="D472" s="118" t="n"/>
      <c r="E472" s="122">
        <f>C472</f>
        <v/>
      </c>
      <c r="F472" s="118" t="n"/>
      <c r="G472" s="122">
        <f>C472</f>
        <v/>
      </c>
      <c r="H472" s="118" t="n"/>
      <c r="I472" s="122">
        <f>M472+O472</f>
        <v/>
      </c>
      <c r="J472" s="118" t="n"/>
      <c r="K472" s="122">
        <f>M472+O472</f>
        <v/>
      </c>
      <c r="L472" s="118" t="n"/>
      <c r="M472" s="118">
        <f>(-1)*(COUNTIFS('Production Log'!M$3:M$3000,A472,'Production Log'!AK$3:AK$3000,"PMI"))</f>
        <v/>
      </c>
      <c r="N472" s="118" t="n"/>
      <c r="O472" s="118">
        <f>(-1)*(COUNTIFS('Production Log'!M$3:M$3000,A472,'Production Log'!AK$3:AK$3000,"TE"))</f>
        <v/>
      </c>
      <c r="P472" s="118" t="n"/>
      <c r="Q472" s="122">
        <f>SUM(M472,O472)</f>
        <v/>
      </c>
      <c r="R472" s="118" t="n"/>
      <c r="S472" s="122">
        <f>SUM(M472,O472)</f>
        <v/>
      </c>
      <c r="T472" s="118" t="n"/>
      <c r="U472" s="122">
        <f>SUM(M472,O472)</f>
        <v/>
      </c>
      <c r="V472" s="118" t="n"/>
      <c r="W472" s="122">
        <f>U472*4</f>
        <v/>
      </c>
      <c r="X472" s="118" t="n"/>
      <c r="Y472" s="122">
        <f>M472</f>
        <v/>
      </c>
      <c r="Z472" s="118" t="n"/>
      <c r="AA472" s="122">
        <f>O472</f>
        <v/>
      </c>
      <c r="AB472" s="118" t="n"/>
      <c r="AC472" s="118" t="n"/>
      <c r="AD472" s="118" t="n"/>
      <c r="AE472" s="118" t="n"/>
    </row>
    <row r="473">
      <c r="A473" s="299" t="n">
        <v>44889</v>
      </c>
      <c r="B473" s="118" t="n"/>
      <c r="C473" s="118">
        <f>(-1)*(COUNTIF('Production Log'!L$3:L$3000,A473))</f>
        <v/>
      </c>
      <c r="D473" s="118" t="n"/>
      <c r="E473" s="122">
        <f>C473</f>
        <v/>
      </c>
      <c r="F473" s="118" t="n"/>
      <c r="G473" s="122">
        <f>C473</f>
        <v/>
      </c>
      <c r="H473" s="118" t="n"/>
      <c r="I473" s="122">
        <f>M473+O473</f>
        <v/>
      </c>
      <c r="J473" s="118" t="n"/>
      <c r="K473" s="122">
        <f>M473+O473</f>
        <v/>
      </c>
      <c r="L473" s="118" t="n"/>
      <c r="M473" s="118">
        <f>(-1)*(COUNTIFS('Production Log'!M$3:M$3000,A473,'Production Log'!AK$3:AK$3000,"PMI"))</f>
        <v/>
      </c>
      <c r="N473" s="118" t="n"/>
      <c r="O473" s="118">
        <f>(-1)*(COUNTIFS('Production Log'!M$3:M$3000,A473,'Production Log'!AK$3:AK$3000,"TE"))</f>
        <v/>
      </c>
      <c r="P473" s="118" t="n"/>
      <c r="Q473" s="122">
        <f>SUM(M473,O473)</f>
        <v/>
      </c>
      <c r="R473" s="118" t="n"/>
      <c r="S473" s="122">
        <f>SUM(M473,O473)</f>
        <v/>
      </c>
      <c r="T473" s="118" t="n"/>
      <c r="U473" s="122">
        <f>SUM(M473,O473)</f>
        <v/>
      </c>
      <c r="V473" s="118" t="n"/>
      <c r="W473" s="122">
        <f>U473*4</f>
        <v/>
      </c>
      <c r="X473" s="118" t="n"/>
      <c r="Y473" s="122">
        <f>M473</f>
        <v/>
      </c>
      <c r="Z473" s="118" t="n"/>
      <c r="AA473" s="122">
        <f>O473</f>
        <v/>
      </c>
      <c r="AB473" s="118" t="n"/>
      <c r="AC473" s="118" t="n"/>
      <c r="AD473" s="118" t="n"/>
      <c r="AE473" s="118" t="n"/>
    </row>
    <row r="474">
      <c r="A474" s="299" t="n">
        <v>44890</v>
      </c>
      <c r="B474" s="118" t="n"/>
      <c r="C474" s="118">
        <f>(-1)*(COUNTIF('Production Log'!L$3:L$3000,A474))</f>
        <v/>
      </c>
      <c r="D474" s="118" t="n"/>
      <c r="E474" s="122">
        <f>C474</f>
        <v/>
      </c>
      <c r="F474" s="118" t="n"/>
      <c r="G474" s="122">
        <f>C474</f>
        <v/>
      </c>
      <c r="H474" s="118" t="n"/>
      <c r="I474" s="122">
        <f>M474+O474</f>
        <v/>
      </c>
      <c r="J474" s="118" t="n"/>
      <c r="K474" s="122">
        <f>M474+O474</f>
        <v/>
      </c>
      <c r="L474" s="118" t="n"/>
      <c r="M474" s="118">
        <f>(-1)*(COUNTIFS('Production Log'!M$3:M$3000,A474,'Production Log'!AK$3:AK$3000,"PMI"))</f>
        <v/>
      </c>
      <c r="N474" s="118" t="n"/>
      <c r="O474" s="118">
        <f>(-1)*(COUNTIFS('Production Log'!M$3:M$3000,A474,'Production Log'!AK$3:AK$3000,"TE"))</f>
        <v/>
      </c>
      <c r="P474" s="118" t="n"/>
      <c r="Q474" s="122">
        <f>SUM(M474,O474)</f>
        <v/>
      </c>
      <c r="R474" s="118" t="n"/>
      <c r="S474" s="122">
        <f>SUM(M474,O474)</f>
        <v/>
      </c>
      <c r="T474" s="118" t="n"/>
      <c r="U474" s="122">
        <f>SUM(M474,O474)</f>
        <v/>
      </c>
      <c r="V474" s="118" t="n"/>
      <c r="W474" s="122">
        <f>U474*4</f>
        <v/>
      </c>
      <c r="X474" s="118" t="n"/>
      <c r="Y474" s="122">
        <f>M474</f>
        <v/>
      </c>
      <c r="Z474" s="118" t="n"/>
      <c r="AA474" s="122">
        <f>O474</f>
        <v/>
      </c>
      <c r="AB474" s="118" t="n"/>
      <c r="AC474" s="118" t="n"/>
      <c r="AD474" s="118" t="n"/>
      <c r="AE474" s="118" t="n"/>
    </row>
    <row r="475">
      <c r="A475" s="299" t="n">
        <v>44891</v>
      </c>
      <c r="B475" s="118" t="n"/>
      <c r="C475" s="118">
        <f>(-1)*(COUNTIF('Production Log'!L$3:L$3000,A475))</f>
        <v/>
      </c>
      <c r="D475" s="118" t="n"/>
      <c r="E475" s="122">
        <f>C475</f>
        <v/>
      </c>
      <c r="F475" s="118" t="n"/>
      <c r="G475" s="122">
        <f>C475</f>
        <v/>
      </c>
      <c r="H475" s="118" t="n"/>
      <c r="I475" s="122">
        <f>M475+O475</f>
        <v/>
      </c>
      <c r="J475" s="118" t="n"/>
      <c r="K475" s="122">
        <f>M475+O475</f>
        <v/>
      </c>
      <c r="L475" s="118" t="n"/>
      <c r="M475" s="118">
        <f>(-1)*(COUNTIFS('Production Log'!M$3:M$3000,A475,'Production Log'!AK$3:AK$3000,"PMI"))</f>
        <v/>
      </c>
      <c r="N475" s="118" t="n"/>
      <c r="O475" s="118">
        <f>(-1)*(COUNTIFS('Production Log'!M$3:M$3000,A475,'Production Log'!AK$3:AK$3000,"TE"))</f>
        <v/>
      </c>
      <c r="P475" s="118" t="n"/>
      <c r="Q475" s="122">
        <f>SUM(M475,O475)</f>
        <v/>
      </c>
      <c r="R475" s="118" t="n"/>
      <c r="S475" s="122">
        <f>SUM(M475,O475)</f>
        <v/>
      </c>
      <c r="T475" s="118" t="n"/>
      <c r="U475" s="122">
        <f>SUM(M475,O475)</f>
        <v/>
      </c>
      <c r="V475" s="118" t="n"/>
      <c r="W475" s="122">
        <f>U475*4</f>
        <v/>
      </c>
      <c r="X475" s="118" t="n"/>
      <c r="Y475" s="122">
        <f>M475</f>
        <v/>
      </c>
      <c r="Z475" s="118" t="n"/>
      <c r="AA475" s="122">
        <f>O475</f>
        <v/>
      </c>
      <c r="AB475" s="118" t="n"/>
      <c r="AC475" s="118" t="n"/>
      <c r="AD475" s="118" t="n"/>
      <c r="AE475" s="118" t="n"/>
    </row>
    <row r="476">
      <c r="A476" s="299" t="n">
        <v>44892</v>
      </c>
      <c r="B476" s="118" t="n"/>
      <c r="C476" s="118">
        <f>(-1)*(COUNTIF('Production Log'!L$3:L$3000,A476))</f>
        <v/>
      </c>
      <c r="D476" s="118" t="n"/>
      <c r="E476" s="122">
        <f>C476</f>
        <v/>
      </c>
      <c r="F476" s="118" t="n"/>
      <c r="G476" s="122">
        <f>C476</f>
        <v/>
      </c>
      <c r="H476" s="118" t="n"/>
      <c r="I476" s="122">
        <f>M476+O476</f>
        <v/>
      </c>
      <c r="J476" s="118" t="n"/>
      <c r="K476" s="122">
        <f>M476+O476</f>
        <v/>
      </c>
      <c r="L476" s="118" t="n"/>
      <c r="M476" s="118">
        <f>(-1)*(COUNTIFS('Production Log'!M$3:M$3000,A476,'Production Log'!AK$3:AK$3000,"PMI"))</f>
        <v/>
      </c>
      <c r="N476" s="118" t="n"/>
      <c r="O476" s="118">
        <f>(-1)*(COUNTIFS('Production Log'!M$3:M$3000,A476,'Production Log'!AK$3:AK$3000,"TE"))</f>
        <v/>
      </c>
      <c r="P476" s="118" t="n"/>
      <c r="Q476" s="122">
        <f>SUM(M476,O476)</f>
        <v/>
      </c>
      <c r="R476" s="118" t="n"/>
      <c r="S476" s="122">
        <f>SUM(M476,O476)</f>
        <v/>
      </c>
      <c r="T476" s="118" t="n"/>
      <c r="U476" s="122">
        <f>SUM(M476,O476)</f>
        <v/>
      </c>
      <c r="V476" s="118" t="n"/>
      <c r="W476" s="122">
        <f>U476*4</f>
        <v/>
      </c>
      <c r="X476" s="118" t="n"/>
      <c r="Y476" s="122">
        <f>M476</f>
        <v/>
      </c>
      <c r="Z476" s="118" t="n"/>
      <c r="AA476" s="122">
        <f>O476</f>
        <v/>
      </c>
      <c r="AB476" s="118" t="n"/>
      <c r="AC476" s="118" t="n"/>
      <c r="AD476" s="118" t="n"/>
      <c r="AE476" s="118" t="n"/>
    </row>
    <row r="477">
      <c r="A477" s="299" t="n">
        <v>44893</v>
      </c>
      <c r="B477" s="118" t="n"/>
      <c r="C477" s="118">
        <f>(-1)*(COUNTIF('Production Log'!L$3:L$3000,A477))</f>
        <v/>
      </c>
      <c r="D477" s="118" t="n"/>
      <c r="E477" s="122">
        <f>C477</f>
        <v/>
      </c>
      <c r="F477" s="118" t="n"/>
      <c r="G477" s="122">
        <f>C477</f>
        <v/>
      </c>
      <c r="H477" s="118" t="n"/>
      <c r="I477" s="122">
        <f>M477+O477</f>
        <v/>
      </c>
      <c r="J477" s="118" t="n"/>
      <c r="K477" s="122">
        <f>M477+O477</f>
        <v/>
      </c>
      <c r="L477" s="118" t="n"/>
      <c r="M477" s="118">
        <f>(-1)*(COUNTIFS('Production Log'!M$3:M$3000,A477,'Production Log'!AK$3:AK$3000,"PMI"))</f>
        <v/>
      </c>
      <c r="N477" s="118" t="n"/>
      <c r="O477" s="118">
        <f>(-1)*(COUNTIFS('Production Log'!M$3:M$3000,A477,'Production Log'!AK$3:AK$3000,"TE"))</f>
        <v/>
      </c>
      <c r="P477" s="118" t="n"/>
      <c r="Q477" s="122">
        <f>SUM(M477,O477)</f>
        <v/>
      </c>
      <c r="R477" s="118" t="n"/>
      <c r="S477" s="122">
        <f>SUM(M477,O477)</f>
        <v/>
      </c>
      <c r="T477" s="118" t="n"/>
      <c r="U477" s="122">
        <f>SUM(M477,O477)</f>
        <v/>
      </c>
      <c r="V477" s="118" t="n"/>
      <c r="W477" s="122">
        <f>U477*4</f>
        <v/>
      </c>
      <c r="X477" s="118" t="n"/>
      <c r="Y477" s="122">
        <f>M477</f>
        <v/>
      </c>
      <c r="Z477" s="118" t="n"/>
      <c r="AA477" s="122">
        <f>O477</f>
        <v/>
      </c>
      <c r="AB477" s="118" t="n"/>
      <c r="AC477" s="118" t="n"/>
      <c r="AD477" s="118" t="n"/>
      <c r="AE477" s="118" t="n"/>
    </row>
    <row r="478">
      <c r="A478" s="299" t="n">
        <v>44894</v>
      </c>
      <c r="B478" s="118" t="n"/>
      <c r="C478" s="118">
        <f>(-1)*(COUNTIF('Production Log'!L$3:L$3000,A478))</f>
        <v/>
      </c>
      <c r="D478" s="118" t="n"/>
      <c r="E478" s="122">
        <f>C478</f>
        <v/>
      </c>
      <c r="F478" s="118" t="n"/>
      <c r="G478" s="122">
        <f>C478</f>
        <v/>
      </c>
      <c r="H478" s="118" t="n"/>
      <c r="I478" s="122">
        <f>M478+O478</f>
        <v/>
      </c>
      <c r="J478" s="118" t="n"/>
      <c r="K478" s="122">
        <f>M478+O478</f>
        <v/>
      </c>
      <c r="L478" s="118" t="n"/>
      <c r="M478" s="118">
        <f>(-1)*(COUNTIFS('Production Log'!M$3:M$3000,A478,'Production Log'!AK$3:AK$3000,"PMI"))</f>
        <v/>
      </c>
      <c r="N478" s="118" t="n"/>
      <c r="O478" s="118">
        <f>(-1)*(COUNTIFS('Production Log'!M$3:M$3000,A478,'Production Log'!AK$3:AK$3000,"TE"))</f>
        <v/>
      </c>
      <c r="P478" s="118" t="n"/>
      <c r="Q478" s="122">
        <f>SUM(M478,O478)</f>
        <v/>
      </c>
      <c r="R478" s="118" t="n"/>
      <c r="S478" s="122">
        <f>SUM(M478,O478)</f>
        <v/>
      </c>
      <c r="T478" s="118" t="n"/>
      <c r="U478" s="122">
        <f>SUM(M478,O478)</f>
        <v/>
      </c>
      <c r="V478" s="118" t="n"/>
      <c r="W478" s="122">
        <f>U478*4</f>
        <v/>
      </c>
      <c r="X478" s="118" t="n"/>
      <c r="Y478" s="122">
        <f>M478</f>
        <v/>
      </c>
      <c r="Z478" s="118" t="n"/>
      <c r="AA478" s="122">
        <f>O478</f>
        <v/>
      </c>
      <c r="AB478" s="118" t="n"/>
      <c r="AC478" s="118" t="n"/>
      <c r="AD478" s="118" t="n"/>
      <c r="AE478" s="118" t="n"/>
    </row>
    <row r="479">
      <c r="A479" s="299" t="n">
        <v>44895</v>
      </c>
      <c r="B479" s="118" t="n"/>
      <c r="C479" s="118">
        <f>(-1)*(COUNTIF('Production Log'!L$3:L$3000,A479))</f>
        <v/>
      </c>
      <c r="D479" s="118" t="n"/>
      <c r="E479" s="122">
        <f>C479</f>
        <v/>
      </c>
      <c r="F479" s="118" t="n"/>
      <c r="G479" s="122">
        <f>C479</f>
        <v/>
      </c>
      <c r="H479" s="118" t="n"/>
      <c r="I479" s="122">
        <f>M479+O479</f>
        <v/>
      </c>
      <c r="J479" s="118" t="n"/>
      <c r="K479" s="122">
        <f>M479+O479</f>
        <v/>
      </c>
      <c r="L479" s="118" t="n"/>
      <c r="M479" s="118">
        <f>(-1)*(COUNTIFS('Production Log'!M$3:M$3000,A479,'Production Log'!AK$3:AK$3000,"PMI"))</f>
        <v/>
      </c>
      <c r="N479" s="118" t="n"/>
      <c r="O479" s="118">
        <f>(-1)*(COUNTIFS('Production Log'!M$3:M$3000,A479,'Production Log'!AK$3:AK$3000,"TE"))</f>
        <v/>
      </c>
      <c r="P479" s="118" t="n"/>
      <c r="Q479" s="122">
        <f>SUM(M479,O479)</f>
        <v/>
      </c>
      <c r="R479" s="118" t="n"/>
      <c r="S479" s="122">
        <f>SUM(M479,O479)</f>
        <v/>
      </c>
      <c r="T479" s="118" t="n"/>
      <c r="U479" s="122">
        <f>SUM(M479,O479)</f>
        <v/>
      </c>
      <c r="V479" s="118" t="n"/>
      <c r="W479" s="122">
        <f>U479*4</f>
        <v/>
      </c>
      <c r="X479" s="118" t="n"/>
      <c r="Y479" s="122">
        <f>M479</f>
        <v/>
      </c>
      <c r="Z479" s="118" t="n"/>
      <c r="AA479" s="122">
        <f>O479</f>
        <v/>
      </c>
      <c r="AB479" s="118" t="n"/>
      <c r="AC479" s="118" t="n"/>
      <c r="AD479" s="118" t="n"/>
      <c r="AE479" s="118" t="n"/>
    </row>
    <row r="480">
      <c r="A480" s="299" t="n">
        <v>44896</v>
      </c>
      <c r="B480" s="118" t="n"/>
      <c r="C480" s="118">
        <f>(-1)*(COUNTIF('Production Log'!L$3:L$3000,A480))</f>
        <v/>
      </c>
      <c r="D480" s="118" t="n"/>
      <c r="E480" s="122">
        <f>C480</f>
        <v/>
      </c>
      <c r="F480" s="118" t="n"/>
      <c r="G480" s="122">
        <f>C480</f>
        <v/>
      </c>
      <c r="H480" s="118" t="n"/>
      <c r="I480" s="122">
        <f>M480+O480</f>
        <v/>
      </c>
      <c r="J480" s="118" t="n"/>
      <c r="K480" s="122">
        <f>M480+O480</f>
        <v/>
      </c>
      <c r="L480" s="118" t="n"/>
      <c r="M480" s="118">
        <f>(-1)*(COUNTIFS('Production Log'!M$3:M$3000,A480,'Production Log'!AK$3:AK$3000,"PMI"))</f>
        <v/>
      </c>
      <c r="N480" s="118" t="n"/>
      <c r="O480" s="118">
        <f>(-1)*(COUNTIFS('Production Log'!M$3:M$3000,A480,'Production Log'!AK$3:AK$3000,"TE"))</f>
        <v/>
      </c>
      <c r="P480" s="118" t="n"/>
      <c r="Q480" s="122">
        <f>SUM(M480,O480)</f>
        <v/>
      </c>
      <c r="R480" s="118" t="n"/>
      <c r="S480" s="122">
        <f>SUM(M480,O480)</f>
        <v/>
      </c>
      <c r="T480" s="118" t="n"/>
      <c r="U480" s="122">
        <f>SUM(M480,O480)</f>
        <v/>
      </c>
      <c r="V480" s="118" t="n"/>
      <c r="W480" s="122">
        <f>U480*4</f>
        <v/>
      </c>
      <c r="X480" s="118" t="n"/>
      <c r="Y480" s="122">
        <f>M480</f>
        <v/>
      </c>
      <c r="Z480" s="118" t="n"/>
      <c r="AA480" s="122">
        <f>O480</f>
        <v/>
      </c>
      <c r="AB480" s="118" t="n"/>
      <c r="AC480" s="118" t="n"/>
      <c r="AD480" s="118" t="n"/>
      <c r="AE480" s="118" t="n"/>
    </row>
    <row r="481">
      <c r="A481" s="299" t="n">
        <v>44897</v>
      </c>
      <c r="B481" s="118" t="n"/>
      <c r="C481" s="118">
        <f>(-1)*(COUNTIF('Production Log'!L$3:L$3000,A481))</f>
        <v/>
      </c>
      <c r="D481" s="118" t="n"/>
      <c r="E481" s="122">
        <f>C481</f>
        <v/>
      </c>
      <c r="F481" s="118" t="n"/>
      <c r="G481" s="122">
        <f>C481</f>
        <v/>
      </c>
      <c r="H481" s="118" t="n"/>
      <c r="I481" s="122">
        <f>M481+O481</f>
        <v/>
      </c>
      <c r="J481" s="118" t="n"/>
      <c r="K481" s="122">
        <f>M481+O481</f>
        <v/>
      </c>
      <c r="L481" s="118" t="n"/>
      <c r="M481" s="118">
        <f>(-1)*(COUNTIFS('Production Log'!M$3:M$3000,A481,'Production Log'!AK$3:AK$3000,"PMI"))</f>
        <v/>
      </c>
      <c r="N481" s="118" t="n"/>
      <c r="O481" s="118">
        <f>(-1)*(COUNTIFS('Production Log'!M$3:M$3000,A481,'Production Log'!AK$3:AK$3000,"TE"))</f>
        <v/>
      </c>
      <c r="P481" s="118" t="n"/>
      <c r="Q481" s="122">
        <f>SUM(M481,O481)</f>
        <v/>
      </c>
      <c r="R481" s="118" t="n"/>
      <c r="S481" s="122">
        <f>SUM(M481,O481)</f>
        <v/>
      </c>
      <c r="T481" s="118" t="n"/>
      <c r="U481" s="122">
        <f>SUM(M481,O481)</f>
        <v/>
      </c>
      <c r="V481" s="118" t="n"/>
      <c r="W481" s="122">
        <f>U481*4</f>
        <v/>
      </c>
      <c r="X481" s="118" t="n"/>
      <c r="Y481" s="122">
        <f>M481</f>
        <v/>
      </c>
      <c r="Z481" s="118" t="n"/>
      <c r="AA481" s="122">
        <f>O481</f>
        <v/>
      </c>
      <c r="AB481" s="118" t="n"/>
      <c r="AC481" s="118" t="n"/>
      <c r="AD481" s="118" t="n"/>
      <c r="AE481" s="118" t="n"/>
    </row>
    <row r="482">
      <c r="A482" s="299" t="n">
        <v>44898</v>
      </c>
      <c r="B482" s="118" t="n"/>
      <c r="C482" s="118">
        <f>(-1)*(COUNTIF('Production Log'!L$3:L$3000,A482))</f>
        <v/>
      </c>
      <c r="D482" s="118" t="n"/>
      <c r="E482" s="122">
        <f>C482</f>
        <v/>
      </c>
      <c r="F482" s="118" t="n"/>
      <c r="G482" s="122">
        <f>C482</f>
        <v/>
      </c>
      <c r="H482" s="118" t="n"/>
      <c r="I482" s="122">
        <f>M482+O482</f>
        <v/>
      </c>
      <c r="J482" s="118" t="n"/>
      <c r="K482" s="122">
        <f>M482+O482</f>
        <v/>
      </c>
      <c r="L482" s="118" t="n"/>
      <c r="M482" s="118">
        <f>(-1)*(COUNTIFS('Production Log'!M$3:M$3000,A482,'Production Log'!AK$3:AK$3000,"PMI"))</f>
        <v/>
      </c>
      <c r="N482" s="118" t="n"/>
      <c r="O482" s="118">
        <f>(-1)*(COUNTIFS('Production Log'!M$3:M$3000,A482,'Production Log'!AK$3:AK$3000,"TE"))</f>
        <v/>
      </c>
      <c r="P482" s="118" t="n"/>
      <c r="Q482" s="122">
        <f>SUM(M482,O482)</f>
        <v/>
      </c>
      <c r="R482" s="118" t="n"/>
      <c r="S482" s="122">
        <f>SUM(M482,O482)</f>
        <v/>
      </c>
      <c r="T482" s="118" t="n"/>
      <c r="U482" s="122">
        <f>SUM(M482,O482)</f>
        <v/>
      </c>
      <c r="V482" s="118" t="n"/>
      <c r="W482" s="122">
        <f>U482*4</f>
        <v/>
      </c>
      <c r="X482" s="118" t="n"/>
      <c r="Y482" s="122">
        <f>M482</f>
        <v/>
      </c>
      <c r="Z482" s="118" t="n"/>
      <c r="AA482" s="122">
        <f>O482</f>
        <v/>
      </c>
      <c r="AB482" s="118" t="n"/>
      <c r="AC482" s="118" t="n"/>
      <c r="AD482" s="118" t="n"/>
      <c r="AE482" s="118" t="n"/>
    </row>
    <row r="483">
      <c r="A483" s="299" t="n">
        <v>44899</v>
      </c>
      <c r="B483" s="118" t="n"/>
      <c r="C483" s="118">
        <f>(-1)*(COUNTIF('Production Log'!L$3:L$3000,A483))</f>
        <v/>
      </c>
      <c r="D483" s="118" t="n"/>
      <c r="E483" s="122">
        <f>C483</f>
        <v/>
      </c>
      <c r="F483" s="118" t="n"/>
      <c r="G483" s="122">
        <f>C483</f>
        <v/>
      </c>
      <c r="H483" s="118" t="n"/>
      <c r="I483" s="122">
        <f>M483+O483</f>
        <v/>
      </c>
      <c r="J483" s="118" t="n"/>
      <c r="K483" s="122">
        <f>M483+O483</f>
        <v/>
      </c>
      <c r="L483" s="118" t="n"/>
      <c r="M483" s="118">
        <f>(-1)*(COUNTIFS('Production Log'!M$3:M$3000,A483,'Production Log'!AK$3:AK$3000,"PMI"))</f>
        <v/>
      </c>
      <c r="N483" s="118" t="n"/>
      <c r="O483" s="118">
        <f>(-1)*(COUNTIFS('Production Log'!M$3:M$3000,A483,'Production Log'!AK$3:AK$3000,"TE"))</f>
        <v/>
      </c>
      <c r="P483" s="118" t="n"/>
      <c r="Q483" s="122">
        <f>SUM(M483,O483)</f>
        <v/>
      </c>
      <c r="R483" s="118" t="n"/>
      <c r="S483" s="122">
        <f>SUM(M483,O483)</f>
        <v/>
      </c>
      <c r="T483" s="118" t="n"/>
      <c r="U483" s="122">
        <f>SUM(M483,O483)</f>
        <v/>
      </c>
      <c r="V483" s="118" t="n"/>
      <c r="W483" s="122">
        <f>U483*4</f>
        <v/>
      </c>
      <c r="X483" s="118" t="n"/>
      <c r="Y483" s="122">
        <f>M483</f>
        <v/>
      </c>
      <c r="Z483" s="118" t="n"/>
      <c r="AA483" s="122">
        <f>O483</f>
        <v/>
      </c>
      <c r="AB483" s="118" t="n"/>
      <c r="AC483" s="118" t="n"/>
      <c r="AD483" s="118" t="n"/>
      <c r="AE483" s="118" t="n"/>
    </row>
    <row r="484">
      <c r="A484" s="299" t="n">
        <v>44900</v>
      </c>
      <c r="B484" s="118" t="n"/>
      <c r="C484" s="118">
        <f>(-1)*(COUNTIF('Production Log'!L$3:L$3000,A484))</f>
        <v/>
      </c>
      <c r="D484" s="118" t="n"/>
      <c r="E484" s="122">
        <f>C484</f>
        <v/>
      </c>
      <c r="F484" s="118" t="n"/>
      <c r="G484" s="122">
        <f>C484</f>
        <v/>
      </c>
      <c r="H484" s="118" t="n"/>
      <c r="I484" s="122">
        <f>M484+O484</f>
        <v/>
      </c>
      <c r="J484" s="118" t="n"/>
      <c r="K484" s="122">
        <f>M484+O484</f>
        <v/>
      </c>
      <c r="L484" s="118" t="n"/>
      <c r="M484" s="118">
        <f>(-1)*(COUNTIFS('Production Log'!M$3:M$3000,A484,'Production Log'!AK$3:AK$3000,"PMI"))</f>
        <v/>
      </c>
      <c r="N484" s="118" t="n"/>
      <c r="O484" s="118">
        <f>(-1)*(COUNTIFS('Production Log'!M$3:M$3000,A484,'Production Log'!AK$3:AK$3000,"TE"))</f>
        <v/>
      </c>
      <c r="P484" s="118" t="n"/>
      <c r="Q484" s="122">
        <f>SUM(M484,O484)</f>
        <v/>
      </c>
      <c r="R484" s="118" t="n"/>
      <c r="S484" s="122">
        <f>SUM(M484,O484)</f>
        <v/>
      </c>
      <c r="T484" s="118" t="n"/>
      <c r="U484" s="122">
        <f>SUM(M484,O484)</f>
        <v/>
      </c>
      <c r="V484" s="118" t="n"/>
      <c r="W484" s="122">
        <f>U484*4</f>
        <v/>
      </c>
      <c r="X484" s="118" t="n"/>
      <c r="Y484" s="122">
        <f>M484</f>
        <v/>
      </c>
      <c r="Z484" s="118" t="n"/>
      <c r="AA484" s="122">
        <f>O484</f>
        <v/>
      </c>
      <c r="AB484" s="118" t="n"/>
      <c r="AC484" s="118" t="n"/>
      <c r="AD484" s="118" t="n"/>
      <c r="AE484" s="118" t="n"/>
    </row>
    <row r="485">
      <c r="A485" s="299" t="n">
        <v>44901</v>
      </c>
      <c r="B485" s="118" t="n"/>
      <c r="C485" s="118">
        <f>(-1)*(COUNTIF('Production Log'!L$3:L$3000,A485))</f>
        <v/>
      </c>
      <c r="D485" s="118" t="n"/>
      <c r="E485" s="122">
        <f>C485</f>
        <v/>
      </c>
      <c r="F485" s="118" t="n"/>
      <c r="G485" s="122">
        <f>C485</f>
        <v/>
      </c>
      <c r="H485" s="118" t="n"/>
      <c r="I485" s="122">
        <f>M485+O485</f>
        <v/>
      </c>
      <c r="J485" s="118" t="n"/>
      <c r="K485" s="122">
        <f>M485+O485</f>
        <v/>
      </c>
      <c r="L485" s="118" t="n"/>
      <c r="M485" s="118">
        <f>(-1)*(COUNTIFS('Production Log'!M$3:M$3000,A485,'Production Log'!AK$3:AK$3000,"PMI"))</f>
        <v/>
      </c>
      <c r="N485" s="118" t="n"/>
      <c r="O485" s="118">
        <f>(-1)*(COUNTIFS('Production Log'!M$3:M$3000,A485,'Production Log'!AK$3:AK$3000,"TE"))</f>
        <v/>
      </c>
      <c r="P485" s="118" t="n"/>
      <c r="Q485" s="122">
        <f>SUM(M485,O485)</f>
        <v/>
      </c>
      <c r="R485" s="118" t="n"/>
      <c r="S485" s="122">
        <f>SUM(M485,O485)</f>
        <v/>
      </c>
      <c r="T485" s="118" t="n"/>
      <c r="U485" s="122">
        <f>SUM(M485,O485)</f>
        <v/>
      </c>
      <c r="V485" s="118" t="n"/>
      <c r="W485" s="122">
        <f>U485*4</f>
        <v/>
      </c>
      <c r="X485" s="118" t="n"/>
      <c r="Y485" s="122">
        <f>M485</f>
        <v/>
      </c>
      <c r="Z485" s="118" t="n"/>
      <c r="AA485" s="122">
        <f>O485</f>
        <v/>
      </c>
      <c r="AB485" s="118" t="n"/>
      <c r="AC485" s="118" t="n"/>
      <c r="AD485" s="118" t="n"/>
      <c r="AE485" s="118" t="n"/>
    </row>
    <row r="486">
      <c r="A486" s="299" t="n">
        <v>44902</v>
      </c>
      <c r="B486" s="118" t="n"/>
      <c r="C486" s="118">
        <f>(-1)*(COUNTIF('Production Log'!L$3:L$3000,A486))</f>
        <v/>
      </c>
      <c r="D486" s="118" t="n"/>
      <c r="E486" s="122">
        <f>C486</f>
        <v/>
      </c>
      <c r="F486" s="118" t="n"/>
      <c r="G486" s="122">
        <f>C486</f>
        <v/>
      </c>
      <c r="H486" s="118" t="n"/>
      <c r="I486" s="122">
        <f>M486+O486</f>
        <v/>
      </c>
      <c r="J486" s="118" t="n"/>
      <c r="K486" s="122">
        <f>M486+O486</f>
        <v/>
      </c>
      <c r="L486" s="118" t="n"/>
      <c r="M486" s="118">
        <f>(-1)*(COUNTIFS('Production Log'!M$3:M$3000,A486,'Production Log'!AK$3:AK$3000,"PMI"))</f>
        <v/>
      </c>
      <c r="N486" s="118" t="n"/>
      <c r="O486" s="118">
        <f>(-1)*(COUNTIFS('Production Log'!M$3:M$3000,A486,'Production Log'!AK$3:AK$3000,"TE"))</f>
        <v/>
      </c>
      <c r="P486" s="118" t="n"/>
      <c r="Q486" s="122">
        <f>SUM(M486,O486)</f>
        <v/>
      </c>
      <c r="R486" s="118" t="n"/>
      <c r="S486" s="122">
        <f>SUM(M486,O486)</f>
        <v/>
      </c>
      <c r="T486" s="118" t="n"/>
      <c r="U486" s="122">
        <f>SUM(M486,O486)</f>
        <v/>
      </c>
      <c r="V486" s="118" t="n"/>
      <c r="W486" s="122">
        <f>U486*4</f>
        <v/>
      </c>
      <c r="X486" s="118" t="n"/>
      <c r="Y486" s="122">
        <f>M486</f>
        <v/>
      </c>
      <c r="Z486" s="118" t="n"/>
      <c r="AA486" s="122">
        <f>O486</f>
        <v/>
      </c>
      <c r="AB486" s="118" t="n"/>
      <c r="AC486" s="118" t="n"/>
      <c r="AD486" s="118" t="n"/>
      <c r="AE486" s="118" t="n"/>
    </row>
    <row r="487">
      <c r="A487" s="299" t="n">
        <v>44903</v>
      </c>
      <c r="B487" s="118" t="n"/>
      <c r="C487" s="118">
        <f>(-1)*(COUNTIF('Production Log'!L$3:L$3000,A487))</f>
        <v/>
      </c>
      <c r="D487" s="118" t="n"/>
      <c r="E487" s="122">
        <f>C487</f>
        <v/>
      </c>
      <c r="F487" s="118" t="n"/>
      <c r="G487" s="122">
        <f>C487</f>
        <v/>
      </c>
      <c r="H487" s="118" t="n"/>
      <c r="I487" s="122">
        <f>M487+O487</f>
        <v/>
      </c>
      <c r="J487" s="118" t="n"/>
      <c r="K487" s="122">
        <f>M487+O487</f>
        <v/>
      </c>
      <c r="L487" s="118" t="n"/>
      <c r="M487" s="118">
        <f>(-1)*(COUNTIFS('Production Log'!M$3:M$3000,A487,'Production Log'!AK$3:AK$3000,"PMI"))</f>
        <v/>
      </c>
      <c r="N487" s="118" t="n"/>
      <c r="O487" s="118">
        <f>(-1)*(COUNTIFS('Production Log'!M$3:M$3000,A487,'Production Log'!AK$3:AK$3000,"TE"))</f>
        <v/>
      </c>
      <c r="P487" s="118" t="n"/>
      <c r="Q487" s="122">
        <f>SUM(M487,O487)</f>
        <v/>
      </c>
      <c r="R487" s="118" t="n"/>
      <c r="S487" s="122">
        <f>SUM(M487,O487)</f>
        <v/>
      </c>
      <c r="T487" s="118" t="n"/>
      <c r="U487" s="122">
        <f>SUM(M487,O487)</f>
        <v/>
      </c>
      <c r="V487" s="118" t="n"/>
      <c r="W487" s="122">
        <f>U487*4</f>
        <v/>
      </c>
      <c r="X487" s="118" t="n"/>
      <c r="Y487" s="122">
        <f>M487</f>
        <v/>
      </c>
      <c r="Z487" s="118" t="n"/>
      <c r="AA487" s="122">
        <f>O487</f>
        <v/>
      </c>
      <c r="AB487" s="118" t="n"/>
      <c r="AC487" s="118" t="n"/>
      <c r="AD487" s="118" t="n"/>
      <c r="AE487" s="118" t="n"/>
    </row>
    <row r="488">
      <c r="A488" s="299" t="n">
        <v>44904</v>
      </c>
      <c r="B488" s="118" t="n"/>
      <c r="C488" s="118">
        <f>(-1)*(COUNTIF('Production Log'!L$3:L$3000,A488))</f>
        <v/>
      </c>
      <c r="D488" s="118" t="n"/>
      <c r="E488" s="122">
        <f>C488</f>
        <v/>
      </c>
      <c r="F488" s="118" t="n"/>
      <c r="G488" s="122">
        <f>C488</f>
        <v/>
      </c>
      <c r="H488" s="118" t="n"/>
      <c r="I488" s="122">
        <f>M488+O488</f>
        <v/>
      </c>
      <c r="J488" s="118" t="n"/>
      <c r="K488" s="122">
        <f>M488+O488</f>
        <v/>
      </c>
      <c r="L488" s="118" t="n"/>
      <c r="M488" s="118">
        <f>(-1)*(COUNTIFS('Production Log'!M$3:M$3000,A488,'Production Log'!AK$3:AK$3000,"PMI"))</f>
        <v/>
      </c>
      <c r="N488" s="118" t="n"/>
      <c r="O488" s="118">
        <f>(-1)*(COUNTIFS('Production Log'!M$3:M$3000,A488,'Production Log'!AK$3:AK$3000,"TE"))</f>
        <v/>
      </c>
      <c r="P488" s="118" t="n"/>
      <c r="Q488" s="122">
        <f>SUM(M488,O488)</f>
        <v/>
      </c>
      <c r="R488" s="118" t="n"/>
      <c r="S488" s="122">
        <f>SUM(M488,O488)</f>
        <v/>
      </c>
      <c r="T488" s="118" t="n"/>
      <c r="U488" s="122">
        <f>SUM(M488,O488)</f>
        <v/>
      </c>
      <c r="V488" s="118" t="n"/>
      <c r="W488" s="122">
        <f>U488*4</f>
        <v/>
      </c>
      <c r="X488" s="118" t="n"/>
      <c r="Y488" s="122">
        <f>M488</f>
        <v/>
      </c>
      <c r="Z488" s="118" t="n"/>
      <c r="AA488" s="122">
        <f>O488</f>
        <v/>
      </c>
      <c r="AB488" s="118" t="n"/>
      <c r="AC488" s="118" t="n"/>
      <c r="AD488" s="118" t="n"/>
      <c r="AE488" s="118" t="n"/>
    </row>
    <row r="489">
      <c r="A489" s="299" t="n">
        <v>44905</v>
      </c>
      <c r="B489" s="118" t="n"/>
      <c r="C489" s="118">
        <f>(-1)*(COUNTIF('Production Log'!L$3:L$3000,A489))</f>
        <v/>
      </c>
      <c r="D489" s="118" t="n"/>
      <c r="E489" s="122">
        <f>C489</f>
        <v/>
      </c>
      <c r="F489" s="118" t="n"/>
      <c r="G489" s="122">
        <f>C489</f>
        <v/>
      </c>
      <c r="H489" s="118" t="n"/>
      <c r="I489" s="122">
        <f>M489+O489</f>
        <v/>
      </c>
      <c r="J489" s="118" t="n"/>
      <c r="K489" s="122">
        <f>M489+O489</f>
        <v/>
      </c>
      <c r="L489" s="118" t="n"/>
      <c r="M489" s="118">
        <f>(-1)*(COUNTIFS('Production Log'!M$3:M$3000,A489,'Production Log'!AK$3:AK$3000,"PMI"))</f>
        <v/>
      </c>
      <c r="N489" s="118" t="n"/>
      <c r="O489" s="118">
        <f>(-1)*(COUNTIFS('Production Log'!M$3:M$3000,A489,'Production Log'!AK$3:AK$3000,"TE"))</f>
        <v/>
      </c>
      <c r="P489" s="118" t="n"/>
      <c r="Q489" s="122">
        <f>SUM(M489,O489)</f>
        <v/>
      </c>
      <c r="R489" s="118" t="n"/>
      <c r="S489" s="122">
        <f>SUM(M489,O489)</f>
        <v/>
      </c>
      <c r="T489" s="118" t="n"/>
      <c r="U489" s="122">
        <f>SUM(M489,O489)</f>
        <v/>
      </c>
      <c r="V489" s="118" t="n"/>
      <c r="W489" s="122">
        <f>U489*4</f>
        <v/>
      </c>
      <c r="X489" s="118" t="n"/>
      <c r="Y489" s="122">
        <f>M489</f>
        <v/>
      </c>
      <c r="Z489" s="118" t="n"/>
      <c r="AA489" s="122">
        <f>O489</f>
        <v/>
      </c>
      <c r="AB489" s="118" t="n"/>
      <c r="AC489" s="118" t="n"/>
      <c r="AD489" s="118" t="n"/>
      <c r="AE489" s="118" t="n"/>
    </row>
    <row r="490">
      <c r="A490" s="299" t="n">
        <v>44906</v>
      </c>
      <c r="B490" s="118" t="n"/>
      <c r="C490" s="118">
        <f>(-1)*(COUNTIF('Production Log'!L$3:L$3000,A490))</f>
        <v/>
      </c>
      <c r="D490" s="118" t="n"/>
      <c r="E490" s="122">
        <f>C490</f>
        <v/>
      </c>
      <c r="F490" s="118" t="n"/>
      <c r="G490" s="122">
        <f>C490</f>
        <v/>
      </c>
      <c r="H490" s="118" t="n"/>
      <c r="I490" s="122">
        <f>M490+O490</f>
        <v/>
      </c>
      <c r="J490" s="118" t="n"/>
      <c r="K490" s="122">
        <f>M490+O490</f>
        <v/>
      </c>
      <c r="L490" s="118" t="n"/>
      <c r="M490" s="118">
        <f>(-1)*(COUNTIFS('Production Log'!M$3:M$3000,A490,'Production Log'!AK$3:AK$3000,"PMI"))</f>
        <v/>
      </c>
      <c r="N490" s="118" t="n"/>
      <c r="O490" s="118">
        <f>(-1)*(COUNTIFS('Production Log'!M$3:M$3000,A490,'Production Log'!AK$3:AK$3000,"TE"))</f>
        <v/>
      </c>
      <c r="P490" s="118" t="n"/>
      <c r="Q490" s="122">
        <f>SUM(M490,O490)</f>
        <v/>
      </c>
      <c r="R490" s="118" t="n"/>
      <c r="S490" s="122">
        <f>SUM(M490,O490)</f>
        <v/>
      </c>
      <c r="T490" s="118" t="n"/>
      <c r="U490" s="122">
        <f>SUM(M490,O490)</f>
        <v/>
      </c>
      <c r="V490" s="118" t="n"/>
      <c r="W490" s="122">
        <f>U490*4</f>
        <v/>
      </c>
      <c r="X490" s="118" t="n"/>
      <c r="Y490" s="122">
        <f>M490</f>
        <v/>
      </c>
      <c r="Z490" s="118" t="n"/>
      <c r="AA490" s="122">
        <f>O490</f>
        <v/>
      </c>
      <c r="AB490" s="118" t="n"/>
      <c r="AC490" s="118" t="n"/>
      <c r="AD490" s="118" t="n"/>
      <c r="AE490" s="118" t="n"/>
    </row>
    <row r="491">
      <c r="A491" s="299" t="n">
        <v>44907</v>
      </c>
      <c r="B491" s="118" t="n"/>
      <c r="C491" s="118">
        <f>(-1)*(COUNTIF('Production Log'!L$3:L$3000,A491))</f>
        <v/>
      </c>
      <c r="D491" s="118" t="n"/>
      <c r="E491" s="122">
        <f>C491</f>
        <v/>
      </c>
      <c r="F491" s="118" t="n"/>
      <c r="G491" s="122">
        <f>C491</f>
        <v/>
      </c>
      <c r="H491" s="118" t="n"/>
      <c r="I491" s="122">
        <f>M491+O491</f>
        <v/>
      </c>
      <c r="J491" s="118" t="n"/>
      <c r="K491" s="122">
        <f>M491+O491</f>
        <v/>
      </c>
      <c r="L491" s="118" t="n"/>
      <c r="M491" s="118">
        <f>(-1)*(COUNTIFS('Production Log'!M$3:M$3000,A491,'Production Log'!AK$3:AK$3000,"PMI"))</f>
        <v/>
      </c>
      <c r="N491" s="118" t="n"/>
      <c r="O491" s="118">
        <f>(-1)*(COUNTIFS('Production Log'!M$3:M$3000,A491,'Production Log'!AK$3:AK$3000,"TE"))</f>
        <v/>
      </c>
      <c r="P491" s="118" t="n"/>
      <c r="Q491" s="122">
        <f>SUM(M491,O491)</f>
        <v/>
      </c>
      <c r="R491" s="118" t="n"/>
      <c r="S491" s="122">
        <f>SUM(M491,O491)</f>
        <v/>
      </c>
      <c r="T491" s="118" t="n"/>
      <c r="U491" s="122">
        <f>SUM(M491,O491)</f>
        <v/>
      </c>
      <c r="V491" s="118" t="n"/>
      <c r="W491" s="122">
        <f>U491*4</f>
        <v/>
      </c>
      <c r="X491" s="118" t="n"/>
      <c r="Y491" s="122">
        <f>M491</f>
        <v/>
      </c>
      <c r="Z491" s="118" t="n"/>
      <c r="AA491" s="122">
        <f>O491</f>
        <v/>
      </c>
      <c r="AB491" s="118" t="n"/>
      <c r="AC491" s="118" t="n"/>
      <c r="AD491" s="118" t="n"/>
      <c r="AE491" s="118" t="n"/>
    </row>
    <row r="492">
      <c r="A492" s="299" t="n">
        <v>44908</v>
      </c>
      <c r="B492" s="118" t="n"/>
      <c r="C492" s="118">
        <f>(-1)*(COUNTIF('Production Log'!L$3:L$3000,A492))</f>
        <v/>
      </c>
      <c r="D492" s="118" t="n"/>
      <c r="E492" s="122">
        <f>C492</f>
        <v/>
      </c>
      <c r="F492" s="118" t="n"/>
      <c r="G492" s="122">
        <f>C492</f>
        <v/>
      </c>
      <c r="H492" s="118" t="n"/>
      <c r="I492" s="122">
        <f>M492+O492</f>
        <v/>
      </c>
      <c r="J492" s="118" t="n"/>
      <c r="K492" s="122">
        <f>M492+O492</f>
        <v/>
      </c>
      <c r="L492" s="118" t="n"/>
      <c r="M492" s="118">
        <f>(-1)*(COUNTIFS('Production Log'!M$3:M$3000,A492,'Production Log'!AK$3:AK$3000,"PMI"))</f>
        <v/>
      </c>
      <c r="N492" s="118" t="n"/>
      <c r="O492" s="118">
        <f>(-1)*(COUNTIFS('Production Log'!M$3:M$3000,A492,'Production Log'!AK$3:AK$3000,"TE"))</f>
        <v/>
      </c>
      <c r="P492" s="118" t="n"/>
      <c r="Q492" s="122">
        <f>SUM(M492,O492)</f>
        <v/>
      </c>
      <c r="R492" s="118" t="n"/>
      <c r="S492" s="122">
        <f>SUM(M492,O492)</f>
        <v/>
      </c>
      <c r="T492" s="118" t="n"/>
      <c r="U492" s="122">
        <f>SUM(M492,O492)</f>
        <v/>
      </c>
      <c r="V492" s="118" t="n"/>
      <c r="W492" s="122">
        <f>U492*4</f>
        <v/>
      </c>
      <c r="X492" s="118" t="n"/>
      <c r="Y492" s="122">
        <f>M492</f>
        <v/>
      </c>
      <c r="Z492" s="118" t="n"/>
      <c r="AA492" s="122">
        <f>O492</f>
        <v/>
      </c>
      <c r="AB492" s="118" t="n"/>
      <c r="AC492" s="118" t="n"/>
      <c r="AD492" s="118" t="n"/>
      <c r="AE492" s="118" t="n"/>
    </row>
    <row r="493">
      <c r="A493" s="299" t="n">
        <v>44909</v>
      </c>
      <c r="B493" s="118" t="n"/>
      <c r="C493" s="118">
        <f>(-1)*(COUNTIF('Production Log'!L$3:L$3000,A493))</f>
        <v/>
      </c>
      <c r="D493" s="118" t="n"/>
      <c r="E493" s="122">
        <f>C493</f>
        <v/>
      </c>
      <c r="F493" s="118" t="n"/>
      <c r="G493" s="122">
        <f>C493</f>
        <v/>
      </c>
      <c r="H493" s="118" t="n"/>
      <c r="I493" s="122">
        <f>M493+O493</f>
        <v/>
      </c>
      <c r="J493" s="118" t="n"/>
      <c r="K493" s="122">
        <f>M493+O493</f>
        <v/>
      </c>
      <c r="L493" s="118" t="n"/>
      <c r="M493" s="118">
        <f>(-1)*(COUNTIFS('Production Log'!M$3:M$3000,A493,'Production Log'!AK$3:AK$3000,"PMI"))</f>
        <v/>
      </c>
      <c r="N493" s="118" t="n"/>
      <c r="O493" s="118">
        <f>(-1)*(COUNTIFS('Production Log'!M$3:M$3000,A493,'Production Log'!AK$3:AK$3000,"TE"))</f>
        <v/>
      </c>
      <c r="P493" s="118" t="n"/>
      <c r="Q493" s="122">
        <f>SUM(M493,O493)</f>
        <v/>
      </c>
      <c r="R493" s="118" t="n"/>
      <c r="S493" s="122">
        <f>SUM(M493,O493)</f>
        <v/>
      </c>
      <c r="T493" s="118" t="n"/>
      <c r="U493" s="122">
        <f>SUM(M493,O493)</f>
        <v/>
      </c>
      <c r="V493" s="118" t="n"/>
      <c r="W493" s="122">
        <f>U493*4</f>
        <v/>
      </c>
      <c r="X493" s="118" t="n"/>
      <c r="Y493" s="122">
        <f>M493</f>
        <v/>
      </c>
      <c r="Z493" s="118" t="n"/>
      <c r="AA493" s="122">
        <f>O493</f>
        <v/>
      </c>
      <c r="AB493" s="118" t="n"/>
      <c r="AC493" s="118" t="n"/>
      <c r="AD493" s="118" t="n"/>
      <c r="AE493" s="118" t="n"/>
    </row>
    <row r="494">
      <c r="A494" s="299" t="n">
        <v>44910</v>
      </c>
      <c r="B494" s="118" t="n"/>
      <c r="C494" s="118">
        <f>(-1)*(COUNTIF('Production Log'!L$3:L$3000,A494))</f>
        <v/>
      </c>
      <c r="D494" s="118" t="n"/>
      <c r="E494" s="122">
        <f>C494</f>
        <v/>
      </c>
      <c r="F494" s="118" t="n"/>
      <c r="G494" s="122">
        <f>C494</f>
        <v/>
      </c>
      <c r="H494" s="118" t="n"/>
      <c r="I494" s="122">
        <f>M494+O494</f>
        <v/>
      </c>
      <c r="J494" s="118" t="n"/>
      <c r="K494" s="122">
        <f>M494+O494</f>
        <v/>
      </c>
      <c r="L494" s="118" t="n"/>
      <c r="M494" s="118">
        <f>(-1)*(COUNTIFS('Production Log'!M$3:M$3000,A494,'Production Log'!AK$3:AK$3000,"PMI"))</f>
        <v/>
      </c>
      <c r="N494" s="118" t="n"/>
      <c r="O494" s="118">
        <f>(-1)*(COUNTIFS('Production Log'!M$3:M$3000,A494,'Production Log'!AK$3:AK$3000,"TE"))</f>
        <v/>
      </c>
      <c r="P494" s="118" t="n"/>
      <c r="Q494" s="122">
        <f>SUM(M494,O494)</f>
        <v/>
      </c>
      <c r="R494" s="118" t="n"/>
      <c r="S494" s="122">
        <f>SUM(M494,O494)</f>
        <v/>
      </c>
      <c r="T494" s="118" t="n"/>
      <c r="U494" s="122">
        <f>SUM(M494,O494)</f>
        <v/>
      </c>
      <c r="V494" s="118" t="n"/>
      <c r="W494" s="122">
        <f>U494*4</f>
        <v/>
      </c>
      <c r="X494" s="118" t="n"/>
      <c r="Y494" s="122">
        <f>M494</f>
        <v/>
      </c>
      <c r="Z494" s="118" t="n"/>
      <c r="AA494" s="122">
        <f>O494</f>
        <v/>
      </c>
      <c r="AB494" s="118" t="n"/>
      <c r="AC494" s="118" t="n"/>
      <c r="AD494" s="118" t="n"/>
      <c r="AE494" s="118" t="n"/>
    </row>
    <row r="495">
      <c r="A495" s="299" t="n">
        <v>44911</v>
      </c>
      <c r="B495" s="118" t="n"/>
      <c r="C495" s="118">
        <f>(-1)*(COUNTIF('Production Log'!L$3:L$3000,A495))</f>
        <v/>
      </c>
      <c r="D495" s="118" t="n"/>
      <c r="E495" s="122">
        <f>C495</f>
        <v/>
      </c>
      <c r="F495" s="118" t="n"/>
      <c r="G495" s="122">
        <f>C495</f>
        <v/>
      </c>
      <c r="H495" s="118" t="n"/>
      <c r="I495" s="122">
        <f>M495+O495</f>
        <v/>
      </c>
      <c r="J495" s="118" t="n"/>
      <c r="K495" s="122">
        <f>M495+O495</f>
        <v/>
      </c>
      <c r="L495" s="118" t="n"/>
      <c r="M495" s="118">
        <f>(-1)*(COUNTIFS('Production Log'!M$3:M$3000,A495,'Production Log'!AK$3:AK$3000,"PMI"))</f>
        <v/>
      </c>
      <c r="N495" s="118" t="n"/>
      <c r="O495" s="118">
        <f>(-1)*(COUNTIFS('Production Log'!M$3:M$3000,A495,'Production Log'!AK$3:AK$3000,"TE"))</f>
        <v/>
      </c>
      <c r="P495" s="118" t="n"/>
      <c r="Q495" s="122">
        <f>SUM(M495,O495)</f>
        <v/>
      </c>
      <c r="R495" s="118" t="n"/>
      <c r="S495" s="122">
        <f>SUM(M495,O495)</f>
        <v/>
      </c>
      <c r="T495" s="118" t="n"/>
      <c r="U495" s="122">
        <f>SUM(M495,O495)</f>
        <v/>
      </c>
      <c r="V495" s="118" t="n"/>
      <c r="W495" s="122">
        <f>U495*4</f>
        <v/>
      </c>
      <c r="X495" s="118" t="n"/>
      <c r="Y495" s="122">
        <f>M495</f>
        <v/>
      </c>
      <c r="Z495" s="118" t="n"/>
      <c r="AA495" s="122">
        <f>O495</f>
        <v/>
      </c>
      <c r="AB495" s="118" t="n"/>
      <c r="AC495" s="118" t="n"/>
      <c r="AD495" s="118" t="n"/>
      <c r="AE495" s="118" t="n"/>
    </row>
    <row r="496">
      <c r="A496" s="299" t="n">
        <v>44912</v>
      </c>
      <c r="B496" s="118" t="n"/>
      <c r="C496" s="118">
        <f>(-1)*(COUNTIF('Production Log'!L$3:L$3000,A496))</f>
        <v/>
      </c>
      <c r="D496" s="118" t="n"/>
      <c r="E496" s="122">
        <f>C496</f>
        <v/>
      </c>
      <c r="F496" s="118" t="n"/>
      <c r="G496" s="122">
        <f>C496</f>
        <v/>
      </c>
      <c r="H496" s="118" t="n"/>
      <c r="I496" s="122">
        <f>M496+O496</f>
        <v/>
      </c>
      <c r="J496" s="118" t="n"/>
      <c r="K496" s="122">
        <f>M496+O496</f>
        <v/>
      </c>
      <c r="L496" s="118" t="n"/>
      <c r="M496" s="118">
        <f>(-1)*(COUNTIFS('Production Log'!M$3:M$3000,A496,'Production Log'!AK$3:AK$3000,"PMI"))</f>
        <v/>
      </c>
      <c r="N496" s="118" t="n"/>
      <c r="O496" s="118">
        <f>(-1)*(COUNTIFS('Production Log'!M$3:M$3000,A496,'Production Log'!AK$3:AK$3000,"TE"))</f>
        <v/>
      </c>
      <c r="P496" s="118" t="n"/>
      <c r="Q496" s="122">
        <f>SUM(M496,O496)</f>
        <v/>
      </c>
      <c r="R496" s="118" t="n"/>
      <c r="S496" s="122">
        <f>SUM(M496,O496)</f>
        <v/>
      </c>
      <c r="T496" s="118" t="n"/>
      <c r="U496" s="122">
        <f>SUM(M496,O496)</f>
        <v/>
      </c>
      <c r="V496" s="118" t="n"/>
      <c r="W496" s="122">
        <f>U496*4</f>
        <v/>
      </c>
      <c r="X496" s="118" t="n"/>
      <c r="Y496" s="122">
        <f>M496</f>
        <v/>
      </c>
      <c r="Z496" s="118" t="n"/>
      <c r="AA496" s="122">
        <f>O496</f>
        <v/>
      </c>
      <c r="AB496" s="118" t="n"/>
      <c r="AC496" s="118" t="n"/>
      <c r="AD496" s="118" t="n"/>
      <c r="AE496" s="118" t="n"/>
    </row>
    <row r="497">
      <c r="A497" s="299" t="n">
        <v>44913</v>
      </c>
      <c r="B497" s="118" t="n"/>
      <c r="C497" s="118">
        <f>(-1)*(COUNTIF('Production Log'!L$3:L$3000,A497))</f>
        <v/>
      </c>
      <c r="D497" s="118" t="n"/>
      <c r="E497" s="122">
        <f>C497</f>
        <v/>
      </c>
      <c r="F497" s="118" t="n"/>
      <c r="G497" s="122">
        <f>C497</f>
        <v/>
      </c>
      <c r="H497" s="118" t="n"/>
      <c r="I497" s="122">
        <f>M497+O497</f>
        <v/>
      </c>
      <c r="J497" s="118" t="n"/>
      <c r="K497" s="122">
        <f>M497+O497</f>
        <v/>
      </c>
      <c r="L497" s="118" t="n"/>
      <c r="M497" s="118">
        <f>(-1)*(COUNTIFS('Production Log'!M$3:M$3000,A497,'Production Log'!AK$3:AK$3000,"PMI"))</f>
        <v/>
      </c>
      <c r="N497" s="118" t="n"/>
      <c r="O497" s="118">
        <f>(-1)*(COUNTIFS('Production Log'!M$3:M$3000,A497,'Production Log'!AK$3:AK$3000,"TE"))</f>
        <v/>
      </c>
      <c r="P497" s="118" t="n"/>
      <c r="Q497" s="122">
        <f>SUM(M497,O497)</f>
        <v/>
      </c>
      <c r="R497" s="118" t="n"/>
      <c r="S497" s="122">
        <f>SUM(M497,O497)</f>
        <v/>
      </c>
      <c r="T497" s="118" t="n"/>
      <c r="U497" s="122">
        <f>SUM(M497,O497)</f>
        <v/>
      </c>
      <c r="V497" s="118" t="n"/>
      <c r="W497" s="122">
        <f>U497*4</f>
        <v/>
      </c>
      <c r="X497" s="118" t="n"/>
      <c r="Y497" s="122">
        <f>M497</f>
        <v/>
      </c>
      <c r="Z497" s="118" t="n"/>
      <c r="AA497" s="122">
        <f>O497</f>
        <v/>
      </c>
      <c r="AB497" s="118" t="n"/>
      <c r="AC497" s="118" t="n"/>
      <c r="AD497" s="118" t="n"/>
      <c r="AE497" s="118" t="n"/>
    </row>
    <row r="498">
      <c r="A498" s="299" t="n">
        <v>44914</v>
      </c>
      <c r="B498" s="118" t="n"/>
      <c r="C498" s="118">
        <f>(-1)*(COUNTIF('Production Log'!L$3:L$3000,A498))</f>
        <v/>
      </c>
      <c r="D498" s="118" t="n"/>
      <c r="E498" s="122">
        <f>C498</f>
        <v/>
      </c>
      <c r="F498" s="118" t="n"/>
      <c r="G498" s="122">
        <f>C498</f>
        <v/>
      </c>
      <c r="H498" s="118" t="n"/>
      <c r="I498" s="122">
        <f>M498+O498</f>
        <v/>
      </c>
      <c r="J498" s="118" t="n"/>
      <c r="K498" s="122">
        <f>M498+O498</f>
        <v/>
      </c>
      <c r="L498" s="118" t="n"/>
      <c r="M498" s="118">
        <f>(-1)*(COUNTIFS('Production Log'!M$3:M$3000,A498,'Production Log'!AK$3:AK$3000,"PMI"))</f>
        <v/>
      </c>
      <c r="N498" s="118" t="n"/>
      <c r="O498" s="118">
        <f>(-1)*(COUNTIFS('Production Log'!M$3:M$3000,A498,'Production Log'!AK$3:AK$3000,"TE"))</f>
        <v/>
      </c>
      <c r="P498" s="118" t="n"/>
      <c r="Q498" s="122">
        <f>SUM(M498,O498)</f>
        <v/>
      </c>
      <c r="R498" s="118" t="n"/>
      <c r="S498" s="122">
        <f>SUM(M498,O498)</f>
        <v/>
      </c>
      <c r="T498" s="118" t="n"/>
      <c r="U498" s="122">
        <f>SUM(M498,O498)</f>
        <v/>
      </c>
      <c r="V498" s="118" t="n"/>
      <c r="W498" s="122">
        <f>U498*4</f>
        <v/>
      </c>
      <c r="X498" s="118" t="n"/>
      <c r="Y498" s="122">
        <f>M498</f>
        <v/>
      </c>
      <c r="Z498" s="118" t="n"/>
      <c r="AA498" s="122">
        <f>O498</f>
        <v/>
      </c>
      <c r="AB498" s="118" t="n"/>
      <c r="AC498" s="118" t="n"/>
      <c r="AD498" s="118" t="n"/>
      <c r="AE498" s="118" t="n"/>
    </row>
    <row r="499">
      <c r="A499" s="299" t="n">
        <v>44915</v>
      </c>
      <c r="B499" s="118" t="n"/>
      <c r="C499" s="118">
        <f>(-1)*(COUNTIF('Production Log'!L$3:L$3000,A499))</f>
        <v/>
      </c>
      <c r="D499" s="118" t="n"/>
      <c r="E499" s="122">
        <f>C499</f>
        <v/>
      </c>
      <c r="F499" s="118" t="n"/>
      <c r="G499" s="122">
        <f>C499</f>
        <v/>
      </c>
      <c r="H499" s="118" t="n"/>
      <c r="I499" s="122">
        <f>M499+O499</f>
        <v/>
      </c>
      <c r="J499" s="118" t="n"/>
      <c r="K499" s="122">
        <f>M499+O499</f>
        <v/>
      </c>
      <c r="L499" s="118" t="n"/>
      <c r="M499" s="118">
        <f>(-1)*(COUNTIFS('Production Log'!M$3:M$3000,A499,'Production Log'!AK$3:AK$3000,"PMI"))</f>
        <v/>
      </c>
      <c r="N499" s="118" t="n"/>
      <c r="O499" s="118">
        <f>(-1)*(COUNTIFS('Production Log'!M$3:M$3000,A499,'Production Log'!AK$3:AK$3000,"TE"))</f>
        <v/>
      </c>
      <c r="P499" s="118" t="n"/>
      <c r="Q499" s="122">
        <f>SUM(M499,O499)</f>
        <v/>
      </c>
      <c r="R499" s="118" t="n"/>
      <c r="S499" s="122">
        <f>SUM(M499,O499)</f>
        <v/>
      </c>
      <c r="T499" s="118" t="n"/>
      <c r="U499" s="122">
        <f>SUM(M499,O499)</f>
        <v/>
      </c>
      <c r="V499" s="118" t="n"/>
      <c r="W499" s="122">
        <f>U499*4</f>
        <v/>
      </c>
      <c r="X499" s="118" t="n"/>
      <c r="Y499" s="122">
        <f>M499</f>
        <v/>
      </c>
      <c r="Z499" s="118" t="n"/>
      <c r="AA499" s="122">
        <f>O499</f>
        <v/>
      </c>
      <c r="AB499" s="118" t="n"/>
      <c r="AC499" s="118" t="n"/>
      <c r="AD499" s="118" t="n"/>
      <c r="AE499" s="118" t="n"/>
    </row>
    <row r="500">
      <c r="A500" s="299" t="n">
        <v>44916</v>
      </c>
      <c r="B500" s="118" t="n"/>
      <c r="C500" s="118">
        <f>(-1)*(COUNTIF('Production Log'!L$3:L$3000,A500))</f>
        <v/>
      </c>
      <c r="D500" s="118" t="n"/>
      <c r="E500" s="122">
        <f>C500</f>
        <v/>
      </c>
      <c r="F500" s="118" t="n"/>
      <c r="G500" s="122">
        <f>C500</f>
        <v/>
      </c>
      <c r="H500" s="118" t="n"/>
      <c r="I500" s="122">
        <f>M500+O500</f>
        <v/>
      </c>
      <c r="J500" s="118" t="n"/>
      <c r="K500" s="122">
        <f>M500+O500</f>
        <v/>
      </c>
      <c r="L500" s="118" t="n"/>
      <c r="M500" s="118">
        <f>(-1)*(COUNTIFS('Production Log'!M$3:M$3000,A500,'Production Log'!AK$3:AK$3000,"PMI"))</f>
        <v/>
      </c>
      <c r="N500" s="118" t="n"/>
      <c r="O500" s="118">
        <f>(-1)*(COUNTIFS('Production Log'!M$3:M$3000,A500,'Production Log'!AK$3:AK$3000,"TE"))</f>
        <v/>
      </c>
      <c r="P500" s="118" t="n"/>
      <c r="Q500" s="122">
        <f>SUM(M500,O500)</f>
        <v/>
      </c>
      <c r="R500" s="118" t="n"/>
      <c r="S500" s="122">
        <f>SUM(M500,O500)</f>
        <v/>
      </c>
      <c r="T500" s="118" t="n"/>
      <c r="U500" s="122">
        <f>SUM(M500,O500)</f>
        <v/>
      </c>
      <c r="V500" s="118" t="n"/>
      <c r="W500" s="122">
        <f>U500*4</f>
        <v/>
      </c>
      <c r="X500" s="118" t="n"/>
      <c r="Y500" s="122">
        <f>M500</f>
        <v/>
      </c>
      <c r="Z500" s="118" t="n"/>
      <c r="AA500" s="122">
        <f>O500</f>
        <v/>
      </c>
      <c r="AB500" s="118" t="n"/>
      <c r="AC500" s="118" t="n"/>
      <c r="AD500" s="118" t="n"/>
      <c r="AE500" s="118" t="n"/>
    </row>
    <row r="501">
      <c r="A501" s="299" t="n">
        <v>44917</v>
      </c>
      <c r="B501" s="118" t="n"/>
      <c r="C501" s="118">
        <f>(-1)*(COUNTIF('Production Log'!L$3:L$3000,A501))</f>
        <v/>
      </c>
      <c r="D501" s="118" t="n"/>
      <c r="E501" s="122">
        <f>C501</f>
        <v/>
      </c>
      <c r="F501" s="118" t="n"/>
      <c r="G501" s="122">
        <f>C501</f>
        <v/>
      </c>
      <c r="H501" s="118" t="n"/>
      <c r="I501" s="122">
        <f>M501+O501</f>
        <v/>
      </c>
      <c r="J501" s="118" t="n"/>
      <c r="K501" s="122">
        <f>M501+O501</f>
        <v/>
      </c>
      <c r="L501" s="118" t="n"/>
      <c r="M501" s="118">
        <f>(-1)*(COUNTIFS('Production Log'!M$3:M$3000,A501,'Production Log'!AK$3:AK$3000,"PMI"))</f>
        <v/>
      </c>
      <c r="N501" s="118" t="n"/>
      <c r="O501" s="118">
        <f>(-1)*(COUNTIFS('Production Log'!M$3:M$3000,A501,'Production Log'!AK$3:AK$3000,"TE"))</f>
        <v/>
      </c>
      <c r="P501" s="118" t="n"/>
      <c r="Q501" s="122">
        <f>SUM(M501,O501)</f>
        <v/>
      </c>
      <c r="R501" s="118" t="n"/>
      <c r="S501" s="122">
        <f>SUM(M501,O501)</f>
        <v/>
      </c>
      <c r="T501" s="118" t="n"/>
      <c r="U501" s="122">
        <f>SUM(M501,O501)</f>
        <v/>
      </c>
      <c r="V501" s="118" t="n"/>
      <c r="W501" s="122">
        <f>U501*4</f>
        <v/>
      </c>
      <c r="X501" s="118" t="n"/>
      <c r="Y501" s="122">
        <f>M501</f>
        <v/>
      </c>
      <c r="Z501" s="118" t="n"/>
      <c r="AA501" s="122">
        <f>O501</f>
        <v/>
      </c>
      <c r="AB501" s="118" t="n"/>
      <c r="AC501" s="118" t="n"/>
      <c r="AD501" s="118" t="n"/>
      <c r="AE501" s="118" t="n"/>
    </row>
    <row r="502">
      <c r="A502" s="299" t="n">
        <v>44918</v>
      </c>
      <c r="B502" s="118" t="n"/>
      <c r="C502" s="118">
        <f>(-1)*(COUNTIF('Production Log'!L$3:L$3000,A502))</f>
        <v/>
      </c>
      <c r="D502" s="118" t="n"/>
      <c r="E502" s="122">
        <f>C502</f>
        <v/>
      </c>
      <c r="F502" s="118" t="n"/>
      <c r="G502" s="122">
        <f>C502</f>
        <v/>
      </c>
      <c r="H502" s="118" t="n"/>
      <c r="I502" s="122">
        <f>M502+O502</f>
        <v/>
      </c>
      <c r="J502" s="118" t="n"/>
      <c r="K502" s="122">
        <f>M502+O502</f>
        <v/>
      </c>
      <c r="L502" s="118" t="n"/>
      <c r="M502" s="118">
        <f>(-1)*(COUNTIFS('Production Log'!M$3:M$3000,A502,'Production Log'!AK$3:AK$3000,"PMI"))</f>
        <v/>
      </c>
      <c r="N502" s="118" t="n"/>
      <c r="O502" s="118">
        <f>(-1)*(COUNTIFS('Production Log'!M$3:M$3000,A502,'Production Log'!AK$3:AK$3000,"TE"))</f>
        <v/>
      </c>
      <c r="P502" s="118" t="n"/>
      <c r="Q502" s="122">
        <f>SUM(M502,O502)</f>
        <v/>
      </c>
      <c r="R502" s="118" t="n"/>
      <c r="S502" s="122">
        <f>SUM(M502,O502)</f>
        <v/>
      </c>
      <c r="T502" s="118" t="n"/>
      <c r="U502" s="122">
        <f>SUM(M502,O502)</f>
        <v/>
      </c>
      <c r="V502" s="118" t="n"/>
      <c r="W502" s="122">
        <f>U502*4</f>
        <v/>
      </c>
      <c r="X502" s="118" t="n"/>
      <c r="Y502" s="122">
        <f>M502</f>
        <v/>
      </c>
      <c r="Z502" s="118" t="n"/>
      <c r="AA502" s="122">
        <f>O502</f>
        <v/>
      </c>
      <c r="AB502" s="118" t="n"/>
      <c r="AC502" s="118" t="n"/>
      <c r="AD502" s="118" t="n"/>
      <c r="AE502" s="118" t="n"/>
    </row>
    <row r="503">
      <c r="A503" s="299" t="n">
        <v>44919</v>
      </c>
      <c r="B503" s="118" t="n"/>
      <c r="C503" s="118">
        <f>(-1)*(COUNTIF('Production Log'!L$3:L$3000,A503))</f>
        <v/>
      </c>
      <c r="D503" s="118" t="n"/>
      <c r="E503" s="122">
        <f>C503</f>
        <v/>
      </c>
      <c r="F503" s="118" t="n"/>
      <c r="G503" s="122">
        <f>C503</f>
        <v/>
      </c>
      <c r="H503" s="118" t="n"/>
      <c r="I503" s="122">
        <f>M503+O503</f>
        <v/>
      </c>
      <c r="J503" s="118" t="n"/>
      <c r="K503" s="122">
        <f>M503+O503</f>
        <v/>
      </c>
      <c r="L503" s="118" t="n"/>
      <c r="M503" s="118">
        <f>(-1)*(COUNTIFS('Production Log'!M$3:M$3000,A503,'Production Log'!AK$3:AK$3000,"PMI"))</f>
        <v/>
      </c>
      <c r="N503" s="118" t="n"/>
      <c r="O503" s="118">
        <f>(-1)*(COUNTIFS('Production Log'!M$3:M$3000,A503,'Production Log'!AK$3:AK$3000,"TE"))</f>
        <v/>
      </c>
      <c r="P503" s="118" t="n"/>
      <c r="Q503" s="122">
        <f>SUM(M503,O503)</f>
        <v/>
      </c>
      <c r="R503" s="118" t="n"/>
      <c r="S503" s="122">
        <f>SUM(M503,O503)</f>
        <v/>
      </c>
      <c r="T503" s="118" t="n"/>
      <c r="U503" s="122">
        <f>SUM(M503,O503)</f>
        <v/>
      </c>
      <c r="V503" s="118" t="n"/>
      <c r="W503" s="122">
        <f>U503*4</f>
        <v/>
      </c>
      <c r="X503" s="118" t="n"/>
      <c r="Y503" s="122">
        <f>M503</f>
        <v/>
      </c>
      <c r="Z503" s="118" t="n"/>
      <c r="AA503" s="122">
        <f>O503</f>
        <v/>
      </c>
      <c r="AB503" s="118" t="n"/>
      <c r="AC503" s="118" t="n"/>
      <c r="AD503" s="118" t="n"/>
      <c r="AE503" s="118" t="n"/>
    </row>
    <row r="504">
      <c r="A504" s="299" t="n">
        <v>44920</v>
      </c>
      <c r="B504" s="118" t="n"/>
      <c r="C504" s="118">
        <f>(-1)*(COUNTIF('Production Log'!L$3:L$3000,A504))</f>
        <v/>
      </c>
      <c r="D504" s="118" t="n"/>
      <c r="E504" s="122">
        <f>C504</f>
        <v/>
      </c>
      <c r="F504" s="118" t="n"/>
      <c r="G504" s="122">
        <f>C504</f>
        <v/>
      </c>
      <c r="H504" s="118" t="n"/>
      <c r="I504" s="122">
        <f>M504+O504</f>
        <v/>
      </c>
      <c r="J504" s="118" t="n"/>
      <c r="K504" s="122">
        <f>M504+O504</f>
        <v/>
      </c>
      <c r="L504" s="118" t="n"/>
      <c r="M504" s="118">
        <f>(-1)*(COUNTIFS('Production Log'!M$3:M$3000,A504,'Production Log'!AK$3:AK$3000,"PMI"))</f>
        <v/>
      </c>
      <c r="N504" s="118" t="n"/>
      <c r="O504" s="118">
        <f>(-1)*(COUNTIFS('Production Log'!M$3:M$3000,A504,'Production Log'!AK$3:AK$3000,"TE"))</f>
        <v/>
      </c>
      <c r="P504" s="118" t="n"/>
      <c r="Q504" s="122">
        <f>SUM(M504,O504)</f>
        <v/>
      </c>
      <c r="R504" s="118" t="n"/>
      <c r="S504" s="122">
        <f>SUM(M504,O504)</f>
        <v/>
      </c>
      <c r="T504" s="118" t="n"/>
      <c r="U504" s="122">
        <f>SUM(M504,O504)</f>
        <v/>
      </c>
      <c r="V504" s="118" t="n"/>
      <c r="W504" s="122">
        <f>U504*4</f>
        <v/>
      </c>
      <c r="X504" s="118" t="n"/>
      <c r="Y504" s="122">
        <f>M504</f>
        <v/>
      </c>
      <c r="Z504" s="118" t="n"/>
      <c r="AA504" s="122">
        <f>O504</f>
        <v/>
      </c>
      <c r="AB504" s="118" t="n"/>
      <c r="AC504" s="118" t="n"/>
      <c r="AD504" s="118" t="n"/>
      <c r="AE504" s="118" t="n"/>
    </row>
    <row r="505">
      <c r="A505" s="299" t="n">
        <v>44921</v>
      </c>
      <c r="B505" s="118" t="n"/>
      <c r="C505" s="118">
        <f>(-1)*(COUNTIF('Production Log'!L$3:L$3000,A505))</f>
        <v/>
      </c>
      <c r="D505" s="118" t="n"/>
      <c r="E505" s="122">
        <f>C505</f>
        <v/>
      </c>
      <c r="F505" s="118" t="n"/>
      <c r="G505" s="122">
        <f>C505</f>
        <v/>
      </c>
      <c r="H505" s="118" t="n"/>
      <c r="I505" s="122">
        <f>M505+O505</f>
        <v/>
      </c>
      <c r="J505" s="118" t="n"/>
      <c r="K505" s="122">
        <f>M505+O505</f>
        <v/>
      </c>
      <c r="L505" s="118" t="n"/>
      <c r="M505" s="118">
        <f>(-1)*(COUNTIFS('Production Log'!M$3:M$3000,A505,'Production Log'!AK$3:AK$3000,"PMI"))</f>
        <v/>
      </c>
      <c r="N505" s="118" t="n"/>
      <c r="O505" s="118">
        <f>(-1)*(COUNTIFS('Production Log'!M$3:M$3000,A505,'Production Log'!AK$3:AK$3000,"TE"))</f>
        <v/>
      </c>
      <c r="P505" s="118" t="n"/>
      <c r="Q505" s="122">
        <f>SUM(M505,O505)</f>
        <v/>
      </c>
      <c r="R505" s="118" t="n"/>
      <c r="S505" s="122">
        <f>SUM(M505,O505)</f>
        <v/>
      </c>
      <c r="T505" s="118" t="n"/>
      <c r="U505" s="122">
        <f>SUM(M505,O505)</f>
        <v/>
      </c>
      <c r="V505" s="118" t="n"/>
      <c r="W505" s="122">
        <f>U505*4</f>
        <v/>
      </c>
      <c r="X505" s="118" t="n"/>
      <c r="Y505" s="122">
        <f>M505</f>
        <v/>
      </c>
      <c r="Z505" s="118" t="n"/>
      <c r="AA505" s="122">
        <f>O505</f>
        <v/>
      </c>
      <c r="AB505" s="118" t="n"/>
      <c r="AC505" s="118" t="n"/>
      <c r="AD505" s="118" t="n"/>
      <c r="AE505" s="118" t="n"/>
    </row>
    <row r="506">
      <c r="A506" s="299" t="n">
        <v>44922</v>
      </c>
      <c r="B506" s="118" t="n"/>
      <c r="C506" s="118">
        <f>(-1)*(COUNTIF('Production Log'!L$3:L$3000,A506))</f>
        <v/>
      </c>
      <c r="D506" s="118" t="n"/>
      <c r="E506" s="122">
        <f>C506</f>
        <v/>
      </c>
      <c r="F506" s="118" t="n"/>
      <c r="G506" s="122">
        <f>C506</f>
        <v/>
      </c>
      <c r="H506" s="118" t="n"/>
      <c r="I506" s="122">
        <f>M506+O506</f>
        <v/>
      </c>
      <c r="J506" s="118" t="n"/>
      <c r="K506" s="122">
        <f>M506+O506</f>
        <v/>
      </c>
      <c r="L506" s="118" t="n"/>
      <c r="M506" s="118">
        <f>(-1)*(COUNTIFS('Production Log'!M$3:M$3000,A506,'Production Log'!AK$3:AK$3000,"PMI"))</f>
        <v/>
      </c>
      <c r="N506" s="118" t="n"/>
      <c r="O506" s="118">
        <f>(-1)*(COUNTIFS('Production Log'!M$3:M$3000,A506,'Production Log'!AK$3:AK$3000,"TE"))</f>
        <v/>
      </c>
      <c r="P506" s="118" t="n"/>
      <c r="Q506" s="122">
        <f>SUM(M506,O506)</f>
        <v/>
      </c>
      <c r="R506" s="118" t="n"/>
      <c r="S506" s="122">
        <f>SUM(M506,O506)</f>
        <v/>
      </c>
      <c r="T506" s="118" t="n"/>
      <c r="U506" s="122">
        <f>SUM(M506,O506)</f>
        <v/>
      </c>
      <c r="V506" s="118" t="n"/>
      <c r="W506" s="122">
        <f>U506*4</f>
        <v/>
      </c>
      <c r="X506" s="118" t="n"/>
      <c r="Y506" s="122">
        <f>M506</f>
        <v/>
      </c>
      <c r="Z506" s="118" t="n"/>
      <c r="AA506" s="122">
        <f>O506</f>
        <v/>
      </c>
      <c r="AB506" s="118" t="n"/>
      <c r="AC506" s="118" t="n"/>
      <c r="AD506" s="118" t="n"/>
      <c r="AE506" s="118" t="n"/>
    </row>
    <row r="507">
      <c r="A507" s="299" t="n">
        <v>44923</v>
      </c>
      <c r="B507" s="118" t="n"/>
      <c r="C507" s="118">
        <f>(-1)*(COUNTIF('Production Log'!L$3:L$3000,A507))</f>
        <v/>
      </c>
      <c r="D507" s="118" t="n"/>
      <c r="E507" s="122">
        <f>C507</f>
        <v/>
      </c>
      <c r="F507" s="118" t="n"/>
      <c r="G507" s="122">
        <f>C507</f>
        <v/>
      </c>
      <c r="H507" s="118" t="n"/>
      <c r="I507" s="122">
        <f>M507+O507</f>
        <v/>
      </c>
      <c r="J507" s="118" t="n"/>
      <c r="K507" s="122">
        <f>M507+O507</f>
        <v/>
      </c>
      <c r="L507" s="118" t="n"/>
      <c r="M507" s="118">
        <f>(-1)*(COUNTIFS('Production Log'!M$3:M$3000,A507,'Production Log'!AK$3:AK$3000,"PMI"))</f>
        <v/>
      </c>
      <c r="N507" s="118" t="n"/>
      <c r="O507" s="118">
        <f>(-1)*(COUNTIFS('Production Log'!M$3:M$3000,A507,'Production Log'!AK$3:AK$3000,"TE"))</f>
        <v/>
      </c>
      <c r="P507" s="118" t="n"/>
      <c r="Q507" s="122">
        <f>SUM(M507,O507)</f>
        <v/>
      </c>
      <c r="R507" s="118" t="n"/>
      <c r="S507" s="122">
        <f>SUM(M507,O507)</f>
        <v/>
      </c>
      <c r="T507" s="118" t="n"/>
      <c r="U507" s="122">
        <f>SUM(M507,O507)</f>
        <v/>
      </c>
      <c r="V507" s="118" t="n"/>
      <c r="W507" s="122">
        <f>U507*4</f>
        <v/>
      </c>
      <c r="X507" s="118" t="n"/>
      <c r="Y507" s="122">
        <f>M507</f>
        <v/>
      </c>
      <c r="Z507" s="118" t="n"/>
      <c r="AA507" s="122">
        <f>O507</f>
        <v/>
      </c>
      <c r="AB507" s="118" t="n"/>
      <c r="AC507" s="118" t="n"/>
      <c r="AD507" s="118" t="n"/>
      <c r="AE507" s="118" t="n"/>
    </row>
    <row r="508">
      <c r="A508" s="299" t="n">
        <v>44924</v>
      </c>
      <c r="B508" s="118" t="n"/>
      <c r="C508" s="118">
        <f>(-1)*(COUNTIF('Production Log'!L$3:L$3000,A508))</f>
        <v/>
      </c>
      <c r="D508" s="118" t="n"/>
      <c r="E508" s="122">
        <f>C508</f>
        <v/>
      </c>
      <c r="F508" s="118" t="n"/>
      <c r="G508" s="122">
        <f>C508</f>
        <v/>
      </c>
      <c r="H508" s="118" t="n"/>
      <c r="I508" s="122">
        <f>M508+O508</f>
        <v/>
      </c>
      <c r="J508" s="118" t="n"/>
      <c r="K508" s="122">
        <f>M508+O508</f>
        <v/>
      </c>
      <c r="L508" s="118" t="n"/>
      <c r="M508" s="118">
        <f>(-1)*(COUNTIFS('Production Log'!M$3:M$3000,A508,'Production Log'!AK$3:AK$3000,"PMI"))</f>
        <v/>
      </c>
      <c r="N508" s="118" t="n"/>
      <c r="O508" s="118">
        <f>(-1)*(COUNTIFS('Production Log'!M$3:M$3000,A508,'Production Log'!AK$3:AK$3000,"TE"))</f>
        <v/>
      </c>
      <c r="P508" s="118" t="n"/>
      <c r="Q508" s="122">
        <f>SUM(M508,O508)</f>
        <v/>
      </c>
      <c r="R508" s="118" t="n"/>
      <c r="S508" s="122">
        <f>SUM(M508,O508)</f>
        <v/>
      </c>
      <c r="T508" s="118" t="n"/>
      <c r="U508" s="122">
        <f>SUM(M508,O508)</f>
        <v/>
      </c>
      <c r="V508" s="118" t="n"/>
      <c r="W508" s="122">
        <f>U508*4</f>
        <v/>
      </c>
      <c r="X508" s="118" t="n"/>
      <c r="Y508" s="122">
        <f>M508</f>
        <v/>
      </c>
      <c r="Z508" s="118" t="n"/>
      <c r="AA508" s="122">
        <f>O508</f>
        <v/>
      </c>
      <c r="AB508" s="118" t="n"/>
      <c r="AC508" s="118" t="n"/>
      <c r="AD508" s="118" t="n"/>
      <c r="AE508" s="118" t="n"/>
    </row>
    <row r="509">
      <c r="A509" s="299" t="n">
        <v>44925</v>
      </c>
      <c r="B509" s="118" t="n"/>
      <c r="C509" s="118">
        <f>(-1)*(COUNTIF('Production Log'!L$3:L$3000,A509))</f>
        <v/>
      </c>
      <c r="D509" s="118" t="n"/>
      <c r="E509" s="122">
        <f>C509</f>
        <v/>
      </c>
      <c r="F509" s="118" t="n"/>
      <c r="G509" s="122">
        <f>C509</f>
        <v/>
      </c>
      <c r="H509" s="118" t="n"/>
      <c r="I509" s="122">
        <f>M509+O509</f>
        <v/>
      </c>
      <c r="J509" s="118" t="n"/>
      <c r="K509" s="122">
        <f>M509+O509</f>
        <v/>
      </c>
      <c r="L509" s="118" t="n"/>
      <c r="M509" s="118">
        <f>(-1)*(COUNTIFS('Production Log'!M$3:M$3000,A509,'Production Log'!AK$3:AK$3000,"PMI"))</f>
        <v/>
      </c>
      <c r="N509" s="118" t="n"/>
      <c r="O509" s="118">
        <f>(-1)*(COUNTIFS('Production Log'!M$3:M$3000,A509,'Production Log'!AK$3:AK$3000,"TE"))</f>
        <v/>
      </c>
      <c r="P509" s="118" t="n"/>
      <c r="Q509" s="122">
        <f>SUM(M509,O509)</f>
        <v/>
      </c>
      <c r="R509" s="118" t="n"/>
      <c r="S509" s="122">
        <f>SUM(M509,O509)</f>
        <v/>
      </c>
      <c r="T509" s="118" t="n"/>
      <c r="U509" s="122">
        <f>SUM(M509,O509)</f>
        <v/>
      </c>
      <c r="V509" s="118" t="n"/>
      <c r="W509" s="122">
        <f>U509*4</f>
        <v/>
      </c>
      <c r="X509" s="118" t="n"/>
      <c r="Y509" s="122">
        <f>M509</f>
        <v/>
      </c>
      <c r="Z509" s="118" t="n"/>
      <c r="AA509" s="122">
        <f>O509</f>
        <v/>
      </c>
      <c r="AB509" s="118" t="n"/>
      <c r="AC509" s="118" t="n"/>
      <c r="AD509" s="118" t="n"/>
      <c r="AE509" s="118" t="n"/>
    </row>
    <row r="510">
      <c r="A510" s="299" t="n">
        <v>44926</v>
      </c>
      <c r="B510" s="118" t="n"/>
      <c r="C510" s="118">
        <f>(-1)*(COUNTIF('Production Log'!L$3:L$3000,A510))</f>
        <v/>
      </c>
      <c r="D510" s="118" t="n"/>
      <c r="E510" s="122">
        <f>C510</f>
        <v/>
      </c>
      <c r="F510" s="118" t="n"/>
      <c r="G510" s="122">
        <f>C510</f>
        <v/>
      </c>
      <c r="H510" s="118" t="n"/>
      <c r="I510" s="122">
        <f>M510+O510</f>
        <v/>
      </c>
      <c r="J510" s="118" t="n"/>
      <c r="K510" s="122">
        <f>M510+O510</f>
        <v/>
      </c>
      <c r="L510" s="118" t="n"/>
      <c r="M510" s="118">
        <f>(-1)*(COUNTIFS('Production Log'!M$3:M$3000,A510,'Production Log'!AK$3:AK$3000,"PMI"))</f>
        <v/>
      </c>
      <c r="N510" s="118" t="n"/>
      <c r="O510" s="118">
        <f>(-1)*(COUNTIFS('Production Log'!M$3:M$3000,A510,'Production Log'!AK$3:AK$3000,"TE"))</f>
        <v/>
      </c>
      <c r="P510" s="118" t="n"/>
      <c r="Q510" s="122">
        <f>SUM(M510,O510)</f>
        <v/>
      </c>
      <c r="R510" s="118" t="n"/>
      <c r="S510" s="122">
        <f>SUM(M510,O510)</f>
        <v/>
      </c>
      <c r="T510" s="118" t="n"/>
      <c r="U510" s="122">
        <f>SUM(M510,O510)</f>
        <v/>
      </c>
      <c r="V510" s="118" t="n"/>
      <c r="W510" s="122">
        <f>U510*4</f>
        <v/>
      </c>
      <c r="X510" s="118" t="n"/>
      <c r="Y510" s="122">
        <f>M510</f>
        <v/>
      </c>
      <c r="Z510" s="118" t="n"/>
      <c r="AA510" s="122">
        <f>O510</f>
        <v/>
      </c>
      <c r="AB510" s="118" t="n"/>
      <c r="AC510" s="118" t="n"/>
      <c r="AD510" s="118" t="n"/>
      <c r="AE510" s="118" t="n"/>
    </row>
    <row r="511">
      <c r="A511" s="299" t="n"/>
      <c r="B511" s="118" t="n"/>
      <c r="C511" s="118" t="n"/>
      <c r="D511" s="118" t="n"/>
      <c r="E511" s="122" t="n"/>
      <c r="F511" s="118" t="n"/>
      <c r="G511" s="122" t="n"/>
      <c r="H511" s="118" t="n"/>
      <c r="I511" s="122" t="n"/>
      <c r="J511" s="118" t="n"/>
      <c r="K511" s="122" t="n"/>
      <c r="L511" s="118" t="n"/>
      <c r="M511" s="118" t="n"/>
      <c r="N511" s="118" t="n"/>
      <c r="O511" s="118" t="n"/>
      <c r="P511" s="118" t="n"/>
      <c r="Q511" s="122" t="n"/>
      <c r="R511" s="118" t="n"/>
      <c r="S511" s="122" t="n"/>
      <c r="T511" s="118" t="n"/>
      <c r="U511" s="122" t="n"/>
      <c r="V511" s="118" t="n"/>
      <c r="W511" s="122" t="n"/>
      <c r="X511" s="118" t="n"/>
      <c r="Y511" s="122" t="n"/>
      <c r="Z511" s="118" t="n"/>
      <c r="AA511" s="122" t="n"/>
      <c r="AB511" s="118" t="n"/>
      <c r="AC511" s="118" t="n"/>
      <c r="AD511" s="118" t="n"/>
      <c r="AE511" s="118" t="n"/>
    </row>
    <row r="512">
      <c r="A512" s="299" t="n"/>
      <c r="B512" s="118" t="n"/>
      <c r="C512" s="118" t="n"/>
      <c r="D512" s="118" t="n"/>
      <c r="E512" s="122" t="n"/>
      <c r="F512" s="118" t="n"/>
      <c r="G512" s="122" t="n"/>
      <c r="H512" s="118" t="n"/>
      <c r="I512" s="122" t="n"/>
      <c r="J512" s="118" t="n"/>
      <c r="K512" s="122" t="n"/>
      <c r="L512" s="118" t="n"/>
      <c r="M512" s="118" t="n"/>
      <c r="N512" s="118" t="n"/>
      <c r="O512" s="118" t="n"/>
      <c r="P512" s="118" t="n"/>
      <c r="Q512" s="122" t="n"/>
      <c r="R512" s="118" t="n"/>
      <c r="S512" s="122" t="n"/>
      <c r="T512" s="118" t="n"/>
      <c r="U512" s="122" t="n"/>
      <c r="V512" s="118" t="n"/>
      <c r="W512" s="122" t="n"/>
      <c r="X512" s="118" t="n"/>
      <c r="Y512" s="122" t="n"/>
      <c r="Z512" s="118" t="n"/>
      <c r="AA512" s="122" t="n"/>
      <c r="AB512" s="118" t="n"/>
      <c r="AC512" s="118" t="n"/>
      <c r="AD512" s="118" t="n"/>
      <c r="AE512" s="118" t="n"/>
    </row>
    <row r="513">
      <c r="A513" s="299" t="n"/>
      <c r="B513" s="118" t="n"/>
      <c r="C513" s="118" t="n"/>
      <c r="D513" s="118" t="n"/>
      <c r="E513" s="118" t="n"/>
      <c r="F513" s="118" t="n"/>
      <c r="G513" s="118" t="n"/>
      <c r="H513" s="118" t="n"/>
      <c r="I513" s="118" t="n"/>
      <c r="J513" s="118" t="n"/>
      <c r="K513" s="118" t="n"/>
      <c r="L513" s="118" t="n"/>
      <c r="M513" s="118" t="n"/>
      <c r="N513" s="118" t="n"/>
      <c r="O513" s="118" t="n"/>
      <c r="P513" s="118" t="n"/>
      <c r="Q513" s="118" t="n"/>
      <c r="R513" s="118" t="n"/>
      <c r="S513" s="118" t="n"/>
      <c r="T513" s="118" t="n"/>
      <c r="U513" s="118" t="n"/>
      <c r="V513" s="118" t="n"/>
      <c r="W513" s="118" t="n"/>
      <c r="X513" s="118" t="n"/>
      <c r="Y513" s="118" t="n"/>
      <c r="Z513" s="118" t="n"/>
      <c r="AA513" s="118" t="n"/>
      <c r="AB513" s="118" t="n"/>
      <c r="AC513" s="118" t="n"/>
      <c r="AD513" s="118" t="n"/>
      <c r="AE513" s="118" t="n"/>
    </row>
    <row r="514">
      <c r="A514" s="299" t="n"/>
      <c r="B514" s="118" t="n"/>
      <c r="C514" s="118" t="n"/>
      <c r="D514" s="118" t="n"/>
      <c r="E514" s="118" t="n"/>
      <c r="F514" s="118" t="n"/>
      <c r="G514" s="118" t="n"/>
      <c r="H514" s="118" t="n"/>
      <c r="I514" s="118" t="n"/>
      <c r="J514" s="118" t="n"/>
      <c r="K514" s="118" t="n"/>
      <c r="L514" s="118" t="n"/>
      <c r="M514" s="118" t="n"/>
      <c r="N514" s="118" t="n"/>
      <c r="O514" s="118" t="n"/>
      <c r="P514" s="118" t="n"/>
      <c r="Q514" s="118" t="n"/>
      <c r="R514" s="118" t="n"/>
      <c r="S514" s="118" t="n"/>
      <c r="T514" s="118" t="n"/>
      <c r="U514" s="118" t="n"/>
      <c r="V514" s="118" t="n"/>
      <c r="W514" s="118" t="n"/>
      <c r="X514" s="118" t="n"/>
      <c r="Y514" s="118" t="n"/>
      <c r="Z514" s="118" t="n"/>
      <c r="AA514" s="118" t="n"/>
      <c r="AB514" s="118" t="n"/>
      <c r="AC514" s="118" t="n"/>
      <c r="AD514" s="118" t="n"/>
      <c r="AE514" s="118" t="n"/>
    </row>
    <row r="515">
      <c r="A515" s="299" t="n"/>
      <c r="B515" s="118" t="n"/>
      <c r="C515" s="118" t="n"/>
      <c r="D515" s="118" t="n"/>
      <c r="E515" s="118" t="n"/>
      <c r="F515" s="118" t="n"/>
      <c r="G515" s="118" t="n"/>
      <c r="H515" s="118" t="n"/>
      <c r="I515" s="118" t="n"/>
      <c r="J515" s="118" t="n"/>
      <c r="K515" s="118" t="n"/>
      <c r="L515" s="118" t="n"/>
      <c r="M515" s="118" t="n"/>
      <c r="N515" s="118" t="n"/>
      <c r="O515" s="118" t="n"/>
      <c r="P515" s="118" t="n"/>
      <c r="Q515" s="118" t="n"/>
      <c r="R515" s="118" t="n"/>
      <c r="S515" s="118" t="n"/>
      <c r="T515" s="118" t="n"/>
      <c r="U515" s="118" t="n"/>
      <c r="V515" s="118" t="n"/>
      <c r="W515" s="118" t="n"/>
      <c r="X515" s="118" t="n"/>
      <c r="Y515" s="118" t="n"/>
      <c r="Z515" s="118" t="n"/>
      <c r="AA515" s="118" t="n"/>
      <c r="AB515" s="118" t="n"/>
      <c r="AC515" s="118" t="n"/>
      <c r="AD515" s="118" t="n"/>
      <c r="AE515" s="118" t="n"/>
    </row>
    <row r="516">
      <c r="A516" s="299" t="n"/>
      <c r="B516" s="118" t="n"/>
      <c r="C516" s="118" t="n"/>
      <c r="D516" s="118" t="n"/>
      <c r="E516" s="118" t="n"/>
      <c r="F516" s="118" t="n"/>
      <c r="G516" s="118" t="n"/>
      <c r="H516" s="118" t="n"/>
      <c r="I516" s="118" t="n"/>
      <c r="J516" s="118" t="n"/>
      <c r="K516" s="118" t="n"/>
      <c r="L516" s="118" t="n"/>
      <c r="M516" s="118" t="n"/>
      <c r="N516" s="118" t="n"/>
      <c r="O516" s="118" t="n"/>
      <c r="P516" s="118" t="n"/>
      <c r="Q516" s="118" t="n"/>
      <c r="R516" s="118" t="n"/>
      <c r="S516" s="118" t="n"/>
      <c r="T516" s="118" t="n"/>
      <c r="U516" s="118" t="n"/>
      <c r="V516" s="118" t="n"/>
      <c r="W516" s="118" t="n"/>
      <c r="X516" s="118" t="n"/>
      <c r="Y516" s="118" t="n"/>
      <c r="Z516" s="118" t="n"/>
      <c r="AA516" s="118" t="n"/>
      <c r="AB516" s="118" t="n"/>
      <c r="AC516" s="118" t="n"/>
      <c r="AD516" s="118" t="n"/>
      <c r="AE516" s="118" t="n"/>
    </row>
  </sheetData>
  <mergeCells count="27">
    <mergeCell ref="A1:G1"/>
    <mergeCell ref="B2:C2"/>
    <mergeCell ref="D2:E2"/>
    <mergeCell ref="F2:G2"/>
    <mergeCell ref="H2:I2"/>
    <mergeCell ref="B3:C3"/>
    <mergeCell ref="D3:E3"/>
    <mergeCell ref="F3:G3"/>
    <mergeCell ref="H3:I3"/>
    <mergeCell ref="J2:K2"/>
    <mergeCell ref="J3:K3"/>
    <mergeCell ref="L2:M2"/>
    <mergeCell ref="L3:M3"/>
    <mergeCell ref="N2:O2"/>
    <mergeCell ref="N3:O3"/>
    <mergeCell ref="P2:Q2"/>
    <mergeCell ref="P3:Q3"/>
    <mergeCell ref="R2:S2"/>
    <mergeCell ref="R3:S3"/>
    <mergeCell ref="T2:U2"/>
    <mergeCell ref="T3:U3"/>
    <mergeCell ref="V2:W2"/>
    <mergeCell ref="V3:W3"/>
    <mergeCell ref="X2:Y2"/>
    <mergeCell ref="X3:Y3"/>
    <mergeCell ref="Z2:AA2"/>
    <mergeCell ref="Z3:AA3"/>
  </mergeCells>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M21"/>
  <sheetViews>
    <sheetView workbookViewId="0">
      <selection activeCell="A1" sqref="A1"/>
    </sheetView>
  </sheetViews>
  <sheetFormatPr baseColWidth="8" defaultColWidth="14.544" defaultRowHeight="15"/>
  <sheetData>
    <row customHeight="1" ht="74.25" r="1">
      <c r="A1" s="258" t="s">
        <v>7288</v>
      </c>
      <c r="B1" s="258" t="n"/>
      <c r="C1" s="258" t="n"/>
    </row>
    <row r="2">
      <c r="A2" s="0" t="s">
        <v>7137</v>
      </c>
      <c r="B2" s="0" t="s">
        <v>7138</v>
      </c>
      <c r="C2" s="0" t="s">
        <v>7141</v>
      </c>
      <c r="D2" s="0" t="n"/>
      <c r="E2" s="0" t="n">
        <v>1</v>
      </c>
    </row>
    <row r="3">
      <c r="A3" s="0" t="s">
        <v>2904</v>
      </c>
      <c r="B3" s="0" t="s">
        <v>7145</v>
      </c>
      <c r="C3" s="0" t="s">
        <v>7207</v>
      </c>
      <c r="D3" s="0" t="n"/>
      <c r="E3" s="0" t="n">
        <v>1</v>
      </c>
    </row>
    <row r="4">
      <c r="A4" s="0" t="s">
        <v>7168</v>
      </c>
      <c r="B4" s="0" t="s">
        <v>7147</v>
      </c>
      <c r="C4" s="0" t="s">
        <v>7220</v>
      </c>
      <c r="D4" s="0" t="n"/>
      <c r="E4" s="0" t="n">
        <v>0</v>
      </c>
    </row>
    <row r="5">
      <c r="A5" s="0" t="s">
        <v>2906</v>
      </c>
      <c r="B5" s="0" t="s">
        <v>7183</v>
      </c>
      <c r="C5" s="0" t="s">
        <v>7224</v>
      </c>
      <c r="E5" s="0" t="n">
        <v>2</v>
      </c>
    </row>
    <row r="6">
      <c r="A6" s="0" t="s">
        <v>7165</v>
      </c>
      <c r="B6" s="0" t="s">
        <v>7151</v>
      </c>
      <c r="E6" s="0" t="n">
        <v>3</v>
      </c>
      <c r="L6" s="0" t="n">
        <v>1</v>
      </c>
      <c r="M6" s="0">
        <f>isblank(L6)</f>
        <v/>
      </c>
    </row>
    <row r="7">
      <c r="A7" s="0" t="s">
        <v>7180</v>
      </c>
      <c r="B7" s="0" t="s">
        <v>7180</v>
      </c>
      <c r="E7" s="0" t="n">
        <v>3</v>
      </c>
      <c r="I7" s="0">
        <f>COUNTIF($E:E,E6)</f>
        <v/>
      </c>
    </row>
    <row r="8">
      <c r="A8" s="0" t="n"/>
      <c r="E8" s="0" t="n"/>
    </row>
    <row r="9">
      <c r="E9" s="0" t="n">
        <v>4</v>
      </c>
    </row>
    <row r="10">
      <c r="E10" s="0" t="n">
        <v>4</v>
      </c>
      <c r="G10" s="0" t="n">
        <v>3</v>
      </c>
    </row>
    <row r="11">
      <c r="E11" s="0" t="n"/>
      <c r="G11" s="0" t="n">
        <v>0</v>
      </c>
    </row>
    <row r="12">
      <c r="E12" s="0" t="n"/>
      <c r="F12" s="0" t="n"/>
      <c r="I12" s="0">
        <f>COUNTIF($E:E,E6)</f>
        <v/>
      </c>
    </row>
    <row r="13">
      <c r="E13" s="0" t="n"/>
      <c r="F13" s="0" t="n"/>
      <c r="I13" s="0">
        <f>COUNTIF($F$12:$F$21,F13)</f>
        <v/>
      </c>
    </row>
    <row r="14">
      <c r="E14" s="0" t="n"/>
      <c r="F14" s="0" t="n"/>
      <c r="I14" s="0">
        <f>COUNTIF($F$12:$F$21,F14)</f>
        <v/>
      </c>
    </row>
    <row r="15">
      <c r="E15" s="0" t="n"/>
      <c r="F15" s="0" t="n"/>
      <c r="I15" s="0">
        <f>COUNTIF($F$12:$F$21,F15)</f>
        <v/>
      </c>
    </row>
    <row r="16">
      <c r="E16" s="0" t="n"/>
      <c r="F16" s="0" t="n"/>
      <c r="I16" s="0">
        <f>COUNTIF($F$12:$F$21,F16)</f>
        <v/>
      </c>
    </row>
    <row r="17">
      <c r="E17" s="0" t="n"/>
      <c r="F17" s="0" t="n"/>
      <c r="I17" s="0">
        <f>COUNTIF($F$12:$F$21,F17)</f>
        <v/>
      </c>
    </row>
    <row r="18">
      <c r="E18" s="0" t="n"/>
      <c r="F18" s="0" t="n"/>
      <c r="I18" s="0">
        <f>COUNTIF($F$12:$F$21,F18)</f>
        <v/>
      </c>
    </row>
    <row r="19">
      <c r="E19" s="0" t="n"/>
    </row>
    <row r="20">
      <c r="E20" s="0" t="n"/>
      <c r="G20" s="0" t="n"/>
    </row>
    <row r="21">
      <c r="E21" s="0" t="n"/>
    </row>
  </sheetData>
  <conditionalFormatting sqref="D1:E100">
    <cfRule dxfId="4" priority="1" type="expression">
      <formula>COUNTIF($E:$E,D1) &gt; 1</formula>
    </cfRule>
  </conditionalFormatting>
  <dataValidations count="2">
    <dataValidation allowBlank="0" errorStyle="warning" showErrorMessage="1" showInputMessage="1" sqref="G10" type="custom">
      <formula1>G10=1</formula1>
    </dataValidation>
    <dataValidation allowBlank="0" errorStyle="warning" prompt="Duplicate Serial Number!!" showErrorMessage="1" showInputMessage="1" sqref="D1:E100" type="custom">
      <formula1>COUNTIF($E$1:$E$100,D1) = 1</formula1>
    </dataValidation>
  </dataValidation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AP1200"/>
  <sheetViews>
    <sheetView workbookViewId="0">
      <pane activePane="bottomRight" state="frozen" topLeftCell="B3" xSplit="1" ySplit="2"/>
      <selection pane="topRight"/>
      <selection pane="bottomLeft"/>
      <selection activeCell="A1" pane="bottomRight" sqref="A1"/>
    </sheetView>
  </sheetViews>
  <sheetFormatPr baseColWidth="8" defaultColWidth="14.544" defaultRowHeight="15"/>
  <cols>
    <col customWidth="1" max="1" min="1" width="17.568"/>
    <col customWidth="1" hidden="1" max="2" min="2" width="21.168"/>
    <col customWidth="1" hidden="1" max="3" min="3" width="25.488"/>
    <col customWidth="1" hidden="1" max="4" min="4" width="21.312"/>
    <col customWidth="1" hidden="1" max="5" min="5" width="15.84"/>
    <col customWidth="1" hidden="1" max="6" min="6" width="15.408"/>
    <col customWidth="1" hidden="1" max="7" min="7" width="15.408"/>
    <col customWidth="1" hidden="1" max="8" min="8" width="72.14399999999999"/>
    <col customWidth="1" hidden="1" max="9" min="9" width="18"/>
    <col customWidth="1" hidden="1" max="10" min="10" width="8.783999999999999"/>
    <col customWidth="1" hidden="1" max="11" min="11" width="9.359999999999999"/>
    <col customWidth="1" hidden="1" max="12" min="12" width="16.848"/>
    <col customWidth="1" hidden="1" max="13" min="13" width="18.432"/>
    <col customWidth="1" hidden="1" max="14" min="14" width="13.248"/>
    <col customWidth="1" hidden="1" max="15" min="15" width="17.28"/>
    <col customWidth="1" max="16" min="16" width="29.952"/>
    <col customWidth="1" max="17" min="17" width="21.888"/>
    <col customWidth="1" max="19" min="19" width="25.92"/>
    <col customWidth="1" max="20" min="20" width="16.272"/>
    <col customWidth="1" max="21" min="21" width="40.608"/>
    <col customWidth="1" max="22" min="22" width="15.408"/>
    <col customWidth="1" max="23" min="23" width="14.832"/>
    <col customWidth="1" max="24" min="24" width="14.688"/>
  </cols>
  <sheetData>
    <row r="1">
      <c r="A1" s="0">
        <f>'Production Log'!A1</f>
        <v/>
      </c>
      <c r="B1" s="0">
        <f>'Production Log'!B1</f>
        <v/>
      </c>
      <c r="C1" s="0">
        <f>'Production Log'!F1</f>
        <v/>
      </c>
      <c r="H1" s="0">
        <f>IF(ISBLANK('Production Log'!E1),"",ISNUMBER(SEARCH('Production Log'!E1, "certified")))</f>
        <v/>
      </c>
      <c r="I1" s="0" t="n"/>
    </row>
    <row r="2">
      <c r="A2" s="0">
        <f>'Production Log'!A2</f>
        <v/>
      </c>
      <c r="B2" s="0">
        <f>'Production Log'!B2</f>
        <v/>
      </c>
      <c r="C2" s="0">
        <f>'Production Log'!F2</f>
        <v/>
      </c>
      <c r="D2" s="0">
        <f>'Production Log'!W2</f>
        <v/>
      </c>
      <c r="E2" s="0">
        <f>'Production Log'!X2</f>
        <v/>
      </c>
      <c r="F2" s="0">
        <f>'Production Log'!Y2</f>
        <v/>
      </c>
      <c r="G2" s="0">
        <f>'Production Log'!Z2</f>
        <v/>
      </c>
      <c r="H2" s="0" t="s">
        <v>23</v>
      </c>
      <c r="I2" s="0" t="s">
        <v>24</v>
      </c>
      <c r="J2" s="0" t="s">
        <v>25</v>
      </c>
      <c r="K2" s="0" t="s">
        <v>26</v>
      </c>
      <c r="L2" s="0" t="s">
        <v>27</v>
      </c>
      <c r="M2" s="0" t="s">
        <v>28</v>
      </c>
      <c r="N2" s="0" t="s">
        <v>29</v>
      </c>
      <c r="O2" s="4" t="s">
        <v>30</v>
      </c>
      <c r="P2" s="4" t="s">
        <v>31</v>
      </c>
      <c r="Q2" s="0" t="s">
        <v>32</v>
      </c>
      <c r="R2" s="0" t="s">
        <v>33</v>
      </c>
      <c r="S2" s="0" t="s">
        <v>34</v>
      </c>
      <c r="T2" s="0" t="s">
        <v>35</v>
      </c>
      <c r="U2" s="0" t="s">
        <v>30</v>
      </c>
      <c r="V2" s="0" t="s">
        <v>36</v>
      </c>
      <c r="W2" s="0" t="s">
        <v>37</v>
      </c>
      <c r="X2" s="0" t="s">
        <v>38</v>
      </c>
      <c r="Y2" s="0" t="s">
        <v>39</v>
      </c>
    </row>
    <row r="3">
      <c r="A3" s="0">
        <f>'Production Log'!A3</f>
        <v/>
      </c>
      <c r="B3" s="0">
        <f>'Production Log'!B3</f>
        <v/>
      </c>
      <c r="C3" s="0">
        <f>'Production Log'!F3</f>
        <v/>
      </c>
      <c r="D3" s="0">
        <f>'Production Log'!W3</f>
        <v/>
      </c>
      <c r="E3" s="0">
        <f>'Production Log'!X3</f>
        <v/>
      </c>
      <c r="F3" s="0">
        <f>'Production Log'!Y3</f>
        <v/>
      </c>
      <c r="G3" s="0">
        <f>'Production Log'!Z3</f>
        <v/>
      </c>
      <c r="H3" s="0">
        <f>'Production Log'!C3</f>
        <v/>
      </c>
      <c r="I3" s="0">
        <f>IF(B3="Sold", "yes", IF(LEN(F3)&gt;1,IF(LEN(G3)&gt;1,IF(LEN(E3)&gt;1,IF(LEN(D3)&gt;1,"yes","no"),"no"),"no") ,"no"))</f>
        <v/>
      </c>
      <c r="J3" s="0">
        <f>IF(B3="Issues","yes", IF(B3="Cosmetic Issue", "yes", IF(B3="Perf Issue", "yes","")))</f>
        <v/>
      </c>
      <c r="K3" s="0">
        <f>IF(B3="Dead", "yes","")</f>
        <v/>
      </c>
      <c r="L3" s="0">
        <f>IF(K3="yes", "Dead", IF(LEN(D3)&lt;2,"Loose", (IF(B3="Sold","Shipped",IF(I3="yes","Assembled","Bonded")))))</f>
        <v/>
      </c>
      <c r="M3" s="0">
        <f>if(L3="Shipped",L3, IF(L3="Loose", L3, if(J3="yes", CONCATENATE("Pending ", L3), IF(I3="yes", IF(B3="Internal", "Internal", L3), IF(L3="Bonded", L3, CONCATENATE(L3, " Bonded"))))))</f>
        <v/>
      </c>
      <c r="N3" s="0">
        <f>if(len(C3)&lt;2, "", if(H3="yes", "certified", IF(ISERROR(SEARCH("TE",C3)), "PMI", "TE")))</f>
        <v/>
      </c>
      <c r="O3" s="0">
        <f>IF(L3="Shipped",'Production Log'!K3,"")</f>
        <v/>
      </c>
      <c r="P3" s="0">
        <f>IF(ISERROR(SEARCH("Bonded", M3)), CONCATENATE(M3," ", N3), M3)</f>
        <v/>
      </c>
      <c r="Q3" s="0" t="s">
        <v>40</v>
      </c>
      <c r="R3" s="0">
        <f>'Production Log'!L3</f>
        <v/>
      </c>
      <c r="S3" s="0" t="s">
        <v>40</v>
      </c>
      <c r="T3" s="0">
        <f>'Production Log'!M3</f>
        <v/>
      </c>
      <c r="U3" s="204">
        <f>'Production Log'!K3</f>
        <v/>
      </c>
      <c r="V3" s="204" t="s">
        <v>41</v>
      </c>
      <c r="Z3" s="0" t="n"/>
      <c r="AA3" s="0" t="n"/>
    </row>
    <row r="4">
      <c r="A4" s="0">
        <f>'Production Log'!A4</f>
        <v/>
      </c>
      <c r="B4" s="0">
        <f>'Production Log'!B4</f>
        <v/>
      </c>
      <c r="C4" s="0">
        <f>'Production Log'!F4</f>
        <v/>
      </c>
      <c r="D4" s="0">
        <f>'Production Log'!W4</f>
        <v/>
      </c>
      <c r="E4" s="0">
        <f>'Production Log'!X4</f>
        <v/>
      </c>
      <c r="F4" s="0">
        <f>'Production Log'!Y4</f>
        <v/>
      </c>
      <c r="G4" s="0">
        <f>'Production Log'!Z4</f>
        <v/>
      </c>
      <c r="H4" s="0">
        <f>'Production Log'!C4</f>
        <v/>
      </c>
      <c r="I4" s="0">
        <f>IF(B4="Sold", "yes", IF(LEN(F4)&gt;1,IF(LEN(G4)&gt;1,IF(LEN(E4)&gt;1,IF(LEN(D4)&gt;1,"yes","no"),"no"),"no") ,"no"))</f>
        <v/>
      </c>
      <c r="J4" s="0">
        <f>IF(B4="Issues","yes", IF(B4="Cosmetic Issue", "yes", IF(B4="Perf Issue", "yes","")))</f>
        <v/>
      </c>
      <c r="K4" s="0">
        <f>IF(B4="Dead", "yes","")</f>
        <v/>
      </c>
      <c r="L4" s="0">
        <f>IF(K4="yes", "Dead", IF(LEN(D4)&lt;2,"Loose", (IF(B4="Sold","Shipped",IF(I4="yes","Assembled","Bonded")))))</f>
        <v/>
      </c>
      <c r="M4" s="0">
        <f>if(L4="Shipped",L4, IF(L4="Loose", L4, if(J4="yes", CONCATENATE("Pending ", L4), IF(I4="yes", IF(B4="Internal", "Internal", L4), IF(L4="Bonded", L4, CONCATENATE(L4, " Bonded"))))))</f>
        <v/>
      </c>
      <c r="N4" s="0">
        <f>if(len(C4)&lt;2, "", if(H4="yes", "certified", IF(ISERROR(SEARCH("TE",C4)), "PMI", "TE")))</f>
        <v/>
      </c>
      <c r="O4" s="0">
        <f>IF(L4="Shipped",'Production Log'!K4,"")</f>
        <v/>
      </c>
      <c r="P4" s="0">
        <f>IF(ISERROR(SEARCH("Bonded", M4)), CONCATENATE(M4," ", N4), M4)</f>
        <v/>
      </c>
      <c r="Q4" s="0" t="s">
        <v>40</v>
      </c>
      <c r="R4" s="0">
        <f>'Production Log'!L4</f>
        <v/>
      </c>
      <c r="S4" s="0" t="s">
        <v>40</v>
      </c>
      <c r="T4" s="0">
        <f>'Production Log'!M4</f>
        <v/>
      </c>
      <c r="U4" s="204">
        <f>'Production Log'!K4</f>
        <v/>
      </c>
      <c r="V4" s="204" t="s">
        <v>42</v>
      </c>
      <c r="Z4" s="0" t="n"/>
      <c r="AA4" s="0" t="n"/>
      <c r="AB4" s="0" t="n"/>
      <c r="AC4" s="0" t="n"/>
    </row>
    <row r="5">
      <c r="A5" s="0">
        <f>'Production Log'!A5</f>
        <v/>
      </c>
      <c r="B5" s="0">
        <f>'Production Log'!B5</f>
        <v/>
      </c>
      <c r="C5" s="0">
        <f>'Production Log'!F5</f>
        <v/>
      </c>
      <c r="D5" s="0">
        <f>'Production Log'!W5</f>
        <v/>
      </c>
      <c r="E5" s="0">
        <f>'Production Log'!X5</f>
        <v/>
      </c>
      <c r="F5" s="0">
        <f>'Production Log'!Y5</f>
        <v/>
      </c>
      <c r="G5" s="0">
        <f>'Production Log'!Z5</f>
        <v/>
      </c>
      <c r="H5" s="0">
        <f>'Production Log'!C5</f>
        <v/>
      </c>
      <c r="I5" s="0">
        <f>IF(B5="Sold", "yes", IF(LEN(F5)&gt;1,IF(LEN(G5)&gt;1,IF(LEN(E5)&gt;1,IF(LEN(D5)&gt;1,"yes","no"),"no"),"no") ,"no"))</f>
        <v/>
      </c>
      <c r="J5" s="0">
        <f>IF(B5="Issues","yes", IF(B5="Cosmetic Issue", "yes", IF(B5="Perf Issue", "yes","")))</f>
        <v/>
      </c>
      <c r="K5" s="0">
        <f>IF(B5="Dead", "yes","")</f>
        <v/>
      </c>
      <c r="L5" s="0">
        <f>IF(K5="yes", "Dead", IF(LEN(D5)&lt;2,"Loose", (IF(B5="Sold","Shipped",IF(I5="yes","Assembled","Bonded")))))</f>
        <v/>
      </c>
      <c r="M5" s="0">
        <f>if(L5="Shipped",L5, IF(L5="Loose", L5, if(J5="yes", CONCATENATE("Pending ", L5), IF(I5="yes", IF(B5="Internal", "Internal", L5), IF(L5="Bonded", L5, CONCATENATE(L5, " Bonded"))))))</f>
        <v/>
      </c>
      <c r="N5" s="0">
        <f>if(len(C5)&lt;2, "", if(H5="yes", "certified", IF(ISERROR(SEARCH("TE",C5)), "PMI", "TE")))</f>
        <v/>
      </c>
      <c r="O5" s="0">
        <f>IF(L5="Shipped",'Production Log'!K5,"")</f>
        <v/>
      </c>
      <c r="P5" s="0">
        <f>IF(ISERROR(SEARCH("Bonded", M5)), CONCATENATE(M5," ", N5), M5)</f>
        <v/>
      </c>
      <c r="Q5" s="0" t="s">
        <v>40</v>
      </c>
      <c r="R5" s="0">
        <f>'Production Log'!L5</f>
        <v/>
      </c>
      <c r="S5" s="0" t="s">
        <v>40</v>
      </c>
      <c r="T5" s="0">
        <f>'Production Log'!M5</f>
        <v/>
      </c>
      <c r="U5" s="204">
        <f>'Production Log'!K5</f>
        <v/>
      </c>
      <c r="V5" s="204" t="s">
        <v>43</v>
      </c>
      <c r="Z5" s="0" t="n"/>
      <c r="AA5" s="0" t="n"/>
      <c r="AB5" s="0" t="n"/>
      <c r="AC5" s="0" t="n"/>
      <c r="AD5" s="0" t="n"/>
      <c r="AE5" s="0" t="n"/>
      <c r="AF5" s="7" t="n"/>
      <c r="AG5" s="7" t="n"/>
      <c r="AH5" s="7" t="n"/>
      <c r="AI5" s="7" t="n"/>
      <c r="AJ5" s="7" t="n"/>
      <c r="AK5" s="7" t="n"/>
      <c r="AL5" s="7" t="n"/>
      <c r="AM5" s="7" t="n"/>
      <c r="AN5" s="7" t="n"/>
      <c r="AO5" s="7" t="n"/>
      <c r="AP5" s="7" t="n"/>
    </row>
    <row r="6">
      <c r="A6" s="0">
        <f>'Production Log'!A6</f>
        <v/>
      </c>
      <c r="B6" s="0">
        <f>'Production Log'!B6</f>
        <v/>
      </c>
      <c r="C6" s="0">
        <f>'Production Log'!F6</f>
        <v/>
      </c>
      <c r="D6" s="0">
        <f>'Production Log'!W6</f>
        <v/>
      </c>
      <c r="E6" s="0">
        <f>'Production Log'!X6</f>
        <v/>
      </c>
      <c r="F6" s="0">
        <f>'Production Log'!Y6</f>
        <v/>
      </c>
      <c r="G6" s="0">
        <f>'Production Log'!Z6</f>
        <v/>
      </c>
      <c r="H6" s="0">
        <f>'Production Log'!C6</f>
        <v/>
      </c>
      <c r="I6" s="0">
        <f>IF(B6="Sold", "yes", IF(LEN(F6)&gt;1,IF(LEN(G6)&gt;1,IF(LEN(E6)&gt;1,IF(LEN(D6)&gt;1,"yes","no"),"no"),"no") ,"no"))</f>
        <v/>
      </c>
      <c r="J6" s="0">
        <f>IF(B6="Issues","yes", IF(B6="Cosmetic Issue", "yes", IF(B6="Perf Issue", "yes","")))</f>
        <v/>
      </c>
      <c r="K6" s="0">
        <f>IF(B6="Dead", "yes","")</f>
        <v/>
      </c>
      <c r="L6" s="0">
        <f>IF(K6="yes", "Dead", IF(LEN(D6)&lt;2,"Loose", (IF(B6="Sold","Shipped",IF(I6="yes","Assembled","Bonded")))))</f>
        <v/>
      </c>
      <c r="M6" s="0">
        <f>if(L6="Shipped",L6, IF(L6="Loose", L6, if(J6="yes", CONCATENATE("Pending ", L6), IF(I6="yes", IF(B6="Internal", "Internal", L6), IF(L6="Bonded", L6, CONCATENATE(L6, " Bonded"))))))</f>
        <v/>
      </c>
      <c r="N6" s="0">
        <f>if(len(C6)&lt;2, "", if(H6="yes", "certified", IF(ISERROR(SEARCH("TE",C6)), "PMI", "TE")))</f>
        <v/>
      </c>
      <c r="O6" s="0">
        <f>IF(L6="Shipped",'Production Log'!K6,"")</f>
        <v/>
      </c>
      <c r="P6" s="0">
        <f>IF(ISERROR(SEARCH("Bonded", M6)), CONCATENATE(M6," ", N6), M6)</f>
        <v/>
      </c>
      <c r="Q6" s="0" t="s">
        <v>40</v>
      </c>
      <c r="R6" s="0">
        <f>'Production Log'!L6</f>
        <v/>
      </c>
      <c r="S6" s="0" t="s">
        <v>40</v>
      </c>
      <c r="T6" s="0">
        <f>'Production Log'!M6</f>
        <v/>
      </c>
      <c r="U6" s="204">
        <f>'Production Log'!K6</f>
        <v/>
      </c>
      <c r="V6" s="204" t="s">
        <v>41</v>
      </c>
      <c r="Z6" s="0" t="n"/>
      <c r="AA6" s="0" t="n"/>
      <c r="AB6" s="0" t="n"/>
      <c r="AC6" s="0" t="n"/>
      <c r="AD6" s="0" t="n"/>
      <c r="AE6" s="0" t="n"/>
    </row>
    <row r="7">
      <c r="A7" s="0">
        <f>'Production Log'!A7</f>
        <v/>
      </c>
      <c r="B7" s="0">
        <f>'Production Log'!B7</f>
        <v/>
      </c>
      <c r="C7" s="0">
        <f>'Production Log'!F7</f>
        <v/>
      </c>
      <c r="D7" s="0">
        <f>'Production Log'!W7</f>
        <v/>
      </c>
      <c r="E7" s="0">
        <f>'Production Log'!X7</f>
        <v/>
      </c>
      <c r="F7" s="0">
        <f>'Production Log'!Y7</f>
        <v/>
      </c>
      <c r="G7" s="0">
        <f>'Production Log'!Z7</f>
        <v/>
      </c>
      <c r="H7" s="0">
        <f>'Production Log'!C7</f>
        <v/>
      </c>
      <c r="I7" s="0">
        <f>IF(B7="Sold", "yes", IF(LEN(F7)&gt;1,IF(LEN(G7)&gt;1,IF(LEN(E7)&gt;1,IF(LEN(D7)&gt;1,"yes","no"),"no"),"no") ,"no"))</f>
        <v/>
      </c>
      <c r="J7" s="0">
        <f>IF(B7="Issues","yes", IF(B7="Cosmetic Issue", "yes", IF(B7="Perf Issue", "yes","")))</f>
        <v/>
      </c>
      <c r="K7" s="0">
        <f>IF(B7="Dead", "yes","")</f>
        <v/>
      </c>
      <c r="L7" s="0">
        <f>IF(K7="yes", "Dead", IF(LEN(D7)&lt;2,"Loose", (IF(B7="Sold","Shipped",IF(I7="yes","Assembled","Bonded")))))</f>
        <v/>
      </c>
      <c r="M7" s="0">
        <f>if(L7="Shipped",L7, IF(L7="Loose", L7, if(J7="yes", CONCATENATE("Pending ", L7), IF(I7="yes", IF(B7="Internal", "Internal", L7), IF(L7="Bonded", L7, CONCATENATE(L7, " Bonded"))))))</f>
        <v/>
      </c>
      <c r="N7" s="0">
        <f>if(len(C7)&lt;2, "", if(H7="yes", "certified", IF(ISERROR(SEARCH("TE",C7)), "PMI", "TE")))</f>
        <v/>
      </c>
      <c r="O7" s="0">
        <f>IF(L7="Shipped",'Production Log'!K7,"")</f>
        <v/>
      </c>
      <c r="P7" s="0">
        <f>IF(ISERROR(SEARCH("Bonded", M7)), CONCATENATE(M7," ", N7), M7)</f>
        <v/>
      </c>
      <c r="Q7" s="0" t="s">
        <v>40</v>
      </c>
      <c r="R7" s="0">
        <f>'Production Log'!L7</f>
        <v/>
      </c>
      <c r="S7" s="0" t="s">
        <v>40</v>
      </c>
      <c r="T7" s="0">
        <f>'Production Log'!M7</f>
        <v/>
      </c>
      <c r="U7" s="204">
        <f>'Production Log'!K7</f>
        <v/>
      </c>
      <c r="V7" s="204" t="s">
        <v>43</v>
      </c>
      <c r="Z7" s="0" t="n"/>
      <c r="AA7" s="0" t="n"/>
      <c r="AB7" s="0" t="n"/>
      <c r="AC7" s="0" t="n"/>
      <c r="AD7" s="0" t="n"/>
      <c r="AE7" s="0" t="n"/>
    </row>
    <row r="8">
      <c r="A8" s="0">
        <f>'Production Log'!A8</f>
        <v/>
      </c>
      <c r="B8" s="0">
        <f>'Production Log'!B8</f>
        <v/>
      </c>
      <c r="C8" s="0">
        <f>'Production Log'!F8</f>
        <v/>
      </c>
      <c r="D8" s="0">
        <f>'Production Log'!W8</f>
        <v/>
      </c>
      <c r="E8" s="0">
        <f>'Production Log'!X8</f>
        <v/>
      </c>
      <c r="F8" s="0">
        <f>'Production Log'!Y8</f>
        <v/>
      </c>
      <c r="G8" s="0">
        <f>'Production Log'!Z8</f>
        <v/>
      </c>
      <c r="H8" s="0">
        <f>'Production Log'!C8</f>
        <v/>
      </c>
      <c r="I8" s="0">
        <f>IF(B8="Sold", "yes", IF(LEN(F8)&gt;1,IF(LEN(G8)&gt;1,IF(LEN(E8)&gt;1,IF(LEN(D8)&gt;1,"yes","no"),"no"),"no") ,"no"))</f>
        <v/>
      </c>
      <c r="J8" s="0">
        <f>IF(B8="Issues","yes", IF(B8="Cosmetic Issue", "yes", IF(B8="Perf Issue", "yes","")))</f>
        <v/>
      </c>
      <c r="K8" s="0">
        <f>IF(B8="Dead", "yes","")</f>
        <v/>
      </c>
      <c r="L8" s="0">
        <f>IF(K8="yes", "Dead", IF(LEN(D8)&lt;2,"Loose", (IF(B8="Sold","Shipped",IF(I8="yes","Assembled","Bonded")))))</f>
        <v/>
      </c>
      <c r="M8" s="0">
        <f>if(L8="Shipped",L8, IF(L8="Loose", L8, if(J8="yes", CONCATENATE("Pending ", L8), IF(I8="yes", IF(B8="Internal", "Internal", L8), IF(L8="Bonded", L8, CONCATENATE(L8, " Bonded"))))))</f>
        <v/>
      </c>
      <c r="N8" s="0">
        <f>if(len(C8)&lt;2, "", if(H8="yes", "certified", IF(ISERROR(SEARCH("TE",C8)), "PMI", "TE")))</f>
        <v/>
      </c>
      <c r="O8" s="0">
        <f>IF(L8="Shipped",'Production Log'!K8,"")</f>
        <v/>
      </c>
      <c r="P8" s="0">
        <f>IF(ISERROR(SEARCH("Bonded", M8)), CONCATENATE(M8," ", N8), M8)</f>
        <v/>
      </c>
      <c r="Q8" s="0" t="s">
        <v>40</v>
      </c>
      <c r="R8" s="0">
        <f>'Production Log'!L8</f>
        <v/>
      </c>
      <c r="S8" s="0" t="s">
        <v>40</v>
      </c>
      <c r="T8" s="0">
        <f>'Production Log'!M8</f>
        <v/>
      </c>
      <c r="U8" s="204">
        <f>'Production Log'!K8</f>
        <v/>
      </c>
      <c r="V8" s="204" t="s">
        <v>44</v>
      </c>
      <c r="Z8" s="0" t="n"/>
      <c r="AA8" s="0" t="n"/>
      <c r="AB8" s="0" t="n"/>
      <c r="AC8" s="0" t="n"/>
      <c r="AD8" s="0" t="n"/>
      <c r="AE8" s="0" t="n"/>
    </row>
    <row r="9">
      <c r="A9" s="0">
        <f>'Production Log'!A9</f>
        <v/>
      </c>
      <c r="B9" s="0">
        <f>'Production Log'!B9</f>
        <v/>
      </c>
      <c r="C9" s="0">
        <f>'Production Log'!F9</f>
        <v/>
      </c>
      <c r="D9" s="0">
        <f>'Production Log'!W9</f>
        <v/>
      </c>
      <c r="E9" s="0">
        <f>'Production Log'!X9</f>
        <v/>
      </c>
      <c r="F9" s="0">
        <f>'Production Log'!Y9</f>
        <v/>
      </c>
      <c r="G9" s="0">
        <f>'Production Log'!Z9</f>
        <v/>
      </c>
      <c r="H9" s="0">
        <f>'Production Log'!C9</f>
        <v/>
      </c>
      <c r="I9" s="0">
        <f>IF(B9="Sold", "yes", IF(LEN(F9)&gt;1,IF(LEN(G9)&gt;1,IF(LEN(E9)&gt;1,IF(LEN(D9)&gt;1,"yes","no"),"no"),"no") ,"no"))</f>
        <v/>
      </c>
      <c r="J9" s="0">
        <f>IF(B9="Issues","yes", IF(B9="Cosmetic Issue", "yes", IF(B9="Perf Issue", "yes","")))</f>
        <v/>
      </c>
      <c r="K9" s="0">
        <f>IF(B9="Dead", "yes","")</f>
        <v/>
      </c>
      <c r="L9" s="0">
        <f>IF(K9="yes", "Dead", IF(LEN(D9)&lt;2,"Loose", (IF(B9="Sold","Shipped",IF(I9="yes","Assembled","Bonded")))))</f>
        <v/>
      </c>
      <c r="M9" s="0">
        <f>if(L9="Shipped",L9, IF(L9="Loose", L9, if(J9="yes", CONCATENATE("Pending ", L9), IF(I9="yes", IF(B9="Internal", "Internal", L9), IF(L9="Bonded", L9, CONCATENATE(L9, " Bonded"))))))</f>
        <v/>
      </c>
      <c r="N9" s="0">
        <f>if(len(C9)&lt;2, "", if(H9="yes", "certified", IF(ISERROR(SEARCH("TE",C9)), "PMI", "TE")))</f>
        <v/>
      </c>
      <c r="O9" s="0">
        <f>IF(L9="Shipped",'Production Log'!K9,"")</f>
        <v/>
      </c>
      <c r="P9" s="0">
        <f>IF(ISERROR(SEARCH("Bonded", M9)), CONCATENATE(M9," ", N9), M9)</f>
        <v/>
      </c>
      <c r="Q9" s="0" t="s">
        <v>40</v>
      </c>
      <c r="R9" s="0">
        <f>'Production Log'!L9</f>
        <v/>
      </c>
      <c r="S9" s="0" t="s">
        <v>40</v>
      </c>
      <c r="T9" s="0">
        <f>'Production Log'!M9</f>
        <v/>
      </c>
      <c r="U9" s="204">
        <f>'Production Log'!K9</f>
        <v/>
      </c>
      <c r="V9" s="204" t="s">
        <v>44</v>
      </c>
      <c r="Z9" s="0" t="n"/>
      <c r="AA9" s="0" t="n"/>
      <c r="AB9" s="0" t="n"/>
      <c r="AC9" s="0" t="n"/>
      <c r="AD9" s="0" t="n"/>
      <c r="AE9" s="0" t="n"/>
    </row>
    <row r="10">
      <c r="A10" s="0">
        <f>'Production Log'!A10</f>
        <v/>
      </c>
      <c r="B10" s="0">
        <f>'Production Log'!B10</f>
        <v/>
      </c>
      <c r="C10" s="0">
        <f>'Production Log'!F10</f>
        <v/>
      </c>
      <c r="D10" s="0">
        <f>'Production Log'!W10</f>
        <v/>
      </c>
      <c r="E10" s="0">
        <f>'Production Log'!X10</f>
        <v/>
      </c>
      <c r="F10" s="0">
        <f>'Production Log'!Y10</f>
        <v/>
      </c>
      <c r="G10" s="0">
        <f>'Production Log'!Z10</f>
        <v/>
      </c>
      <c r="H10" s="0">
        <f>'Production Log'!C10</f>
        <v/>
      </c>
      <c r="I10" s="0">
        <f>IF(B10="Sold", "yes", IF(LEN(F10)&gt;1,IF(LEN(G10)&gt;1,IF(LEN(E10)&gt;1,IF(LEN(D10)&gt;1,"yes","no"),"no"),"no") ,"no"))</f>
        <v/>
      </c>
      <c r="J10" s="0">
        <f>IF(B10="Issues","yes", IF(B10="Cosmetic Issue", "yes", IF(B10="Perf Issue", "yes","")))</f>
        <v/>
      </c>
      <c r="K10" s="0">
        <f>IF(B10="Dead", "yes","")</f>
        <v/>
      </c>
      <c r="L10" s="0">
        <f>IF(K10="yes", "Dead", IF(LEN(D10)&lt;2,"Loose", (IF(B10="Sold","Shipped",IF(I10="yes","Assembled","Bonded")))))</f>
        <v/>
      </c>
      <c r="M10" s="0">
        <f>if(L10="Shipped",L10, IF(L10="Loose", L10, if(J10="yes", CONCATENATE("Pending ", L10), IF(I10="yes", IF(B10="Internal", "Internal", L10), IF(L10="Bonded", L10, CONCATENATE(L10, " Bonded"))))))</f>
        <v/>
      </c>
      <c r="N10" s="0">
        <f>if(len(C10)&lt;2, "", if(H10="yes", "certified", IF(ISERROR(SEARCH("TE",C10)), "PMI", "TE")))</f>
        <v/>
      </c>
      <c r="O10" s="0">
        <f>IF(L10="Shipped",'Production Log'!K10,"")</f>
        <v/>
      </c>
      <c r="P10" s="0">
        <f>IF(ISERROR(SEARCH("Bonded", M10)), CONCATENATE(M10," ", N10), M10)</f>
        <v/>
      </c>
      <c r="Q10" s="0" t="s">
        <v>40</v>
      </c>
      <c r="R10" s="0">
        <f>'Production Log'!L10</f>
        <v/>
      </c>
      <c r="S10" s="0" t="s">
        <v>40</v>
      </c>
      <c r="T10" s="0">
        <f>'Production Log'!M10</f>
        <v/>
      </c>
      <c r="U10" s="204">
        <f>'Production Log'!K10</f>
        <v/>
      </c>
      <c r="V10" s="204" t="s">
        <v>44</v>
      </c>
      <c r="Z10" s="0" t="n"/>
      <c r="AA10" s="0" t="n"/>
      <c r="AB10" s="0" t="n"/>
      <c r="AC10" s="0" t="n"/>
      <c r="AD10" s="0" t="n"/>
      <c r="AE10" s="0" t="n"/>
    </row>
    <row r="11">
      <c r="A11" s="0">
        <f>'Production Log'!A11</f>
        <v/>
      </c>
      <c r="B11" s="0">
        <f>'Production Log'!B11</f>
        <v/>
      </c>
      <c r="C11" s="0">
        <f>'Production Log'!F11</f>
        <v/>
      </c>
      <c r="D11" s="0">
        <f>'Production Log'!W11</f>
        <v/>
      </c>
      <c r="E11" s="0">
        <f>'Production Log'!X11</f>
        <v/>
      </c>
      <c r="F11" s="0">
        <f>'Production Log'!Y11</f>
        <v/>
      </c>
      <c r="G11" s="0">
        <f>'Production Log'!Z11</f>
        <v/>
      </c>
      <c r="H11" s="0">
        <f>'Production Log'!C11</f>
        <v/>
      </c>
      <c r="I11" s="0">
        <f>IF(B11="Sold", "yes", IF(LEN(F11)&gt;1,IF(LEN(G11)&gt;1,IF(LEN(E11)&gt;1,IF(LEN(D11)&gt;1,"yes","no"),"no"),"no") ,"no"))</f>
        <v/>
      </c>
      <c r="J11" s="0">
        <f>IF(B11="Issues","yes", IF(B11="Cosmetic Issue", "yes", IF(B11="Perf Issue", "yes","")))</f>
        <v/>
      </c>
      <c r="K11" s="0">
        <f>IF(B11="Dead", "yes","")</f>
        <v/>
      </c>
      <c r="L11" s="0">
        <f>IF(K11="yes", "Dead", IF(LEN(D11)&lt;2,"Loose", (IF(B11="Sold","Shipped",IF(I11="yes","Assembled","Bonded")))))</f>
        <v/>
      </c>
      <c r="M11" s="0">
        <f>if(L11="Shipped",L11, IF(L11="Loose", L11, if(J11="yes", CONCATENATE("Pending ", L11), IF(I11="yes", IF(B11="Internal", "Internal", L11), IF(L11="Bonded", L11, CONCATENATE(L11, " Bonded"))))))</f>
        <v/>
      </c>
      <c r="N11" s="0">
        <f>if(len(C11)&lt;2, "", if(H11="yes", "certified", IF(ISERROR(SEARCH("TE",C11)), "PMI", "TE")))</f>
        <v/>
      </c>
      <c r="O11" s="0">
        <f>IF(L11="Shipped",'Production Log'!K11,"")</f>
        <v/>
      </c>
      <c r="P11" s="0">
        <f>IF(ISERROR(SEARCH("Bonded", M11)), CONCATENATE(M11," ", N11), M11)</f>
        <v/>
      </c>
      <c r="Q11" s="0" t="s">
        <v>40</v>
      </c>
      <c r="R11" s="0">
        <f>'Production Log'!L11</f>
        <v/>
      </c>
      <c r="S11" s="0" t="s">
        <v>40</v>
      </c>
      <c r="T11" s="0">
        <f>'Production Log'!M11</f>
        <v/>
      </c>
      <c r="U11" s="204">
        <f>'Production Log'!K11</f>
        <v/>
      </c>
      <c r="V11" s="204" t="s">
        <v>44</v>
      </c>
      <c r="Z11" s="0" t="n"/>
      <c r="AA11" s="0" t="n"/>
      <c r="AB11" s="0" t="n"/>
      <c r="AC11" s="0" t="n"/>
      <c r="AD11" s="0" t="n"/>
      <c r="AE11" s="0" t="n"/>
    </row>
    <row r="12">
      <c r="A12" s="0">
        <f>'Production Log'!A12</f>
        <v/>
      </c>
      <c r="B12" s="0">
        <f>'Production Log'!B12</f>
        <v/>
      </c>
      <c r="C12" s="0">
        <f>'Production Log'!F12</f>
        <v/>
      </c>
      <c r="D12" s="0">
        <f>'Production Log'!W12</f>
        <v/>
      </c>
      <c r="E12" s="0">
        <f>'Production Log'!X12</f>
        <v/>
      </c>
      <c r="F12" s="0">
        <f>'Production Log'!Y12</f>
        <v/>
      </c>
      <c r="G12" s="0">
        <f>'Production Log'!Z12</f>
        <v/>
      </c>
      <c r="H12" s="0">
        <f>'Production Log'!C12</f>
        <v/>
      </c>
      <c r="I12" s="0">
        <f>IF(B12="Sold", "yes", IF(LEN(F12)&gt;1,IF(LEN(G12)&gt;1,IF(LEN(E12)&gt;1,IF(LEN(D12)&gt;1,"yes","no"),"no"),"no") ,"no"))</f>
        <v/>
      </c>
      <c r="J12" s="0">
        <f>IF(B12="Issues","yes", IF(B12="Cosmetic Issue", "yes", IF(B12="Perf Issue", "yes","")))</f>
        <v/>
      </c>
      <c r="K12" s="0">
        <f>IF(B12="Dead", "yes","")</f>
        <v/>
      </c>
      <c r="L12" s="0">
        <f>IF(K12="yes", "Dead", IF(LEN(D12)&lt;2,"Loose", (IF(B12="Sold","Shipped",IF(I12="yes","Assembled","Bonded")))))</f>
        <v/>
      </c>
      <c r="M12" s="0">
        <f>if(L12="Shipped",L12, IF(L12="Loose", L12, if(J12="yes", CONCATENATE("Pending ", L12), IF(I12="yes", IF(B12="Internal", "Internal", L12), IF(L12="Bonded", L12, CONCATENATE(L12, " Bonded"))))))</f>
        <v/>
      </c>
      <c r="N12" s="0">
        <f>if(len(C12)&lt;2, "", if(H12="yes", "certified", IF(ISERROR(SEARCH("TE",C12)), "PMI", "TE")))</f>
        <v/>
      </c>
      <c r="O12" s="0">
        <f>IF(L12="Shipped",'Production Log'!K12,"")</f>
        <v/>
      </c>
      <c r="P12" s="0">
        <f>IF(ISERROR(SEARCH("Bonded", M12)), CONCATENATE(M12," ", N12), M12)</f>
        <v/>
      </c>
      <c r="Q12" s="0" t="s">
        <v>40</v>
      </c>
      <c r="R12" s="0">
        <f>'Production Log'!L12</f>
        <v/>
      </c>
      <c r="S12" s="0" t="s">
        <v>40</v>
      </c>
      <c r="T12" s="0">
        <f>'Production Log'!M12</f>
        <v/>
      </c>
      <c r="U12" s="204">
        <f>'Production Log'!K12</f>
        <v/>
      </c>
      <c r="W12" s="204" t="n"/>
      <c r="X12" s="204" t="s">
        <v>45</v>
      </c>
      <c r="Y12" s="0" t="s">
        <v>46</v>
      </c>
      <c r="Z12" s="0" t="n"/>
      <c r="AA12" s="0" t="n"/>
      <c r="AB12" s="0" t="n"/>
      <c r="AC12" s="0" t="n"/>
      <c r="AD12" s="0" t="n"/>
      <c r="AE12" s="0" t="n"/>
    </row>
    <row r="13">
      <c r="A13" s="0">
        <f>'Production Log'!A13</f>
        <v/>
      </c>
      <c r="B13" s="0">
        <f>'Production Log'!B13</f>
        <v/>
      </c>
      <c r="C13" s="0">
        <f>'Production Log'!F13</f>
        <v/>
      </c>
      <c r="D13" s="0">
        <f>'Production Log'!W13</f>
        <v/>
      </c>
      <c r="E13" s="0">
        <f>'Production Log'!X13</f>
        <v/>
      </c>
      <c r="F13" s="0">
        <f>'Production Log'!Y13</f>
        <v/>
      </c>
      <c r="G13" s="0">
        <f>'Production Log'!Z13</f>
        <v/>
      </c>
      <c r="H13" s="0">
        <f>'Production Log'!C13</f>
        <v/>
      </c>
      <c r="I13" s="0">
        <f>IF(B13="Sold", "yes", IF(LEN(F13)&gt;1,IF(LEN(G13)&gt;1,IF(LEN(E13)&gt;1,IF(LEN(D13)&gt;1,"yes","no"),"no"),"no") ,"no"))</f>
        <v/>
      </c>
      <c r="J13" s="0">
        <f>IF(B13="Issues","yes", IF(B13="Cosmetic Issue", "yes", IF(B13="Perf Issue", "yes","")))</f>
        <v/>
      </c>
      <c r="K13" s="0">
        <f>IF(B13="Dead", "yes","")</f>
        <v/>
      </c>
      <c r="L13" s="0">
        <f>IF(K13="yes", "Dead", IF(LEN(D13)&lt;2,"Loose", (IF(B13="Sold","Shipped",IF(I13="yes","Assembled","Bonded")))))</f>
        <v/>
      </c>
      <c r="M13" s="0">
        <f>if(L13="Shipped",L13, IF(L13="Loose", L13, if(J13="yes", CONCATENATE("Pending ", L13), IF(I13="yes", IF(B13="Internal", "Internal", L13), IF(L13="Bonded", L13, CONCATENATE(L13, " Bonded"))))))</f>
        <v/>
      </c>
      <c r="N13" s="0">
        <f>if(len(C13)&lt;2, "", if(H13="yes", "certified", IF(ISERROR(SEARCH("TE",C13)), "PMI", "TE")))</f>
        <v/>
      </c>
      <c r="O13" s="0">
        <f>IF(L13="Shipped",'Production Log'!K13,"")</f>
        <v/>
      </c>
      <c r="P13" s="0">
        <f>IF(ISERROR(SEARCH("Bonded", M13)), CONCATENATE(M13," ", N13), M13)</f>
        <v/>
      </c>
      <c r="Q13" s="0" t="s">
        <v>40</v>
      </c>
      <c r="R13" s="0">
        <f>'Production Log'!L13</f>
        <v/>
      </c>
      <c r="S13" s="0" t="s">
        <v>40</v>
      </c>
      <c r="T13" s="0">
        <f>'Production Log'!M13</f>
        <v/>
      </c>
      <c r="U13" s="204">
        <f>'Production Log'!K13</f>
        <v/>
      </c>
      <c r="V13" s="204" t="s">
        <v>43</v>
      </c>
      <c r="Z13" s="0" t="n"/>
      <c r="AA13" s="0" t="n"/>
      <c r="AB13" s="0" t="n"/>
      <c r="AC13" s="0" t="n"/>
      <c r="AD13" s="0" t="n"/>
      <c r="AE13" s="0" t="n"/>
    </row>
    <row r="14">
      <c r="A14" s="0">
        <f>'Production Log'!A14</f>
        <v/>
      </c>
      <c r="B14" s="0">
        <f>'Production Log'!B14</f>
        <v/>
      </c>
      <c r="C14" s="0">
        <f>'Production Log'!F14</f>
        <v/>
      </c>
      <c r="D14" s="0">
        <f>'Production Log'!W14</f>
        <v/>
      </c>
      <c r="E14" s="0">
        <f>'Production Log'!X14</f>
        <v/>
      </c>
      <c r="F14" s="0">
        <f>'Production Log'!Y14</f>
        <v/>
      </c>
      <c r="G14" s="0">
        <f>'Production Log'!Z14</f>
        <v/>
      </c>
      <c r="H14" s="0">
        <f>'Production Log'!C14</f>
        <v/>
      </c>
      <c r="I14" s="0">
        <f>IF(B14="Sold", "yes", IF(LEN(F14)&gt;1,IF(LEN(G14)&gt;1,IF(LEN(E14)&gt;1,IF(LEN(D14)&gt;1,"yes","no"),"no"),"no") ,"no"))</f>
        <v/>
      </c>
      <c r="J14" s="0">
        <f>IF(B14="Issues","yes", IF(B14="Cosmetic Issue", "yes", IF(B14="Perf Issue", "yes","")))</f>
        <v/>
      </c>
      <c r="K14" s="0">
        <f>IF(B14="Dead", "yes","")</f>
        <v/>
      </c>
      <c r="L14" s="0">
        <f>IF(K14="yes", "Dead", IF(LEN(D14)&lt;2,"Loose", (IF(B14="Sold","Shipped",IF(I14="yes","Assembled","Bonded")))))</f>
        <v/>
      </c>
      <c r="M14" s="0">
        <f>if(L14="Shipped",L14, IF(L14="Loose", L14, if(J14="yes", CONCATENATE("Pending ", L14), IF(I14="yes", IF(B14="Internal", "Internal", L14), IF(L14="Bonded", L14, CONCATENATE(L14, " Bonded"))))))</f>
        <v/>
      </c>
      <c r="N14" s="0">
        <f>if(len(C14)&lt;2, "", if(H14="yes", "certified", IF(ISERROR(SEARCH("TE",C14)), "PMI", "TE")))</f>
        <v/>
      </c>
      <c r="O14" s="0">
        <f>IF(L14="Shipped",'Production Log'!K14,"")</f>
        <v/>
      </c>
      <c r="P14" s="0">
        <f>IF(ISERROR(SEARCH("Bonded", M14)), CONCATENATE(M14," ", N14), M14)</f>
        <v/>
      </c>
      <c r="Q14" s="0" t="s">
        <v>40</v>
      </c>
      <c r="R14" s="0">
        <f>'Production Log'!L14</f>
        <v/>
      </c>
      <c r="S14" s="0" t="s">
        <v>40</v>
      </c>
      <c r="T14" s="0">
        <f>'Production Log'!M14</f>
        <v/>
      </c>
      <c r="U14" s="204">
        <f>'Production Log'!K14</f>
        <v/>
      </c>
      <c r="W14" s="204" t="n"/>
      <c r="X14" s="0" t="s">
        <v>45</v>
      </c>
      <c r="Y14" s="0" t="s">
        <v>47</v>
      </c>
      <c r="Z14" s="0" t="n"/>
      <c r="AA14" s="0" t="n"/>
      <c r="AB14" s="0" t="n"/>
      <c r="AC14" s="0" t="n"/>
      <c r="AD14" s="0" t="n"/>
      <c r="AE14" s="0" t="n"/>
    </row>
    <row r="15">
      <c r="A15" s="0">
        <f>'Production Log'!A15</f>
        <v/>
      </c>
      <c r="B15" s="0">
        <f>'Production Log'!B15</f>
        <v/>
      </c>
      <c r="C15" s="0">
        <f>'Production Log'!F15</f>
        <v/>
      </c>
      <c r="D15" s="0">
        <f>'Production Log'!W15</f>
        <v/>
      </c>
      <c r="E15" s="0">
        <f>'Production Log'!X15</f>
        <v/>
      </c>
      <c r="F15" s="0">
        <f>'Production Log'!Y15</f>
        <v/>
      </c>
      <c r="G15" s="0">
        <f>'Production Log'!Z15</f>
        <v/>
      </c>
      <c r="H15" s="0">
        <f>'Production Log'!C15</f>
        <v/>
      </c>
      <c r="I15" s="0">
        <f>IF(B15="Sold", "yes", IF(LEN(F15)&gt;1,IF(LEN(G15)&gt;1,IF(LEN(E15)&gt;1,IF(LEN(D15)&gt;1,"yes","no"),"no"),"no") ,"no"))</f>
        <v/>
      </c>
      <c r="J15" s="0">
        <f>IF(B15="Issues","yes", IF(B15="Cosmetic Issue", "yes", IF(B15="Perf Issue", "yes","")))</f>
        <v/>
      </c>
      <c r="K15" s="0">
        <f>IF(B15="Dead", "yes","")</f>
        <v/>
      </c>
      <c r="L15" s="0">
        <f>IF(K15="yes", "Dead", IF(LEN(D15)&lt;2,"Loose", (IF(B15="Sold","Shipped",IF(I15="yes","Assembled","Bonded")))))</f>
        <v/>
      </c>
      <c r="M15" s="0">
        <f>if(L15="Shipped",L15, IF(L15="Loose", L15, if(J15="yes", CONCATENATE("Pending ", L15), IF(I15="yes", IF(B15="Internal", "Internal", L15), IF(L15="Bonded", L15, CONCATENATE(L15, " Bonded"))))))</f>
        <v/>
      </c>
      <c r="N15" s="0">
        <f>if(len(C15)&lt;2, "", if(H15="yes", "certified", IF(ISERROR(SEARCH("TE",C15)), "PMI", "TE")))</f>
        <v/>
      </c>
      <c r="O15" s="0">
        <f>IF(L15="Shipped",'Production Log'!K15,"")</f>
        <v/>
      </c>
      <c r="P15" s="0">
        <f>IF(ISERROR(SEARCH("Bonded", M15)), CONCATENATE(M15," ", N15), M15)</f>
        <v/>
      </c>
      <c r="Q15" s="0" t="s">
        <v>40</v>
      </c>
      <c r="R15" s="0">
        <f>'Production Log'!L15</f>
        <v/>
      </c>
      <c r="S15" s="0" t="s">
        <v>40</v>
      </c>
      <c r="T15" s="0">
        <f>'Production Log'!M15</f>
        <v/>
      </c>
      <c r="U15" s="204">
        <f>'Production Log'!K15</f>
        <v/>
      </c>
      <c r="V15" s="204" t="s">
        <v>43</v>
      </c>
      <c r="Z15" s="0" t="n"/>
      <c r="AA15" s="0" t="n"/>
      <c r="AB15" s="0" t="n"/>
      <c r="AC15" s="0" t="n"/>
      <c r="AD15" s="0" t="n"/>
      <c r="AE15" s="0" t="n"/>
    </row>
    <row r="16">
      <c r="A16" s="0">
        <f>'Production Log'!A16</f>
        <v/>
      </c>
      <c r="B16" s="0">
        <f>'Production Log'!B16</f>
        <v/>
      </c>
      <c r="C16" s="0">
        <f>'Production Log'!F16</f>
        <v/>
      </c>
      <c r="D16" s="0">
        <f>'Production Log'!W16</f>
        <v/>
      </c>
      <c r="E16" s="0">
        <f>'Production Log'!X16</f>
        <v/>
      </c>
      <c r="F16" s="0">
        <f>'Production Log'!Y16</f>
        <v/>
      </c>
      <c r="G16" s="0">
        <f>'Production Log'!Z16</f>
        <v/>
      </c>
      <c r="H16" s="0">
        <f>'Production Log'!C16</f>
        <v/>
      </c>
      <c r="I16" s="0">
        <f>IF(B16="Sold", "yes", IF(LEN(F16)&gt;1,IF(LEN(G16)&gt;1,IF(LEN(E16)&gt;1,IF(LEN(D16)&gt;1,"yes","no"),"no"),"no") ,"no"))</f>
        <v/>
      </c>
      <c r="J16" s="0">
        <f>IF(B16="Issues","yes", IF(B16="Cosmetic Issue", "yes", IF(B16="Perf Issue", "yes","")))</f>
        <v/>
      </c>
      <c r="K16" s="0">
        <f>IF(B16="Dead", "yes","")</f>
        <v/>
      </c>
      <c r="L16" s="0">
        <f>IF(K16="yes", "Dead", IF(LEN(D16)&lt;2,"Loose", (IF(B16="Sold","Shipped",IF(I16="yes","Assembled","Bonded")))))</f>
        <v/>
      </c>
      <c r="M16" s="0">
        <f>if(L16="Shipped",L16, IF(L16="Loose", L16, if(J16="yes", CONCATENATE("Pending ", L16), IF(I16="yes", IF(B16="Internal", "Internal", L16), IF(L16="Bonded", L16, CONCATENATE(L16, " Bonded"))))))</f>
        <v/>
      </c>
      <c r="N16" s="0">
        <f>if(len(C16)&lt;2, "", if(H16="yes", "certified", IF(ISERROR(SEARCH("TE",C16)), "PMI", "TE")))</f>
        <v/>
      </c>
      <c r="O16" s="0">
        <f>IF(L16="Shipped",'Production Log'!K16,"")</f>
        <v/>
      </c>
      <c r="P16" s="0">
        <f>IF(ISERROR(SEARCH("Bonded", M16)), CONCATENATE(M16," ", N16), M16)</f>
        <v/>
      </c>
      <c r="Q16" s="0" t="s">
        <v>40</v>
      </c>
      <c r="R16" s="0">
        <f>'Production Log'!L16</f>
        <v/>
      </c>
      <c r="S16" s="0" t="s">
        <v>40</v>
      </c>
      <c r="T16" s="0">
        <f>'Production Log'!M16</f>
        <v/>
      </c>
      <c r="U16" s="204">
        <f>'Production Log'!K16</f>
        <v/>
      </c>
      <c r="V16" s="204" t="s">
        <v>42</v>
      </c>
      <c r="Z16" s="0" t="n"/>
      <c r="AA16" s="0" t="n"/>
      <c r="AB16" s="0" t="n"/>
      <c r="AC16" s="0" t="n"/>
      <c r="AD16" s="0" t="n"/>
      <c r="AE16" s="0" t="n"/>
    </row>
    <row r="17">
      <c r="A17" s="0">
        <f>'Production Log'!A17</f>
        <v/>
      </c>
      <c r="B17" s="0">
        <f>'Production Log'!B17</f>
        <v/>
      </c>
      <c r="C17" s="0">
        <f>'Production Log'!F17</f>
        <v/>
      </c>
      <c r="D17" s="0">
        <f>'Production Log'!W17</f>
        <v/>
      </c>
      <c r="E17" s="0">
        <f>'Production Log'!X17</f>
        <v/>
      </c>
      <c r="F17" s="0">
        <f>'Production Log'!Y17</f>
        <v/>
      </c>
      <c r="G17" s="0">
        <f>'Production Log'!Z17</f>
        <v/>
      </c>
      <c r="H17" s="0">
        <f>'Production Log'!C17</f>
        <v/>
      </c>
      <c r="I17" s="0">
        <f>IF(B17="Sold", "yes", IF(LEN(F17)&gt;1,IF(LEN(G17)&gt;1,IF(LEN(E17)&gt;1,IF(LEN(D17)&gt;1,"yes","no"),"no"),"no") ,"no"))</f>
        <v/>
      </c>
      <c r="J17" s="0">
        <f>IF(B17="Issues","yes", IF(B17="Cosmetic Issue", "yes", IF(B17="Perf Issue", "yes","")))</f>
        <v/>
      </c>
      <c r="K17" s="0">
        <f>IF(B17="Dead", "yes","")</f>
        <v/>
      </c>
      <c r="L17" s="0">
        <f>IF(K17="yes", "Dead", IF(LEN(D17)&lt;2,"Loose", (IF(B17="Sold","Shipped",IF(I17="yes","Assembled","Bonded")))))</f>
        <v/>
      </c>
      <c r="M17" s="0">
        <f>if(L17="Shipped",L17, IF(L17="Loose", L17, if(J17="yes", CONCATENATE("Pending ", L17), IF(I17="yes", IF(B17="Internal", "Internal", L17), IF(L17="Bonded", L17, CONCATENATE(L17, " Bonded"))))))</f>
        <v/>
      </c>
      <c r="N17" s="0">
        <f>if(len(C17)&lt;2, "", if(H17="yes", "certified", IF(ISERROR(SEARCH("TE",C17)), "PMI", "TE")))</f>
        <v/>
      </c>
      <c r="O17" s="0">
        <f>IF(L17="Shipped",'Production Log'!K17,"")</f>
        <v/>
      </c>
      <c r="P17" s="0">
        <f>IF(ISERROR(SEARCH("Bonded", M17)), CONCATENATE(M17," ", N17), M17)</f>
        <v/>
      </c>
      <c r="Q17" s="0" t="s">
        <v>40</v>
      </c>
      <c r="R17" s="0">
        <f>'Production Log'!L17</f>
        <v/>
      </c>
      <c r="S17" s="0" t="s">
        <v>40</v>
      </c>
      <c r="T17" s="0">
        <f>'Production Log'!M17</f>
        <v/>
      </c>
      <c r="U17" s="204">
        <f>'Production Log'!K17</f>
        <v/>
      </c>
      <c r="V17" s="204" t="s">
        <v>48</v>
      </c>
      <c r="Z17" s="0" t="n"/>
      <c r="AA17" s="0" t="n"/>
      <c r="AB17" s="0" t="n"/>
      <c r="AC17" s="0" t="n"/>
      <c r="AD17" s="0" t="n"/>
      <c r="AE17" s="0" t="n"/>
    </row>
    <row r="18">
      <c r="A18" s="0">
        <f>'Production Log'!A18</f>
        <v/>
      </c>
      <c r="B18" s="0">
        <f>'Production Log'!B18</f>
        <v/>
      </c>
      <c r="C18" s="0">
        <f>'Production Log'!F18</f>
        <v/>
      </c>
      <c r="D18" s="0">
        <f>'Production Log'!W18</f>
        <v/>
      </c>
      <c r="E18" s="0">
        <f>'Production Log'!X18</f>
        <v/>
      </c>
      <c r="F18" s="0">
        <f>'Production Log'!Y18</f>
        <v/>
      </c>
      <c r="G18" s="0">
        <f>'Production Log'!Z18</f>
        <v/>
      </c>
      <c r="H18" s="0">
        <f>'Production Log'!C18</f>
        <v/>
      </c>
      <c r="I18" s="0">
        <f>IF(B18="Sold", "yes", IF(LEN(F18)&gt;1,IF(LEN(G18)&gt;1,IF(LEN(E18)&gt;1,IF(LEN(D18)&gt;1,"yes","no"),"no"),"no") ,"no"))</f>
        <v/>
      </c>
      <c r="J18" s="0">
        <f>IF(B18="Issues","yes", IF(B18="Cosmetic Issue", "yes", IF(B18="Perf Issue", "yes","")))</f>
        <v/>
      </c>
      <c r="K18" s="0">
        <f>IF(B18="Dead", "yes","")</f>
        <v/>
      </c>
      <c r="L18" s="0">
        <f>IF(K18="yes", "Dead", IF(LEN(D18)&lt;2,"Loose", (IF(B18="Sold","Shipped",IF(I18="yes","Assembled","Bonded")))))</f>
        <v/>
      </c>
      <c r="M18" s="0">
        <f>if(L18="Shipped",L18, IF(L18="Loose", L18, if(J18="yes", CONCATENATE("Pending ", L18), IF(I18="yes", IF(B18="Internal", "Internal", L18), IF(L18="Bonded", L18, CONCATENATE(L18, " Bonded"))))))</f>
        <v/>
      </c>
      <c r="N18" s="0">
        <f>if(len(C18)&lt;2, "", if(H18="yes", "certified", IF(ISERROR(SEARCH("TE",C18)), "PMI", "TE")))</f>
        <v/>
      </c>
      <c r="O18" s="0">
        <f>IF(L18="Shipped",'Production Log'!K18,"")</f>
        <v/>
      </c>
      <c r="P18" s="0">
        <f>IF(ISERROR(SEARCH("Bonded", M18)), CONCATENATE(M18," ", N18), M18)</f>
        <v/>
      </c>
      <c r="Q18" s="0" t="s">
        <v>40</v>
      </c>
      <c r="R18" s="0">
        <f>'Production Log'!L18</f>
        <v/>
      </c>
      <c r="S18" s="0" t="s">
        <v>40</v>
      </c>
      <c r="T18" s="0">
        <f>'Production Log'!M18</f>
        <v/>
      </c>
      <c r="U18" s="204">
        <f>'Production Log'!K18</f>
        <v/>
      </c>
      <c r="V18" s="204" t="s">
        <v>49</v>
      </c>
      <c r="Z18" s="0" t="n"/>
      <c r="AA18" s="0" t="n"/>
      <c r="AB18" s="0" t="n"/>
      <c r="AC18" s="0" t="n"/>
      <c r="AD18" s="0" t="n"/>
      <c r="AE18" s="0" t="n"/>
    </row>
    <row r="19">
      <c r="A19" s="0">
        <f>'Production Log'!A19</f>
        <v/>
      </c>
      <c r="B19" s="0">
        <f>'Production Log'!B19</f>
        <v/>
      </c>
      <c r="C19" s="0">
        <f>'Production Log'!F19</f>
        <v/>
      </c>
      <c r="D19" s="0">
        <f>'Production Log'!W19</f>
        <v/>
      </c>
      <c r="E19" s="0">
        <f>'Production Log'!X19</f>
        <v/>
      </c>
      <c r="F19" s="0">
        <f>'Production Log'!Y19</f>
        <v/>
      </c>
      <c r="G19" s="0">
        <f>'Production Log'!Z19</f>
        <v/>
      </c>
      <c r="H19" s="0">
        <f>'Production Log'!C19</f>
        <v/>
      </c>
      <c r="I19" s="0">
        <f>IF(B19="Sold", "yes", IF(LEN(F19)&gt;1,IF(LEN(G19)&gt;1,IF(LEN(E19)&gt;1,IF(LEN(D19)&gt;1,"yes","no"),"no"),"no") ,"no"))</f>
        <v/>
      </c>
      <c r="J19" s="0">
        <f>IF(B19="Issues","yes", IF(B19="Cosmetic Issue", "yes", IF(B19="Perf Issue", "yes","")))</f>
        <v/>
      </c>
      <c r="K19" s="0">
        <f>IF(B19="Dead", "yes","")</f>
        <v/>
      </c>
      <c r="L19" s="0">
        <f>IF(K19="yes", "Dead", IF(LEN(D19)&lt;2,"Loose", (IF(B19="Sold","Shipped",IF(I19="yes","Assembled","Bonded")))))</f>
        <v/>
      </c>
      <c r="M19" s="0">
        <f>if(L19="Shipped",L19, IF(L19="Loose", L19, if(J19="yes", CONCATENATE("Pending ", L19), IF(I19="yes", IF(B19="Internal", "Internal", L19), IF(L19="Bonded", L19, CONCATENATE(L19, " Bonded"))))))</f>
        <v/>
      </c>
      <c r="N19" s="0">
        <f>if(len(C19)&lt;2, "", if(H19="yes", "certified", IF(ISERROR(SEARCH("TE",C19)), "PMI", "TE")))</f>
        <v/>
      </c>
      <c r="O19" s="0">
        <f>IF(L19="Shipped",'Production Log'!K19,"")</f>
        <v/>
      </c>
      <c r="P19" s="0">
        <f>IF(ISERROR(SEARCH("Bonded", M19)), CONCATENATE(M19," ", N19), M19)</f>
        <v/>
      </c>
      <c r="Q19" s="0" t="s">
        <v>40</v>
      </c>
      <c r="R19" s="0">
        <f>'Production Log'!L19</f>
        <v/>
      </c>
      <c r="S19" s="0" t="s">
        <v>40</v>
      </c>
      <c r="T19" s="0">
        <f>'Production Log'!M19</f>
        <v/>
      </c>
      <c r="U19" s="204">
        <f>'Production Log'!K19</f>
        <v/>
      </c>
      <c r="V19" s="204" t="s">
        <v>41</v>
      </c>
      <c r="Z19" s="0" t="n"/>
      <c r="AA19" s="0" t="n"/>
      <c r="AB19" s="0" t="n"/>
      <c r="AC19" s="0" t="n"/>
      <c r="AD19" s="0" t="n"/>
      <c r="AE19" s="0" t="n"/>
    </row>
    <row r="20">
      <c r="A20" s="0">
        <f>'Production Log'!A20</f>
        <v/>
      </c>
      <c r="B20" s="0">
        <f>'Production Log'!B20</f>
        <v/>
      </c>
      <c r="C20" s="0">
        <f>'Production Log'!F20</f>
        <v/>
      </c>
      <c r="D20" s="0">
        <f>'Production Log'!W20</f>
        <v/>
      </c>
      <c r="E20" s="0">
        <f>'Production Log'!X20</f>
        <v/>
      </c>
      <c r="F20" s="0">
        <f>'Production Log'!Y20</f>
        <v/>
      </c>
      <c r="G20" s="0">
        <f>'Production Log'!Z20</f>
        <v/>
      </c>
      <c r="H20" s="0">
        <f>'Production Log'!C20</f>
        <v/>
      </c>
      <c r="I20" s="0">
        <f>IF(B20="Sold", "yes", IF(LEN(F20)&gt;1,IF(LEN(G20)&gt;1,IF(LEN(E20)&gt;1,IF(LEN(D20)&gt;1,"yes","no"),"no"),"no") ,"no"))</f>
        <v/>
      </c>
      <c r="J20" s="0">
        <f>IF(B20="Issues","yes", IF(B20="Cosmetic Issue", "yes", IF(B20="Perf Issue", "yes","")))</f>
        <v/>
      </c>
      <c r="K20" s="0">
        <f>IF(B20="Dead", "yes","")</f>
        <v/>
      </c>
      <c r="L20" s="0">
        <f>IF(K20="yes", "Dead", IF(LEN(D20)&lt;2,"Loose", (IF(B20="Sold","Shipped",IF(I20="yes","Assembled","Bonded")))))</f>
        <v/>
      </c>
      <c r="M20" s="0">
        <f>if(L20="Shipped",L20, IF(L20="Loose", L20, if(J20="yes", CONCATENATE("Pending ", L20), IF(I20="yes", IF(B20="Internal", "Internal", L20), IF(L20="Bonded", L20, CONCATENATE(L20, " Bonded"))))))</f>
        <v/>
      </c>
      <c r="N20" s="0">
        <f>if(len(C20)&lt;2, "", if(H20="yes", "certified", IF(ISERROR(SEARCH("TE",C20)), "PMI", "TE")))</f>
        <v/>
      </c>
      <c r="O20" s="0">
        <f>IF(L20="Shipped",'Production Log'!K20,"")</f>
        <v/>
      </c>
      <c r="P20" s="0">
        <f>IF(ISERROR(SEARCH("Bonded", M20)), CONCATENATE(M20," ", N20), M20)</f>
        <v/>
      </c>
      <c r="Q20" s="0" t="s">
        <v>40</v>
      </c>
      <c r="R20" s="0">
        <f>'Production Log'!L20</f>
        <v/>
      </c>
      <c r="S20" s="0" t="s">
        <v>40</v>
      </c>
      <c r="T20" s="0">
        <f>'Production Log'!M20</f>
        <v/>
      </c>
      <c r="U20" s="204">
        <f>'Production Log'!K20</f>
        <v/>
      </c>
      <c r="V20" s="204" t="s">
        <v>49</v>
      </c>
      <c r="Z20" s="0" t="n"/>
      <c r="AA20" s="0" t="n"/>
      <c r="AB20" s="0" t="n"/>
      <c r="AC20" s="0" t="n"/>
      <c r="AD20" s="0" t="n"/>
      <c r="AE20" s="0" t="n"/>
    </row>
    <row r="21">
      <c r="A21" s="0">
        <f>'Production Log'!A21</f>
        <v/>
      </c>
      <c r="B21" s="0">
        <f>'Production Log'!B21</f>
        <v/>
      </c>
      <c r="C21" s="0">
        <f>'Production Log'!F21</f>
        <v/>
      </c>
      <c r="D21" s="0">
        <f>'Production Log'!W21</f>
        <v/>
      </c>
      <c r="E21" s="0">
        <f>'Production Log'!X21</f>
        <v/>
      </c>
      <c r="F21" s="0">
        <f>'Production Log'!Y21</f>
        <v/>
      </c>
      <c r="G21" s="0">
        <f>'Production Log'!Z21</f>
        <v/>
      </c>
      <c r="H21" s="0">
        <f>'Production Log'!C21</f>
        <v/>
      </c>
      <c r="I21" s="0">
        <f>IF(B21="Sold", "yes", IF(LEN(F21)&gt;1,IF(LEN(G21)&gt;1,IF(LEN(E21)&gt;1,IF(LEN(D21)&gt;1,"yes","no"),"no"),"no") ,"no"))</f>
        <v/>
      </c>
      <c r="J21" s="0">
        <f>IF(B21="Issues","yes", IF(B21="Cosmetic Issue", "yes", IF(B21="Perf Issue", "yes","")))</f>
        <v/>
      </c>
      <c r="K21" s="0">
        <f>IF(B21="Dead", "yes","")</f>
        <v/>
      </c>
      <c r="L21" s="0">
        <f>IF(K21="yes", "Dead", IF(LEN(D21)&lt;2,"Loose", (IF(B21="Sold","Shipped",IF(I21="yes","Assembled","Bonded")))))</f>
        <v/>
      </c>
      <c r="M21" s="0">
        <f>if(L21="Shipped",L21, IF(L21="Loose", L21, if(J21="yes", CONCATENATE("Pending ", L21), IF(I21="yes", IF(B21="Internal", "Internal", L21), IF(L21="Bonded", L21, CONCATENATE(L21, " Bonded"))))))</f>
        <v/>
      </c>
      <c r="N21" s="0">
        <f>if(len(C21)&lt;2, "", if(H21="yes", "certified", IF(ISERROR(SEARCH("TE",C21)), "PMI", "TE")))</f>
        <v/>
      </c>
      <c r="O21" s="0">
        <f>IF(L21="Shipped",'Production Log'!K21,"")</f>
        <v/>
      </c>
      <c r="P21" s="0">
        <f>IF(ISERROR(SEARCH("Bonded", M21)), CONCATENATE(M21," ", N21), M21)</f>
        <v/>
      </c>
      <c r="Q21" s="0" t="s">
        <v>40</v>
      </c>
      <c r="R21" s="0">
        <f>'Production Log'!L21</f>
        <v/>
      </c>
      <c r="S21" s="0" t="s">
        <v>40</v>
      </c>
      <c r="T21" s="0">
        <f>'Production Log'!M21</f>
        <v/>
      </c>
      <c r="U21" s="204">
        <f>'Production Log'!K21</f>
        <v/>
      </c>
      <c r="W21" s="204" t="n"/>
      <c r="X21" s="0" t="s">
        <v>45</v>
      </c>
      <c r="Y21" s="0" t="s">
        <v>50</v>
      </c>
      <c r="Z21" s="0" t="n"/>
      <c r="AA21" s="0" t="n"/>
      <c r="AB21" s="0" t="n"/>
      <c r="AC21" s="0" t="n"/>
      <c r="AD21" s="0" t="n"/>
      <c r="AE21" s="0" t="n"/>
    </row>
    <row r="22">
      <c r="A22" s="0">
        <f>'Production Log'!A22</f>
        <v/>
      </c>
      <c r="B22" s="0">
        <f>'Production Log'!B22</f>
        <v/>
      </c>
      <c r="C22" s="0">
        <f>'Production Log'!F22</f>
        <v/>
      </c>
      <c r="D22" s="0">
        <f>'Production Log'!W22</f>
        <v/>
      </c>
      <c r="E22" s="0">
        <f>'Production Log'!X22</f>
        <v/>
      </c>
      <c r="F22" s="0">
        <f>'Production Log'!Y22</f>
        <v/>
      </c>
      <c r="G22" s="0">
        <f>'Production Log'!Z22</f>
        <v/>
      </c>
      <c r="H22" s="0">
        <f>'Production Log'!C22</f>
        <v/>
      </c>
      <c r="I22" s="0">
        <f>IF(B22="Sold", "yes", IF(LEN(F22)&gt;1,IF(LEN(G22)&gt;1,IF(LEN(E22)&gt;1,IF(LEN(D22)&gt;1,"yes","no"),"no"),"no") ,"no"))</f>
        <v/>
      </c>
      <c r="J22" s="0">
        <f>IF(B22="Issues","yes", IF(B22="Cosmetic Issue", "yes", IF(B22="Perf Issue", "yes","")))</f>
        <v/>
      </c>
      <c r="K22" s="0">
        <f>IF(B22="Dead", "yes","")</f>
        <v/>
      </c>
      <c r="L22" s="0">
        <f>IF(K22="yes", "Dead", IF(LEN(D22)&lt;2,"Loose", (IF(B22="Sold","Shipped",IF(I22="yes","Assembled","Bonded")))))</f>
        <v/>
      </c>
      <c r="M22" s="0">
        <f>if(L22="Shipped",L22, IF(L22="Loose", L22, if(J22="yes", CONCATENATE("Pending ", L22), IF(I22="yes", IF(B22="Internal", "Internal", L22), IF(L22="Bonded", L22, CONCATENATE(L22, " Bonded"))))))</f>
        <v/>
      </c>
      <c r="N22" s="0">
        <f>if(len(C22)&lt;2, "", if(H22="yes", "certified", IF(ISERROR(SEARCH("TE",C22)), "PMI", "TE")))</f>
        <v/>
      </c>
      <c r="O22" s="0">
        <f>IF(L22="Shipped",'Production Log'!K22,"")</f>
        <v/>
      </c>
      <c r="P22" s="0">
        <f>IF(ISERROR(SEARCH("Bonded", M22)), CONCATENATE(M22," ", N22), M22)</f>
        <v/>
      </c>
      <c r="Q22" s="0" t="s">
        <v>40</v>
      </c>
      <c r="R22" s="0">
        <f>'Production Log'!L22</f>
        <v/>
      </c>
      <c r="S22" s="0" t="s">
        <v>40</v>
      </c>
      <c r="T22" s="0">
        <f>'Production Log'!M22</f>
        <v/>
      </c>
      <c r="U22" s="204">
        <f>'Production Log'!K22</f>
        <v/>
      </c>
      <c r="V22" s="204" t="s">
        <v>51</v>
      </c>
      <c r="Z22" s="0" t="n"/>
      <c r="AA22" s="0" t="n"/>
      <c r="AB22" s="0" t="n"/>
      <c r="AC22" s="0" t="n"/>
      <c r="AD22" s="0" t="n"/>
      <c r="AE22" s="0" t="n"/>
    </row>
    <row r="23">
      <c r="A23" s="0">
        <f>'Production Log'!A23</f>
        <v/>
      </c>
      <c r="B23" s="0">
        <f>'Production Log'!B23</f>
        <v/>
      </c>
      <c r="C23" s="0">
        <f>'Production Log'!F23</f>
        <v/>
      </c>
      <c r="D23" s="0">
        <f>'Production Log'!W23</f>
        <v/>
      </c>
      <c r="E23" s="0">
        <f>'Production Log'!X23</f>
        <v/>
      </c>
      <c r="F23" s="0">
        <f>'Production Log'!Y23</f>
        <v/>
      </c>
      <c r="G23" s="0">
        <f>'Production Log'!Z23</f>
        <v/>
      </c>
      <c r="H23" s="0">
        <f>'Production Log'!C23</f>
        <v/>
      </c>
      <c r="I23" s="0">
        <f>IF(B23="Sold", "yes", IF(LEN(F23)&gt;1,IF(LEN(G23)&gt;1,IF(LEN(E23)&gt;1,IF(LEN(D23)&gt;1,"yes","no"),"no"),"no") ,"no"))</f>
        <v/>
      </c>
      <c r="J23" s="0">
        <f>IF(B23="Issues","yes", IF(B23="Cosmetic Issue", "yes", IF(B23="Perf Issue", "yes","")))</f>
        <v/>
      </c>
      <c r="K23" s="0">
        <f>IF(B23="Dead", "yes","")</f>
        <v/>
      </c>
      <c r="L23" s="0">
        <f>IF(K23="yes", "Dead", IF(LEN(D23)&lt;2,"Loose", (IF(B23="Sold","Shipped",IF(I23="yes","Assembled","Bonded")))))</f>
        <v/>
      </c>
      <c r="M23" s="0">
        <f>if(L23="Shipped",L23, IF(L23="Loose", L23, if(J23="yes", CONCATENATE("Pending ", L23), IF(I23="yes", IF(B23="Internal", "Internal", L23), IF(L23="Bonded", L23, CONCATENATE(L23, " Bonded"))))))</f>
        <v/>
      </c>
      <c r="N23" s="0">
        <f>if(len(C23)&lt;2, "", if(H23="yes", "certified", IF(ISERROR(SEARCH("TE",C23)), "PMI", "TE")))</f>
        <v/>
      </c>
      <c r="O23" s="0">
        <f>IF(L23="Shipped",'Production Log'!K23,"")</f>
        <v/>
      </c>
      <c r="P23" s="0">
        <f>IF(ISERROR(SEARCH("Bonded", M23)), CONCATENATE(M23," ", N23), M23)</f>
        <v/>
      </c>
      <c r="Q23" s="0" t="s">
        <v>40</v>
      </c>
      <c r="R23" s="0">
        <f>'Production Log'!L23</f>
        <v/>
      </c>
      <c r="S23" s="0" t="s">
        <v>40</v>
      </c>
      <c r="T23" s="0">
        <f>'Production Log'!M23</f>
        <v/>
      </c>
      <c r="U23" s="204">
        <f>'Production Log'!K23</f>
        <v/>
      </c>
      <c r="V23" s="204" t="s">
        <v>41</v>
      </c>
      <c r="Z23" s="0" t="n"/>
      <c r="AA23" s="0" t="n"/>
      <c r="AB23" s="0" t="n"/>
      <c r="AC23" s="0" t="n"/>
      <c r="AD23" s="0" t="n"/>
      <c r="AE23" s="0" t="n"/>
    </row>
    <row r="24">
      <c r="A24" s="0">
        <f>'Production Log'!A24</f>
        <v/>
      </c>
      <c r="B24" s="0">
        <f>'Production Log'!B24</f>
        <v/>
      </c>
      <c r="C24" s="0">
        <f>'Production Log'!F24</f>
        <v/>
      </c>
      <c r="D24" s="0">
        <f>'Production Log'!W24</f>
        <v/>
      </c>
      <c r="E24" s="0">
        <f>'Production Log'!X24</f>
        <v/>
      </c>
      <c r="F24" s="0">
        <f>'Production Log'!Y24</f>
        <v/>
      </c>
      <c r="G24" s="0">
        <f>'Production Log'!Z24</f>
        <v/>
      </c>
      <c r="H24" s="0">
        <f>'Production Log'!C24</f>
        <v/>
      </c>
      <c r="I24" s="0">
        <f>IF(B24="Sold", "yes", IF(LEN(F24)&gt;1,IF(LEN(G24)&gt;1,IF(LEN(E24)&gt;1,IF(LEN(D24)&gt;1,"yes","no"),"no"),"no") ,"no"))</f>
        <v/>
      </c>
      <c r="J24" s="0">
        <f>IF(B24="Issues","yes", IF(B24="Cosmetic Issue", "yes", IF(B24="Perf Issue", "yes","")))</f>
        <v/>
      </c>
      <c r="K24" s="0">
        <f>IF(B24="Dead", "yes","")</f>
        <v/>
      </c>
      <c r="L24" s="0">
        <f>IF(K24="yes", "Dead", IF(LEN(D24)&lt;2,"Loose", (IF(B24="Sold","Shipped",IF(I24="yes","Assembled","Bonded")))))</f>
        <v/>
      </c>
      <c r="M24" s="0">
        <f>if(L24="Shipped",L24, IF(L24="Loose", L24, if(J24="yes", CONCATENATE("Pending ", L24), IF(I24="yes", IF(B24="Internal", "Internal", L24), IF(L24="Bonded", L24, CONCATENATE(L24, " Bonded"))))))</f>
        <v/>
      </c>
      <c r="N24" s="0">
        <f>if(len(C24)&lt;2, "", if(H24="yes", "certified", IF(ISERROR(SEARCH("TE",C24)), "PMI", "TE")))</f>
        <v/>
      </c>
      <c r="O24" s="0">
        <f>IF(L24="Shipped",'Production Log'!K24,"")</f>
        <v/>
      </c>
      <c r="P24" s="0">
        <f>IF(ISERROR(SEARCH("Bonded", M24)), CONCATENATE(M24," ", N24), M24)</f>
        <v/>
      </c>
      <c r="Q24" s="0" t="s">
        <v>40</v>
      </c>
      <c r="R24" s="0">
        <f>'Production Log'!L24</f>
        <v/>
      </c>
      <c r="S24" s="0" t="s">
        <v>40</v>
      </c>
      <c r="T24" s="0">
        <f>'Production Log'!M24</f>
        <v/>
      </c>
      <c r="U24" s="204">
        <f>'Production Log'!K24</f>
        <v/>
      </c>
      <c r="V24" s="204" t="s">
        <v>41</v>
      </c>
      <c r="Z24" s="0" t="n"/>
      <c r="AA24" s="0" t="n"/>
      <c r="AB24" s="0" t="n"/>
      <c r="AC24" s="0" t="n"/>
      <c r="AD24" s="0" t="n"/>
      <c r="AE24" s="0" t="n"/>
    </row>
    <row r="25">
      <c r="A25" s="0">
        <f>'Production Log'!A25</f>
        <v/>
      </c>
      <c r="B25" s="0">
        <f>'Production Log'!B25</f>
        <v/>
      </c>
      <c r="C25" s="0">
        <f>'Production Log'!F25</f>
        <v/>
      </c>
      <c r="D25" s="0">
        <f>'Production Log'!W25</f>
        <v/>
      </c>
      <c r="E25" s="0">
        <f>'Production Log'!X25</f>
        <v/>
      </c>
      <c r="F25" s="0">
        <f>'Production Log'!Y25</f>
        <v/>
      </c>
      <c r="G25" s="0">
        <f>'Production Log'!Z25</f>
        <v/>
      </c>
      <c r="H25" s="0">
        <f>'Production Log'!C25</f>
        <v/>
      </c>
      <c r="I25" s="0">
        <f>IF(B25="Sold", "yes", IF(LEN(F25)&gt;1,IF(LEN(G25)&gt;1,IF(LEN(E25)&gt;1,IF(LEN(D25)&gt;1,"yes","no"),"no"),"no") ,"no"))</f>
        <v/>
      </c>
      <c r="J25" s="0">
        <f>IF(B25="Issues","yes", IF(B25="Cosmetic Issue", "yes", IF(B25="Perf Issue", "yes","")))</f>
        <v/>
      </c>
      <c r="K25" s="0">
        <f>IF(B25="Dead", "yes","")</f>
        <v/>
      </c>
      <c r="L25" s="0">
        <f>IF(K25="yes", "Dead", IF(LEN(D25)&lt;2,"Loose", (IF(B25="Sold","Shipped",IF(I25="yes","Assembled","Bonded")))))</f>
        <v/>
      </c>
      <c r="M25" s="0">
        <f>if(L25="Shipped",L25, IF(L25="Loose", L25, if(J25="yes", CONCATENATE("Pending ", L25), IF(I25="yes", IF(B25="Internal", "Internal", L25), IF(L25="Bonded", L25, CONCATENATE(L25, " Bonded"))))))</f>
        <v/>
      </c>
      <c r="N25" s="0">
        <f>if(len(C25)&lt;2, "", if(H25="yes", "certified", IF(ISERROR(SEARCH("TE",C25)), "PMI", "TE")))</f>
        <v/>
      </c>
      <c r="O25" s="0">
        <f>IF(L25="Shipped",'Production Log'!K25,"")</f>
        <v/>
      </c>
      <c r="P25" s="0">
        <f>IF(ISERROR(SEARCH("Bonded", M25)), CONCATENATE(M25," ", N25), M25)</f>
        <v/>
      </c>
      <c r="Q25" s="0" t="s">
        <v>40</v>
      </c>
      <c r="R25" s="0">
        <f>'Production Log'!L25</f>
        <v/>
      </c>
      <c r="S25" s="0" t="s">
        <v>40</v>
      </c>
      <c r="T25" s="0">
        <f>'Production Log'!M25</f>
        <v/>
      </c>
      <c r="U25" s="204">
        <f>'Production Log'!K25</f>
        <v/>
      </c>
      <c r="V25" s="204" t="s">
        <v>41</v>
      </c>
      <c r="Z25" s="0" t="n"/>
      <c r="AA25" s="0" t="n"/>
      <c r="AB25" s="0" t="n"/>
      <c r="AC25" s="0" t="n"/>
      <c r="AD25" s="0" t="n"/>
      <c r="AE25" s="0" t="n"/>
    </row>
    <row r="26">
      <c r="A26" s="0">
        <f>'Production Log'!A26</f>
        <v/>
      </c>
      <c r="B26" s="0">
        <f>'Production Log'!B26</f>
        <v/>
      </c>
      <c r="C26" s="0">
        <f>'Production Log'!F26</f>
        <v/>
      </c>
      <c r="D26" s="0">
        <f>'Production Log'!W26</f>
        <v/>
      </c>
      <c r="E26" s="0">
        <f>'Production Log'!X26</f>
        <v/>
      </c>
      <c r="F26" s="0">
        <f>'Production Log'!Y26</f>
        <v/>
      </c>
      <c r="G26" s="0">
        <f>'Production Log'!Z26</f>
        <v/>
      </c>
      <c r="H26" s="0">
        <f>'Production Log'!C26</f>
        <v/>
      </c>
      <c r="I26" s="0">
        <f>IF(B26="Sold", "yes", IF(LEN(F26)&gt;1,IF(LEN(G26)&gt;1,IF(LEN(E26)&gt;1,IF(LEN(D26)&gt;1,"yes","no"),"no"),"no") ,"no"))</f>
        <v/>
      </c>
      <c r="J26" s="0">
        <f>IF(B26="Issues","yes", IF(B26="Cosmetic Issue", "yes", IF(B26="Perf Issue", "yes","")))</f>
        <v/>
      </c>
      <c r="K26" s="0">
        <f>IF(B26="Dead", "yes","")</f>
        <v/>
      </c>
      <c r="L26" s="0">
        <f>IF(K26="yes", "Dead", IF(LEN(D26)&lt;2,"Loose", (IF(B26="Sold","Shipped",IF(I26="yes","Assembled","Bonded")))))</f>
        <v/>
      </c>
      <c r="M26" s="0">
        <f>if(L26="Shipped",L26, IF(L26="Loose", L26, if(J26="yes", CONCATENATE("Pending ", L26), IF(I26="yes", IF(B26="Internal", "Internal", L26), IF(L26="Bonded", L26, CONCATENATE(L26, " Bonded"))))))</f>
        <v/>
      </c>
      <c r="N26" s="0">
        <f>if(len(C26)&lt;2, "", if(H26="yes", "certified", IF(ISERROR(SEARCH("TE",C26)), "PMI", "TE")))</f>
        <v/>
      </c>
      <c r="O26" s="0">
        <f>IF(L26="Shipped",'Production Log'!K26,"")</f>
        <v/>
      </c>
      <c r="P26" s="0">
        <f>IF(ISERROR(SEARCH("Bonded", M26)), CONCATENATE(M26," ", N26), M26)</f>
        <v/>
      </c>
      <c r="Q26" s="0" t="s">
        <v>40</v>
      </c>
      <c r="R26" s="0">
        <f>'Production Log'!L26</f>
        <v/>
      </c>
      <c r="S26" s="0" t="s">
        <v>40</v>
      </c>
      <c r="T26" s="0">
        <f>'Production Log'!M26</f>
        <v/>
      </c>
      <c r="U26" s="204">
        <f>'Production Log'!K26</f>
        <v/>
      </c>
      <c r="V26" s="204" t="s">
        <v>41</v>
      </c>
      <c r="Z26" s="0" t="n"/>
      <c r="AA26" s="0" t="n"/>
      <c r="AB26" s="0" t="n"/>
      <c r="AC26" s="0" t="n"/>
      <c r="AD26" s="0" t="n"/>
      <c r="AE26" s="0" t="n"/>
    </row>
    <row r="27">
      <c r="A27" s="0">
        <f>'Production Log'!A27</f>
        <v/>
      </c>
      <c r="B27" s="0">
        <f>'Production Log'!B27</f>
        <v/>
      </c>
      <c r="C27" s="0">
        <f>'Production Log'!F27</f>
        <v/>
      </c>
      <c r="D27" s="0">
        <f>'Production Log'!W27</f>
        <v/>
      </c>
      <c r="E27" s="0">
        <f>'Production Log'!X27</f>
        <v/>
      </c>
      <c r="F27" s="0">
        <f>'Production Log'!Y27</f>
        <v/>
      </c>
      <c r="G27" s="0">
        <f>'Production Log'!Z27</f>
        <v/>
      </c>
      <c r="H27" s="0">
        <f>'Production Log'!C27</f>
        <v/>
      </c>
      <c r="I27" s="0">
        <f>IF(B27="Sold", "yes", IF(LEN(F27)&gt;1,IF(LEN(G27)&gt;1,IF(LEN(E27)&gt;1,IF(LEN(D27)&gt;1,"yes","no"),"no"),"no") ,"no"))</f>
        <v/>
      </c>
      <c r="J27" s="0">
        <f>IF(B27="Issues","yes", IF(B27="Cosmetic Issue", "yes", IF(B27="Perf Issue", "yes","")))</f>
        <v/>
      </c>
      <c r="K27" s="0">
        <f>IF(B27="Dead", "yes","")</f>
        <v/>
      </c>
      <c r="L27" s="0">
        <f>IF(K27="yes", "Dead", IF(LEN(D27)&lt;2,"Loose", (IF(B27="Sold","Shipped",IF(I27="yes","Assembled","Bonded")))))</f>
        <v/>
      </c>
      <c r="M27" s="0">
        <f>if(L27="Shipped",L27, IF(L27="Loose", L27, if(J27="yes", CONCATENATE("Pending ", L27), IF(I27="yes", IF(B27="Internal", "Internal", L27), IF(L27="Bonded", L27, CONCATENATE(L27, " Bonded"))))))</f>
        <v/>
      </c>
      <c r="N27" s="0">
        <f>if(len(C27)&lt;2, "", if(H27="yes", "certified", IF(ISERROR(SEARCH("TE",C27)), "PMI", "TE")))</f>
        <v/>
      </c>
      <c r="O27" s="0">
        <f>IF(L27="Shipped",'Production Log'!K27,"")</f>
        <v/>
      </c>
      <c r="P27" s="0">
        <f>IF(ISERROR(SEARCH("Bonded", M27)), CONCATENATE(M27," ", N27), M27)</f>
        <v/>
      </c>
      <c r="Q27" s="0" t="s">
        <v>40</v>
      </c>
      <c r="R27" s="0">
        <f>'Production Log'!L27</f>
        <v/>
      </c>
      <c r="S27" s="0" t="s">
        <v>40</v>
      </c>
      <c r="T27" s="0">
        <f>'Production Log'!M27</f>
        <v/>
      </c>
      <c r="U27" s="204">
        <f>'Production Log'!K27</f>
        <v/>
      </c>
      <c r="X27" s="204" t="s">
        <v>45</v>
      </c>
      <c r="Z27" s="0" t="n"/>
      <c r="AA27" s="0" t="n"/>
      <c r="AB27" s="0" t="n"/>
      <c r="AC27" s="0" t="n"/>
      <c r="AD27" s="0" t="n"/>
      <c r="AE27" s="0" t="n"/>
    </row>
    <row r="28">
      <c r="A28" s="0">
        <f>'Production Log'!A28</f>
        <v/>
      </c>
      <c r="B28" s="0">
        <f>'Production Log'!B28</f>
        <v/>
      </c>
      <c r="C28" s="0">
        <f>'Production Log'!F28</f>
        <v/>
      </c>
      <c r="D28" s="0">
        <f>'Production Log'!W28</f>
        <v/>
      </c>
      <c r="E28" s="0">
        <f>'Production Log'!X28</f>
        <v/>
      </c>
      <c r="F28" s="0">
        <f>'Production Log'!Y28</f>
        <v/>
      </c>
      <c r="G28" s="0">
        <f>'Production Log'!Z28</f>
        <v/>
      </c>
      <c r="H28" s="0">
        <f>'Production Log'!C28</f>
        <v/>
      </c>
      <c r="I28" s="0">
        <f>IF(B28="Sold", "yes", IF(LEN(F28)&gt;1,IF(LEN(G28)&gt;1,IF(LEN(E28)&gt;1,IF(LEN(D28)&gt;1,"yes","no"),"no"),"no") ,"no"))</f>
        <v/>
      </c>
      <c r="J28" s="0">
        <f>IF(B28="Issues","yes", IF(B28="Cosmetic Issue", "yes", IF(B28="Perf Issue", "yes","")))</f>
        <v/>
      </c>
      <c r="K28" s="0">
        <f>IF(B28="Dead", "yes","")</f>
        <v/>
      </c>
      <c r="L28" s="0">
        <f>IF(K28="yes", "Dead", IF(LEN(D28)&lt;2,"Loose", (IF(B28="Sold","Shipped",IF(I28="yes","Assembled","Bonded")))))</f>
        <v/>
      </c>
      <c r="M28" s="0">
        <f>if(L28="Shipped",L28, IF(L28="Loose", L28, if(J28="yes", CONCATENATE("Pending ", L28), IF(I28="yes", IF(B28="Internal", "Internal", L28), IF(L28="Bonded", L28, CONCATENATE(L28, " Bonded"))))))</f>
        <v/>
      </c>
      <c r="N28" s="0">
        <f>if(len(C28)&lt;2, "", if(H28="yes", "certified", IF(ISERROR(SEARCH("TE",C28)), "PMI", "TE")))</f>
        <v/>
      </c>
      <c r="O28" s="0">
        <f>IF(L28="Shipped",'Production Log'!K28,"")</f>
        <v/>
      </c>
      <c r="P28" s="0">
        <f>IF(ISERROR(SEARCH("Bonded", M28)), CONCATENATE(M28," ", N28), M28)</f>
        <v/>
      </c>
      <c r="Q28" s="0" t="s">
        <v>40</v>
      </c>
      <c r="R28" s="0">
        <f>'Production Log'!L28</f>
        <v/>
      </c>
      <c r="S28" s="0" t="s">
        <v>40</v>
      </c>
      <c r="T28" s="0">
        <f>'Production Log'!M28</f>
        <v/>
      </c>
      <c r="U28" s="204">
        <f>'Production Log'!K28</f>
        <v/>
      </c>
      <c r="V28" s="204" t="s">
        <v>41</v>
      </c>
      <c r="Z28" s="0" t="n"/>
      <c r="AA28" s="0" t="n"/>
      <c r="AB28" s="0" t="n"/>
      <c r="AC28" s="0" t="n"/>
      <c r="AD28" s="0" t="n"/>
      <c r="AE28" s="0" t="n"/>
    </row>
    <row r="29">
      <c r="A29" s="0">
        <f>'Production Log'!A29</f>
        <v/>
      </c>
      <c r="B29" s="0">
        <f>'Production Log'!B29</f>
        <v/>
      </c>
      <c r="C29" s="0">
        <f>'Production Log'!F29</f>
        <v/>
      </c>
      <c r="D29" s="0">
        <f>'Production Log'!W29</f>
        <v/>
      </c>
      <c r="E29" s="0">
        <f>'Production Log'!X29</f>
        <v/>
      </c>
      <c r="F29" s="0">
        <f>'Production Log'!Y29</f>
        <v/>
      </c>
      <c r="G29" s="0">
        <f>'Production Log'!Z29</f>
        <v/>
      </c>
      <c r="H29" s="0">
        <f>'Production Log'!C29</f>
        <v/>
      </c>
      <c r="I29" s="0">
        <f>IF(B29="Sold", "yes", IF(LEN(F29)&gt;1,IF(LEN(G29)&gt;1,IF(LEN(E29)&gt;1,IF(LEN(D29)&gt;1,"yes","no"),"no"),"no") ,"no"))</f>
        <v/>
      </c>
      <c r="J29" s="0">
        <f>IF(B29="Issues","yes", IF(B29="Cosmetic Issue", "yes", IF(B29="Perf Issue", "yes","")))</f>
        <v/>
      </c>
      <c r="K29" s="0">
        <f>IF(B29="Dead", "yes","")</f>
        <v/>
      </c>
      <c r="L29" s="0">
        <f>IF(K29="yes", "Dead", IF(LEN(D29)&lt;2,"Loose", (IF(B29="Sold","Shipped",IF(I29="yes","Assembled","Bonded")))))</f>
        <v/>
      </c>
      <c r="M29" s="0">
        <f>if(L29="Shipped",L29, IF(L29="Loose", L29, if(J29="yes", CONCATENATE("Pending ", L29), IF(I29="yes", IF(B29="Internal", "Internal", L29), IF(L29="Bonded", L29, CONCATENATE(L29, " Bonded"))))))</f>
        <v/>
      </c>
      <c r="N29" s="0">
        <f>if(len(C29)&lt;2, "", if(H29="yes", "certified", IF(ISERROR(SEARCH("TE",C29)), "PMI", "TE")))</f>
        <v/>
      </c>
      <c r="O29" s="0">
        <f>IF(L29="Shipped",'Production Log'!K29,"")</f>
        <v/>
      </c>
      <c r="P29" s="0">
        <f>IF(ISERROR(SEARCH("Bonded", M29)), CONCATENATE(M29," ", N29), M29)</f>
        <v/>
      </c>
      <c r="Q29" s="0" t="s">
        <v>52</v>
      </c>
      <c r="R29" s="0">
        <f>'Production Log'!L29</f>
        <v/>
      </c>
      <c r="S29" s="0" t="s">
        <v>52</v>
      </c>
      <c r="T29" s="0">
        <f>'Production Log'!M29</f>
        <v/>
      </c>
      <c r="U29" s="204">
        <f>'Production Log'!K29</f>
        <v/>
      </c>
      <c r="V29" s="204" t="s">
        <v>53</v>
      </c>
      <c r="Z29" s="0" t="n"/>
      <c r="AA29" s="0" t="n"/>
      <c r="AB29" s="0" t="n"/>
      <c r="AC29" s="0" t="n"/>
      <c r="AD29" s="0" t="n"/>
      <c r="AE29" s="0" t="n"/>
    </row>
    <row r="30">
      <c r="A30" s="0">
        <f>'Production Log'!A30</f>
        <v/>
      </c>
      <c r="B30" s="0">
        <f>'Production Log'!B30</f>
        <v/>
      </c>
      <c r="C30" s="0">
        <f>'Production Log'!F30</f>
        <v/>
      </c>
      <c r="D30" s="0">
        <f>'Production Log'!W30</f>
        <v/>
      </c>
      <c r="E30" s="0">
        <f>'Production Log'!X30</f>
        <v/>
      </c>
      <c r="F30" s="0">
        <f>'Production Log'!Y30</f>
        <v/>
      </c>
      <c r="G30" s="0">
        <f>'Production Log'!Z30</f>
        <v/>
      </c>
      <c r="H30" s="0">
        <f>'Production Log'!C30</f>
        <v/>
      </c>
      <c r="I30" s="0">
        <f>IF(B30="Sold", "yes", IF(LEN(F30)&gt;1,IF(LEN(G30)&gt;1,IF(LEN(E30)&gt;1,IF(LEN(D30)&gt;1,"yes","no"),"no"),"no") ,"no"))</f>
        <v/>
      </c>
      <c r="J30" s="0">
        <f>IF(B30="Issues","yes", IF(B30="Cosmetic Issue", "yes", IF(B30="Perf Issue", "yes","")))</f>
        <v/>
      </c>
      <c r="K30" s="0">
        <f>IF(B30="Dead", "yes","")</f>
        <v/>
      </c>
      <c r="L30" s="0">
        <f>IF(K30="yes", "Dead", IF(LEN(D30)&lt;2,"Loose", (IF(B30="Sold","Shipped",IF(I30="yes","Assembled","Bonded")))))</f>
        <v/>
      </c>
      <c r="M30" s="0">
        <f>if(L30="Shipped",L30, IF(L30="Loose", L30, if(J30="yes", CONCATENATE("Pending ", L30), IF(I30="yes", IF(B30="Internal", "Internal", L30), IF(L30="Bonded", L30, CONCATENATE(L30, " Bonded"))))))</f>
        <v/>
      </c>
      <c r="N30" s="0">
        <f>if(len(C30)&lt;2, "", if(H30="yes", "certified", IF(ISERROR(SEARCH("TE",C30)), "PMI", "TE")))</f>
        <v/>
      </c>
      <c r="O30" s="0">
        <f>IF(L30="Shipped",'Production Log'!K30,"")</f>
        <v/>
      </c>
      <c r="P30" s="0">
        <f>IF(ISERROR(SEARCH("Bonded", M30)), CONCATENATE(M30," ", N30), M30)</f>
        <v/>
      </c>
      <c r="Q30" s="0" t="s">
        <v>54</v>
      </c>
      <c r="R30" s="0">
        <f>'Production Log'!L30</f>
        <v/>
      </c>
      <c r="S30" s="0" t="s">
        <v>54</v>
      </c>
      <c r="T30" s="0">
        <f>'Production Log'!M30</f>
        <v/>
      </c>
      <c r="U30" s="204">
        <f>'Production Log'!K30</f>
        <v/>
      </c>
      <c r="V30" s="204" t="s">
        <v>41</v>
      </c>
      <c r="Z30" s="0" t="n"/>
      <c r="AA30" s="0" t="n"/>
      <c r="AB30" s="0" t="n"/>
      <c r="AC30" s="0" t="n"/>
      <c r="AD30" s="0" t="n"/>
      <c r="AE30" s="0" t="n"/>
    </row>
    <row r="31">
      <c r="A31" s="0">
        <f>'Production Log'!A31</f>
        <v/>
      </c>
      <c r="B31" s="0">
        <f>'Production Log'!B31</f>
        <v/>
      </c>
      <c r="C31" s="0">
        <f>'Production Log'!F31</f>
        <v/>
      </c>
      <c r="D31" s="0">
        <f>'Production Log'!W31</f>
        <v/>
      </c>
      <c r="E31" s="0">
        <f>'Production Log'!X31</f>
        <v/>
      </c>
      <c r="F31" s="0">
        <f>'Production Log'!Y31</f>
        <v/>
      </c>
      <c r="G31" s="0">
        <f>'Production Log'!Z31</f>
        <v/>
      </c>
      <c r="H31" s="0">
        <f>'Production Log'!C31</f>
        <v/>
      </c>
      <c r="I31" s="0">
        <f>IF(B31="Sold", "yes", IF(LEN(F31)&gt;1,IF(LEN(G31)&gt;1,IF(LEN(E31)&gt;1,IF(LEN(D31)&gt;1,"yes","no"),"no"),"no") ,"no"))</f>
        <v/>
      </c>
      <c r="J31" s="0">
        <f>IF(B31="Issues","yes", IF(B31="Cosmetic Issue", "yes", IF(B31="Perf Issue", "yes","")))</f>
        <v/>
      </c>
      <c r="K31" s="0">
        <f>IF(B31="Dead", "yes","")</f>
        <v/>
      </c>
      <c r="L31" s="0">
        <f>IF(K31="yes", "Dead", IF(LEN(D31)&lt;2,"Loose", (IF(B31="Sold","Shipped",IF(I31="yes","Assembled","Bonded")))))</f>
        <v/>
      </c>
      <c r="M31" s="0">
        <f>if(L31="Shipped",L31, IF(L31="Loose", L31, if(J31="yes", CONCATENATE("Pending ", L31), IF(I31="yes", IF(B31="Internal", "Internal", L31), IF(L31="Bonded", L31, CONCATENATE(L31, " Bonded"))))))</f>
        <v/>
      </c>
      <c r="N31" s="0">
        <f>if(len(C31)&lt;2, "", if(H31="yes", "certified", IF(ISERROR(SEARCH("TE",C31)), "PMI", "TE")))</f>
        <v/>
      </c>
      <c r="O31" s="0">
        <f>IF(L31="Shipped",'Production Log'!K31,"")</f>
        <v/>
      </c>
      <c r="P31" s="0">
        <f>IF(ISERROR(SEARCH("Bonded", M31)), CONCATENATE(M31," ", N31), M31)</f>
        <v/>
      </c>
      <c r="Q31" s="0" t="s">
        <v>54</v>
      </c>
      <c r="R31" s="0">
        <f>'Production Log'!L31</f>
        <v/>
      </c>
      <c r="S31" s="0" t="s">
        <v>54</v>
      </c>
      <c r="T31" s="0">
        <f>'Production Log'!M31</f>
        <v/>
      </c>
      <c r="U31" s="204">
        <f>'Production Log'!K31</f>
        <v/>
      </c>
      <c r="V31" s="204" t="s">
        <v>41</v>
      </c>
      <c r="Z31" s="0" t="n"/>
      <c r="AA31" s="0" t="n"/>
      <c r="AB31" s="0" t="n"/>
      <c r="AC31" s="0" t="n"/>
      <c r="AD31" s="0" t="n"/>
      <c r="AE31" s="0" t="n"/>
    </row>
    <row r="32">
      <c r="A32" s="0">
        <f>'Production Log'!A32</f>
        <v/>
      </c>
      <c r="B32" s="0">
        <f>'Production Log'!B32</f>
        <v/>
      </c>
      <c r="C32" s="0">
        <f>'Production Log'!F32</f>
        <v/>
      </c>
      <c r="D32" s="0">
        <f>'Production Log'!W32</f>
        <v/>
      </c>
      <c r="E32" s="0">
        <f>'Production Log'!X32</f>
        <v/>
      </c>
      <c r="F32" s="0">
        <f>'Production Log'!Y32</f>
        <v/>
      </c>
      <c r="G32" s="0">
        <f>'Production Log'!Z32</f>
        <v/>
      </c>
      <c r="H32" s="0">
        <f>'Production Log'!C32</f>
        <v/>
      </c>
      <c r="I32" s="0">
        <f>IF(B32="Sold", "yes", IF(LEN(F32)&gt;1,IF(LEN(G32)&gt;1,IF(LEN(E32)&gt;1,IF(LEN(D32)&gt;1,"yes","no"),"no"),"no") ,"no"))</f>
        <v/>
      </c>
      <c r="J32" s="0">
        <f>IF(B32="Issues","yes", IF(B32="Cosmetic Issue", "yes", IF(B32="Perf Issue", "yes","")))</f>
        <v/>
      </c>
      <c r="K32" s="0">
        <f>IF(B32="Dead", "yes","")</f>
        <v/>
      </c>
      <c r="L32" s="0">
        <f>IF(K32="yes", "Dead", IF(LEN(D32)&lt;2,"Loose", (IF(B32="Sold","Shipped",IF(I32="yes","Assembled","Bonded")))))</f>
        <v/>
      </c>
      <c r="M32" s="0">
        <f>if(L32="Shipped",L32, IF(L32="Loose", L32, if(J32="yes", CONCATENATE("Pending ", L32), IF(I32="yes", IF(B32="Internal", "Internal", L32), IF(L32="Bonded", L32, CONCATENATE(L32, " Bonded"))))))</f>
        <v/>
      </c>
      <c r="N32" s="0">
        <f>if(len(C32)&lt;2, "", if(H32="yes", "certified", IF(ISERROR(SEARCH("TE",C32)), "PMI", "TE")))</f>
        <v/>
      </c>
      <c r="O32" s="0">
        <f>IF(L32="Shipped",'Production Log'!K32,"")</f>
        <v/>
      </c>
      <c r="P32" s="0">
        <f>IF(ISERROR(SEARCH("Bonded", M32)), CONCATENATE(M32," ", N32), M32)</f>
        <v/>
      </c>
      <c r="Q32" s="0" t="s">
        <v>54</v>
      </c>
      <c r="R32" s="0">
        <f>'Production Log'!L32</f>
        <v/>
      </c>
      <c r="S32" s="0" t="s">
        <v>54</v>
      </c>
      <c r="T32" s="0">
        <f>'Production Log'!M32</f>
        <v/>
      </c>
      <c r="U32" s="204">
        <f>'Production Log'!K32</f>
        <v/>
      </c>
      <c r="V32" s="204" t="s">
        <v>41</v>
      </c>
      <c r="Z32" s="0" t="n"/>
      <c r="AA32" s="0" t="n"/>
      <c r="AB32" s="0" t="n"/>
      <c r="AC32" s="0" t="n"/>
      <c r="AD32" s="0" t="n"/>
      <c r="AE32" s="0" t="n"/>
    </row>
    <row r="33">
      <c r="A33" s="0">
        <f>'Production Log'!A33</f>
        <v/>
      </c>
      <c r="B33" s="0">
        <f>'Production Log'!B33</f>
        <v/>
      </c>
      <c r="C33" s="0">
        <f>'Production Log'!F33</f>
        <v/>
      </c>
      <c r="D33" s="0">
        <f>'Production Log'!W33</f>
        <v/>
      </c>
      <c r="E33" s="0">
        <f>'Production Log'!X33</f>
        <v/>
      </c>
      <c r="F33" s="0">
        <f>'Production Log'!Y33</f>
        <v/>
      </c>
      <c r="G33" s="0">
        <f>'Production Log'!Z33</f>
        <v/>
      </c>
      <c r="H33" s="0">
        <f>'Production Log'!C33</f>
        <v/>
      </c>
      <c r="I33" s="0">
        <f>IF(B33="Sold", "yes", IF(LEN(F33)&gt;1,IF(LEN(G33)&gt;1,IF(LEN(E33)&gt;1,IF(LEN(D33)&gt;1,"yes","no"),"no"),"no") ,"no"))</f>
        <v/>
      </c>
      <c r="J33" s="0">
        <f>IF(B33="Issues","yes", IF(B33="Cosmetic Issue", "yes", IF(B33="Perf Issue", "yes","")))</f>
        <v/>
      </c>
      <c r="K33" s="0">
        <f>IF(B33="Dead", "yes","")</f>
        <v/>
      </c>
      <c r="L33" s="0">
        <f>IF(K33="yes", "Dead", IF(LEN(D33)&lt;2,"Loose", (IF(B33="Sold","Shipped",IF(I33="yes","Assembled","Bonded")))))</f>
        <v/>
      </c>
      <c r="M33" s="0">
        <f>if(L33="Shipped",L33, IF(L33="Loose", L33, if(J33="yes", CONCATENATE("Pending ", L33), IF(I33="yes", IF(B33="Internal", "Internal", L33), IF(L33="Bonded", L33, CONCATENATE(L33, " Bonded"))))))</f>
        <v/>
      </c>
      <c r="N33" s="0">
        <f>if(len(C33)&lt;2, "", if(H33="yes", "certified", IF(ISERROR(SEARCH("TE",C33)), "PMI", "TE")))</f>
        <v/>
      </c>
      <c r="O33" s="0">
        <f>IF(L33="Shipped",'Production Log'!K33,"")</f>
        <v/>
      </c>
      <c r="P33" s="0">
        <f>IF(ISERROR(SEARCH("Bonded", M33)), CONCATENATE(M33," ", N33), M33)</f>
        <v/>
      </c>
      <c r="Q33" s="0" t="s">
        <v>54</v>
      </c>
      <c r="R33" s="0">
        <f>'Production Log'!L33</f>
        <v/>
      </c>
      <c r="S33" s="0" t="s">
        <v>54</v>
      </c>
      <c r="T33" s="0">
        <f>'Production Log'!M33</f>
        <v/>
      </c>
      <c r="U33" s="204">
        <f>'Production Log'!K33</f>
        <v/>
      </c>
      <c r="X33" s="204" t="s">
        <v>45</v>
      </c>
      <c r="Y33" s="0" t="s">
        <v>50</v>
      </c>
      <c r="Z33" s="0" t="n"/>
      <c r="AA33" s="0" t="n"/>
      <c r="AB33" s="0" t="n"/>
      <c r="AC33" s="0" t="n"/>
      <c r="AD33" s="0" t="n"/>
      <c r="AE33" s="0" t="n"/>
    </row>
    <row r="34">
      <c r="A34" s="0">
        <f>'Production Log'!A34</f>
        <v/>
      </c>
      <c r="B34" s="0">
        <f>'Production Log'!B34</f>
        <v/>
      </c>
      <c r="C34" s="0">
        <f>'Production Log'!F34</f>
        <v/>
      </c>
      <c r="D34" s="0">
        <f>'Production Log'!W34</f>
        <v/>
      </c>
      <c r="E34" s="0">
        <f>'Production Log'!X34</f>
        <v/>
      </c>
      <c r="F34" s="0">
        <f>'Production Log'!Y34</f>
        <v/>
      </c>
      <c r="G34" s="0">
        <f>'Production Log'!Z34</f>
        <v/>
      </c>
      <c r="H34" s="0">
        <f>'Production Log'!C34</f>
        <v/>
      </c>
      <c r="I34" s="0">
        <f>IF(B34="Sold", "yes", IF(LEN(F34)&gt;1,IF(LEN(G34)&gt;1,IF(LEN(E34)&gt;1,IF(LEN(D34)&gt;1,"yes","no"),"no"),"no") ,"no"))</f>
        <v/>
      </c>
      <c r="J34" s="0">
        <f>IF(B34="Issues","yes", IF(B34="Cosmetic Issue", "yes", IF(B34="Perf Issue", "yes","")))</f>
        <v/>
      </c>
      <c r="K34" s="0">
        <f>IF(B34="Dead", "yes","")</f>
        <v/>
      </c>
      <c r="L34" s="0">
        <f>IF(K34="yes", "Dead", IF(LEN(D34)&lt;2,"Loose", (IF(B34="Sold","Shipped",IF(I34="yes","Assembled","Bonded")))))</f>
        <v/>
      </c>
      <c r="M34" s="0">
        <f>if(L34="Shipped",L34, IF(L34="Loose", L34, if(J34="yes", CONCATENATE("Pending ", L34), IF(I34="yes", IF(B34="Internal", "Internal", L34), IF(L34="Bonded", L34, CONCATENATE(L34, " Bonded"))))))</f>
        <v/>
      </c>
      <c r="N34" s="0">
        <f>if(len(C34)&lt;2, "", if(H34="yes", "certified", IF(ISERROR(SEARCH("TE",C34)), "PMI", "TE")))</f>
        <v/>
      </c>
      <c r="O34" s="0">
        <f>IF(L34="Shipped",'Production Log'!K34,"")</f>
        <v/>
      </c>
      <c r="P34" s="0">
        <f>IF(ISERROR(SEARCH("Bonded", M34)), CONCATENATE(M34," ", N34), M34)</f>
        <v/>
      </c>
      <c r="Q34" s="0" t="s">
        <v>54</v>
      </c>
      <c r="R34" s="0">
        <f>'Production Log'!L34</f>
        <v/>
      </c>
      <c r="S34" s="0" t="s">
        <v>54</v>
      </c>
      <c r="T34" s="0">
        <f>'Production Log'!M34</f>
        <v/>
      </c>
      <c r="U34" s="204">
        <f>'Production Log'!K34</f>
        <v/>
      </c>
      <c r="V34" s="204" t="s">
        <v>41</v>
      </c>
      <c r="Z34" s="0" t="n"/>
      <c r="AA34" s="0" t="n"/>
      <c r="AB34" s="0" t="n"/>
      <c r="AC34" s="0" t="n"/>
      <c r="AD34" s="0" t="n"/>
      <c r="AE34" s="0" t="n"/>
    </row>
    <row r="35">
      <c r="A35" s="0">
        <f>'Production Log'!A35</f>
        <v/>
      </c>
      <c r="B35" s="0">
        <f>'Production Log'!B35</f>
        <v/>
      </c>
      <c r="C35" s="0">
        <f>'Production Log'!F35</f>
        <v/>
      </c>
      <c r="D35" s="0">
        <f>'Production Log'!W35</f>
        <v/>
      </c>
      <c r="E35" s="0">
        <f>'Production Log'!X35</f>
        <v/>
      </c>
      <c r="F35" s="0">
        <f>'Production Log'!Y35</f>
        <v/>
      </c>
      <c r="G35" s="0">
        <f>'Production Log'!Z35</f>
        <v/>
      </c>
      <c r="H35" s="0">
        <f>'Production Log'!C35</f>
        <v/>
      </c>
      <c r="I35" s="0">
        <f>IF(B35="Sold", "yes", IF(LEN(F35)&gt;1,IF(LEN(G35)&gt;1,IF(LEN(E35)&gt;1,IF(LEN(D35)&gt;1,"yes","no"),"no"),"no") ,"no"))</f>
        <v/>
      </c>
      <c r="J35" s="0">
        <f>IF(B35="Issues","yes", IF(B35="Cosmetic Issue", "yes", IF(B35="Perf Issue", "yes","")))</f>
        <v/>
      </c>
      <c r="K35" s="0">
        <f>IF(B35="Dead", "yes","")</f>
        <v/>
      </c>
      <c r="L35" s="0">
        <f>IF(K35="yes", "Dead", IF(LEN(D35)&lt;2,"Loose", (IF(B35="Sold","Shipped",IF(I35="yes","Assembled","Bonded")))))</f>
        <v/>
      </c>
      <c r="M35" s="0">
        <f>if(L35="Shipped",L35, IF(L35="Loose", L35, if(J35="yes", CONCATENATE("Pending ", L35), IF(I35="yes", IF(B35="Internal", "Internal", L35), IF(L35="Bonded", L35, CONCATENATE(L35, " Bonded"))))))</f>
        <v/>
      </c>
      <c r="N35" s="0">
        <f>if(len(C35)&lt;2, "", if(H35="yes", "certified", IF(ISERROR(SEARCH("TE",C35)), "PMI", "TE")))</f>
        <v/>
      </c>
      <c r="O35" s="0">
        <f>IF(L35="Shipped",'Production Log'!K35,"")</f>
        <v/>
      </c>
      <c r="P35" s="0">
        <f>IF(ISERROR(SEARCH("Bonded", M35)), CONCATENATE(M35," ", N35), M35)</f>
        <v/>
      </c>
      <c r="Q35" s="0" t="s">
        <v>52</v>
      </c>
      <c r="R35" s="0">
        <f>'Production Log'!L35</f>
        <v/>
      </c>
      <c r="S35" s="0" t="s">
        <v>52</v>
      </c>
      <c r="T35" s="0">
        <f>'Production Log'!M35</f>
        <v/>
      </c>
      <c r="U35" s="204">
        <f>'Production Log'!K35</f>
        <v/>
      </c>
      <c r="V35" s="204" t="s">
        <v>53</v>
      </c>
      <c r="Z35" s="0" t="n"/>
      <c r="AA35" s="0" t="n"/>
      <c r="AB35" s="0" t="n"/>
      <c r="AC35" s="0" t="n"/>
      <c r="AD35" s="0" t="n"/>
      <c r="AE35" s="0" t="n"/>
    </row>
    <row r="36">
      <c r="A36" s="0">
        <f>'Production Log'!A36</f>
        <v/>
      </c>
      <c r="B36" s="0">
        <f>'Production Log'!B36</f>
        <v/>
      </c>
      <c r="C36" s="0">
        <f>'Production Log'!F36</f>
        <v/>
      </c>
      <c r="D36" s="0">
        <f>'Production Log'!W36</f>
        <v/>
      </c>
      <c r="E36" s="0">
        <f>'Production Log'!X36</f>
        <v/>
      </c>
      <c r="F36" s="0">
        <f>'Production Log'!Y36</f>
        <v/>
      </c>
      <c r="G36" s="0">
        <f>'Production Log'!Z36</f>
        <v/>
      </c>
      <c r="H36" s="0">
        <f>'Production Log'!C36</f>
        <v/>
      </c>
      <c r="I36" s="0">
        <f>IF(B36="Sold", "yes", IF(LEN(F36)&gt;1,IF(LEN(G36)&gt;1,IF(LEN(E36)&gt;1,IF(LEN(D36)&gt;1,"yes","no"),"no"),"no") ,"no"))</f>
        <v/>
      </c>
      <c r="J36" s="0">
        <f>IF(B36="Issues","yes", IF(B36="Cosmetic Issue", "yes", IF(B36="Perf Issue", "yes","")))</f>
        <v/>
      </c>
      <c r="K36" s="0">
        <f>IF(B36="Dead", "yes","")</f>
        <v/>
      </c>
      <c r="L36" s="0">
        <f>IF(K36="yes", "Dead", IF(LEN(D36)&lt;2,"Loose", (IF(B36="Sold","Shipped",IF(I36="yes","Assembled","Bonded")))))</f>
        <v/>
      </c>
      <c r="M36" s="0">
        <f>if(L36="Shipped",L36, IF(L36="Loose", L36, if(J36="yes", CONCATENATE("Pending ", L36), IF(I36="yes", IF(B36="Internal", "Internal", L36), IF(L36="Bonded", L36, CONCATENATE(L36, " Bonded"))))))</f>
        <v/>
      </c>
      <c r="N36" s="0">
        <f>if(len(C36)&lt;2, "", if(H36="yes", "certified", IF(ISERROR(SEARCH("TE",C36)), "PMI", "TE")))</f>
        <v/>
      </c>
      <c r="O36" s="0">
        <f>IF(L36="Shipped",'Production Log'!K36,"")</f>
        <v/>
      </c>
      <c r="P36" s="0">
        <f>IF(ISERROR(SEARCH("Bonded", M36)), CONCATENATE(M36," ", N36), M36)</f>
        <v/>
      </c>
      <c r="Q36" s="0" t="s">
        <v>54</v>
      </c>
      <c r="R36" s="0">
        <f>'Production Log'!L36</f>
        <v/>
      </c>
      <c r="S36" s="0" t="s">
        <v>54</v>
      </c>
      <c r="T36" s="0">
        <f>'Production Log'!M36</f>
        <v/>
      </c>
      <c r="U36" s="204">
        <f>'Production Log'!K36</f>
        <v/>
      </c>
      <c r="V36" s="0" t="s">
        <v>55</v>
      </c>
      <c r="Y36" s="0" t="s">
        <v>56</v>
      </c>
      <c r="Z36" s="0" t="n"/>
      <c r="AA36" s="0" t="n"/>
      <c r="AB36" s="0" t="n"/>
      <c r="AC36" s="0" t="n"/>
      <c r="AD36" s="0" t="n"/>
      <c r="AE36" s="0" t="n"/>
    </row>
    <row r="37">
      <c r="A37" s="0">
        <f>'Production Log'!A37</f>
        <v/>
      </c>
      <c r="B37" s="0">
        <f>'Production Log'!B37</f>
        <v/>
      </c>
      <c r="C37" s="0">
        <f>'Production Log'!F37</f>
        <v/>
      </c>
      <c r="D37" s="0">
        <f>'Production Log'!W37</f>
        <v/>
      </c>
      <c r="E37" s="0">
        <f>'Production Log'!X37</f>
        <v/>
      </c>
      <c r="F37" s="0">
        <f>'Production Log'!Y37</f>
        <v/>
      </c>
      <c r="G37" s="0">
        <f>'Production Log'!Z37</f>
        <v/>
      </c>
      <c r="H37" s="0">
        <f>'Production Log'!C37</f>
        <v/>
      </c>
      <c r="I37" s="0">
        <f>IF(B37="Sold", "yes", IF(LEN(F37)&gt;1,IF(LEN(G37)&gt;1,IF(LEN(E37)&gt;1,IF(LEN(D37)&gt;1,"yes","no"),"no"),"no") ,"no"))</f>
        <v/>
      </c>
      <c r="J37" s="0">
        <f>IF(B37="Issues","yes", IF(B37="Cosmetic Issue", "yes", IF(B37="Perf Issue", "yes","")))</f>
        <v/>
      </c>
      <c r="K37" s="0">
        <f>IF(B37="Dead", "yes","")</f>
        <v/>
      </c>
      <c r="L37" s="0">
        <f>IF(K37="yes", "Dead", IF(LEN(D37)&lt;2,"Loose", (IF(B37="Sold","Shipped",IF(I37="yes","Assembled","Bonded")))))</f>
        <v/>
      </c>
      <c r="M37" s="0">
        <f>if(L37="Shipped",L37, IF(L37="Loose", L37, if(J37="yes", CONCATENATE("Pending ", L37), IF(I37="yes", IF(B37="Internal", "Internal", L37), IF(L37="Bonded", L37, CONCATENATE(L37, " Bonded"))))))</f>
        <v/>
      </c>
      <c r="N37" s="0">
        <f>if(len(C37)&lt;2, "", if(H37="yes", "certified", IF(ISERROR(SEARCH("TE",C37)), "PMI", "TE")))</f>
        <v/>
      </c>
      <c r="O37" s="0">
        <f>IF(L37="Shipped",'Production Log'!K37,"")</f>
        <v/>
      </c>
      <c r="P37" s="0">
        <f>IF(ISERROR(SEARCH("Bonded", M37)), CONCATENATE(M37," ", N37), M37)</f>
        <v/>
      </c>
      <c r="Q37" s="0" t="s">
        <v>54</v>
      </c>
      <c r="R37" s="0">
        <f>'Production Log'!L37</f>
        <v/>
      </c>
      <c r="S37" s="0" t="s">
        <v>54</v>
      </c>
      <c r="T37" s="0">
        <f>'Production Log'!M37</f>
        <v/>
      </c>
      <c r="U37" s="204">
        <f>'Production Log'!K37</f>
        <v/>
      </c>
      <c r="V37" s="0" t="s">
        <v>55</v>
      </c>
      <c r="Y37" s="0" t="s">
        <v>56</v>
      </c>
      <c r="AA37" s="0" t="n"/>
      <c r="AC37" s="0" t="n"/>
      <c r="AD37" s="0" t="n"/>
      <c r="AE37" s="0" t="n"/>
    </row>
    <row r="38">
      <c r="A38" s="0">
        <f>'Production Log'!A38</f>
        <v/>
      </c>
      <c r="B38" s="0">
        <f>'Production Log'!B38</f>
        <v/>
      </c>
      <c r="C38" s="0">
        <f>'Production Log'!F38</f>
        <v/>
      </c>
      <c r="D38" s="0">
        <f>'Production Log'!W38</f>
        <v/>
      </c>
      <c r="E38" s="0">
        <f>'Production Log'!X38</f>
        <v/>
      </c>
      <c r="F38" s="0">
        <f>'Production Log'!Y38</f>
        <v/>
      </c>
      <c r="G38" s="0">
        <f>'Production Log'!Z38</f>
        <v/>
      </c>
      <c r="H38" s="0">
        <f>'Production Log'!C38</f>
        <v/>
      </c>
      <c r="I38" s="0">
        <f>IF(B38="Sold", "yes", IF(LEN(F38)&gt;1,IF(LEN(G38)&gt;1,IF(LEN(E38)&gt;1,IF(LEN(D38)&gt;1,"yes","no"),"no"),"no") ,"no"))</f>
        <v/>
      </c>
      <c r="J38" s="0">
        <f>IF(B38="Issues","yes", IF(B38="Cosmetic Issue", "yes", IF(B38="Perf Issue", "yes","")))</f>
        <v/>
      </c>
      <c r="K38" s="0">
        <f>IF(B38="Dead", "yes","")</f>
        <v/>
      </c>
      <c r="L38" s="0">
        <f>IF(K38="yes", "Dead", IF(LEN(D38)&lt;2,"Loose", (IF(B38="Sold","Shipped",IF(I38="yes","Assembled","Bonded")))))</f>
        <v/>
      </c>
      <c r="M38" s="0">
        <f>if(L38="Shipped",L38, IF(L38="Loose", L38, if(J38="yes", CONCATENATE("Pending ", L38), IF(I38="yes", IF(B38="Internal", "Internal", L38), IF(L38="Bonded", L38, CONCATENATE(L38, " Bonded"))))))</f>
        <v/>
      </c>
      <c r="N38" s="0">
        <f>if(len(C38)&lt;2, "", if(H38="yes", "certified", IF(ISERROR(SEARCH("TE",C38)), "PMI", "TE")))</f>
        <v/>
      </c>
      <c r="O38" s="0">
        <f>IF(L38="Shipped",'Production Log'!K38,"")</f>
        <v/>
      </c>
      <c r="P38" s="0">
        <f>IF(ISERROR(SEARCH("Bonded", M38)), CONCATENATE(M38," ", N38), M38)</f>
        <v/>
      </c>
      <c r="Q38" s="0" t="s">
        <v>54</v>
      </c>
      <c r="R38" s="0">
        <f>'Production Log'!L38</f>
        <v/>
      </c>
      <c r="S38" s="0" t="s">
        <v>54</v>
      </c>
      <c r="T38" s="0">
        <f>'Production Log'!M38</f>
        <v/>
      </c>
      <c r="U38" s="204">
        <f>'Production Log'!K38</f>
        <v/>
      </c>
      <c r="V38" s="0" t="s">
        <v>57</v>
      </c>
      <c r="Y38" s="0" t="s">
        <v>58</v>
      </c>
      <c r="AC38" s="0" t="n"/>
      <c r="AD38" s="0" t="n"/>
      <c r="AE38" s="0" t="n"/>
    </row>
    <row r="39">
      <c r="A39" s="0">
        <f>'Production Log'!A39</f>
        <v/>
      </c>
      <c r="B39" s="0">
        <f>'Production Log'!B39</f>
        <v/>
      </c>
      <c r="C39" s="0">
        <f>'Production Log'!F39</f>
        <v/>
      </c>
      <c r="D39" s="0">
        <f>'Production Log'!W39</f>
        <v/>
      </c>
      <c r="E39" s="0">
        <f>'Production Log'!X39</f>
        <v/>
      </c>
      <c r="F39" s="0">
        <f>'Production Log'!Y39</f>
        <v/>
      </c>
      <c r="G39" s="0">
        <f>'Production Log'!Z39</f>
        <v/>
      </c>
      <c r="H39" s="0">
        <f>'Production Log'!C39</f>
        <v/>
      </c>
      <c r="I39" s="0">
        <f>IF(B39="Sold", "yes", IF(LEN(F39)&gt;1,IF(LEN(G39)&gt;1,IF(LEN(E39)&gt;1,IF(LEN(D39)&gt;1,"yes","no"),"no"),"no") ,"no"))</f>
        <v/>
      </c>
      <c r="J39" s="0">
        <f>IF(B39="Issues","yes", IF(B39="Cosmetic Issue", "yes", IF(B39="Perf Issue", "yes","")))</f>
        <v/>
      </c>
      <c r="K39" s="0">
        <f>IF(B39="Dead", "yes","")</f>
        <v/>
      </c>
      <c r="L39" s="0">
        <f>IF(K39="yes", "Dead", IF(LEN(D39)&lt;2,"Loose", (IF(B39="Sold","Shipped",IF(I39="yes","Assembled","Bonded")))))</f>
        <v/>
      </c>
      <c r="M39" s="0">
        <f>if(L39="Shipped",L39, IF(L39="Loose", L39, if(J39="yes", CONCATENATE("Pending ", L39), IF(I39="yes", IF(B39="Internal", "Internal", L39), IF(L39="Bonded", L39, CONCATENATE(L39, " Bonded"))))))</f>
        <v/>
      </c>
      <c r="N39" s="0">
        <f>if(len(C39)&lt;2, "", if(H39="yes", "certified", IF(ISERROR(SEARCH("TE",C39)), "PMI", "TE")))</f>
        <v/>
      </c>
      <c r="O39" s="0">
        <f>IF(L39="Shipped",'Production Log'!K39,"")</f>
        <v/>
      </c>
      <c r="P39" s="0">
        <f>IF(ISERROR(SEARCH("Bonded", M39)), CONCATENATE(M39," ", N39), M39)</f>
        <v/>
      </c>
      <c r="Q39" s="0" t="s">
        <v>54</v>
      </c>
      <c r="R39" s="0">
        <f>'Production Log'!L39</f>
        <v/>
      </c>
      <c r="S39" s="0" t="s">
        <v>54</v>
      </c>
      <c r="T39" s="0">
        <f>'Production Log'!M39</f>
        <v/>
      </c>
      <c r="U39" s="204">
        <f>'Production Log'!K39</f>
        <v/>
      </c>
      <c r="V39" s="0" t="s">
        <v>57</v>
      </c>
      <c r="Y39" s="0" t="s">
        <v>58</v>
      </c>
      <c r="AC39" s="0" t="n"/>
      <c r="AD39" s="0" t="n"/>
      <c r="AE39" s="0" t="n"/>
    </row>
    <row r="40">
      <c r="A40" s="0">
        <f>'Production Log'!A40</f>
        <v/>
      </c>
      <c r="B40" s="0">
        <f>'Production Log'!B40</f>
        <v/>
      </c>
      <c r="C40" s="0">
        <f>'Production Log'!F40</f>
        <v/>
      </c>
      <c r="D40" s="0">
        <f>'Production Log'!W40</f>
        <v/>
      </c>
      <c r="E40" s="0">
        <f>'Production Log'!X40</f>
        <v/>
      </c>
      <c r="F40" s="0">
        <f>'Production Log'!Y40</f>
        <v/>
      </c>
      <c r="G40" s="0">
        <f>'Production Log'!Z40</f>
        <v/>
      </c>
      <c r="H40" s="0">
        <f>'Production Log'!C40</f>
        <v/>
      </c>
      <c r="I40" s="0">
        <f>IF(B40="Sold", "yes", IF(LEN(F40)&gt;1,IF(LEN(G40)&gt;1,IF(LEN(E40)&gt;1,IF(LEN(D40)&gt;1,"yes","no"),"no"),"no") ,"no"))</f>
        <v/>
      </c>
      <c r="J40" s="0">
        <f>IF(B40="Issues","yes", IF(B40="Cosmetic Issue", "yes", IF(B40="Perf Issue", "yes","")))</f>
        <v/>
      </c>
      <c r="K40" s="0">
        <f>IF(B40="Dead", "yes","")</f>
        <v/>
      </c>
      <c r="L40" s="0">
        <f>IF(K40="yes", "Dead", IF(LEN(D40)&lt;2,"Loose", (IF(B40="Sold","Shipped",IF(I40="yes","Assembled","Bonded")))))</f>
        <v/>
      </c>
      <c r="M40" s="0">
        <f>if(L40="Shipped",L40, IF(L40="Loose", L40, if(J40="yes", CONCATENATE("Pending ", L40), IF(I40="yes", IF(B40="Internal", "Internal", L40), IF(L40="Bonded", L40, CONCATENATE(L40, " Bonded"))))))</f>
        <v/>
      </c>
      <c r="N40" s="0">
        <f>if(len(C40)&lt;2, "", if(H40="yes", "certified", IF(ISERROR(SEARCH("TE",C40)), "PMI", "TE")))</f>
        <v/>
      </c>
      <c r="O40" s="0">
        <f>IF(L40="Shipped",'Production Log'!K40,"")</f>
        <v/>
      </c>
      <c r="P40" s="0">
        <f>IF(ISERROR(SEARCH("Bonded", M40)), CONCATENATE(M40," ", N40), M40)</f>
        <v/>
      </c>
      <c r="Q40" s="0" t="s">
        <v>54</v>
      </c>
      <c r="R40" s="0">
        <f>'Production Log'!L40</f>
        <v/>
      </c>
      <c r="S40" s="0" t="s">
        <v>54</v>
      </c>
      <c r="T40" s="0">
        <f>'Production Log'!M40</f>
        <v/>
      </c>
      <c r="U40" s="204">
        <f>'Production Log'!K40</f>
        <v/>
      </c>
      <c r="V40" s="0" t="s">
        <v>57</v>
      </c>
      <c r="Y40" s="0" t="s">
        <v>58</v>
      </c>
      <c r="AC40" s="0" t="n"/>
      <c r="AD40" s="0" t="n"/>
      <c r="AE40" s="0" t="n"/>
    </row>
    <row r="41">
      <c r="A41" s="0">
        <f>'Production Log'!A41</f>
        <v/>
      </c>
      <c r="B41" s="0">
        <f>'Production Log'!B41</f>
        <v/>
      </c>
      <c r="C41" s="0">
        <f>'Production Log'!F41</f>
        <v/>
      </c>
      <c r="D41" s="0">
        <f>'Production Log'!W41</f>
        <v/>
      </c>
      <c r="E41" s="0">
        <f>'Production Log'!X41</f>
        <v/>
      </c>
      <c r="F41" s="0">
        <f>'Production Log'!Y41</f>
        <v/>
      </c>
      <c r="G41" s="0">
        <f>'Production Log'!Z41</f>
        <v/>
      </c>
      <c r="H41" s="0">
        <f>'Production Log'!C41</f>
        <v/>
      </c>
      <c r="I41" s="0">
        <f>IF(B41="Sold", "yes", IF(LEN(F41)&gt;1,IF(LEN(G41)&gt;1,IF(LEN(E41)&gt;1,IF(LEN(D41)&gt;1,"yes","no"),"no"),"no") ,"no"))</f>
        <v/>
      </c>
      <c r="J41" s="0">
        <f>IF(B41="Issues","yes", IF(B41="Cosmetic Issue", "yes", IF(B41="Perf Issue", "yes","")))</f>
        <v/>
      </c>
      <c r="K41" s="0">
        <f>IF(B41="Dead", "yes","")</f>
        <v/>
      </c>
      <c r="L41" s="0">
        <f>IF(K41="yes", "Dead", IF(LEN(D41)&lt;2,"Loose", (IF(B41="Sold","Shipped",IF(I41="yes","Assembled","Bonded")))))</f>
        <v/>
      </c>
      <c r="M41" s="0">
        <f>if(L41="Shipped",L41, IF(L41="Loose", L41, if(J41="yes", CONCATENATE("Pending ", L41), IF(I41="yes", IF(B41="Internal", "Internal", L41), IF(L41="Bonded", L41, CONCATENATE(L41, " Bonded"))))))</f>
        <v/>
      </c>
      <c r="N41" s="0">
        <f>if(len(C41)&lt;2, "", if(H41="yes", "certified", IF(ISERROR(SEARCH("TE",C41)), "PMI", "TE")))</f>
        <v/>
      </c>
      <c r="O41" s="0">
        <f>IF(L41="Shipped",'Production Log'!K41,"")</f>
        <v/>
      </c>
      <c r="P41" s="0">
        <f>IF(ISERROR(SEARCH("Bonded", M41)), CONCATENATE(M41," ", N41), M41)</f>
        <v/>
      </c>
      <c r="Q41" s="0" t="s">
        <v>54</v>
      </c>
      <c r="R41" s="0">
        <f>'Production Log'!L41</f>
        <v/>
      </c>
      <c r="S41" s="0" t="s">
        <v>54</v>
      </c>
      <c r="T41" s="0">
        <f>'Production Log'!M41</f>
        <v/>
      </c>
      <c r="U41" s="204">
        <f>'Production Log'!K41</f>
        <v/>
      </c>
      <c r="V41" s="0" t="s">
        <v>57</v>
      </c>
      <c r="Y41" s="0" t="s">
        <v>58</v>
      </c>
      <c r="AC41" s="0" t="n"/>
      <c r="AD41" s="0" t="n"/>
      <c r="AE41" s="0" t="n"/>
    </row>
    <row r="42">
      <c r="A42" s="0">
        <f>'Production Log'!A42</f>
        <v/>
      </c>
      <c r="B42" s="0">
        <f>'Production Log'!B42</f>
        <v/>
      </c>
      <c r="C42" s="0">
        <f>'Production Log'!F42</f>
        <v/>
      </c>
      <c r="D42" s="0">
        <f>'Production Log'!W42</f>
        <v/>
      </c>
      <c r="E42" s="0">
        <f>'Production Log'!X42</f>
        <v/>
      </c>
      <c r="F42" s="0">
        <f>'Production Log'!Y42</f>
        <v/>
      </c>
      <c r="G42" s="0">
        <f>'Production Log'!Z42</f>
        <v/>
      </c>
      <c r="H42" s="0">
        <f>'Production Log'!C42</f>
        <v/>
      </c>
      <c r="I42" s="0">
        <f>IF(B42="Sold", "yes", IF(LEN(F42)&gt;1,IF(LEN(G42)&gt;1,IF(LEN(E42)&gt;1,IF(LEN(D42)&gt;1,"yes","no"),"no"),"no") ,"no"))</f>
        <v/>
      </c>
      <c r="J42" s="0">
        <f>IF(B42="Issues","yes", IF(B42="Cosmetic Issue", "yes", IF(B42="Perf Issue", "yes","")))</f>
        <v/>
      </c>
      <c r="K42" s="0">
        <f>IF(B42="Dead", "yes","")</f>
        <v/>
      </c>
      <c r="L42" s="0">
        <f>IF(K42="yes", "Dead", IF(LEN(D42)&lt;2,"Loose", (IF(B42="Sold","Shipped",IF(I42="yes","Assembled","Bonded")))))</f>
        <v/>
      </c>
      <c r="M42" s="0">
        <f>if(L42="Shipped",L42, IF(L42="Loose", L42, if(J42="yes", CONCATENATE("Pending ", L42), IF(I42="yes", IF(B42="Internal", "Internal", L42), IF(L42="Bonded", L42, CONCATENATE(L42, " Bonded"))))))</f>
        <v/>
      </c>
      <c r="N42" s="0">
        <f>if(len(C42)&lt;2, "", if(H42="yes", "certified", IF(ISERROR(SEARCH("TE",C42)), "PMI", "TE")))</f>
        <v/>
      </c>
      <c r="O42" s="0">
        <f>IF(L42="Shipped",'Production Log'!K42,"")</f>
        <v/>
      </c>
      <c r="P42" s="0">
        <f>IF(ISERROR(SEARCH("Bonded", M42)), CONCATENATE(M42," ", N42), M42)</f>
        <v/>
      </c>
      <c r="Q42" s="0" t="s">
        <v>54</v>
      </c>
      <c r="R42" s="0">
        <f>'Production Log'!L42</f>
        <v/>
      </c>
      <c r="S42" s="0" t="s">
        <v>54</v>
      </c>
      <c r="T42" s="0">
        <f>'Production Log'!M42</f>
        <v/>
      </c>
      <c r="U42" s="204">
        <f>'Production Log'!K42</f>
        <v/>
      </c>
      <c r="V42" s="0" t="s">
        <v>57</v>
      </c>
      <c r="Y42" s="0" t="s">
        <v>58</v>
      </c>
      <c r="AC42" s="0" t="n"/>
      <c r="AD42" s="0" t="n"/>
      <c r="AE42" s="0" t="n"/>
    </row>
    <row r="43">
      <c r="A43" s="0">
        <f>'Production Log'!A43</f>
        <v/>
      </c>
      <c r="B43" s="0">
        <f>'Production Log'!B43</f>
        <v/>
      </c>
      <c r="C43" s="0">
        <f>'Production Log'!F43</f>
        <v/>
      </c>
      <c r="D43" s="0">
        <f>'Production Log'!W43</f>
        <v/>
      </c>
      <c r="E43" s="0">
        <f>'Production Log'!X43</f>
        <v/>
      </c>
      <c r="F43" s="0">
        <f>'Production Log'!Y43</f>
        <v/>
      </c>
      <c r="G43" s="0">
        <f>'Production Log'!Z43</f>
        <v/>
      </c>
      <c r="H43" s="0">
        <f>'Production Log'!C43</f>
        <v/>
      </c>
      <c r="I43" s="0">
        <f>IF(B43="Sold", "yes", IF(LEN(F43)&gt;1,IF(LEN(G43)&gt;1,IF(LEN(E43)&gt;1,IF(LEN(D43)&gt;1,"yes","no"),"no"),"no") ,"no"))</f>
        <v/>
      </c>
      <c r="J43" s="0">
        <f>IF(B43="Issues","yes", IF(B43="Cosmetic Issue", "yes", IF(B43="Perf Issue", "yes","")))</f>
        <v/>
      </c>
      <c r="K43" s="0">
        <f>IF(B43="Dead", "yes","")</f>
        <v/>
      </c>
      <c r="L43" s="0">
        <f>IF(K43="yes", "Dead", IF(LEN(D43)&lt;2,"Loose", (IF(B43="Sold","Shipped",IF(I43="yes","Assembled","Bonded")))))</f>
        <v/>
      </c>
      <c r="M43" s="0">
        <f>if(L43="Shipped",L43, IF(L43="Loose", L43, if(J43="yes", CONCATENATE("Pending ", L43), IF(I43="yes", IF(B43="Internal", "Internal", L43), IF(L43="Bonded", L43, CONCATENATE(L43, " Bonded"))))))</f>
        <v/>
      </c>
      <c r="N43" s="0">
        <f>if(len(C43)&lt;2, "", if(H43="yes", "certified", IF(ISERROR(SEARCH("TE",C43)), "PMI", "TE")))</f>
        <v/>
      </c>
      <c r="O43" s="0">
        <f>IF(L43="Shipped",'Production Log'!K43,"")</f>
        <v/>
      </c>
      <c r="P43" s="0">
        <f>IF(ISERROR(SEARCH("Bonded", M43)), CONCATENATE(M43," ", N43), M43)</f>
        <v/>
      </c>
      <c r="Q43" s="0" t="s">
        <v>54</v>
      </c>
      <c r="R43" s="0">
        <f>'Production Log'!L43</f>
        <v/>
      </c>
      <c r="S43" s="0" t="s">
        <v>54</v>
      </c>
      <c r="T43" s="0">
        <f>'Production Log'!M43</f>
        <v/>
      </c>
      <c r="U43" s="204">
        <f>'Production Log'!K43</f>
        <v/>
      </c>
      <c r="X43" s="204" t="s">
        <v>45</v>
      </c>
      <c r="Y43" s="0" t="s">
        <v>50</v>
      </c>
      <c r="AC43" s="0" t="n"/>
      <c r="AD43" s="0" t="n"/>
      <c r="AE43" s="0" t="n"/>
    </row>
    <row r="44">
      <c r="A44" s="0">
        <f>'Production Log'!A44</f>
        <v/>
      </c>
      <c r="B44" s="0">
        <f>'Production Log'!B44</f>
        <v/>
      </c>
      <c r="C44" s="0">
        <f>'Production Log'!F44</f>
        <v/>
      </c>
      <c r="D44" s="0">
        <f>'Production Log'!W44</f>
        <v/>
      </c>
      <c r="E44" s="0">
        <f>'Production Log'!X44</f>
        <v/>
      </c>
      <c r="F44" s="0">
        <f>'Production Log'!Y44</f>
        <v/>
      </c>
      <c r="G44" s="0">
        <f>'Production Log'!Z44</f>
        <v/>
      </c>
      <c r="H44" s="0">
        <f>'Production Log'!C44</f>
        <v/>
      </c>
      <c r="I44" s="0">
        <f>IF(B44="Sold", "yes", IF(LEN(F44)&gt;1,IF(LEN(G44)&gt;1,IF(LEN(E44)&gt;1,IF(LEN(D44)&gt;1,"yes","no"),"no"),"no") ,"no"))</f>
        <v/>
      </c>
      <c r="J44" s="0">
        <f>IF(B44="Issues","yes", IF(B44="Cosmetic Issue", "yes", IF(B44="Perf Issue", "yes","")))</f>
        <v/>
      </c>
      <c r="K44" s="0">
        <f>IF(B44="Dead", "yes","")</f>
        <v/>
      </c>
      <c r="L44" s="0">
        <f>IF(K44="yes", "Dead", IF(LEN(D44)&lt;2,"Loose", (IF(B44="Sold","Shipped",IF(I44="yes","Assembled","Bonded")))))</f>
        <v/>
      </c>
      <c r="M44" s="0">
        <f>if(L44="Shipped",L44, IF(L44="Loose", L44, if(J44="yes", CONCATENATE("Pending ", L44), IF(I44="yes", IF(B44="Internal", "Internal", L44), IF(L44="Bonded", L44, CONCATENATE(L44, " Bonded"))))))</f>
        <v/>
      </c>
      <c r="N44" s="0">
        <f>if(len(C44)&lt;2, "", if(H44="yes", "certified", IF(ISERROR(SEARCH("TE",C44)), "PMI", "TE")))</f>
        <v/>
      </c>
      <c r="O44" s="0">
        <f>IF(L44="Shipped",'Production Log'!K44,"")</f>
        <v/>
      </c>
      <c r="P44" s="0">
        <f>IF(ISERROR(SEARCH("Bonded", M44)), CONCATENATE(M44," ", N44), M44)</f>
        <v/>
      </c>
      <c r="Q44" s="0" t="s">
        <v>54</v>
      </c>
      <c r="R44" s="0">
        <f>'Production Log'!L44</f>
        <v/>
      </c>
      <c r="S44" s="0" t="s">
        <v>54</v>
      </c>
      <c r="T44" s="0">
        <f>'Production Log'!M44</f>
        <v/>
      </c>
      <c r="U44" s="204">
        <f>'Production Log'!K44</f>
        <v/>
      </c>
      <c r="X44" s="204" t="s">
        <v>45</v>
      </c>
      <c r="Y44" s="0" t="s">
        <v>50</v>
      </c>
      <c r="AC44" s="0" t="n"/>
      <c r="AD44" s="0" t="n"/>
      <c r="AE44" s="0" t="n"/>
    </row>
    <row r="45">
      <c r="A45" s="0">
        <f>'Production Log'!A45</f>
        <v/>
      </c>
      <c r="B45" s="0">
        <f>'Production Log'!B45</f>
        <v/>
      </c>
      <c r="C45" s="0">
        <f>'Production Log'!F45</f>
        <v/>
      </c>
      <c r="D45" s="0">
        <f>'Production Log'!W45</f>
        <v/>
      </c>
      <c r="E45" s="0">
        <f>'Production Log'!X45</f>
        <v/>
      </c>
      <c r="F45" s="0">
        <f>'Production Log'!Y45</f>
        <v/>
      </c>
      <c r="G45" s="0">
        <f>'Production Log'!Z45</f>
        <v/>
      </c>
      <c r="H45" s="0">
        <f>'Production Log'!C45</f>
        <v/>
      </c>
      <c r="I45" s="0">
        <f>IF(B45="Sold", "yes", IF(LEN(F45)&gt;1,IF(LEN(G45)&gt;1,IF(LEN(E45)&gt;1,IF(LEN(D45)&gt;1,"yes","no"),"no"),"no") ,"no"))</f>
        <v/>
      </c>
      <c r="J45" s="0">
        <f>IF(B45="Issues","yes", IF(B45="Cosmetic Issue", "yes", IF(B45="Perf Issue", "yes","")))</f>
        <v/>
      </c>
      <c r="K45" s="0">
        <f>IF(B45="Dead", "yes","")</f>
        <v/>
      </c>
      <c r="L45" s="0">
        <f>IF(K45="yes", "Dead", IF(LEN(D45)&lt;2,"Loose", (IF(B45="Sold","Shipped",IF(I45="yes","Assembled","Bonded")))))</f>
        <v/>
      </c>
      <c r="M45" s="0">
        <f>if(L45="Shipped",L45, IF(L45="Loose", L45, if(J45="yes", CONCATENATE("Pending ", L45), IF(I45="yes", IF(B45="Internal", "Internal", L45), IF(L45="Bonded", L45, CONCATENATE(L45, " Bonded"))))))</f>
        <v/>
      </c>
      <c r="N45" s="0">
        <f>if(len(C45)&lt;2, "", if(H45="yes", "certified", IF(ISERROR(SEARCH("TE",C45)), "PMI", "TE")))</f>
        <v/>
      </c>
      <c r="O45" s="0">
        <f>IF(L45="Shipped",'Production Log'!K45,"")</f>
        <v/>
      </c>
      <c r="P45" s="0">
        <f>IF(ISERROR(SEARCH("Bonded", M45)), CONCATENATE(M45," ", N45), M45)</f>
        <v/>
      </c>
      <c r="Q45" s="0" t="s">
        <v>52</v>
      </c>
      <c r="R45" s="0">
        <f>'Production Log'!L45</f>
        <v/>
      </c>
      <c r="S45" s="0" t="s">
        <v>52</v>
      </c>
      <c r="T45" s="0">
        <f>'Production Log'!M45</f>
        <v/>
      </c>
      <c r="U45" s="204">
        <f>'Production Log'!K45</f>
        <v/>
      </c>
      <c r="V45" s="204" t="s">
        <v>53</v>
      </c>
      <c r="W45" s="204" t="n"/>
      <c r="AC45" s="0" t="n"/>
      <c r="AD45" s="0" t="n"/>
      <c r="AE45" s="0" t="n"/>
    </row>
    <row r="46">
      <c r="A46" s="0">
        <f>'Production Log'!A46</f>
        <v/>
      </c>
      <c r="B46" s="0">
        <f>'Production Log'!B46</f>
        <v/>
      </c>
      <c r="C46" s="0">
        <f>'Production Log'!F46</f>
        <v/>
      </c>
      <c r="D46" s="0">
        <f>'Production Log'!W46</f>
        <v/>
      </c>
      <c r="E46" s="0">
        <f>'Production Log'!X46</f>
        <v/>
      </c>
      <c r="F46" s="0">
        <f>'Production Log'!Y46</f>
        <v/>
      </c>
      <c r="G46" s="0">
        <f>'Production Log'!Z46</f>
        <v/>
      </c>
      <c r="H46" s="0">
        <f>'Production Log'!C46</f>
        <v/>
      </c>
      <c r="I46" s="0">
        <f>IF(B46="Sold", "yes", IF(LEN(F46)&gt;1,IF(LEN(G46)&gt;1,IF(LEN(E46)&gt;1,IF(LEN(D46)&gt;1,"yes","no"),"no"),"no") ,"no"))</f>
        <v/>
      </c>
      <c r="J46" s="0">
        <f>IF(B46="Issues","yes", IF(B46="Cosmetic Issue", "yes", IF(B46="Perf Issue", "yes","")))</f>
        <v/>
      </c>
      <c r="K46" s="0">
        <f>IF(B46="Dead", "yes","")</f>
        <v/>
      </c>
      <c r="L46" s="0">
        <f>IF(K46="yes", "Dead", IF(LEN(D46)&lt;2,"Loose", (IF(B46="Sold","Shipped",IF(I46="yes","Assembled","Bonded")))))</f>
        <v/>
      </c>
      <c r="M46" s="0">
        <f>if(L46="Shipped",L46, IF(L46="Loose", L46, if(J46="yes", CONCATENATE("Pending ", L46), IF(I46="yes", IF(B46="Internal", "Internal", L46), IF(L46="Bonded", L46, CONCATENATE(L46, " Bonded"))))))</f>
        <v/>
      </c>
      <c r="N46" s="0">
        <f>if(len(C46)&lt;2, "", if(H46="yes", "certified", IF(ISERROR(SEARCH("TE",C46)), "PMI", "TE")))</f>
        <v/>
      </c>
      <c r="O46" s="0">
        <f>IF(L46="Shipped",'Production Log'!K46,"")</f>
        <v/>
      </c>
      <c r="P46" s="0">
        <f>IF(ISERROR(SEARCH("Bonded", M46)), CONCATENATE(M46," ", N46), M46)</f>
        <v/>
      </c>
      <c r="Q46" s="0" t="s">
        <v>54</v>
      </c>
      <c r="R46" s="0">
        <f>'Production Log'!L46</f>
        <v/>
      </c>
      <c r="S46" s="0" t="s">
        <v>54</v>
      </c>
      <c r="T46" s="0">
        <f>'Production Log'!M46</f>
        <v/>
      </c>
      <c r="U46" s="204">
        <f>'Production Log'!K46</f>
        <v/>
      </c>
      <c r="V46" s="204" t="s">
        <v>57</v>
      </c>
      <c r="W46" s="204" t="n"/>
      <c r="Y46" s="0" t="s">
        <v>58</v>
      </c>
      <c r="AC46" s="0" t="n"/>
      <c r="AD46" s="0" t="n"/>
      <c r="AE46" s="0" t="n"/>
    </row>
    <row r="47">
      <c r="A47" s="0">
        <f>'Production Log'!A47</f>
        <v/>
      </c>
      <c r="B47" s="0">
        <f>'Production Log'!B47</f>
        <v/>
      </c>
      <c r="C47" s="0">
        <f>'Production Log'!F47</f>
        <v/>
      </c>
      <c r="D47" s="0">
        <f>'Production Log'!W47</f>
        <v/>
      </c>
      <c r="E47" s="0">
        <f>'Production Log'!X47</f>
        <v/>
      </c>
      <c r="F47" s="0">
        <f>'Production Log'!Y47</f>
        <v/>
      </c>
      <c r="G47" s="0">
        <f>'Production Log'!Z47</f>
        <v/>
      </c>
      <c r="H47" s="0">
        <f>'Production Log'!C47</f>
        <v/>
      </c>
      <c r="I47" s="0">
        <f>IF(B47="Sold", "yes", IF(LEN(F47)&gt;1,IF(LEN(G47)&gt;1,IF(LEN(E47)&gt;1,IF(LEN(D47)&gt;1,"yes","no"),"no"),"no") ,"no"))</f>
        <v/>
      </c>
      <c r="J47" s="0">
        <f>IF(B47="Issues","yes", IF(B47="Cosmetic Issue", "yes", IF(B47="Perf Issue", "yes","")))</f>
        <v/>
      </c>
      <c r="K47" s="0">
        <f>IF(B47="Dead", "yes","")</f>
        <v/>
      </c>
      <c r="L47" s="0">
        <f>IF(K47="yes", "Dead", IF(LEN(D47)&lt;2,"Loose", (IF(B47="Sold","Shipped",IF(I47="yes","Assembled","Bonded")))))</f>
        <v/>
      </c>
      <c r="M47" s="0">
        <f>if(L47="Shipped",L47, IF(L47="Loose", L47, if(J47="yes", CONCATENATE("Pending ", L47), IF(I47="yes", IF(B47="Internal", "Internal", L47), IF(L47="Bonded", L47, CONCATENATE(L47, " Bonded"))))))</f>
        <v/>
      </c>
      <c r="N47" s="0">
        <f>if(len(C47)&lt;2, "", if(H47="yes", "certified", IF(ISERROR(SEARCH("TE",C47)), "PMI", "TE")))</f>
        <v/>
      </c>
      <c r="O47" s="0">
        <f>IF(L47="Shipped",'Production Log'!K47,"")</f>
        <v/>
      </c>
      <c r="P47" s="0">
        <f>IF(ISERROR(SEARCH("Bonded", M47)), CONCATENATE(M47," ", N47), M47)</f>
        <v/>
      </c>
      <c r="Q47" s="0" t="s">
        <v>54</v>
      </c>
      <c r="R47" s="0">
        <f>'Production Log'!L47</f>
        <v/>
      </c>
      <c r="S47" s="0" t="s">
        <v>54</v>
      </c>
      <c r="T47" s="0">
        <f>'Production Log'!M47</f>
        <v/>
      </c>
      <c r="U47" s="204">
        <f>'Production Log'!K47</f>
        <v/>
      </c>
      <c r="V47" s="204" t="s">
        <v>59</v>
      </c>
      <c r="W47" s="204" t="n"/>
      <c r="AC47" s="0" t="n"/>
      <c r="AD47" s="0" t="n"/>
      <c r="AE47" s="0" t="n"/>
    </row>
    <row r="48">
      <c r="A48" s="0">
        <f>'Production Log'!A48</f>
        <v/>
      </c>
      <c r="B48" s="0">
        <f>'Production Log'!B48</f>
        <v/>
      </c>
      <c r="C48" s="0">
        <f>'Production Log'!F48</f>
        <v/>
      </c>
      <c r="D48" s="0">
        <f>'Production Log'!W48</f>
        <v/>
      </c>
      <c r="E48" s="0">
        <f>'Production Log'!X48</f>
        <v/>
      </c>
      <c r="F48" s="0">
        <f>'Production Log'!Y48</f>
        <v/>
      </c>
      <c r="G48" s="0">
        <f>'Production Log'!Z48</f>
        <v/>
      </c>
      <c r="H48" s="0">
        <f>'Production Log'!C48</f>
        <v/>
      </c>
      <c r="I48" s="0">
        <f>IF(B48="Sold", "yes", IF(LEN(F48)&gt;1,IF(LEN(G48)&gt;1,IF(LEN(E48)&gt;1,IF(LEN(D48)&gt;1,"yes","no"),"no"),"no") ,"no"))</f>
        <v/>
      </c>
      <c r="J48" s="0">
        <f>IF(B48="Issues","yes", IF(B48="Cosmetic Issue", "yes", IF(B48="Perf Issue", "yes","")))</f>
        <v/>
      </c>
      <c r="K48" s="0">
        <f>IF(B48="Dead", "yes","")</f>
        <v/>
      </c>
      <c r="L48" s="0">
        <f>IF(K48="yes", "Dead", IF(LEN(D48)&lt;2,"Loose", (IF(B48="Sold","Shipped",IF(I48="yes","Assembled","Bonded")))))</f>
        <v/>
      </c>
      <c r="M48" s="0">
        <f>if(L48="Shipped",L48, IF(L48="Loose", L48, if(J48="yes", CONCATENATE("Pending ", L48), IF(I48="yes", IF(B48="Internal", "Internal", L48), IF(L48="Bonded", L48, CONCATENATE(L48, " Bonded"))))))</f>
        <v/>
      </c>
      <c r="N48" s="0">
        <f>if(len(C48)&lt;2, "", if(H48="yes", "certified", IF(ISERROR(SEARCH("TE",C48)), "PMI", "TE")))</f>
        <v/>
      </c>
      <c r="O48" s="0">
        <f>IF(L48="Shipped",'Production Log'!K48,"")</f>
        <v/>
      </c>
      <c r="P48" s="0">
        <f>IF(ISERROR(SEARCH("Bonded", M48)), CONCATENATE(M48," ", N48), M48)</f>
        <v/>
      </c>
      <c r="Q48" s="0" t="s">
        <v>54</v>
      </c>
      <c r="R48" s="0">
        <f>'Production Log'!L48</f>
        <v/>
      </c>
      <c r="S48" s="0" t="s">
        <v>54</v>
      </c>
      <c r="T48" s="0">
        <f>'Production Log'!M48</f>
        <v/>
      </c>
      <c r="U48" s="204">
        <f>'Production Log'!K48</f>
        <v/>
      </c>
      <c r="V48" s="204" t="s">
        <v>60</v>
      </c>
      <c r="W48" s="204" t="n"/>
      <c r="Y48" s="0" t="s">
        <v>61</v>
      </c>
      <c r="AC48" s="0" t="n"/>
      <c r="AD48" s="0" t="n"/>
      <c r="AE48" s="0" t="n"/>
    </row>
    <row r="49">
      <c r="A49" s="0">
        <f>'Production Log'!A49</f>
        <v/>
      </c>
      <c r="B49" s="0">
        <f>'Production Log'!B49</f>
        <v/>
      </c>
      <c r="C49" s="0">
        <f>'Production Log'!F49</f>
        <v/>
      </c>
      <c r="D49" s="0">
        <f>'Production Log'!W49</f>
        <v/>
      </c>
      <c r="E49" s="0">
        <f>'Production Log'!X49</f>
        <v/>
      </c>
      <c r="F49" s="0">
        <f>'Production Log'!Y49</f>
        <v/>
      </c>
      <c r="G49" s="0">
        <f>'Production Log'!Z49</f>
        <v/>
      </c>
      <c r="H49" s="0">
        <f>'Production Log'!C49</f>
        <v/>
      </c>
      <c r="I49" s="0">
        <f>IF(B49="Sold", "yes", IF(LEN(F49)&gt;1,IF(LEN(G49)&gt;1,IF(LEN(E49)&gt;1,IF(LEN(D49)&gt;1,"yes","no"),"no"),"no") ,"no"))</f>
        <v/>
      </c>
      <c r="J49" s="0">
        <f>IF(B49="Issues","yes", IF(B49="Cosmetic Issue", "yes", IF(B49="Perf Issue", "yes","")))</f>
        <v/>
      </c>
      <c r="K49" s="0">
        <f>IF(B49="Dead", "yes","")</f>
        <v/>
      </c>
      <c r="L49" s="0">
        <f>IF(K49="yes", "Dead", IF(LEN(D49)&lt;2,"Loose", (IF(B49="Sold","Shipped",IF(I49="yes","Assembled","Bonded")))))</f>
        <v/>
      </c>
      <c r="M49" s="0">
        <f>if(L49="Shipped",L49, IF(L49="Loose", L49, if(J49="yes", CONCATENATE("Pending ", L49), IF(I49="yes", IF(B49="Internal", "Internal", L49), IF(L49="Bonded", L49, CONCATENATE(L49, " Bonded"))))))</f>
        <v/>
      </c>
      <c r="N49" s="0">
        <f>if(len(C49)&lt;2, "", if(H49="yes", "certified", IF(ISERROR(SEARCH("TE",C49)), "PMI", "TE")))</f>
        <v/>
      </c>
      <c r="O49" s="0">
        <f>IF(L49="Shipped",'Production Log'!K49,"")</f>
        <v/>
      </c>
      <c r="P49" s="0">
        <f>IF(ISERROR(SEARCH("Bonded", M49)), CONCATENATE(M49," ", N49), M49)</f>
        <v/>
      </c>
      <c r="Q49" s="0" t="s">
        <v>54</v>
      </c>
      <c r="R49" s="0">
        <f>'Production Log'!L49</f>
        <v/>
      </c>
      <c r="S49" s="0" t="s">
        <v>54</v>
      </c>
      <c r="T49" s="0">
        <f>'Production Log'!M49</f>
        <v/>
      </c>
      <c r="U49" s="204">
        <f>'Production Log'!K49</f>
        <v/>
      </c>
      <c r="V49" s="204" t="n"/>
      <c r="W49" s="204" t="n"/>
      <c r="X49" s="204" t="s">
        <v>45</v>
      </c>
      <c r="Y49" s="0" t="s">
        <v>50</v>
      </c>
      <c r="AC49" s="0" t="n"/>
      <c r="AD49" s="0" t="n"/>
      <c r="AE49" s="0" t="n"/>
    </row>
    <row r="50">
      <c r="A50" s="0">
        <f>'Production Log'!A50</f>
        <v/>
      </c>
      <c r="B50" s="0">
        <f>'Production Log'!B50</f>
        <v/>
      </c>
      <c r="C50" s="0">
        <f>'Production Log'!F50</f>
        <v/>
      </c>
      <c r="D50" s="0">
        <f>'Production Log'!W50</f>
        <v/>
      </c>
      <c r="E50" s="0">
        <f>'Production Log'!X50</f>
        <v/>
      </c>
      <c r="F50" s="0">
        <f>'Production Log'!Y50</f>
        <v/>
      </c>
      <c r="G50" s="0">
        <f>'Production Log'!Z50</f>
        <v/>
      </c>
      <c r="H50" s="0">
        <f>'Production Log'!C50</f>
        <v/>
      </c>
      <c r="I50" s="0">
        <f>IF(B50="Sold", "yes", IF(LEN(F50)&gt;1,IF(LEN(G50)&gt;1,IF(LEN(E50)&gt;1,IF(LEN(D50)&gt;1,"yes","no"),"no"),"no") ,"no"))</f>
        <v/>
      </c>
      <c r="J50" s="0">
        <f>IF(B50="Issues","yes", IF(B50="Cosmetic Issue", "yes", IF(B50="Perf Issue", "yes","")))</f>
        <v/>
      </c>
      <c r="K50" s="0">
        <f>IF(B50="Dead", "yes","")</f>
        <v/>
      </c>
      <c r="L50" s="0">
        <f>IF(K50="yes", "Dead", IF(LEN(D50)&lt;2,"Loose", (IF(B50="Sold","Shipped",IF(I50="yes","Assembled","Bonded")))))</f>
        <v/>
      </c>
      <c r="M50" s="0">
        <f>if(L50="Shipped",L50, IF(L50="Loose", L50, if(J50="yes", CONCATENATE("Pending ", L50), IF(I50="yes", IF(B50="Internal", "Internal", L50), IF(L50="Bonded", L50, CONCATENATE(L50, " Bonded"))))))</f>
        <v/>
      </c>
      <c r="N50" s="0">
        <f>if(len(C50)&lt;2, "", if(H50="yes", "certified", IF(ISERROR(SEARCH("TE",C50)), "PMI", "TE")))</f>
        <v/>
      </c>
      <c r="O50" s="0">
        <f>IF(L50="Shipped",'Production Log'!K50,"")</f>
        <v/>
      </c>
      <c r="P50" s="0">
        <f>IF(ISERROR(SEARCH("Bonded", M50)), CONCATENATE(M50," ", N50), M50)</f>
        <v/>
      </c>
      <c r="Q50" s="0" t="s">
        <v>52</v>
      </c>
      <c r="R50" s="0">
        <f>'Production Log'!L50</f>
        <v/>
      </c>
      <c r="S50" s="0" t="s">
        <v>52</v>
      </c>
      <c r="T50" s="0">
        <f>'Production Log'!M50</f>
        <v/>
      </c>
      <c r="U50" s="204">
        <f>'Production Log'!K50</f>
        <v/>
      </c>
      <c r="V50" s="204" t="s">
        <v>53</v>
      </c>
      <c r="W50" s="204" t="n"/>
      <c r="AC50" s="0" t="n"/>
      <c r="AD50" s="0" t="n"/>
      <c r="AE50" s="0" t="n"/>
    </row>
    <row r="51">
      <c r="A51" s="0">
        <f>'Production Log'!A51</f>
        <v/>
      </c>
      <c r="B51" s="0">
        <f>'Production Log'!B51</f>
        <v/>
      </c>
      <c r="C51" s="0">
        <f>'Production Log'!F51</f>
        <v/>
      </c>
      <c r="D51" s="0">
        <f>'Production Log'!W51</f>
        <v/>
      </c>
      <c r="E51" s="0">
        <f>'Production Log'!X51</f>
        <v/>
      </c>
      <c r="F51" s="0">
        <f>'Production Log'!Y51</f>
        <v/>
      </c>
      <c r="G51" s="0">
        <f>'Production Log'!Z51</f>
        <v/>
      </c>
      <c r="H51" s="0">
        <f>'Production Log'!C51</f>
        <v/>
      </c>
      <c r="I51" s="0">
        <f>IF(B51="Sold", "yes", IF(LEN(F51)&gt;1,IF(LEN(G51)&gt;1,IF(LEN(E51)&gt;1,IF(LEN(D51)&gt;1,"yes","no"),"no"),"no") ,"no"))</f>
        <v/>
      </c>
      <c r="J51" s="0">
        <f>IF(B51="Issues","yes", IF(B51="Cosmetic Issue", "yes", IF(B51="Perf Issue", "yes","")))</f>
        <v/>
      </c>
      <c r="K51" s="0">
        <f>IF(B51="Dead", "yes","")</f>
        <v/>
      </c>
      <c r="L51" s="0">
        <f>IF(K51="yes", "Dead", IF(LEN(D51)&lt;2,"Loose", (IF(B51="Sold","Shipped",IF(I51="yes","Assembled","Bonded")))))</f>
        <v/>
      </c>
      <c r="M51" s="0">
        <f>if(L51="Shipped",L51, IF(L51="Loose", L51, if(J51="yes", CONCATENATE("Pending ", L51), IF(I51="yes", IF(B51="Internal", "Internal", L51), IF(L51="Bonded", L51, CONCATENATE(L51, " Bonded"))))))</f>
        <v/>
      </c>
      <c r="N51" s="0">
        <f>if(len(C51)&lt;2, "", if(H51="yes", "certified", IF(ISERROR(SEARCH("TE",C51)), "PMI", "TE")))</f>
        <v/>
      </c>
      <c r="O51" s="0">
        <f>IF(L51="Shipped",'Production Log'!K51,"")</f>
        <v/>
      </c>
      <c r="P51" s="0">
        <f>IF(ISERROR(SEARCH("Bonded", M51)), CONCATENATE(M51," ", N51), M51)</f>
        <v/>
      </c>
      <c r="Q51" s="0" t="s">
        <v>54</v>
      </c>
      <c r="R51" s="0">
        <f>'Production Log'!L51</f>
        <v/>
      </c>
      <c r="S51" s="0" t="s">
        <v>54</v>
      </c>
      <c r="T51" s="0">
        <f>'Production Log'!M51</f>
        <v/>
      </c>
      <c r="U51" s="204">
        <f>'Production Log'!K51</f>
        <v/>
      </c>
      <c r="V51" s="204" t="s">
        <v>62</v>
      </c>
      <c r="W51" s="204" t="n"/>
      <c r="AC51" s="0" t="n"/>
      <c r="AD51" s="0" t="n"/>
      <c r="AE51" s="0" t="n"/>
    </row>
    <row r="52">
      <c r="A52" s="0">
        <f>'Production Log'!A52</f>
        <v/>
      </c>
      <c r="B52" s="0">
        <f>'Production Log'!B52</f>
        <v/>
      </c>
      <c r="C52" s="0">
        <f>'Production Log'!F52</f>
        <v/>
      </c>
      <c r="D52" s="0">
        <f>'Production Log'!W52</f>
        <v/>
      </c>
      <c r="E52" s="0">
        <f>'Production Log'!X52</f>
        <v/>
      </c>
      <c r="F52" s="0">
        <f>'Production Log'!Y52</f>
        <v/>
      </c>
      <c r="G52" s="0">
        <f>'Production Log'!Z52</f>
        <v/>
      </c>
      <c r="H52" s="0">
        <f>'Production Log'!C52</f>
        <v/>
      </c>
      <c r="I52" s="0">
        <f>IF(B52="Sold", "yes", IF(LEN(F52)&gt;1,IF(LEN(G52)&gt;1,IF(LEN(E52)&gt;1,IF(LEN(D52)&gt;1,"yes","no"),"no"),"no") ,"no"))</f>
        <v/>
      </c>
      <c r="J52" s="0">
        <f>IF(B52="Issues","yes", IF(B52="Cosmetic Issue", "yes", IF(B52="Perf Issue", "yes","")))</f>
        <v/>
      </c>
      <c r="K52" s="0">
        <f>IF(B52="Dead", "yes","")</f>
        <v/>
      </c>
      <c r="L52" s="0">
        <f>IF(K52="yes", "Dead", IF(LEN(D52)&lt;2,"Loose", (IF(B52="Sold","Shipped",IF(I52="yes","Assembled","Bonded")))))</f>
        <v/>
      </c>
      <c r="M52" s="0">
        <f>if(L52="Shipped",L52, IF(L52="Loose", L52, if(J52="yes", CONCATENATE("Pending ", L52), IF(I52="yes", IF(B52="Internal", "Internal", L52), IF(L52="Bonded", L52, CONCATENATE(L52, " Bonded"))))))</f>
        <v/>
      </c>
      <c r="N52" s="0">
        <f>if(len(C52)&lt;2, "", if(H52="yes", "certified", IF(ISERROR(SEARCH("TE",C52)), "PMI", "TE")))</f>
        <v/>
      </c>
      <c r="O52" s="0">
        <f>IF(L52="Shipped",'Production Log'!K52,"")</f>
        <v/>
      </c>
      <c r="P52" s="0">
        <f>IF(ISERROR(SEARCH("Bonded", M52)), CONCATENATE(M52," ", N52), M52)</f>
        <v/>
      </c>
      <c r="Q52" s="0" t="s">
        <v>52</v>
      </c>
      <c r="R52" s="0">
        <f>'Production Log'!L52</f>
        <v/>
      </c>
      <c r="S52" s="0" t="s">
        <v>52</v>
      </c>
      <c r="T52" s="0">
        <f>'Production Log'!M52</f>
        <v/>
      </c>
      <c r="U52" s="204">
        <f>'Production Log'!K52</f>
        <v/>
      </c>
      <c r="V52" s="204" t="s">
        <v>53</v>
      </c>
      <c r="W52" s="204" t="n"/>
      <c r="AC52" s="0" t="n"/>
      <c r="AD52" s="0" t="n"/>
      <c r="AE52" s="0" t="n"/>
    </row>
    <row r="53">
      <c r="A53" s="0">
        <f>'Production Log'!A53</f>
        <v/>
      </c>
      <c r="B53" s="0">
        <f>'Production Log'!B53</f>
        <v/>
      </c>
      <c r="C53" s="0">
        <f>'Production Log'!F53</f>
        <v/>
      </c>
      <c r="D53" s="0">
        <f>'Production Log'!W53</f>
        <v/>
      </c>
      <c r="E53" s="0">
        <f>'Production Log'!X53</f>
        <v/>
      </c>
      <c r="F53" s="0">
        <f>'Production Log'!Y53</f>
        <v/>
      </c>
      <c r="G53" s="0">
        <f>'Production Log'!Z53</f>
        <v/>
      </c>
      <c r="H53" s="0">
        <f>'Production Log'!C53</f>
        <v/>
      </c>
      <c r="I53" s="0">
        <f>IF(B53="Sold", "yes", IF(LEN(F53)&gt;1,IF(LEN(G53)&gt;1,IF(LEN(E53)&gt;1,IF(LEN(D53)&gt;1,"yes","no"),"no"),"no") ,"no"))</f>
        <v/>
      </c>
      <c r="J53" s="0">
        <f>IF(B53="Issues","yes", IF(B53="Cosmetic Issue", "yes", IF(B53="Perf Issue", "yes","")))</f>
        <v/>
      </c>
      <c r="K53" s="0">
        <f>IF(B53="Dead", "yes","")</f>
        <v/>
      </c>
      <c r="L53" s="0">
        <f>IF(K53="yes", "Dead", IF(LEN(D53)&lt;2,"Loose", (IF(B53="Sold","Shipped",IF(I53="yes","Assembled","Bonded")))))</f>
        <v/>
      </c>
      <c r="M53" s="0">
        <f>if(L53="Shipped",L53, IF(L53="Loose", L53, if(J53="yes", CONCATENATE("Pending ", L53), IF(I53="yes", IF(B53="Internal", "Internal", L53), IF(L53="Bonded", L53, CONCATENATE(L53, " Bonded"))))))</f>
        <v/>
      </c>
      <c r="N53" s="0">
        <f>if(len(C53)&lt;2, "", if(H53="yes", "certified", IF(ISERROR(SEARCH("TE",C53)), "PMI", "TE")))</f>
        <v/>
      </c>
      <c r="O53" s="0">
        <f>IF(L53="Shipped",'Production Log'!K53,"")</f>
        <v/>
      </c>
      <c r="P53" s="0">
        <f>IF(ISERROR(SEARCH("Bonded", M53)), CONCATENATE(M53," ", N53), M53)</f>
        <v/>
      </c>
      <c r="Q53" s="0" t="s">
        <v>54</v>
      </c>
      <c r="R53" s="0">
        <f>'Production Log'!L53</f>
        <v/>
      </c>
      <c r="S53" s="0" t="s">
        <v>54</v>
      </c>
      <c r="T53" s="0">
        <f>'Production Log'!M53</f>
        <v/>
      </c>
      <c r="U53" s="204">
        <f>'Production Log'!K53</f>
        <v/>
      </c>
      <c r="V53" s="204" t="s">
        <v>62</v>
      </c>
      <c r="W53" s="204" t="n"/>
      <c r="AC53" s="0" t="n"/>
      <c r="AD53" s="0" t="n"/>
      <c r="AE53" s="0" t="n"/>
    </row>
    <row r="54">
      <c r="A54" s="0">
        <f>'Production Log'!A54</f>
        <v/>
      </c>
      <c r="B54" s="0">
        <f>'Production Log'!B54</f>
        <v/>
      </c>
      <c r="C54" s="0">
        <f>'Production Log'!F54</f>
        <v/>
      </c>
      <c r="D54" s="0">
        <f>'Production Log'!W54</f>
        <v/>
      </c>
      <c r="E54" s="0">
        <f>'Production Log'!X54</f>
        <v/>
      </c>
      <c r="F54" s="0">
        <f>'Production Log'!Y54</f>
        <v/>
      </c>
      <c r="G54" s="0">
        <f>'Production Log'!Z54</f>
        <v/>
      </c>
      <c r="H54" s="0">
        <f>'Production Log'!C54</f>
        <v/>
      </c>
      <c r="I54" s="0">
        <f>IF(B54="Sold", "yes", IF(LEN(F54)&gt;1,IF(LEN(G54)&gt;1,IF(LEN(E54)&gt;1,IF(LEN(D54)&gt;1,"yes","no"),"no"),"no") ,"no"))</f>
        <v/>
      </c>
      <c r="J54" s="0">
        <f>IF(B54="Issues","yes", IF(B54="Cosmetic Issue", "yes", IF(B54="Perf Issue", "yes","")))</f>
        <v/>
      </c>
      <c r="K54" s="0">
        <f>IF(B54="Dead", "yes","")</f>
        <v/>
      </c>
      <c r="L54" s="0">
        <f>IF(K54="yes", "Dead", IF(LEN(D54)&lt;2,"Loose", (IF(B54="Sold","Shipped",IF(I54="yes","Assembled","Bonded")))))</f>
        <v/>
      </c>
      <c r="M54" s="0">
        <f>if(L54="Shipped",L54, IF(L54="Loose", L54, if(J54="yes", CONCATENATE("Pending ", L54), IF(I54="yes", IF(B54="Internal", "Internal", L54), IF(L54="Bonded", L54, CONCATENATE(L54, " Bonded"))))))</f>
        <v/>
      </c>
      <c r="N54" s="0">
        <f>if(len(C54)&lt;2, "", if(H54="yes", "certified", IF(ISERROR(SEARCH("TE",C54)), "PMI", "TE")))</f>
        <v/>
      </c>
      <c r="O54" s="0">
        <f>IF(L54="Shipped",'Production Log'!K54,"")</f>
        <v/>
      </c>
      <c r="P54" s="0">
        <f>IF(ISERROR(SEARCH("Bonded", M54)), CONCATENATE(M54," ", N54), M54)</f>
        <v/>
      </c>
      <c r="Q54" s="0" t="s">
        <v>54</v>
      </c>
      <c r="R54" s="0">
        <f>'Production Log'!L54</f>
        <v/>
      </c>
      <c r="S54" s="0" t="s">
        <v>54</v>
      </c>
      <c r="T54" s="0">
        <f>'Production Log'!M54</f>
        <v/>
      </c>
      <c r="U54" s="204">
        <f>'Production Log'!K54</f>
        <v/>
      </c>
      <c r="V54" s="204" t="s">
        <v>62</v>
      </c>
      <c r="W54" s="204" t="n"/>
      <c r="AC54" s="0" t="n"/>
      <c r="AD54" s="0" t="n"/>
      <c r="AE54" s="0" t="n"/>
    </row>
    <row r="55">
      <c r="A55" s="0">
        <f>'Production Log'!A55</f>
        <v/>
      </c>
      <c r="B55" s="0">
        <f>'Production Log'!B55</f>
        <v/>
      </c>
      <c r="C55" s="0">
        <f>'Production Log'!F55</f>
        <v/>
      </c>
      <c r="D55" s="0">
        <f>'Production Log'!W55</f>
        <v/>
      </c>
      <c r="E55" s="0">
        <f>'Production Log'!X55</f>
        <v/>
      </c>
      <c r="F55" s="0">
        <f>'Production Log'!Y55</f>
        <v/>
      </c>
      <c r="G55" s="0">
        <f>'Production Log'!Z55</f>
        <v/>
      </c>
      <c r="H55" s="0">
        <f>'Production Log'!C55</f>
        <v/>
      </c>
      <c r="I55" s="0">
        <f>IF(B55="Sold", "yes", IF(LEN(F55)&gt;1,IF(LEN(G55)&gt;1,IF(LEN(E55)&gt;1,IF(LEN(D55)&gt;1,"yes","no"),"no"),"no") ,"no"))</f>
        <v/>
      </c>
      <c r="J55" s="0">
        <f>IF(B55="Issues","yes", IF(B55="Cosmetic Issue", "yes", IF(B55="Perf Issue", "yes","")))</f>
        <v/>
      </c>
      <c r="K55" s="0">
        <f>IF(B55="Dead", "yes","")</f>
        <v/>
      </c>
      <c r="L55" s="0">
        <f>IF(K55="yes", "Dead", IF(LEN(D55)&lt;2,"Loose", (IF(B55="Sold","Shipped",IF(I55="yes","Assembled","Bonded")))))</f>
        <v/>
      </c>
      <c r="M55" s="0">
        <f>if(L55="Shipped",L55, IF(L55="Loose", L55, if(J55="yes", CONCATENATE("Pending ", L55), IF(I55="yes", IF(B55="Internal", "Internal", L55), IF(L55="Bonded", L55, CONCATENATE(L55, " Bonded"))))))</f>
        <v/>
      </c>
      <c r="N55" s="0">
        <f>if(len(C55)&lt;2, "", if(H55="yes", "certified", IF(ISERROR(SEARCH("TE",C55)), "PMI", "TE")))</f>
        <v/>
      </c>
      <c r="O55" s="0">
        <f>IF(L55="Shipped",'Production Log'!K55,"")</f>
        <v/>
      </c>
      <c r="P55" s="0">
        <f>IF(ISERROR(SEARCH("Bonded", M55)), CONCATENATE(M55," ", N55), M55)</f>
        <v/>
      </c>
      <c r="Q55" s="0" t="s">
        <v>54</v>
      </c>
      <c r="R55" s="0">
        <f>'Production Log'!L55</f>
        <v/>
      </c>
      <c r="S55" s="0" t="s">
        <v>54</v>
      </c>
      <c r="T55" s="0">
        <f>'Production Log'!M55</f>
        <v/>
      </c>
      <c r="U55" s="204">
        <f>'Production Log'!K55</f>
        <v/>
      </c>
      <c r="V55" s="204" t="s">
        <v>62</v>
      </c>
      <c r="W55" s="204" t="n"/>
      <c r="AC55" s="0" t="n"/>
      <c r="AD55" s="0" t="n"/>
      <c r="AE55" s="0" t="n"/>
    </row>
    <row r="56">
      <c r="A56" s="0">
        <f>'Production Log'!A56</f>
        <v/>
      </c>
      <c r="B56" s="0">
        <f>'Production Log'!B56</f>
        <v/>
      </c>
      <c r="C56" s="0">
        <f>'Production Log'!F56</f>
        <v/>
      </c>
      <c r="D56" s="0">
        <f>'Production Log'!W56</f>
        <v/>
      </c>
      <c r="E56" s="0">
        <f>'Production Log'!X56</f>
        <v/>
      </c>
      <c r="F56" s="0">
        <f>'Production Log'!Y56</f>
        <v/>
      </c>
      <c r="G56" s="0">
        <f>'Production Log'!Z56</f>
        <v/>
      </c>
      <c r="H56" s="0">
        <f>'Production Log'!C56</f>
        <v/>
      </c>
      <c r="I56" s="0">
        <f>IF(B56="Sold", "yes", IF(LEN(F56)&gt;1,IF(LEN(G56)&gt;1,IF(LEN(E56)&gt;1,IF(LEN(D56)&gt;1,"yes","no"),"no"),"no") ,"no"))</f>
        <v/>
      </c>
      <c r="J56" s="0">
        <f>IF(B56="Issues","yes", IF(B56="Cosmetic Issue", "yes", IF(B56="Perf Issue", "yes","")))</f>
        <v/>
      </c>
      <c r="K56" s="0">
        <f>IF(B56="Dead", "yes","")</f>
        <v/>
      </c>
      <c r="L56" s="0">
        <f>IF(K56="yes", "Dead", IF(LEN(D56)&lt;2,"Loose", (IF(B56="Sold","Shipped",IF(I56="yes","Assembled","Bonded")))))</f>
        <v/>
      </c>
      <c r="M56" s="0">
        <f>if(L56="Shipped",L56, IF(L56="Loose", L56, if(J56="yes", CONCATENATE("Pending ", L56), IF(I56="yes", IF(B56="Internal", "Internal", L56), IF(L56="Bonded", L56, CONCATENATE(L56, " Bonded"))))))</f>
        <v/>
      </c>
      <c r="N56" s="0">
        <f>if(len(C56)&lt;2, "", if(H56="yes", "certified", IF(ISERROR(SEARCH("TE",C56)), "PMI", "TE")))</f>
        <v/>
      </c>
      <c r="O56" s="0">
        <f>IF(L56="Shipped",'Production Log'!K56,"")</f>
        <v/>
      </c>
      <c r="P56" s="0">
        <f>IF(ISERROR(SEARCH("Bonded", M56)), CONCATENATE(M56," ", N56), M56)</f>
        <v/>
      </c>
      <c r="Q56" s="0" t="s">
        <v>54</v>
      </c>
      <c r="R56" s="0">
        <f>'Production Log'!L56</f>
        <v/>
      </c>
      <c r="S56" s="0" t="s">
        <v>54</v>
      </c>
      <c r="T56" s="0">
        <f>'Production Log'!M56</f>
        <v/>
      </c>
      <c r="U56" s="204">
        <f>'Production Log'!K56</f>
        <v/>
      </c>
      <c r="V56" s="204" t="s">
        <v>62</v>
      </c>
      <c r="W56" s="204" t="n"/>
      <c r="AC56" s="0" t="n"/>
      <c r="AD56" s="0" t="n"/>
      <c r="AE56" s="0" t="n"/>
    </row>
    <row r="57">
      <c r="A57" s="0">
        <f>'Production Log'!A57</f>
        <v/>
      </c>
      <c r="B57" s="0">
        <f>'Production Log'!B57</f>
        <v/>
      </c>
      <c r="C57" s="0">
        <f>'Production Log'!F57</f>
        <v/>
      </c>
      <c r="D57" s="0">
        <f>'Production Log'!W57</f>
        <v/>
      </c>
      <c r="E57" s="0">
        <f>'Production Log'!X57</f>
        <v/>
      </c>
      <c r="F57" s="0">
        <f>'Production Log'!Y57</f>
        <v/>
      </c>
      <c r="G57" s="0">
        <f>'Production Log'!Z57</f>
        <v/>
      </c>
      <c r="H57" s="0">
        <f>'Production Log'!C57</f>
        <v/>
      </c>
      <c r="I57" s="0">
        <f>IF(B57="Sold", "yes", IF(LEN(F57)&gt;1,IF(LEN(G57)&gt;1,IF(LEN(E57)&gt;1,IF(LEN(D57)&gt;1,"yes","no"),"no"),"no") ,"no"))</f>
        <v/>
      </c>
      <c r="J57" s="0">
        <f>IF(B57="Issues","yes", IF(B57="Cosmetic Issue", "yes", IF(B57="Perf Issue", "yes","")))</f>
        <v/>
      </c>
      <c r="K57" s="0">
        <f>IF(B57="Dead", "yes","")</f>
        <v/>
      </c>
      <c r="L57" s="0">
        <f>IF(K57="yes", "Dead", IF(LEN(D57)&lt;2,"Loose", (IF(B57="Sold","Shipped",IF(I57="yes","Assembled","Bonded")))))</f>
        <v/>
      </c>
      <c r="M57" s="0">
        <f>if(L57="Shipped",L57, IF(L57="Loose", L57, if(J57="yes", CONCATENATE("Pending ", L57), IF(I57="yes", IF(B57="Internal", "Internal", L57), IF(L57="Bonded", L57, CONCATENATE(L57, " Bonded"))))))</f>
        <v/>
      </c>
      <c r="N57" s="0">
        <f>if(len(C57)&lt;2, "", if(H57="yes", "certified", IF(ISERROR(SEARCH("TE",C57)), "PMI", "TE")))</f>
        <v/>
      </c>
      <c r="O57" s="0">
        <f>IF(L57="Shipped",'Production Log'!K57,"")</f>
        <v/>
      </c>
      <c r="P57" s="0">
        <f>IF(ISERROR(SEARCH("Bonded", M57)), CONCATENATE(M57," ", N57), M57)</f>
        <v/>
      </c>
      <c r="Q57" s="0" t="s">
        <v>54</v>
      </c>
      <c r="R57" s="0">
        <f>'Production Log'!L57</f>
        <v/>
      </c>
      <c r="S57" s="0" t="s">
        <v>54</v>
      </c>
      <c r="T57" s="0">
        <f>'Production Log'!M57</f>
        <v/>
      </c>
      <c r="U57" s="204">
        <f>'Production Log'!K57</f>
        <v/>
      </c>
      <c r="V57" s="204" t="s">
        <v>62</v>
      </c>
      <c r="W57" s="204" t="n"/>
      <c r="Y57" s="0" t="s">
        <v>63</v>
      </c>
      <c r="AC57" s="0" t="n"/>
      <c r="AD57" s="0" t="n"/>
      <c r="AE57" s="0" t="n"/>
    </row>
    <row r="58">
      <c r="A58" s="0">
        <f>'Production Log'!A58</f>
        <v/>
      </c>
      <c r="B58" s="0">
        <f>'Production Log'!B58</f>
        <v/>
      </c>
      <c r="C58" s="0">
        <f>'Production Log'!F58</f>
        <v/>
      </c>
      <c r="D58" s="0">
        <f>'Production Log'!W58</f>
        <v/>
      </c>
      <c r="E58" s="0">
        <f>'Production Log'!X58</f>
        <v/>
      </c>
      <c r="F58" s="0">
        <f>'Production Log'!Y58</f>
        <v/>
      </c>
      <c r="G58" s="0">
        <f>'Production Log'!Z58</f>
        <v/>
      </c>
      <c r="H58" s="0">
        <f>'Production Log'!C58</f>
        <v/>
      </c>
      <c r="I58" s="0">
        <f>IF(B58="Sold", "yes", IF(LEN(F58)&gt;1,IF(LEN(G58)&gt;1,IF(LEN(E58)&gt;1,IF(LEN(D58)&gt;1,"yes","no"),"no"),"no") ,"no"))</f>
        <v/>
      </c>
      <c r="J58" s="0">
        <f>IF(B58="Issues","yes", IF(B58="Cosmetic Issue", "yes", IF(B58="Perf Issue", "yes","")))</f>
        <v/>
      </c>
      <c r="K58" s="0">
        <f>IF(B58="Dead", "yes","")</f>
        <v/>
      </c>
      <c r="L58" s="0">
        <f>IF(K58="yes", "Dead", IF(LEN(D58)&lt;2,"Loose", (IF(B58="Sold","Shipped",IF(I58="yes","Assembled","Bonded")))))</f>
        <v/>
      </c>
      <c r="M58" s="0">
        <f>if(L58="Shipped",L58, IF(L58="Loose", L58, if(J58="yes", CONCATENATE("Pending ", L58), IF(I58="yes", IF(B58="Internal", "Internal", L58), IF(L58="Bonded", L58, CONCATENATE(L58, " Bonded"))))))</f>
        <v/>
      </c>
      <c r="N58" s="0">
        <f>if(len(C58)&lt;2, "", if(H58="yes", "certified", IF(ISERROR(SEARCH("TE",C58)), "PMI", "TE")))</f>
        <v/>
      </c>
      <c r="O58" s="0">
        <f>IF(L58="Shipped",'Production Log'!K58,"")</f>
        <v/>
      </c>
      <c r="P58" s="0">
        <f>IF(ISERROR(SEARCH("Bonded", M58)), CONCATENATE(M58," ", N58), M58)</f>
        <v/>
      </c>
      <c r="Q58" s="0" t="s">
        <v>54</v>
      </c>
      <c r="R58" s="0">
        <f>'Production Log'!L58</f>
        <v/>
      </c>
      <c r="S58" s="0" t="s">
        <v>54</v>
      </c>
      <c r="T58" s="0">
        <f>'Production Log'!M58</f>
        <v/>
      </c>
      <c r="U58" s="204">
        <f>'Production Log'!K58</f>
        <v/>
      </c>
      <c r="V58" s="204" t="s">
        <v>62</v>
      </c>
      <c r="W58" s="204" t="n"/>
    </row>
    <row r="59">
      <c r="A59" s="0">
        <f>'Production Log'!A59</f>
        <v/>
      </c>
      <c r="B59" s="0">
        <f>'Production Log'!B59</f>
        <v/>
      </c>
      <c r="C59" s="0">
        <f>'Production Log'!F59</f>
        <v/>
      </c>
      <c r="D59" s="0">
        <f>'Production Log'!W59</f>
        <v/>
      </c>
      <c r="E59" s="0">
        <f>'Production Log'!X59</f>
        <v/>
      </c>
      <c r="F59" s="0">
        <f>'Production Log'!Y59</f>
        <v/>
      </c>
      <c r="G59" s="0">
        <f>'Production Log'!Z59</f>
        <v/>
      </c>
      <c r="H59" s="0">
        <f>'Production Log'!C59</f>
        <v/>
      </c>
      <c r="I59" s="0">
        <f>IF(B59="Sold", "yes", IF(LEN(F59)&gt;1,IF(LEN(G59)&gt;1,IF(LEN(E59)&gt;1,IF(LEN(D59)&gt;1,"yes","no"),"no"),"no") ,"no"))</f>
        <v/>
      </c>
      <c r="J59" s="0">
        <f>IF(B59="Issues","yes", IF(B59="Cosmetic Issue", "yes", IF(B59="Perf Issue", "yes","")))</f>
        <v/>
      </c>
      <c r="K59" s="0">
        <f>IF(B59="Dead", "yes","")</f>
        <v/>
      </c>
      <c r="L59" s="0">
        <f>IF(K59="yes", "Dead", IF(LEN(D59)&lt;2,"Loose", (IF(B59="Sold","Shipped",IF(I59="yes","Assembled","Bonded")))))</f>
        <v/>
      </c>
      <c r="M59" s="0">
        <f>if(L59="Shipped",L59, IF(L59="Loose", L59, if(J59="yes", CONCATENATE("Pending ", L59), IF(I59="yes", IF(B59="Internal", "Internal", L59), IF(L59="Bonded", L59, CONCATENATE(L59, " Bonded"))))))</f>
        <v/>
      </c>
      <c r="N59" s="0">
        <f>if(len(C59)&lt;2, "", if(H59="yes", "certified", IF(ISERROR(SEARCH("TE",C59)), "PMI", "TE")))</f>
        <v/>
      </c>
      <c r="O59" s="0">
        <f>IF(L59="Shipped",'Production Log'!K59,"")</f>
        <v/>
      </c>
      <c r="P59" s="0">
        <f>IF(ISERROR(SEARCH("Bonded", M59)), CONCATENATE(M59," ", N59), M59)</f>
        <v/>
      </c>
      <c r="Q59" s="0" t="s">
        <v>54</v>
      </c>
      <c r="R59" s="0">
        <f>'Production Log'!L59</f>
        <v/>
      </c>
      <c r="S59" s="0" t="s">
        <v>54</v>
      </c>
      <c r="T59" s="0">
        <f>'Production Log'!M59</f>
        <v/>
      </c>
      <c r="U59" s="204">
        <f>'Production Log'!K59</f>
        <v/>
      </c>
      <c r="V59" s="204" t="s">
        <v>62</v>
      </c>
      <c r="W59" s="204" t="n"/>
      <c r="Z59" s="0" t="n"/>
      <c r="AA59" s="0" t="n"/>
      <c r="AB59" s="0" t="n"/>
      <c r="AC59" s="0" t="n"/>
      <c r="AD59" s="0" t="n"/>
      <c r="AE59" s="0" t="n"/>
    </row>
    <row r="60">
      <c r="A60" s="0">
        <f>'Production Log'!A60</f>
        <v/>
      </c>
      <c r="B60" s="0">
        <f>'Production Log'!B60</f>
        <v/>
      </c>
      <c r="C60" s="0">
        <f>'Production Log'!F60</f>
        <v/>
      </c>
      <c r="D60" s="0">
        <f>'Production Log'!W60</f>
        <v/>
      </c>
      <c r="E60" s="0">
        <f>'Production Log'!X60</f>
        <v/>
      </c>
      <c r="F60" s="0">
        <f>'Production Log'!Y60</f>
        <v/>
      </c>
      <c r="G60" s="0">
        <f>'Production Log'!Z60</f>
        <v/>
      </c>
      <c r="H60" s="0">
        <f>'Production Log'!C60</f>
        <v/>
      </c>
      <c r="I60" s="0">
        <f>IF(B60="Sold", "yes", IF(LEN(F60)&gt;1,IF(LEN(G60)&gt;1,IF(LEN(E60)&gt;1,IF(LEN(D60)&gt;1,"yes","no"),"no"),"no") ,"no"))</f>
        <v/>
      </c>
      <c r="J60" s="0">
        <f>IF(B60="Issues","yes", IF(B60="Cosmetic Issue", "yes", IF(B60="Perf Issue", "yes","")))</f>
        <v/>
      </c>
      <c r="K60" s="0">
        <f>IF(B60="Dead", "yes","")</f>
        <v/>
      </c>
      <c r="L60" s="0">
        <f>IF(K60="yes", "Dead", IF(LEN(D60)&lt;2,"Loose", (IF(B60="Sold","Shipped",IF(I60="yes","Assembled","Bonded")))))</f>
        <v/>
      </c>
      <c r="M60" s="0">
        <f>if(L60="Shipped",L60, IF(L60="Loose", L60, if(J60="yes", CONCATENATE("Pending ", L60), IF(I60="yes", IF(B60="Internal", "Internal", L60), IF(L60="Bonded", L60, CONCATENATE(L60, " Bonded"))))))</f>
        <v/>
      </c>
      <c r="N60" s="0">
        <f>if(len(C60)&lt;2, "", if(H60="yes", "certified", IF(ISERROR(SEARCH("TE",C60)), "PMI", "TE")))</f>
        <v/>
      </c>
      <c r="O60" s="0">
        <f>IF(L60="Shipped",'Production Log'!K60,"")</f>
        <v/>
      </c>
      <c r="P60" s="0">
        <f>IF(ISERROR(SEARCH("Bonded", M60)), CONCATENATE(M60," ", N60), M60)</f>
        <v/>
      </c>
      <c r="Q60" s="0" t="s">
        <v>52</v>
      </c>
      <c r="R60" s="0">
        <f>'Production Log'!L60</f>
        <v/>
      </c>
      <c r="S60" s="0" t="s">
        <v>52</v>
      </c>
      <c r="T60" s="0">
        <f>'Production Log'!M60</f>
        <v/>
      </c>
      <c r="U60" s="204">
        <f>'Production Log'!K60</f>
        <v/>
      </c>
      <c r="V60" s="204" t="s">
        <v>53</v>
      </c>
      <c r="W60" s="204" t="n"/>
    </row>
    <row r="61">
      <c r="A61" s="0">
        <f>'Production Log'!A61</f>
        <v/>
      </c>
      <c r="B61" s="0">
        <f>'Production Log'!B61</f>
        <v/>
      </c>
      <c r="C61" s="0">
        <f>'Production Log'!F61</f>
        <v/>
      </c>
      <c r="D61" s="0">
        <f>'Production Log'!W61</f>
        <v/>
      </c>
      <c r="E61" s="0">
        <f>'Production Log'!X61</f>
        <v/>
      </c>
      <c r="F61" s="0">
        <f>'Production Log'!Y61</f>
        <v/>
      </c>
      <c r="G61" s="0">
        <f>'Production Log'!Z61</f>
        <v/>
      </c>
      <c r="H61" s="0">
        <f>'Production Log'!C61</f>
        <v/>
      </c>
      <c r="I61" s="0">
        <f>IF(B61="Sold", "yes", IF(LEN(F61)&gt;1,IF(LEN(G61)&gt;1,IF(LEN(E61)&gt;1,IF(LEN(D61)&gt;1,"yes","no"),"no"),"no") ,"no"))</f>
        <v/>
      </c>
      <c r="J61" s="0">
        <f>IF(B61="Issues","yes", IF(B61="Cosmetic Issue", "yes", IF(B61="Perf Issue", "yes","")))</f>
        <v/>
      </c>
      <c r="K61" s="0">
        <f>IF(B61="Dead", "yes","")</f>
        <v/>
      </c>
      <c r="L61" s="0">
        <f>IF(K61="yes", "Dead", IF(LEN(D61)&lt;2,"Loose", (IF(B61="Sold","Shipped",IF(I61="yes","Assembled","Bonded")))))</f>
        <v/>
      </c>
      <c r="M61" s="0">
        <f>if(L61="Shipped",L61, IF(L61="Loose", L61, if(J61="yes", CONCATENATE("Pending ", L61), IF(I61="yes", IF(B61="Internal", "Internal", L61), IF(L61="Bonded", L61, CONCATENATE(L61, " Bonded"))))))</f>
        <v/>
      </c>
      <c r="N61" s="0">
        <f>if(len(C61)&lt;2, "", if(H61="yes", "certified", IF(ISERROR(SEARCH("TE",C61)), "PMI", "TE")))</f>
        <v/>
      </c>
      <c r="O61" s="0">
        <f>IF(L61="Shipped",'Production Log'!K61,"")</f>
        <v/>
      </c>
      <c r="P61" s="0">
        <f>IF(ISERROR(SEARCH("Bonded", M61)), CONCATENATE(M61," ", N61), M61)</f>
        <v/>
      </c>
      <c r="Q61" s="0" t="s">
        <v>54</v>
      </c>
      <c r="R61" s="0">
        <f>'Production Log'!L61</f>
        <v/>
      </c>
      <c r="S61" s="0" t="s">
        <v>54</v>
      </c>
      <c r="T61" s="0">
        <f>'Production Log'!M61</f>
        <v/>
      </c>
      <c r="U61" s="204">
        <f>'Production Log'!K61</f>
        <v/>
      </c>
      <c r="V61" s="204" t="s">
        <v>64</v>
      </c>
      <c r="W61" s="204" t="n"/>
    </row>
    <row r="62">
      <c r="A62" s="0">
        <f>'Production Log'!A62</f>
        <v/>
      </c>
      <c r="B62" s="0">
        <f>'Production Log'!B62</f>
        <v/>
      </c>
      <c r="C62" s="0">
        <f>'Production Log'!F62</f>
        <v/>
      </c>
      <c r="D62" s="0">
        <f>'Production Log'!W62</f>
        <v/>
      </c>
      <c r="E62" s="0">
        <f>'Production Log'!X62</f>
        <v/>
      </c>
      <c r="F62" s="0">
        <f>'Production Log'!Y62</f>
        <v/>
      </c>
      <c r="G62" s="0">
        <f>'Production Log'!Z62</f>
        <v/>
      </c>
      <c r="H62" s="0">
        <f>'Production Log'!C62</f>
        <v/>
      </c>
      <c r="I62" s="0">
        <f>IF(B62="Sold", "yes", IF(LEN(F62)&gt;1,IF(LEN(G62)&gt;1,IF(LEN(E62)&gt;1,IF(LEN(D62)&gt;1,"yes","no"),"no"),"no") ,"no"))</f>
        <v/>
      </c>
      <c r="J62" s="0">
        <f>IF(B62="Issues","yes", IF(B62="Cosmetic Issue", "yes", IF(B62="Perf Issue", "yes","")))</f>
        <v/>
      </c>
      <c r="K62" s="0">
        <f>IF(B62="Dead", "yes","")</f>
        <v/>
      </c>
      <c r="L62" s="0">
        <f>IF(K62="yes", "Dead", IF(LEN(D62)&lt;2,"Loose", (IF(B62="Sold","Shipped",IF(I62="yes","Assembled","Bonded")))))</f>
        <v/>
      </c>
      <c r="M62" s="0">
        <f>if(L62="Shipped",L62, IF(L62="Loose", L62, if(J62="yes", CONCATENATE("Pending ", L62), IF(I62="yes", IF(B62="Internal", "Internal", L62), IF(L62="Bonded", L62, CONCATENATE(L62, " Bonded"))))))</f>
        <v/>
      </c>
      <c r="N62" s="0">
        <f>if(len(C62)&lt;2, "", if(H62="yes", "certified", IF(ISERROR(SEARCH("TE",C62)), "PMI", "TE")))</f>
        <v/>
      </c>
      <c r="O62" s="0">
        <f>IF(L62="Shipped",'Production Log'!K62,"")</f>
        <v/>
      </c>
      <c r="P62" s="0">
        <f>IF(ISERROR(SEARCH("Bonded", M62)), CONCATENATE(M62," ", N62), M62)</f>
        <v/>
      </c>
      <c r="Q62" s="0" t="s">
        <v>52</v>
      </c>
      <c r="R62" s="0">
        <f>'Production Log'!L62</f>
        <v/>
      </c>
      <c r="S62" s="0" t="s">
        <v>52</v>
      </c>
      <c r="T62" s="0">
        <f>'Production Log'!M62</f>
        <v/>
      </c>
      <c r="U62" s="204">
        <f>'Production Log'!K62</f>
        <v/>
      </c>
      <c r="V62" s="204" t="s">
        <v>53</v>
      </c>
      <c r="W62" s="204" t="n"/>
    </row>
    <row r="63">
      <c r="A63" s="0">
        <f>'Production Log'!A63</f>
        <v/>
      </c>
      <c r="B63" s="0">
        <f>'Production Log'!B63</f>
        <v/>
      </c>
      <c r="C63" s="0">
        <f>'Production Log'!F63</f>
        <v/>
      </c>
      <c r="D63" s="0">
        <f>'Production Log'!W63</f>
        <v/>
      </c>
      <c r="E63" s="0">
        <f>'Production Log'!X63</f>
        <v/>
      </c>
      <c r="F63" s="0">
        <f>'Production Log'!Y63</f>
        <v/>
      </c>
      <c r="G63" s="0">
        <f>'Production Log'!Z63</f>
        <v/>
      </c>
      <c r="H63" s="0">
        <f>'Production Log'!C63</f>
        <v/>
      </c>
      <c r="I63" s="0">
        <f>IF(B63="Sold", "yes", IF(LEN(F63)&gt;1,IF(LEN(G63)&gt;1,IF(LEN(E63)&gt;1,IF(LEN(D63)&gt;1,"yes","no"),"no"),"no") ,"no"))</f>
        <v/>
      </c>
      <c r="J63" s="0">
        <f>IF(B63="Issues","yes", IF(B63="Cosmetic Issue", "yes", IF(B63="Perf Issue", "yes","")))</f>
        <v/>
      </c>
      <c r="K63" s="0">
        <f>IF(B63="Dead", "yes","")</f>
        <v/>
      </c>
      <c r="L63" s="0">
        <f>IF(K63="yes", "Dead", IF(LEN(D63)&lt;2,"Loose", (IF(B63="Sold","Shipped",IF(I63="yes","Assembled","Bonded")))))</f>
        <v/>
      </c>
      <c r="M63" s="0">
        <f>if(L63="Shipped",L63, IF(L63="Loose", L63, if(J63="yes", CONCATENATE("Pending ", L63), IF(I63="yes", IF(B63="Internal", "Internal", L63), IF(L63="Bonded", L63, CONCATENATE(L63, " Bonded"))))))</f>
        <v/>
      </c>
      <c r="N63" s="0">
        <f>if(len(C63)&lt;2, "", if(H63="yes", "certified", IF(ISERROR(SEARCH("TE",C63)), "PMI", "TE")))</f>
        <v/>
      </c>
      <c r="O63" s="0">
        <f>IF(L63="Shipped",'Production Log'!K63,"")</f>
        <v/>
      </c>
      <c r="P63" s="0">
        <f>IF(ISERROR(SEARCH("Bonded", M63)), CONCATENATE(M63," ", N63), M63)</f>
        <v/>
      </c>
      <c r="Q63" s="0" t="s">
        <v>54</v>
      </c>
      <c r="R63" s="0">
        <f>'Production Log'!L63</f>
        <v/>
      </c>
      <c r="S63" s="0" t="s">
        <v>54</v>
      </c>
      <c r="T63" s="0">
        <f>'Production Log'!M63</f>
        <v/>
      </c>
      <c r="U63" s="204">
        <f>'Production Log'!K63</f>
        <v/>
      </c>
      <c r="V63" s="204" t="s">
        <v>64</v>
      </c>
      <c r="W63" s="204" t="n"/>
    </row>
    <row r="64">
      <c r="A64" s="0">
        <f>'Production Log'!A64</f>
        <v/>
      </c>
      <c r="B64" s="0">
        <f>'Production Log'!B64</f>
        <v/>
      </c>
      <c r="C64" s="0">
        <f>'Production Log'!F64</f>
        <v/>
      </c>
      <c r="D64" s="0">
        <f>'Production Log'!W64</f>
        <v/>
      </c>
      <c r="E64" s="0">
        <f>'Production Log'!X64</f>
        <v/>
      </c>
      <c r="F64" s="0">
        <f>'Production Log'!Y64</f>
        <v/>
      </c>
      <c r="G64" s="0">
        <f>'Production Log'!Z64</f>
        <v/>
      </c>
      <c r="H64" s="0">
        <f>'Production Log'!C64</f>
        <v/>
      </c>
      <c r="I64" s="0">
        <f>IF(B64="Sold", "yes", IF(LEN(F64)&gt;1,IF(LEN(G64)&gt;1,IF(LEN(E64)&gt;1,IF(LEN(D64)&gt;1,"yes","no"),"no"),"no") ,"no"))</f>
        <v/>
      </c>
      <c r="J64" s="0">
        <f>IF(B64="Issues","yes", IF(B64="Cosmetic Issue", "yes", IF(B64="Perf Issue", "yes","")))</f>
        <v/>
      </c>
      <c r="K64" s="0">
        <f>IF(B64="Dead", "yes","")</f>
        <v/>
      </c>
      <c r="L64" s="0">
        <f>IF(K64="yes", "Dead", IF(LEN(D64)&lt;2,"Loose", (IF(B64="Sold","Shipped",IF(I64="yes","Assembled","Bonded")))))</f>
        <v/>
      </c>
      <c r="M64" s="0">
        <f>if(L64="Shipped",L64, IF(L64="Loose", L64, if(J64="yes", CONCATENATE("Pending ", L64), IF(I64="yes", IF(B64="Internal", "Internal", L64), IF(L64="Bonded", L64, CONCATENATE(L64, " Bonded"))))))</f>
        <v/>
      </c>
      <c r="N64" s="0">
        <f>if(len(C64)&lt;2, "", if(H64="yes", "certified", IF(ISERROR(SEARCH("TE",C64)), "PMI", "TE")))</f>
        <v/>
      </c>
      <c r="O64" s="0">
        <f>IF(L64="Shipped",'Production Log'!K64,"")</f>
        <v/>
      </c>
      <c r="P64" s="0">
        <f>IF(ISERROR(SEARCH("Bonded", M64)), CONCATENATE(M64," ", N64), M64)</f>
        <v/>
      </c>
      <c r="Q64" s="0" t="s">
        <v>52</v>
      </c>
      <c r="R64" s="0">
        <f>'Production Log'!L64</f>
        <v/>
      </c>
      <c r="S64" s="0" t="s">
        <v>52</v>
      </c>
      <c r="T64" s="0">
        <f>'Production Log'!M64</f>
        <v/>
      </c>
      <c r="U64" s="204">
        <f>'Production Log'!K64</f>
        <v/>
      </c>
      <c r="V64" s="204" t="s">
        <v>53</v>
      </c>
      <c r="W64" s="204" t="n"/>
    </row>
    <row r="65">
      <c r="A65" s="0">
        <f>'Production Log'!A65</f>
        <v/>
      </c>
      <c r="B65" s="0">
        <f>'Production Log'!B65</f>
        <v/>
      </c>
      <c r="C65" s="0">
        <f>'Production Log'!F65</f>
        <v/>
      </c>
      <c r="D65" s="0">
        <f>'Production Log'!W65</f>
        <v/>
      </c>
      <c r="E65" s="0">
        <f>'Production Log'!X65</f>
        <v/>
      </c>
      <c r="F65" s="0">
        <f>'Production Log'!Y65</f>
        <v/>
      </c>
      <c r="G65" s="0">
        <f>'Production Log'!Z65</f>
        <v/>
      </c>
      <c r="H65" s="0">
        <f>'Production Log'!C65</f>
        <v/>
      </c>
      <c r="I65" s="0">
        <f>IF(B65="Sold", "yes", IF(LEN(F65)&gt;1,IF(LEN(G65)&gt;1,IF(LEN(E65)&gt;1,IF(LEN(D65)&gt;1,"yes","no"),"no"),"no") ,"no"))</f>
        <v/>
      </c>
      <c r="J65" s="0">
        <f>IF(B65="Issues","yes", IF(B65="Cosmetic Issue", "yes", IF(B65="Perf Issue", "yes","")))</f>
        <v/>
      </c>
      <c r="K65" s="0">
        <f>IF(B65="Dead", "yes","")</f>
        <v/>
      </c>
      <c r="L65" s="0">
        <f>IF(K65="yes", "Dead", IF(LEN(D65)&lt;2,"Loose", (IF(B65="Sold","Shipped",IF(I65="yes","Assembled","Bonded")))))</f>
        <v/>
      </c>
      <c r="M65" s="0">
        <f>if(L65="Shipped",L65, IF(L65="Loose", L65, if(J65="yes", CONCATENATE("Pending ", L65), IF(I65="yes", IF(B65="Internal", "Internal", L65), IF(L65="Bonded", L65, CONCATENATE(L65, " Bonded"))))))</f>
        <v/>
      </c>
      <c r="N65" s="0">
        <f>if(len(C65)&lt;2, "", if(H65="yes", "certified", IF(ISERROR(SEARCH("TE",C65)), "PMI", "TE")))</f>
        <v/>
      </c>
      <c r="O65" s="0">
        <f>IF(L65="Shipped",'Production Log'!K65,"")</f>
        <v/>
      </c>
      <c r="P65" s="0">
        <f>IF(ISERROR(SEARCH("Bonded", M65)), CONCATENATE(M65," ", N65), M65)</f>
        <v/>
      </c>
      <c r="Q65" s="0" t="s">
        <v>54</v>
      </c>
      <c r="R65" s="0">
        <f>'Production Log'!L65</f>
        <v/>
      </c>
      <c r="S65" s="0" t="s">
        <v>54</v>
      </c>
      <c r="T65" s="0">
        <f>'Production Log'!M65</f>
        <v/>
      </c>
      <c r="U65" s="204">
        <f>'Production Log'!K65</f>
        <v/>
      </c>
      <c r="V65" s="204" t="s">
        <v>64</v>
      </c>
      <c r="W65" s="204" t="n"/>
    </row>
    <row r="66">
      <c r="A66" s="0">
        <f>'Production Log'!A66</f>
        <v/>
      </c>
      <c r="B66" s="0">
        <f>'Production Log'!B66</f>
        <v/>
      </c>
      <c r="C66" s="0">
        <f>'Production Log'!F66</f>
        <v/>
      </c>
      <c r="D66" s="0">
        <f>'Production Log'!W66</f>
        <v/>
      </c>
      <c r="E66" s="0">
        <f>'Production Log'!X66</f>
        <v/>
      </c>
      <c r="F66" s="0">
        <f>'Production Log'!Y66</f>
        <v/>
      </c>
      <c r="G66" s="0">
        <f>'Production Log'!Z66</f>
        <v/>
      </c>
      <c r="H66" s="0">
        <f>'Production Log'!C66</f>
        <v/>
      </c>
      <c r="I66" s="0">
        <f>IF(B66="Sold", "yes", IF(LEN(F66)&gt;1,IF(LEN(G66)&gt;1,IF(LEN(E66)&gt;1,IF(LEN(D66)&gt;1,"yes","no"),"no"),"no") ,"no"))</f>
        <v/>
      </c>
      <c r="J66" s="0">
        <f>IF(B66="Issues","yes", IF(B66="Cosmetic Issue", "yes", IF(B66="Perf Issue", "yes","")))</f>
        <v/>
      </c>
      <c r="K66" s="0">
        <f>IF(B66="Dead", "yes","")</f>
        <v/>
      </c>
      <c r="L66" s="0">
        <f>IF(K66="yes", "Dead", IF(LEN(D66)&lt;2,"Loose", (IF(B66="Sold","Shipped",IF(I66="yes","Assembled","Bonded")))))</f>
        <v/>
      </c>
      <c r="M66" s="0">
        <f>if(L66="Shipped",L66, IF(L66="Loose", L66, if(J66="yes", CONCATENATE("Pending ", L66), IF(I66="yes", IF(B66="Internal", "Internal", L66), IF(L66="Bonded", L66, CONCATENATE(L66, " Bonded"))))))</f>
        <v/>
      </c>
      <c r="N66" s="0">
        <f>if(len(C66)&lt;2, "", if(H66="yes", "certified", IF(ISERROR(SEARCH("TE",C66)), "PMI", "TE")))</f>
        <v/>
      </c>
      <c r="O66" s="0">
        <f>IF(L66="Shipped",'Production Log'!K66,"")</f>
        <v/>
      </c>
      <c r="P66" s="0">
        <f>IF(ISERROR(SEARCH("Bonded", M66)), CONCATENATE(M66," ", N66), M66)</f>
        <v/>
      </c>
      <c r="Q66" s="0" t="s">
        <v>52</v>
      </c>
      <c r="R66" s="0">
        <f>'Production Log'!L66</f>
        <v/>
      </c>
      <c r="S66" s="0" t="s">
        <v>52</v>
      </c>
      <c r="T66" s="0">
        <f>'Production Log'!M66</f>
        <v/>
      </c>
      <c r="U66" s="204">
        <f>'Production Log'!K66</f>
        <v/>
      </c>
      <c r="V66" s="204" t="s">
        <v>53</v>
      </c>
      <c r="W66" s="204" t="n"/>
    </row>
    <row r="67">
      <c r="A67" s="0">
        <f>'Production Log'!A67</f>
        <v/>
      </c>
      <c r="B67" s="0">
        <f>'Production Log'!B67</f>
        <v/>
      </c>
      <c r="C67" s="0">
        <f>'Production Log'!F67</f>
        <v/>
      </c>
      <c r="D67" s="0">
        <f>'Production Log'!W67</f>
        <v/>
      </c>
      <c r="E67" s="0">
        <f>'Production Log'!X67</f>
        <v/>
      </c>
      <c r="F67" s="0">
        <f>'Production Log'!Y67</f>
        <v/>
      </c>
      <c r="G67" s="0">
        <f>'Production Log'!Z67</f>
        <v/>
      </c>
      <c r="H67" s="0">
        <f>'Production Log'!C67</f>
        <v/>
      </c>
      <c r="I67" s="0">
        <f>IF(B67="Sold", "yes", IF(LEN(F67)&gt;1,IF(LEN(G67)&gt;1,IF(LEN(E67)&gt;1,IF(LEN(D67)&gt;1,"yes","no"),"no"),"no") ,"no"))</f>
        <v/>
      </c>
      <c r="J67" s="0">
        <f>IF(B67="Issues","yes", IF(B67="Cosmetic Issue", "yes", IF(B67="Perf Issue", "yes","")))</f>
        <v/>
      </c>
      <c r="K67" s="0">
        <f>IF(B67="Dead", "yes","")</f>
        <v/>
      </c>
      <c r="L67" s="0">
        <f>IF(K67="yes", "Dead", IF(LEN(D67)&lt;2,"Loose", (IF(B67="Sold","Shipped",IF(I67="yes","Assembled","Bonded")))))</f>
        <v/>
      </c>
      <c r="M67" s="0">
        <f>if(L67="Shipped",L67, IF(L67="Loose", L67, if(J67="yes", CONCATENATE("Pending ", L67), IF(I67="yes", IF(B67="Internal", "Internal", L67), IF(L67="Bonded", L67, CONCATENATE(L67, " Bonded"))))))</f>
        <v/>
      </c>
      <c r="N67" s="0">
        <f>if(len(C67)&lt;2, "", if(H67="yes", "certified", IF(ISERROR(SEARCH("TE",C67)), "PMI", "TE")))</f>
        <v/>
      </c>
      <c r="O67" s="0">
        <f>IF(L67="Shipped",'Production Log'!K67,"")</f>
        <v/>
      </c>
      <c r="P67" s="0">
        <f>IF(ISERROR(SEARCH("Bonded", M67)), CONCATENATE(M67," ", N67), M67)</f>
        <v/>
      </c>
      <c r="Q67" s="0" t="s">
        <v>54</v>
      </c>
      <c r="R67" s="0">
        <f>'Production Log'!L67</f>
        <v/>
      </c>
      <c r="S67" s="0" t="s">
        <v>54</v>
      </c>
      <c r="T67" s="0">
        <f>'Production Log'!M67</f>
        <v/>
      </c>
      <c r="U67" s="204">
        <f>'Production Log'!K67</f>
        <v/>
      </c>
      <c r="V67" s="204" t="s">
        <v>64</v>
      </c>
      <c r="W67" s="204" t="n"/>
    </row>
    <row r="68">
      <c r="A68" s="0">
        <f>'Production Log'!A68</f>
        <v/>
      </c>
      <c r="B68" s="0">
        <f>'Production Log'!B68</f>
        <v/>
      </c>
      <c r="C68" s="0">
        <f>'Production Log'!F68</f>
        <v/>
      </c>
      <c r="D68" s="0">
        <f>'Production Log'!W68</f>
        <v/>
      </c>
      <c r="E68" s="0">
        <f>'Production Log'!X68</f>
        <v/>
      </c>
      <c r="F68" s="0">
        <f>'Production Log'!Y68</f>
        <v/>
      </c>
      <c r="G68" s="0">
        <f>'Production Log'!Z68</f>
        <v/>
      </c>
      <c r="H68" s="0">
        <f>'Production Log'!C68</f>
        <v/>
      </c>
      <c r="I68" s="0">
        <f>IF(B68="Sold", "yes", IF(LEN(F68)&gt;1,IF(LEN(G68)&gt;1,IF(LEN(E68)&gt;1,IF(LEN(D68)&gt;1,"yes","no"),"no"),"no") ,"no"))</f>
        <v/>
      </c>
      <c r="J68" s="0">
        <f>IF(B68="Issues","yes", IF(B68="Cosmetic Issue", "yes", IF(B68="Perf Issue", "yes","")))</f>
        <v/>
      </c>
      <c r="K68" s="0">
        <f>IF(B68="Dead", "yes","")</f>
        <v/>
      </c>
      <c r="L68" s="0">
        <f>IF(K68="yes", "Dead", IF(LEN(D68)&lt;2,"Loose", (IF(B68="Sold","Shipped",IF(I68="yes","Assembled","Bonded")))))</f>
        <v/>
      </c>
      <c r="M68" s="0">
        <f>if(L68="Shipped",L68, IF(L68="Loose", L68, if(J68="yes", CONCATENATE("Pending ", L68), IF(I68="yes", IF(B68="Internal", "Internal", L68), IF(L68="Bonded", L68, CONCATENATE(L68, " Bonded"))))))</f>
        <v/>
      </c>
      <c r="N68" s="0">
        <f>if(len(C68)&lt;2, "", if(H68="yes", "certified", IF(ISERROR(SEARCH("TE",C68)), "PMI", "TE")))</f>
        <v/>
      </c>
      <c r="O68" s="0">
        <f>IF(L68="Shipped",'Production Log'!K68,"")</f>
        <v/>
      </c>
      <c r="P68" s="0">
        <f>IF(ISERROR(SEARCH("Bonded", M68)), CONCATENATE(M68," ", N68), M68)</f>
        <v/>
      </c>
      <c r="Q68" s="0" t="s">
        <v>54</v>
      </c>
      <c r="R68" s="0">
        <f>'Production Log'!L68</f>
        <v/>
      </c>
      <c r="S68" s="0" t="s">
        <v>54</v>
      </c>
      <c r="T68" s="0">
        <f>'Production Log'!M68</f>
        <v/>
      </c>
      <c r="U68" s="204">
        <f>'Production Log'!K68</f>
        <v/>
      </c>
      <c r="V68" s="204" t="s">
        <v>64</v>
      </c>
      <c r="W68" s="204" t="n"/>
    </row>
    <row r="69">
      <c r="A69" s="0">
        <f>'Production Log'!A69</f>
        <v/>
      </c>
      <c r="B69" s="0">
        <f>'Production Log'!B69</f>
        <v/>
      </c>
      <c r="C69" s="0">
        <f>'Production Log'!F69</f>
        <v/>
      </c>
      <c r="D69" s="0">
        <f>'Production Log'!W69</f>
        <v/>
      </c>
      <c r="E69" s="0">
        <f>'Production Log'!X69</f>
        <v/>
      </c>
      <c r="F69" s="0">
        <f>'Production Log'!Y69</f>
        <v/>
      </c>
      <c r="G69" s="0">
        <f>'Production Log'!Z69</f>
        <v/>
      </c>
      <c r="H69" s="0">
        <f>'Production Log'!C69</f>
        <v/>
      </c>
      <c r="I69" s="0">
        <f>IF(B69="Sold", "yes", IF(LEN(F69)&gt;1,IF(LEN(G69)&gt;1,IF(LEN(E69)&gt;1,IF(LEN(D69)&gt;1,"yes","no"),"no"),"no") ,"no"))</f>
        <v/>
      </c>
      <c r="J69" s="0">
        <f>IF(B69="Issues","yes", IF(B69="Cosmetic Issue", "yes", IF(B69="Perf Issue", "yes","")))</f>
        <v/>
      </c>
      <c r="K69" s="0">
        <f>IF(B69="Dead", "yes","")</f>
        <v/>
      </c>
      <c r="L69" s="0">
        <f>IF(K69="yes", "Dead", IF(LEN(D69)&lt;2,"Loose", (IF(B69="Sold","Shipped",IF(I69="yes","Assembled","Bonded")))))</f>
        <v/>
      </c>
      <c r="M69" s="0">
        <f>if(L69="Shipped",L69, IF(L69="Loose", L69, if(J69="yes", CONCATENATE("Pending ", L69), IF(I69="yes", IF(B69="Internal", "Internal", L69), IF(L69="Bonded", L69, CONCATENATE(L69, " Bonded"))))))</f>
        <v/>
      </c>
      <c r="N69" s="0">
        <f>if(len(C69)&lt;2, "", if(H69="yes", "certified", IF(ISERROR(SEARCH("TE",C69)), "PMI", "TE")))</f>
        <v/>
      </c>
      <c r="O69" s="0">
        <f>IF(L69="Shipped",'Production Log'!K69,"")</f>
        <v/>
      </c>
      <c r="P69" s="0">
        <f>IF(ISERROR(SEARCH("Bonded", M69)), CONCATENATE(M69," ", N69), M69)</f>
        <v/>
      </c>
      <c r="Q69" s="0" t="s">
        <v>54</v>
      </c>
      <c r="R69" s="0">
        <f>'Production Log'!L69</f>
        <v/>
      </c>
      <c r="S69" s="0" t="s">
        <v>54</v>
      </c>
      <c r="T69" s="0">
        <f>'Production Log'!M69</f>
        <v/>
      </c>
      <c r="U69" s="204">
        <f>'Production Log'!K69</f>
        <v/>
      </c>
      <c r="V69" s="204" t="s">
        <v>64</v>
      </c>
      <c r="W69" s="204" t="n"/>
    </row>
    <row r="70">
      <c r="A70" s="0">
        <f>'Production Log'!A70</f>
        <v/>
      </c>
      <c r="B70" s="0">
        <f>'Production Log'!B70</f>
        <v/>
      </c>
      <c r="C70" s="0">
        <f>'Production Log'!F70</f>
        <v/>
      </c>
      <c r="D70" s="0">
        <f>'Production Log'!W70</f>
        <v/>
      </c>
      <c r="E70" s="0">
        <f>'Production Log'!X70</f>
        <v/>
      </c>
      <c r="F70" s="0">
        <f>'Production Log'!Y70</f>
        <v/>
      </c>
      <c r="G70" s="0">
        <f>'Production Log'!Z70</f>
        <v/>
      </c>
      <c r="H70" s="0">
        <f>'Production Log'!C70</f>
        <v/>
      </c>
      <c r="I70" s="0">
        <f>IF(B70="Sold", "yes", IF(LEN(F70)&gt;1,IF(LEN(G70)&gt;1,IF(LEN(E70)&gt;1,IF(LEN(D70)&gt;1,"yes","no"),"no"),"no") ,"no"))</f>
        <v/>
      </c>
      <c r="J70" s="0">
        <f>IF(B70="Issues","yes", IF(B70="Cosmetic Issue", "yes", IF(B70="Perf Issue", "yes","")))</f>
        <v/>
      </c>
      <c r="K70" s="0">
        <f>IF(B70="Dead", "yes","")</f>
        <v/>
      </c>
      <c r="L70" s="0">
        <f>IF(K70="yes", "Dead", IF(LEN(D70)&lt;2,"Loose", (IF(B70="Sold","Shipped",IF(I70="yes","Assembled","Bonded")))))</f>
        <v/>
      </c>
      <c r="M70" s="0">
        <f>if(L70="Shipped",L70, IF(L70="Loose", L70, if(J70="yes", CONCATENATE("Pending ", L70), IF(I70="yes", IF(B70="Internal", "Internal", L70), IF(L70="Bonded", L70, CONCATENATE(L70, " Bonded"))))))</f>
        <v/>
      </c>
      <c r="N70" s="0">
        <f>if(len(C70)&lt;2, "", if(H70="yes", "certified", IF(ISERROR(SEARCH("TE",C70)), "PMI", "TE")))</f>
        <v/>
      </c>
      <c r="O70" s="0">
        <f>IF(L70="Shipped",'Production Log'!K70,"")</f>
        <v/>
      </c>
      <c r="P70" s="0">
        <f>IF(ISERROR(SEARCH("Bonded", M70)), CONCATENATE(M70," ", N70), M70)</f>
        <v/>
      </c>
      <c r="Q70" s="0" t="s">
        <v>54</v>
      </c>
      <c r="R70" s="0">
        <f>'Production Log'!L70</f>
        <v/>
      </c>
      <c r="S70" s="0" t="s">
        <v>54</v>
      </c>
      <c r="T70" s="0">
        <f>'Production Log'!M70</f>
        <v/>
      </c>
      <c r="U70" s="204">
        <f>'Production Log'!K70</f>
        <v/>
      </c>
      <c r="V70" s="204" t="s">
        <v>64</v>
      </c>
      <c r="W70" s="204" t="n"/>
    </row>
    <row r="71">
      <c r="A71" s="0">
        <f>'Production Log'!A71</f>
        <v/>
      </c>
      <c r="B71" s="0">
        <f>'Production Log'!B71</f>
        <v/>
      </c>
      <c r="C71" s="0">
        <f>'Production Log'!F71</f>
        <v/>
      </c>
      <c r="D71" s="0">
        <f>'Production Log'!W71</f>
        <v/>
      </c>
      <c r="E71" s="0">
        <f>'Production Log'!X71</f>
        <v/>
      </c>
      <c r="F71" s="0">
        <f>'Production Log'!Y71</f>
        <v/>
      </c>
      <c r="G71" s="0">
        <f>'Production Log'!Z71</f>
        <v/>
      </c>
      <c r="H71" s="0">
        <f>'Production Log'!C71</f>
        <v/>
      </c>
      <c r="I71" s="0">
        <f>IF(B71="Sold", "yes", IF(LEN(F71)&gt;1,IF(LEN(G71)&gt;1,IF(LEN(E71)&gt;1,IF(LEN(D71)&gt;1,"yes","no"),"no"),"no") ,"no"))</f>
        <v/>
      </c>
      <c r="J71" s="0">
        <f>IF(B71="Issues","yes", IF(B71="Cosmetic Issue", "yes", IF(B71="Perf Issue", "yes","")))</f>
        <v/>
      </c>
      <c r="K71" s="0">
        <f>IF(B71="Dead", "yes","")</f>
        <v/>
      </c>
      <c r="L71" s="0">
        <f>IF(K71="yes", "Dead", IF(LEN(D71)&lt;2,"Loose", (IF(B71="Sold","Shipped",IF(I71="yes","Assembled","Bonded")))))</f>
        <v/>
      </c>
      <c r="M71" s="0">
        <f>if(L71="Shipped",L71, IF(L71="Loose", L71, if(J71="yes", CONCATENATE("Pending ", L71), IF(I71="yes", IF(B71="Internal", "Internal", L71), IF(L71="Bonded", L71, CONCATENATE(L71, " Bonded"))))))</f>
        <v/>
      </c>
      <c r="N71" s="0">
        <f>if(len(C71)&lt;2, "", if(H71="yes", "certified", IF(ISERROR(SEARCH("TE",C71)), "PMI", "TE")))</f>
        <v/>
      </c>
      <c r="O71" s="0">
        <f>IF(L71="Shipped",'Production Log'!K71,"")</f>
        <v/>
      </c>
      <c r="P71" s="0">
        <f>IF(ISERROR(SEARCH("Bonded", M71)), CONCATENATE(M71," ", N71), M71)</f>
        <v/>
      </c>
      <c r="Q71" s="0" t="s">
        <v>54</v>
      </c>
      <c r="R71" s="0">
        <f>'Production Log'!L71</f>
        <v/>
      </c>
      <c r="S71" s="0" t="s">
        <v>54</v>
      </c>
      <c r="T71" s="0">
        <f>'Production Log'!M71</f>
        <v/>
      </c>
      <c r="U71" s="204">
        <f>'Production Log'!K71</f>
        <v/>
      </c>
      <c r="V71" s="204" t="s">
        <v>64</v>
      </c>
      <c r="W71" s="204" t="n"/>
    </row>
    <row r="72">
      <c r="A72" s="0">
        <f>'Production Log'!A72</f>
        <v/>
      </c>
      <c r="B72" s="0">
        <f>'Production Log'!B72</f>
        <v/>
      </c>
      <c r="C72" s="0">
        <f>'Production Log'!F72</f>
        <v/>
      </c>
      <c r="D72" s="0">
        <f>'Production Log'!W72</f>
        <v/>
      </c>
      <c r="E72" s="0">
        <f>'Production Log'!X72</f>
        <v/>
      </c>
      <c r="F72" s="0">
        <f>'Production Log'!Y72</f>
        <v/>
      </c>
      <c r="G72" s="0">
        <f>'Production Log'!Z72</f>
        <v/>
      </c>
      <c r="H72" s="0">
        <f>'Production Log'!C72</f>
        <v/>
      </c>
      <c r="I72" s="0">
        <f>IF(B72="Sold", "yes", IF(LEN(F72)&gt;1,IF(LEN(G72)&gt;1,IF(LEN(E72)&gt;1,IF(LEN(D72)&gt;1,"yes","no"),"no"),"no") ,"no"))</f>
        <v/>
      </c>
      <c r="J72" s="0">
        <f>IF(B72="Issues","yes", IF(B72="Cosmetic Issue", "yes", IF(B72="Perf Issue", "yes","")))</f>
        <v/>
      </c>
      <c r="K72" s="0">
        <f>IF(B72="Dead", "yes","")</f>
        <v/>
      </c>
      <c r="L72" s="0">
        <f>IF(K72="yes", "Dead", IF(LEN(D72)&lt;2,"Loose", (IF(B72="Sold","Shipped",IF(I72="yes","Assembled","Bonded")))))</f>
        <v/>
      </c>
      <c r="M72" s="0">
        <f>if(L72="Shipped",L72, IF(L72="Loose", L72, if(J72="yes", CONCATENATE("Pending ", L72), IF(I72="yes", IF(B72="Internal", "Internal", L72), IF(L72="Bonded", L72, CONCATENATE(L72, " Bonded"))))))</f>
        <v/>
      </c>
      <c r="N72" s="0">
        <f>if(len(C72)&lt;2, "", if(H72="yes", "certified", IF(ISERROR(SEARCH("TE",C72)), "PMI", "TE")))</f>
        <v/>
      </c>
      <c r="O72" s="0">
        <f>IF(L72="Shipped",'Production Log'!K72,"")</f>
        <v/>
      </c>
      <c r="P72" s="0">
        <f>IF(ISERROR(SEARCH("Bonded", M72)), CONCATENATE(M72," ", N72), M72)</f>
        <v/>
      </c>
      <c r="Q72" s="0" t="s">
        <v>52</v>
      </c>
      <c r="R72" s="0">
        <f>'Production Log'!L72</f>
        <v/>
      </c>
      <c r="S72" s="0" t="s">
        <v>52</v>
      </c>
      <c r="T72" s="0">
        <f>'Production Log'!M72</f>
        <v/>
      </c>
      <c r="U72" s="204">
        <f>'Production Log'!K72</f>
        <v/>
      </c>
      <c r="V72" s="204" t="s">
        <v>53</v>
      </c>
      <c r="W72" s="204" t="n"/>
    </row>
    <row r="73">
      <c r="A73" s="0">
        <f>'Production Log'!A73</f>
        <v/>
      </c>
      <c r="B73" s="0">
        <f>'Production Log'!B73</f>
        <v/>
      </c>
      <c r="C73" s="0">
        <f>'Production Log'!F73</f>
        <v/>
      </c>
      <c r="D73" s="0">
        <f>'Production Log'!W73</f>
        <v/>
      </c>
      <c r="E73" s="0">
        <f>'Production Log'!X73</f>
        <v/>
      </c>
      <c r="F73" s="0">
        <f>'Production Log'!Y73</f>
        <v/>
      </c>
      <c r="G73" s="0">
        <f>'Production Log'!Z73</f>
        <v/>
      </c>
      <c r="H73" s="0">
        <f>'Production Log'!C73</f>
        <v/>
      </c>
      <c r="I73" s="0">
        <f>IF(B73="Sold", "yes", IF(LEN(F73)&gt;1,IF(LEN(G73)&gt;1,IF(LEN(E73)&gt;1,IF(LEN(D73)&gt;1,"yes","no"),"no"),"no") ,"no"))</f>
        <v/>
      </c>
      <c r="J73" s="0">
        <f>IF(B73="Issues","yes", IF(B73="Cosmetic Issue", "yes", IF(B73="Perf Issue", "yes","")))</f>
        <v/>
      </c>
      <c r="K73" s="0">
        <f>IF(B73="Dead", "yes","")</f>
        <v/>
      </c>
      <c r="L73" s="0">
        <f>IF(K73="yes", "Dead", IF(LEN(D73)&lt;2,"Loose", (IF(B73="Sold","Shipped",IF(I73="yes","Assembled","Bonded")))))</f>
        <v/>
      </c>
      <c r="M73" s="0">
        <f>if(L73="Shipped",L73, IF(L73="Loose", L73, if(J73="yes", CONCATENATE("Pending ", L73), IF(I73="yes", IF(B73="Internal", "Internal", L73), IF(L73="Bonded", L73, CONCATENATE(L73, " Bonded"))))))</f>
        <v/>
      </c>
      <c r="N73" s="0">
        <f>if(len(C73)&lt;2, "", if(H73="yes", "certified", IF(ISERROR(SEARCH("TE",C73)), "PMI", "TE")))</f>
        <v/>
      </c>
      <c r="O73" s="0">
        <f>IF(L73="Shipped",'Production Log'!K73,"")</f>
        <v/>
      </c>
      <c r="P73" s="0">
        <f>IF(ISERROR(SEARCH("Bonded", M73)), CONCATENATE(M73," ", N73), M73)</f>
        <v/>
      </c>
      <c r="Q73" s="0" t="s">
        <v>52</v>
      </c>
      <c r="R73" s="0">
        <f>'Production Log'!L73</f>
        <v/>
      </c>
      <c r="S73" s="0" t="s">
        <v>52</v>
      </c>
      <c r="T73" s="0">
        <f>'Production Log'!M73</f>
        <v/>
      </c>
      <c r="U73" s="204">
        <f>'Production Log'!K73</f>
        <v/>
      </c>
      <c r="V73" s="204" t="s">
        <v>65</v>
      </c>
      <c r="W73" s="204" t="n"/>
    </row>
    <row r="74">
      <c r="A74" s="0">
        <f>'Production Log'!A74</f>
        <v/>
      </c>
      <c r="B74" s="0">
        <f>'Production Log'!B74</f>
        <v/>
      </c>
      <c r="C74" s="0">
        <f>'Production Log'!F74</f>
        <v/>
      </c>
      <c r="D74" s="0">
        <f>'Production Log'!W74</f>
        <v/>
      </c>
      <c r="E74" s="0">
        <f>'Production Log'!X74</f>
        <v/>
      </c>
      <c r="F74" s="0">
        <f>'Production Log'!Y74</f>
        <v/>
      </c>
      <c r="G74" s="0">
        <f>'Production Log'!Z74</f>
        <v/>
      </c>
      <c r="H74" s="0">
        <f>'Production Log'!C74</f>
        <v/>
      </c>
      <c r="I74" s="0">
        <f>IF(B74="Sold", "yes", IF(LEN(F74)&gt;1,IF(LEN(G74)&gt;1,IF(LEN(E74)&gt;1,IF(LEN(D74)&gt;1,"yes","no"),"no"),"no") ,"no"))</f>
        <v/>
      </c>
      <c r="J74" s="0">
        <f>IF(B74="Issues","yes", IF(B74="Cosmetic Issue", "yes", IF(B74="Perf Issue", "yes","")))</f>
        <v/>
      </c>
      <c r="K74" s="0">
        <f>IF(B74="Dead", "yes","")</f>
        <v/>
      </c>
      <c r="L74" s="0">
        <f>IF(K74="yes", "Dead", IF(LEN(D74)&lt;2,"Loose", (IF(B74="Sold","Shipped",IF(I74="yes","Assembled","Bonded")))))</f>
        <v/>
      </c>
      <c r="M74" s="0">
        <f>if(L74="Shipped",L74, IF(L74="Loose", L74, if(J74="yes", CONCATENATE("Pending ", L74), IF(I74="yes", IF(B74="Internal", "Internal", L74), IF(L74="Bonded", L74, CONCATENATE(L74, " Bonded"))))))</f>
        <v/>
      </c>
      <c r="N74" s="0">
        <f>if(len(C74)&lt;2, "", if(H74="yes", "certified", IF(ISERROR(SEARCH("TE",C74)), "PMI", "TE")))</f>
        <v/>
      </c>
      <c r="O74" s="0">
        <f>IF(L74="Shipped",'Production Log'!K74,"")</f>
        <v/>
      </c>
      <c r="P74" s="0">
        <f>IF(ISERROR(SEARCH("Bonded", M74)), CONCATENATE(M74," ", N74), M74)</f>
        <v/>
      </c>
      <c r="Q74" s="0" t="s">
        <v>52</v>
      </c>
      <c r="R74" s="0">
        <f>'Production Log'!L74</f>
        <v/>
      </c>
      <c r="S74" s="0" t="s">
        <v>52</v>
      </c>
      <c r="T74" s="0">
        <f>'Production Log'!M74</f>
        <v/>
      </c>
      <c r="U74" s="204">
        <f>'Production Log'!K74</f>
        <v/>
      </c>
      <c r="V74" s="204" t="s">
        <v>65</v>
      </c>
      <c r="W74" s="204" t="n"/>
    </row>
    <row r="75">
      <c r="A75" s="0">
        <f>'Production Log'!A75</f>
        <v/>
      </c>
      <c r="B75" s="0">
        <f>'Production Log'!B75</f>
        <v/>
      </c>
      <c r="C75" s="0">
        <f>'Production Log'!F75</f>
        <v/>
      </c>
      <c r="D75" s="0">
        <f>'Production Log'!W75</f>
        <v/>
      </c>
      <c r="E75" s="0">
        <f>'Production Log'!X75</f>
        <v/>
      </c>
      <c r="F75" s="0">
        <f>'Production Log'!Y75</f>
        <v/>
      </c>
      <c r="G75" s="0">
        <f>'Production Log'!Z75</f>
        <v/>
      </c>
      <c r="H75" s="0">
        <f>'Production Log'!C75</f>
        <v/>
      </c>
      <c r="I75" s="0">
        <f>IF(B75="Sold", "yes", IF(LEN(F75)&gt;1,IF(LEN(G75)&gt;1,IF(LEN(E75)&gt;1,IF(LEN(D75)&gt;1,"yes","no"),"no"),"no") ,"no"))</f>
        <v/>
      </c>
      <c r="J75" s="0">
        <f>IF(B75="Issues","yes", IF(B75="Cosmetic Issue", "yes", IF(B75="Perf Issue", "yes","")))</f>
        <v/>
      </c>
      <c r="K75" s="0">
        <f>IF(B75="Dead", "yes","")</f>
        <v/>
      </c>
      <c r="L75" s="0">
        <f>IF(K75="yes", "Dead", IF(LEN(D75)&lt;2,"Loose", (IF(B75="Sold","Shipped",IF(I75="yes","Assembled","Bonded")))))</f>
        <v/>
      </c>
      <c r="M75" s="0">
        <f>if(L75="Shipped",L75, IF(L75="Loose", L75, if(J75="yes", CONCATENATE("Pending ", L75), IF(I75="yes", IF(B75="Internal", "Internal", L75), IF(L75="Bonded", L75, CONCATENATE(L75, " Bonded"))))))</f>
        <v/>
      </c>
      <c r="N75" s="0">
        <f>if(len(C75)&lt;2, "", if(H75="yes", "certified", IF(ISERROR(SEARCH("TE",C75)), "PMI", "TE")))</f>
        <v/>
      </c>
      <c r="O75" s="0">
        <f>IF(L75="Shipped",'Production Log'!K75,"")</f>
        <v/>
      </c>
      <c r="P75" s="0">
        <f>IF(ISERROR(SEARCH("Bonded", M75)), CONCATENATE(M75," ", N75), M75)</f>
        <v/>
      </c>
      <c r="Q75" s="0" t="s">
        <v>52</v>
      </c>
      <c r="R75" s="0">
        <f>'Production Log'!L75</f>
        <v/>
      </c>
      <c r="S75" s="0" t="s">
        <v>52</v>
      </c>
      <c r="T75" s="0">
        <f>'Production Log'!M75</f>
        <v/>
      </c>
      <c r="U75" s="204">
        <f>'Production Log'!K75</f>
        <v/>
      </c>
      <c r="V75" s="204" t="s">
        <v>65</v>
      </c>
      <c r="W75" s="204" t="n"/>
    </row>
    <row r="76">
      <c r="A76" s="0">
        <f>'Production Log'!A76</f>
        <v/>
      </c>
      <c r="B76" s="0">
        <f>'Production Log'!B76</f>
        <v/>
      </c>
      <c r="C76" s="0">
        <f>'Production Log'!F76</f>
        <v/>
      </c>
      <c r="D76" s="0">
        <f>'Production Log'!W76</f>
        <v/>
      </c>
      <c r="E76" s="0">
        <f>'Production Log'!X76</f>
        <v/>
      </c>
      <c r="F76" s="0">
        <f>'Production Log'!Y76</f>
        <v/>
      </c>
      <c r="G76" s="0">
        <f>'Production Log'!Z76</f>
        <v/>
      </c>
      <c r="H76" s="0">
        <f>'Production Log'!C76</f>
        <v/>
      </c>
      <c r="I76" s="0">
        <f>IF(B76="Sold", "yes", IF(LEN(F76)&gt;1,IF(LEN(G76)&gt;1,IF(LEN(E76)&gt;1,IF(LEN(D76)&gt;1,"yes","no"),"no"),"no") ,"no"))</f>
        <v/>
      </c>
      <c r="J76" s="0">
        <f>IF(B76="Issues","yes", IF(B76="Cosmetic Issue", "yes", IF(B76="Perf Issue", "yes","")))</f>
        <v/>
      </c>
      <c r="K76" s="0">
        <f>IF(B76="Dead", "yes","")</f>
        <v/>
      </c>
      <c r="L76" s="0">
        <f>IF(K76="yes", "Dead", IF(LEN(D76)&lt;2,"Loose", (IF(B76="Sold","Shipped",IF(I76="yes","Assembled","Bonded")))))</f>
        <v/>
      </c>
      <c r="M76" s="0">
        <f>if(L76="Shipped",L76, IF(L76="Loose", L76, if(J76="yes", CONCATENATE("Pending ", L76), IF(I76="yes", IF(B76="Internal", "Internal", L76), IF(L76="Bonded", L76, CONCATENATE(L76, " Bonded"))))))</f>
        <v/>
      </c>
      <c r="N76" s="0">
        <f>if(len(C76)&lt;2, "", if(H76="yes", "certified", IF(ISERROR(SEARCH("TE",C76)), "PMI", "TE")))</f>
        <v/>
      </c>
      <c r="O76" s="0">
        <f>IF(L76="Shipped",'Production Log'!K76,"")</f>
        <v/>
      </c>
      <c r="P76" s="0">
        <f>IF(ISERROR(SEARCH("Bonded", M76)), CONCATENATE(M76," ", N76), M76)</f>
        <v/>
      </c>
      <c r="Q76" s="0" t="s">
        <v>52</v>
      </c>
      <c r="R76" s="0">
        <f>'Production Log'!L76</f>
        <v/>
      </c>
      <c r="S76" s="0" t="s">
        <v>52</v>
      </c>
      <c r="T76" s="0">
        <f>'Production Log'!M76</f>
        <v/>
      </c>
      <c r="U76" s="204">
        <f>'Production Log'!K76</f>
        <v/>
      </c>
      <c r="V76" s="204" t="s">
        <v>65</v>
      </c>
      <c r="W76" s="204" t="n"/>
    </row>
    <row r="77">
      <c r="A77" s="0">
        <f>'Production Log'!A77</f>
        <v/>
      </c>
      <c r="B77" s="0">
        <f>'Production Log'!B77</f>
        <v/>
      </c>
      <c r="C77" s="0">
        <f>'Production Log'!F77</f>
        <v/>
      </c>
      <c r="D77" s="0">
        <f>'Production Log'!W77</f>
        <v/>
      </c>
      <c r="E77" s="0">
        <f>'Production Log'!X77</f>
        <v/>
      </c>
      <c r="F77" s="0">
        <f>'Production Log'!Y77</f>
        <v/>
      </c>
      <c r="G77" s="0">
        <f>'Production Log'!Z77</f>
        <v/>
      </c>
      <c r="H77" s="0">
        <f>'Production Log'!C77</f>
        <v/>
      </c>
      <c r="I77" s="0">
        <f>IF(B77="Sold", "yes", IF(LEN(F77)&gt;1,IF(LEN(G77)&gt;1,IF(LEN(E77)&gt;1,IF(LEN(D77)&gt;1,"yes","no"),"no"),"no") ,"no"))</f>
        <v/>
      </c>
      <c r="J77" s="0">
        <f>IF(B77="Issues","yes", IF(B77="Cosmetic Issue", "yes", IF(B77="Perf Issue", "yes","")))</f>
        <v/>
      </c>
      <c r="K77" s="0">
        <f>IF(B77="Dead", "yes","")</f>
        <v/>
      </c>
      <c r="L77" s="0">
        <f>IF(K77="yes", "Dead", IF(LEN(D77)&lt;2,"Loose", (IF(B77="Sold","Shipped",IF(I77="yes","Assembled","Bonded")))))</f>
        <v/>
      </c>
      <c r="M77" s="0">
        <f>if(L77="Shipped",L77, IF(L77="Loose", L77, if(J77="yes", CONCATENATE("Pending ", L77), IF(I77="yes", IF(B77="Internal", "Internal", L77), IF(L77="Bonded", L77, CONCATENATE(L77, " Bonded"))))))</f>
        <v/>
      </c>
      <c r="N77" s="0">
        <f>if(len(C77)&lt;2, "", if(H77="yes", "certified", IF(ISERROR(SEARCH("TE",C77)), "PMI", "TE")))</f>
        <v/>
      </c>
      <c r="O77" s="0">
        <f>IF(L77="Shipped",'Production Log'!K77,"")</f>
        <v/>
      </c>
      <c r="P77" s="0">
        <f>IF(ISERROR(SEARCH("Bonded", M77)), CONCATENATE(M77," ", N77), M77)</f>
        <v/>
      </c>
      <c r="Q77" s="0" t="s">
        <v>52</v>
      </c>
      <c r="R77" s="0">
        <f>'Production Log'!L77</f>
        <v/>
      </c>
      <c r="S77" s="0" t="s">
        <v>52</v>
      </c>
      <c r="T77" s="0">
        <f>'Production Log'!M77</f>
        <v/>
      </c>
      <c r="U77" s="204">
        <f>'Production Log'!K77</f>
        <v/>
      </c>
      <c r="V77" s="204" t="s">
        <v>65</v>
      </c>
      <c r="W77" s="204" t="n"/>
    </row>
    <row r="78">
      <c r="A78" s="0">
        <f>'Production Log'!A78</f>
        <v/>
      </c>
      <c r="B78" s="0">
        <f>'Production Log'!B78</f>
        <v/>
      </c>
      <c r="C78" s="0">
        <f>'Production Log'!F78</f>
        <v/>
      </c>
      <c r="D78" s="0">
        <f>'Production Log'!W78</f>
        <v/>
      </c>
      <c r="E78" s="0">
        <f>'Production Log'!X78</f>
        <v/>
      </c>
      <c r="F78" s="0">
        <f>'Production Log'!Y78</f>
        <v/>
      </c>
      <c r="G78" s="0">
        <f>'Production Log'!Z78</f>
        <v/>
      </c>
      <c r="H78" s="0">
        <f>'Production Log'!C78</f>
        <v/>
      </c>
      <c r="I78" s="0">
        <f>IF(B78="Sold", "yes", IF(LEN(F78)&gt;1,IF(LEN(G78)&gt;1,IF(LEN(E78)&gt;1,IF(LEN(D78)&gt;1,"yes","no"),"no"),"no") ,"no"))</f>
        <v/>
      </c>
      <c r="J78" s="0">
        <f>IF(B78="Issues","yes", IF(B78="Cosmetic Issue", "yes", IF(B78="Perf Issue", "yes","")))</f>
        <v/>
      </c>
      <c r="K78" s="0">
        <f>IF(B78="Dead", "yes","")</f>
        <v/>
      </c>
      <c r="L78" s="0">
        <f>IF(K78="yes", "Dead", IF(LEN(D78)&lt;2,"Loose", (IF(B78="Sold","Shipped",IF(I78="yes","Assembled","Bonded")))))</f>
        <v/>
      </c>
      <c r="M78" s="0">
        <f>if(L78="Shipped",L78, IF(L78="Loose", L78, if(J78="yes", CONCATENATE("Pending ", L78), IF(I78="yes", IF(B78="Internal", "Internal", L78), IF(L78="Bonded", L78, CONCATENATE(L78, " Bonded"))))))</f>
        <v/>
      </c>
      <c r="N78" s="0">
        <f>if(len(C78)&lt;2, "", if(H78="yes", "certified", IF(ISERROR(SEARCH("TE",C78)), "PMI", "TE")))</f>
        <v/>
      </c>
      <c r="O78" s="0">
        <f>IF(L78="Shipped",'Production Log'!K78,"")</f>
        <v/>
      </c>
      <c r="P78" s="0">
        <f>IF(ISERROR(SEARCH("Bonded", M78)), CONCATENATE(M78," ", N78), M78)</f>
        <v/>
      </c>
      <c r="Q78" s="0" t="n"/>
      <c r="R78" s="0">
        <f>'Production Log'!L78</f>
        <v/>
      </c>
      <c r="S78" s="0" t="n"/>
      <c r="T78" s="0">
        <f>'Production Log'!M78</f>
        <v/>
      </c>
      <c r="U78" s="204">
        <f>'Production Log'!K78</f>
        <v/>
      </c>
      <c r="V78" s="204" t="n"/>
      <c r="W78" s="204" t="n"/>
      <c r="Y78" s="0" t="s">
        <v>66</v>
      </c>
    </row>
    <row r="79">
      <c r="A79" s="0">
        <f>'Production Log'!A79</f>
        <v/>
      </c>
      <c r="B79" s="0">
        <f>'Production Log'!B79</f>
        <v/>
      </c>
      <c r="C79" s="0">
        <f>'Production Log'!F79</f>
        <v/>
      </c>
      <c r="D79" s="0">
        <f>'Production Log'!W79</f>
        <v/>
      </c>
      <c r="E79" s="0">
        <f>'Production Log'!X79</f>
        <v/>
      </c>
      <c r="F79" s="0">
        <f>'Production Log'!Y79</f>
        <v/>
      </c>
      <c r="G79" s="0">
        <f>'Production Log'!Z79</f>
        <v/>
      </c>
      <c r="H79" s="0">
        <f>'Production Log'!C79</f>
        <v/>
      </c>
      <c r="I79" s="0">
        <f>IF(B79="Sold", "yes", IF(LEN(F79)&gt;1,IF(LEN(G79)&gt;1,IF(LEN(E79)&gt;1,IF(LEN(D79)&gt;1,"yes","no"),"no"),"no") ,"no"))</f>
        <v/>
      </c>
      <c r="J79" s="0">
        <f>IF(B79="Issues","yes", IF(B79="Cosmetic Issue", "yes", IF(B79="Perf Issue", "yes","")))</f>
        <v/>
      </c>
      <c r="K79" s="0">
        <f>IF(B79="Dead", "yes","")</f>
        <v/>
      </c>
      <c r="L79" s="0">
        <f>IF(K79="yes", "Dead", IF(LEN(D79)&lt;2,"Loose", (IF(B79="Sold","Shipped",IF(I79="yes","Assembled","Bonded")))))</f>
        <v/>
      </c>
      <c r="M79" s="0">
        <f>if(L79="Shipped",L79, IF(L79="Loose", L79, if(J79="yes", CONCATENATE("Pending ", L79), IF(I79="yes", IF(B79="Internal", "Internal", L79), IF(L79="Bonded", L79, CONCATENATE(L79, " Bonded"))))))</f>
        <v/>
      </c>
      <c r="N79" s="0">
        <f>if(len(C79)&lt;2, "", if(H79="yes", "certified", IF(ISERROR(SEARCH("TE",C79)), "PMI", "TE")))</f>
        <v/>
      </c>
      <c r="O79" s="0">
        <f>IF(L79="Shipped",'Production Log'!K79,"")</f>
        <v/>
      </c>
      <c r="P79" s="0">
        <f>IF(ISERROR(SEARCH("Bonded", M79)), CONCATENATE(M79," ", N79), M79)</f>
        <v/>
      </c>
      <c r="Q79" s="0" t="n"/>
      <c r="R79" s="0">
        <f>'Production Log'!L79</f>
        <v/>
      </c>
      <c r="S79" s="0" t="n"/>
      <c r="T79" s="0">
        <f>'Production Log'!M79</f>
        <v/>
      </c>
      <c r="U79" s="204">
        <f>'Production Log'!K79</f>
        <v/>
      </c>
      <c r="V79" s="204" t="n"/>
      <c r="W79" s="204" t="n"/>
      <c r="Y79" s="0" t="s">
        <v>66</v>
      </c>
    </row>
    <row r="80">
      <c r="A80" s="0">
        <f>'Production Log'!A80</f>
        <v/>
      </c>
      <c r="B80" s="0">
        <f>'Production Log'!B80</f>
        <v/>
      </c>
      <c r="C80" s="0">
        <f>'Production Log'!F80</f>
        <v/>
      </c>
      <c r="D80" s="0">
        <f>'Production Log'!W80</f>
        <v/>
      </c>
      <c r="E80" s="0">
        <f>'Production Log'!X80</f>
        <v/>
      </c>
      <c r="F80" s="0">
        <f>'Production Log'!Y80</f>
        <v/>
      </c>
      <c r="G80" s="0">
        <f>'Production Log'!Z80</f>
        <v/>
      </c>
      <c r="H80" s="0">
        <f>'Production Log'!C80</f>
        <v/>
      </c>
      <c r="I80" s="0">
        <f>IF(B80="Sold", "yes", IF(LEN(F80)&gt;1,IF(LEN(G80)&gt;1,IF(LEN(E80)&gt;1,IF(LEN(D80)&gt;1,"yes","no"),"no"),"no") ,"no"))</f>
        <v/>
      </c>
      <c r="J80" s="0">
        <f>IF(B80="Issues","yes", IF(B80="Cosmetic Issue", "yes", IF(B80="Perf Issue", "yes","")))</f>
        <v/>
      </c>
      <c r="K80" s="0">
        <f>IF(B80="Dead", "yes","")</f>
        <v/>
      </c>
      <c r="L80" s="0">
        <f>IF(K80="yes", "Dead", IF(LEN(D80)&lt;2,"Loose", (IF(B80="Sold","Shipped",IF(I80="yes","Assembled","Bonded")))))</f>
        <v/>
      </c>
      <c r="M80" s="0">
        <f>if(L80="Shipped",L80, IF(L80="Loose", L80, if(J80="yes", CONCATENATE("Pending ", L80), IF(I80="yes", IF(B80="Internal", "Internal", L80), IF(L80="Bonded", L80, CONCATENATE(L80, " Bonded"))))))</f>
        <v/>
      </c>
      <c r="N80" s="0">
        <f>if(len(C80)&lt;2, "", if(H80="yes", "certified", IF(ISERROR(SEARCH("TE",C80)), "PMI", "TE")))</f>
        <v/>
      </c>
      <c r="O80" s="0">
        <f>IF(L80="Shipped",'Production Log'!K80,"")</f>
        <v/>
      </c>
      <c r="P80" s="0">
        <f>IF(ISERROR(SEARCH("Bonded", M80)), CONCATENATE(M80," ", N80), M80)</f>
        <v/>
      </c>
      <c r="Q80" s="0" t="s">
        <v>52</v>
      </c>
      <c r="R80" s="0">
        <f>'Production Log'!L80</f>
        <v/>
      </c>
      <c r="S80" s="0" t="s">
        <v>52</v>
      </c>
      <c r="T80" s="0">
        <f>'Production Log'!M80</f>
        <v/>
      </c>
      <c r="U80" s="204">
        <f>'Production Log'!K80</f>
        <v/>
      </c>
      <c r="V80" s="204" t="s">
        <v>65</v>
      </c>
      <c r="W80" s="204" t="n"/>
    </row>
    <row r="81">
      <c r="A81" s="0">
        <f>'Production Log'!A81</f>
        <v/>
      </c>
      <c r="B81" s="0">
        <f>'Production Log'!B81</f>
        <v/>
      </c>
      <c r="C81" s="0">
        <f>'Production Log'!F81</f>
        <v/>
      </c>
      <c r="D81" s="0">
        <f>'Production Log'!W81</f>
        <v/>
      </c>
      <c r="E81" s="0">
        <f>'Production Log'!X81</f>
        <v/>
      </c>
      <c r="F81" s="0">
        <f>'Production Log'!Y81</f>
        <v/>
      </c>
      <c r="G81" s="0">
        <f>'Production Log'!Z81</f>
        <v/>
      </c>
      <c r="H81" s="0">
        <f>'Production Log'!C81</f>
        <v/>
      </c>
      <c r="I81" s="0">
        <f>IF(B81="Sold", "yes", IF(LEN(F81)&gt;1,IF(LEN(G81)&gt;1,IF(LEN(E81)&gt;1,IF(LEN(D81)&gt;1,"yes","no"),"no"),"no") ,"no"))</f>
        <v/>
      </c>
      <c r="J81" s="0">
        <f>IF(B81="Issues","yes", IF(B81="Cosmetic Issue", "yes", IF(B81="Perf Issue", "yes","")))</f>
        <v/>
      </c>
      <c r="K81" s="0">
        <f>IF(B81="Dead", "yes","")</f>
        <v/>
      </c>
      <c r="L81" s="0">
        <f>IF(K81="yes", "Dead", IF(LEN(D81)&lt;2,"Loose", (IF(B81="Sold","Shipped",IF(I81="yes","Assembled","Bonded")))))</f>
        <v/>
      </c>
      <c r="M81" s="0">
        <f>if(L81="Shipped",L81, IF(L81="Loose", L81, if(J81="yes", CONCATENATE("Pending ", L81), IF(I81="yes", IF(B81="Internal", "Internal", L81), IF(L81="Bonded", L81, CONCATENATE(L81, " Bonded"))))))</f>
        <v/>
      </c>
      <c r="N81" s="0">
        <f>if(len(C81)&lt;2, "", if(H81="yes", "certified", IF(ISERROR(SEARCH("TE",C81)), "PMI", "TE")))</f>
        <v/>
      </c>
      <c r="O81" s="0">
        <f>IF(L81="Shipped",'Production Log'!K81,"")</f>
        <v/>
      </c>
      <c r="P81" s="0">
        <f>IF(ISERROR(SEARCH("Bonded", M81)), CONCATENATE(M81," ", N81), M81)</f>
        <v/>
      </c>
      <c r="Q81" s="0" t="s">
        <v>52</v>
      </c>
      <c r="R81" s="0">
        <f>'Production Log'!L81</f>
        <v/>
      </c>
      <c r="S81" s="0" t="s">
        <v>52</v>
      </c>
      <c r="T81" s="0">
        <f>'Production Log'!M81</f>
        <v/>
      </c>
      <c r="U81" s="204">
        <f>'Production Log'!K81</f>
        <v/>
      </c>
      <c r="V81" s="204" t="s">
        <v>65</v>
      </c>
      <c r="W81" s="204" t="n"/>
    </row>
    <row r="82">
      <c r="A82" s="0">
        <f>'Production Log'!A82</f>
        <v/>
      </c>
      <c r="B82" s="0">
        <f>'Production Log'!B82</f>
        <v/>
      </c>
      <c r="C82" s="0">
        <f>'Production Log'!F82</f>
        <v/>
      </c>
      <c r="D82" s="0">
        <f>'Production Log'!W82</f>
        <v/>
      </c>
      <c r="E82" s="0">
        <f>'Production Log'!X82</f>
        <v/>
      </c>
      <c r="F82" s="0">
        <f>'Production Log'!Y82</f>
        <v/>
      </c>
      <c r="G82" s="0">
        <f>'Production Log'!Z82</f>
        <v/>
      </c>
      <c r="H82" s="0">
        <f>'Production Log'!C82</f>
        <v/>
      </c>
      <c r="I82" s="0">
        <f>IF(B82="Sold", "yes", IF(LEN(F82)&gt;1,IF(LEN(G82)&gt;1,IF(LEN(E82)&gt;1,IF(LEN(D82)&gt;1,"yes","no"),"no"),"no") ,"no"))</f>
        <v/>
      </c>
      <c r="J82" s="0">
        <f>IF(B82="Issues","yes", IF(B82="Cosmetic Issue", "yes", IF(B82="Perf Issue", "yes","")))</f>
        <v/>
      </c>
      <c r="K82" s="0">
        <f>IF(B82="Dead", "yes","")</f>
        <v/>
      </c>
      <c r="L82" s="0">
        <f>IF(K82="yes", "Dead", IF(LEN(D82)&lt;2,"Loose", (IF(B82="Sold","Shipped",IF(I82="yes","Assembled","Bonded")))))</f>
        <v/>
      </c>
      <c r="M82" s="0">
        <f>if(L82="Shipped",L82, IF(L82="Loose", L82, if(J82="yes", CONCATENATE("Pending ", L82), IF(I82="yes", IF(B82="Internal", "Internal", L82), IF(L82="Bonded", L82, CONCATENATE(L82, " Bonded"))))))</f>
        <v/>
      </c>
      <c r="N82" s="0">
        <f>if(len(C82)&lt;2, "", if(H82="yes", "certified", IF(ISERROR(SEARCH("TE",C82)), "PMI", "TE")))</f>
        <v/>
      </c>
      <c r="O82" s="0">
        <f>IF(L82="Shipped",'Production Log'!K82,"")</f>
        <v/>
      </c>
      <c r="P82" s="0">
        <f>IF(ISERROR(SEARCH("Bonded", M82)), CONCATENATE(M82," ", N82), M82)</f>
        <v/>
      </c>
      <c r="Q82" s="0" t="s">
        <v>52</v>
      </c>
      <c r="R82" s="0">
        <f>'Production Log'!L82</f>
        <v/>
      </c>
      <c r="S82" s="0" t="s">
        <v>52</v>
      </c>
      <c r="T82" s="0">
        <f>'Production Log'!M82</f>
        <v/>
      </c>
      <c r="U82" s="204">
        <f>'Production Log'!K82</f>
        <v/>
      </c>
      <c r="V82" s="204" t="s">
        <v>65</v>
      </c>
      <c r="W82" s="204" t="n"/>
    </row>
    <row r="83">
      <c r="A83" s="0">
        <f>'Production Log'!A83</f>
        <v/>
      </c>
      <c r="B83" s="0">
        <f>'Production Log'!B83</f>
        <v/>
      </c>
      <c r="C83" s="0">
        <f>'Production Log'!F83</f>
        <v/>
      </c>
      <c r="D83" s="0">
        <f>'Production Log'!W83</f>
        <v/>
      </c>
      <c r="E83" s="0">
        <f>'Production Log'!X83</f>
        <v/>
      </c>
      <c r="F83" s="0">
        <f>'Production Log'!Y83</f>
        <v/>
      </c>
      <c r="G83" s="0">
        <f>'Production Log'!Z83</f>
        <v/>
      </c>
      <c r="H83" s="0">
        <f>'Production Log'!C83</f>
        <v/>
      </c>
      <c r="I83" s="0">
        <f>IF(B83="Sold", "yes", IF(LEN(F83)&gt;1,IF(LEN(G83)&gt;1,IF(LEN(E83)&gt;1,IF(LEN(D83)&gt;1,"yes","no"),"no"),"no") ,"no"))</f>
        <v/>
      </c>
      <c r="J83" s="0">
        <f>IF(B83="Issues","yes", IF(B83="Cosmetic Issue", "yes", IF(B83="Perf Issue", "yes","")))</f>
        <v/>
      </c>
      <c r="K83" s="0">
        <f>IF(B83="Dead", "yes","")</f>
        <v/>
      </c>
      <c r="L83" s="0">
        <f>IF(K83="yes", "Dead", IF(LEN(D83)&lt;2,"Loose", (IF(B83="Sold","Shipped",IF(I83="yes","Assembled","Bonded")))))</f>
        <v/>
      </c>
      <c r="M83" s="0">
        <f>if(L83="Shipped",L83, IF(L83="Loose", L83, if(J83="yes", CONCATENATE("Pending ", L83), IF(I83="yes", IF(B83="Internal", "Internal", L83), IF(L83="Bonded", L83, CONCATENATE(L83, " Bonded"))))))</f>
        <v/>
      </c>
      <c r="N83" s="0">
        <f>if(len(C83)&lt;2, "", if(H83="yes", "certified", IF(ISERROR(SEARCH("TE",C83)), "PMI", "TE")))</f>
        <v/>
      </c>
      <c r="O83" s="0">
        <f>IF(L83="Shipped",'Production Log'!K83,"")</f>
        <v/>
      </c>
      <c r="P83" s="0">
        <f>IF(ISERROR(SEARCH("Bonded", M83)), CONCATENATE(M83," ", N83), M83)</f>
        <v/>
      </c>
      <c r="Q83" s="0" t="s">
        <v>52</v>
      </c>
      <c r="R83" s="0">
        <f>'Production Log'!L83</f>
        <v/>
      </c>
      <c r="S83" s="0" t="s">
        <v>52</v>
      </c>
      <c r="T83" s="0">
        <f>'Production Log'!M83</f>
        <v/>
      </c>
      <c r="U83" s="204">
        <f>'Production Log'!K83</f>
        <v/>
      </c>
      <c r="V83" s="204" t="s">
        <v>65</v>
      </c>
      <c r="W83" s="204" t="n"/>
    </row>
    <row r="84">
      <c r="A84" s="0">
        <f>'Production Log'!A84</f>
        <v/>
      </c>
      <c r="B84" s="0">
        <f>'Production Log'!B84</f>
        <v/>
      </c>
      <c r="C84" s="0">
        <f>'Production Log'!F84</f>
        <v/>
      </c>
      <c r="D84" s="0">
        <f>'Production Log'!W84</f>
        <v/>
      </c>
      <c r="E84" s="0">
        <f>'Production Log'!X84</f>
        <v/>
      </c>
      <c r="F84" s="0">
        <f>'Production Log'!Y84</f>
        <v/>
      </c>
      <c r="G84" s="0">
        <f>'Production Log'!Z84</f>
        <v/>
      </c>
      <c r="H84" s="0">
        <f>'Production Log'!C84</f>
        <v/>
      </c>
      <c r="I84" s="0">
        <f>IF(B84="Sold", "yes", IF(LEN(F84)&gt;1,IF(LEN(G84)&gt;1,IF(LEN(E84)&gt;1,IF(LEN(D84)&gt;1,"yes","no"),"no"),"no") ,"no"))</f>
        <v/>
      </c>
      <c r="J84" s="0">
        <f>IF(B84="Issues","yes", IF(B84="Cosmetic Issue", "yes", IF(B84="Perf Issue", "yes","")))</f>
        <v/>
      </c>
      <c r="K84" s="0">
        <f>IF(B84="Dead", "yes","")</f>
        <v/>
      </c>
      <c r="L84" s="0">
        <f>IF(K84="yes", "Dead", IF(LEN(D84)&lt;2,"Loose", (IF(B84="Sold","Shipped",IF(I84="yes","Assembled","Bonded")))))</f>
        <v/>
      </c>
      <c r="M84" s="0">
        <f>if(L84="Shipped",L84, IF(L84="Loose", L84, if(J84="yes", CONCATENATE("Pending ", L84), IF(I84="yes", IF(B84="Internal", "Internal", L84), IF(L84="Bonded", L84, CONCATENATE(L84, " Bonded"))))))</f>
        <v/>
      </c>
      <c r="N84" s="0">
        <f>if(len(C84)&lt;2, "", if(H84="yes", "certified", IF(ISERROR(SEARCH("TE",C84)), "PMI", "TE")))</f>
        <v/>
      </c>
      <c r="O84" s="0">
        <f>IF(L84="Shipped",'Production Log'!K84,"")</f>
        <v/>
      </c>
      <c r="P84" s="0">
        <f>IF(ISERROR(SEARCH("Bonded", M84)), CONCATENATE(M84," ", N84), M84)</f>
        <v/>
      </c>
      <c r="Q84" s="0" t="s">
        <v>52</v>
      </c>
      <c r="R84" s="0">
        <f>'Production Log'!L84</f>
        <v/>
      </c>
      <c r="S84" s="0" t="s">
        <v>52</v>
      </c>
      <c r="T84" s="0">
        <f>'Production Log'!M84</f>
        <v/>
      </c>
      <c r="U84" s="204">
        <f>'Production Log'!K84</f>
        <v/>
      </c>
      <c r="V84" s="204" t="s">
        <v>65</v>
      </c>
      <c r="W84" s="204" t="n"/>
    </row>
    <row r="85">
      <c r="A85" s="0">
        <f>'Production Log'!A85</f>
        <v/>
      </c>
      <c r="B85" s="0">
        <f>'Production Log'!B85</f>
        <v/>
      </c>
      <c r="C85" s="0">
        <f>'Production Log'!F85</f>
        <v/>
      </c>
      <c r="D85" s="0">
        <f>'Production Log'!W85</f>
        <v/>
      </c>
      <c r="E85" s="0">
        <f>'Production Log'!X85</f>
        <v/>
      </c>
      <c r="F85" s="0">
        <f>'Production Log'!Y85</f>
        <v/>
      </c>
      <c r="G85" s="0">
        <f>'Production Log'!Z85</f>
        <v/>
      </c>
      <c r="H85" s="0">
        <f>'Production Log'!C85</f>
        <v/>
      </c>
      <c r="I85" s="0">
        <f>IF(B85="Sold", "yes", IF(LEN(F85)&gt;1,IF(LEN(G85)&gt;1,IF(LEN(E85)&gt;1,IF(LEN(D85)&gt;1,"yes","no"),"no"),"no") ,"no"))</f>
        <v/>
      </c>
      <c r="J85" s="0">
        <f>IF(B85="Issues","yes", IF(B85="Cosmetic Issue", "yes", IF(B85="Perf Issue", "yes","")))</f>
        <v/>
      </c>
      <c r="K85" s="0">
        <f>IF(B85="Dead", "yes","")</f>
        <v/>
      </c>
      <c r="L85" s="0">
        <f>IF(K85="yes", "Dead", IF(LEN(D85)&lt;2,"Loose", (IF(B85="Sold","Shipped",IF(I85="yes","Assembled","Bonded")))))</f>
        <v/>
      </c>
      <c r="M85" s="0">
        <f>if(L85="Shipped",L85, IF(L85="Loose", L85, if(J85="yes", CONCATENATE("Pending ", L85), IF(I85="yes", IF(B85="Internal", "Internal", L85), IF(L85="Bonded", L85, CONCATENATE(L85, " Bonded"))))))</f>
        <v/>
      </c>
      <c r="N85" s="0">
        <f>if(len(C85)&lt;2, "", if(H85="yes", "certified", IF(ISERROR(SEARCH("TE",C85)), "PMI", "TE")))</f>
        <v/>
      </c>
      <c r="O85" s="0">
        <f>IF(L85="Shipped",'Production Log'!K85,"")</f>
        <v/>
      </c>
      <c r="P85" s="0">
        <f>IF(ISERROR(SEARCH("Bonded", M85)), CONCATENATE(M85," ", N85), M85)</f>
        <v/>
      </c>
      <c r="Q85" s="0" t="s">
        <v>54</v>
      </c>
      <c r="R85" s="0">
        <f>'Production Log'!L85</f>
        <v/>
      </c>
      <c r="S85" s="0" t="s">
        <v>54</v>
      </c>
      <c r="T85" s="0">
        <f>'Production Log'!M85</f>
        <v/>
      </c>
      <c r="U85" s="204">
        <f>'Production Log'!K85</f>
        <v/>
      </c>
      <c r="V85" s="204" t="s">
        <v>67</v>
      </c>
      <c r="W85" s="204" t="n"/>
    </row>
    <row r="86">
      <c r="A86" s="0">
        <f>'Production Log'!A86</f>
        <v/>
      </c>
      <c r="B86" s="0">
        <f>'Production Log'!B86</f>
        <v/>
      </c>
      <c r="C86" s="0">
        <f>'Production Log'!F86</f>
        <v/>
      </c>
      <c r="D86" s="0">
        <f>'Production Log'!W86</f>
        <v/>
      </c>
      <c r="E86" s="0">
        <f>'Production Log'!X86</f>
        <v/>
      </c>
      <c r="F86" s="0">
        <f>'Production Log'!Y86</f>
        <v/>
      </c>
      <c r="G86" s="0">
        <f>'Production Log'!Z86</f>
        <v/>
      </c>
      <c r="H86" s="0">
        <f>'Production Log'!C86</f>
        <v/>
      </c>
      <c r="I86" s="0">
        <f>IF(B86="Sold", "yes", IF(LEN(F86)&gt;1,IF(LEN(G86)&gt;1,IF(LEN(E86)&gt;1,IF(LEN(D86)&gt;1,"yes","no"),"no"),"no") ,"no"))</f>
        <v/>
      </c>
      <c r="J86" s="0">
        <f>IF(B86="Issues","yes", IF(B86="Cosmetic Issue", "yes", IF(B86="Perf Issue", "yes","")))</f>
        <v/>
      </c>
      <c r="K86" s="0">
        <f>IF(B86="Dead", "yes","")</f>
        <v/>
      </c>
      <c r="L86" s="0">
        <f>IF(K86="yes", "Dead", IF(LEN(D86)&lt;2,"Loose", (IF(B86="Sold","Shipped",IF(I86="yes","Assembled","Bonded")))))</f>
        <v/>
      </c>
      <c r="M86" s="0">
        <f>if(L86="Shipped",L86, IF(L86="Loose", L86, if(J86="yes", CONCATENATE("Pending ", L86), IF(I86="yes", IF(B86="Internal", "Internal", L86), IF(L86="Bonded", L86, CONCATENATE(L86, " Bonded"))))))</f>
        <v/>
      </c>
      <c r="N86" s="0">
        <f>if(len(C86)&lt;2, "", if(H86="yes", "certified", IF(ISERROR(SEARCH("TE",C86)), "PMI", "TE")))</f>
        <v/>
      </c>
      <c r="O86" s="0">
        <f>IF(L86="Shipped",'Production Log'!K86,"")</f>
        <v/>
      </c>
      <c r="P86" s="0">
        <f>IF(ISERROR(SEARCH("Bonded", M86)), CONCATENATE(M86," ", N86), M86)</f>
        <v/>
      </c>
      <c r="Q86" s="0" t="s">
        <v>54</v>
      </c>
      <c r="R86" s="0">
        <f>'Production Log'!L86</f>
        <v/>
      </c>
      <c r="S86" s="0" t="s">
        <v>54</v>
      </c>
      <c r="T86" s="0">
        <f>'Production Log'!M86</f>
        <v/>
      </c>
      <c r="U86" s="204">
        <f>'Production Log'!K86</f>
        <v/>
      </c>
      <c r="V86" s="204" t="s">
        <v>67</v>
      </c>
      <c r="W86" s="204" t="n"/>
    </row>
    <row r="87">
      <c r="A87" s="0">
        <f>'Production Log'!A87</f>
        <v/>
      </c>
      <c r="B87" s="0">
        <f>'Production Log'!B87</f>
        <v/>
      </c>
      <c r="C87" s="0">
        <f>'Production Log'!F87</f>
        <v/>
      </c>
      <c r="D87" s="0">
        <f>'Production Log'!W87</f>
        <v/>
      </c>
      <c r="E87" s="0">
        <f>'Production Log'!X87</f>
        <v/>
      </c>
      <c r="F87" s="0">
        <f>'Production Log'!Y87</f>
        <v/>
      </c>
      <c r="G87" s="0">
        <f>'Production Log'!Z87</f>
        <v/>
      </c>
      <c r="H87" s="0">
        <f>'Production Log'!C87</f>
        <v/>
      </c>
      <c r="I87" s="0">
        <f>IF(B87="Sold", "yes", IF(LEN(F87)&gt;1,IF(LEN(G87)&gt;1,IF(LEN(E87)&gt;1,IF(LEN(D87)&gt;1,"yes","no"),"no"),"no") ,"no"))</f>
        <v/>
      </c>
      <c r="J87" s="0">
        <f>IF(B87="Issues","yes", IF(B87="Cosmetic Issue", "yes", IF(B87="Perf Issue", "yes","")))</f>
        <v/>
      </c>
      <c r="K87" s="0">
        <f>IF(B87="Dead", "yes","")</f>
        <v/>
      </c>
      <c r="L87" s="0">
        <f>IF(K87="yes", "Dead", IF(LEN(D87)&lt;2,"Loose", (IF(B87="Sold","Shipped",IF(I87="yes","Assembled","Bonded")))))</f>
        <v/>
      </c>
      <c r="M87" s="0">
        <f>if(L87="Shipped",L87, IF(L87="Loose", L87, if(J87="yes", CONCATENATE("Pending ", L87), IF(I87="yes", IF(B87="Internal", "Internal", L87), IF(L87="Bonded", L87, CONCATENATE(L87, " Bonded"))))))</f>
        <v/>
      </c>
      <c r="N87" s="0">
        <f>if(len(C87)&lt;2, "", if(H87="yes", "certified", IF(ISERROR(SEARCH("TE",C87)), "PMI", "TE")))</f>
        <v/>
      </c>
      <c r="O87" s="0">
        <f>IF(L87="Shipped",'Production Log'!K87,"")</f>
        <v/>
      </c>
      <c r="P87" s="0">
        <f>IF(ISERROR(SEARCH("Bonded", M87)), CONCATENATE(M87," ", N87), M87)</f>
        <v/>
      </c>
      <c r="Q87" s="0" t="s">
        <v>52</v>
      </c>
      <c r="R87" s="0">
        <f>'Production Log'!L87</f>
        <v/>
      </c>
      <c r="S87" s="0" t="s">
        <v>52</v>
      </c>
      <c r="T87" s="0">
        <f>'Production Log'!M87</f>
        <v/>
      </c>
      <c r="U87" s="204">
        <f>'Production Log'!K87</f>
        <v/>
      </c>
      <c r="V87" s="204" t="s">
        <v>68</v>
      </c>
      <c r="W87" s="204" t="n"/>
    </row>
    <row r="88">
      <c r="A88" s="0">
        <f>'Production Log'!A88</f>
        <v/>
      </c>
      <c r="B88" s="0">
        <f>'Production Log'!B88</f>
        <v/>
      </c>
      <c r="C88" s="0">
        <f>'Production Log'!F88</f>
        <v/>
      </c>
      <c r="D88" s="0">
        <f>'Production Log'!W88</f>
        <v/>
      </c>
      <c r="E88" s="0">
        <f>'Production Log'!X88</f>
        <v/>
      </c>
      <c r="F88" s="0">
        <f>'Production Log'!Y88</f>
        <v/>
      </c>
      <c r="G88" s="0">
        <f>'Production Log'!Z88</f>
        <v/>
      </c>
      <c r="H88" s="0">
        <f>'Production Log'!C88</f>
        <v/>
      </c>
      <c r="I88" s="0">
        <f>IF(B88="Sold", "yes", IF(LEN(F88)&gt;1,IF(LEN(G88)&gt;1,IF(LEN(E88)&gt;1,IF(LEN(D88)&gt;1,"yes","no"),"no"),"no") ,"no"))</f>
        <v/>
      </c>
      <c r="J88" s="0">
        <f>IF(B88="Issues","yes", IF(B88="Cosmetic Issue", "yes", IF(B88="Perf Issue", "yes","")))</f>
        <v/>
      </c>
      <c r="K88" s="0">
        <f>IF(B88="Dead", "yes","")</f>
        <v/>
      </c>
      <c r="L88" s="0">
        <f>IF(K88="yes", "Dead", IF(LEN(D88)&lt;2,"Loose", (IF(B88="Sold","Shipped",IF(I88="yes","Assembled","Bonded")))))</f>
        <v/>
      </c>
      <c r="M88" s="0">
        <f>if(L88="Shipped",L88, IF(L88="Loose", L88, if(J88="yes", CONCATENATE("Pending ", L88), IF(I88="yes", IF(B88="Internal", "Internal", L88), IF(L88="Bonded", L88, CONCATENATE(L88, " Bonded"))))))</f>
        <v/>
      </c>
      <c r="N88" s="0">
        <f>if(len(C88)&lt;2, "", if(H88="yes", "certified", IF(ISERROR(SEARCH("TE",C88)), "PMI", "TE")))</f>
        <v/>
      </c>
      <c r="O88" s="0">
        <f>IF(L88="Shipped",'Production Log'!K88,"")</f>
        <v/>
      </c>
      <c r="P88" s="0">
        <f>IF(ISERROR(SEARCH("Bonded", M88)), CONCATENATE(M88," ", N88), M88)</f>
        <v/>
      </c>
      <c r="Q88" s="0" t="s">
        <v>52</v>
      </c>
      <c r="R88" s="0">
        <f>'Production Log'!L88</f>
        <v/>
      </c>
      <c r="S88" s="0" t="s">
        <v>52</v>
      </c>
      <c r="T88" s="0">
        <f>'Production Log'!M88</f>
        <v/>
      </c>
      <c r="U88" s="204">
        <f>'Production Log'!K88</f>
        <v/>
      </c>
      <c r="V88" s="204" t="s">
        <v>68</v>
      </c>
      <c r="W88" s="204" t="n"/>
    </row>
    <row r="89">
      <c r="A89" s="0">
        <f>'Production Log'!A89</f>
        <v/>
      </c>
      <c r="B89" s="0">
        <f>'Production Log'!B89</f>
        <v/>
      </c>
      <c r="C89" s="0">
        <f>'Production Log'!F89</f>
        <v/>
      </c>
      <c r="D89" s="0">
        <f>'Production Log'!W89</f>
        <v/>
      </c>
      <c r="E89" s="0">
        <f>'Production Log'!X89</f>
        <v/>
      </c>
      <c r="F89" s="0">
        <f>'Production Log'!Y89</f>
        <v/>
      </c>
      <c r="G89" s="0">
        <f>'Production Log'!Z89</f>
        <v/>
      </c>
      <c r="H89" s="0">
        <f>'Production Log'!C89</f>
        <v/>
      </c>
      <c r="I89" s="0">
        <f>IF(B89="Sold", "yes", IF(LEN(F89)&gt;1,IF(LEN(G89)&gt;1,IF(LEN(E89)&gt;1,IF(LEN(D89)&gt;1,"yes","no"),"no"),"no") ,"no"))</f>
        <v/>
      </c>
      <c r="J89" s="0">
        <f>IF(B89="Issues","yes", IF(B89="Cosmetic Issue", "yes", IF(B89="Perf Issue", "yes","")))</f>
        <v/>
      </c>
      <c r="K89" s="0">
        <f>IF(B89="Dead", "yes","")</f>
        <v/>
      </c>
      <c r="L89" s="0">
        <f>IF(K89="yes", "Dead", IF(LEN(D89)&lt;2,"Loose", (IF(B89="Sold","Shipped",IF(I89="yes","Assembled","Bonded")))))</f>
        <v/>
      </c>
      <c r="M89" s="0">
        <f>if(L89="Shipped",L89, IF(L89="Loose", L89, if(J89="yes", CONCATENATE("Pending ", L89), IF(I89="yes", IF(B89="Internal", "Internal", L89), IF(L89="Bonded", L89, CONCATENATE(L89, " Bonded"))))))</f>
        <v/>
      </c>
      <c r="N89" s="0">
        <f>if(len(C89)&lt;2, "", if(H89="yes", "certified", IF(ISERROR(SEARCH("TE",C89)), "PMI", "TE")))</f>
        <v/>
      </c>
      <c r="O89" s="0">
        <f>IF(L89="Shipped",'Production Log'!K89,"")</f>
        <v/>
      </c>
      <c r="P89" s="0">
        <f>IF(ISERROR(SEARCH("Bonded", M89)), CONCATENATE(M89," ", N89), M89)</f>
        <v/>
      </c>
      <c r="Q89" s="0" t="s">
        <v>52</v>
      </c>
      <c r="R89" s="0">
        <f>'Production Log'!L89</f>
        <v/>
      </c>
      <c r="S89" s="0" t="s">
        <v>52</v>
      </c>
      <c r="T89" s="0">
        <f>'Production Log'!M89</f>
        <v/>
      </c>
      <c r="U89" s="204">
        <f>'Production Log'!K89</f>
        <v/>
      </c>
      <c r="V89" s="204" t="s">
        <v>68</v>
      </c>
      <c r="W89" s="204" t="n"/>
    </row>
    <row r="90">
      <c r="A90" s="0">
        <f>'Production Log'!A90</f>
        <v/>
      </c>
      <c r="B90" s="0">
        <f>'Production Log'!B90</f>
        <v/>
      </c>
      <c r="C90" s="0">
        <f>'Production Log'!F90</f>
        <v/>
      </c>
      <c r="D90" s="0">
        <f>'Production Log'!W90</f>
        <v/>
      </c>
      <c r="E90" s="0">
        <f>'Production Log'!X90</f>
        <v/>
      </c>
      <c r="F90" s="0">
        <f>'Production Log'!Y90</f>
        <v/>
      </c>
      <c r="G90" s="0">
        <f>'Production Log'!Z90</f>
        <v/>
      </c>
      <c r="H90" s="0">
        <f>'Production Log'!C90</f>
        <v/>
      </c>
      <c r="I90" s="0">
        <f>IF(B90="Sold", "yes", IF(LEN(F90)&gt;1,IF(LEN(G90)&gt;1,IF(LEN(E90)&gt;1,IF(LEN(D90)&gt;1,"yes","no"),"no"),"no") ,"no"))</f>
        <v/>
      </c>
      <c r="J90" s="0">
        <f>IF(B90="Issues","yes", IF(B90="Cosmetic Issue", "yes", IF(B90="Perf Issue", "yes","")))</f>
        <v/>
      </c>
      <c r="K90" s="0">
        <f>IF(B90="Dead", "yes","")</f>
        <v/>
      </c>
      <c r="L90" s="0">
        <f>IF(K90="yes", "Dead", IF(LEN(D90)&lt;2,"Loose", (IF(B90="Sold","Shipped",IF(I90="yes","Assembled","Bonded")))))</f>
        <v/>
      </c>
      <c r="M90" s="0">
        <f>if(L90="Shipped",L90, IF(L90="Loose", L90, if(J90="yes", CONCATENATE("Pending ", L90), IF(I90="yes", IF(B90="Internal", "Internal", L90), IF(L90="Bonded", L90, CONCATENATE(L90, " Bonded"))))))</f>
        <v/>
      </c>
      <c r="N90" s="0">
        <f>if(len(C90)&lt;2, "", if(H90="yes", "certified", IF(ISERROR(SEARCH("TE",C90)), "PMI", "TE")))</f>
        <v/>
      </c>
      <c r="O90" s="0">
        <f>IF(L90="Shipped",'Production Log'!K90,"")</f>
        <v/>
      </c>
      <c r="P90" s="0">
        <f>IF(ISERROR(SEARCH("Bonded", M90)), CONCATENATE(M90," ", N90), M90)</f>
        <v/>
      </c>
      <c r="Q90" s="0" t="s">
        <v>52</v>
      </c>
      <c r="R90" s="0">
        <f>'Production Log'!L90</f>
        <v/>
      </c>
      <c r="S90" s="0" t="s">
        <v>52</v>
      </c>
      <c r="T90" s="0">
        <f>'Production Log'!M90</f>
        <v/>
      </c>
      <c r="U90" s="204">
        <f>'Production Log'!K90</f>
        <v/>
      </c>
      <c r="V90" s="204" t="s">
        <v>68</v>
      </c>
      <c r="W90" s="204" t="n"/>
    </row>
    <row r="91">
      <c r="A91" s="0">
        <f>'Production Log'!A91</f>
        <v/>
      </c>
      <c r="B91" s="0">
        <f>'Production Log'!B91</f>
        <v/>
      </c>
      <c r="C91" s="0">
        <f>'Production Log'!F91</f>
        <v/>
      </c>
      <c r="D91" s="0">
        <f>'Production Log'!W91</f>
        <v/>
      </c>
      <c r="E91" s="0">
        <f>'Production Log'!X91</f>
        <v/>
      </c>
      <c r="F91" s="0">
        <f>'Production Log'!Y91</f>
        <v/>
      </c>
      <c r="G91" s="0">
        <f>'Production Log'!Z91</f>
        <v/>
      </c>
      <c r="H91" s="0">
        <f>'Production Log'!C91</f>
        <v/>
      </c>
      <c r="I91" s="0">
        <f>IF(B91="Sold", "yes", IF(LEN(F91)&gt;1,IF(LEN(G91)&gt;1,IF(LEN(E91)&gt;1,IF(LEN(D91)&gt;1,"yes","no"),"no"),"no") ,"no"))</f>
        <v/>
      </c>
      <c r="J91" s="0">
        <f>IF(B91="Issues","yes", IF(B91="Cosmetic Issue", "yes", IF(B91="Perf Issue", "yes","")))</f>
        <v/>
      </c>
      <c r="K91" s="0">
        <f>IF(B91="Dead", "yes","")</f>
        <v/>
      </c>
      <c r="L91" s="0">
        <f>IF(K91="yes", "Dead", IF(LEN(D91)&lt;2,"Loose", (IF(B91="Sold","Shipped",IF(I91="yes","Assembled","Bonded")))))</f>
        <v/>
      </c>
      <c r="M91" s="0">
        <f>if(L91="Shipped",L91, IF(L91="Loose", L91, if(J91="yes", CONCATENATE("Pending ", L91), IF(I91="yes", IF(B91="Internal", "Internal", L91), IF(L91="Bonded", L91, CONCATENATE(L91, " Bonded"))))))</f>
        <v/>
      </c>
      <c r="N91" s="0">
        <f>if(len(C91)&lt;2, "", if(H91="yes", "certified", IF(ISERROR(SEARCH("TE",C91)), "PMI", "TE")))</f>
        <v/>
      </c>
      <c r="O91" s="0">
        <f>IF(L91="Shipped",'Production Log'!K91,"")</f>
        <v/>
      </c>
      <c r="P91" s="0">
        <f>IF(ISERROR(SEARCH("Bonded", M91)), CONCATENATE(M91," ", N91), M91)</f>
        <v/>
      </c>
      <c r="Q91" s="0" t="s">
        <v>52</v>
      </c>
      <c r="R91" s="0">
        <f>'Production Log'!L91</f>
        <v/>
      </c>
      <c r="S91" s="0" t="s">
        <v>52</v>
      </c>
      <c r="T91" s="0">
        <f>'Production Log'!M91</f>
        <v/>
      </c>
      <c r="U91" s="204">
        <f>'Production Log'!K91</f>
        <v/>
      </c>
      <c r="V91" s="204" t="s">
        <v>68</v>
      </c>
      <c r="W91" s="204" t="n"/>
    </row>
    <row r="92">
      <c r="A92" s="0">
        <f>'Production Log'!A92</f>
        <v/>
      </c>
      <c r="B92" s="0">
        <f>'Production Log'!B92</f>
        <v/>
      </c>
      <c r="C92" s="0">
        <f>'Production Log'!F92</f>
        <v/>
      </c>
      <c r="D92" s="0">
        <f>'Production Log'!W92</f>
        <v/>
      </c>
      <c r="E92" s="0">
        <f>'Production Log'!X92</f>
        <v/>
      </c>
      <c r="F92" s="0">
        <f>'Production Log'!Y92</f>
        <v/>
      </c>
      <c r="G92" s="0">
        <f>'Production Log'!Z92</f>
        <v/>
      </c>
      <c r="H92" s="0">
        <f>'Production Log'!C92</f>
        <v/>
      </c>
      <c r="I92" s="0">
        <f>IF(B92="Sold", "yes", IF(LEN(F92)&gt;1,IF(LEN(G92)&gt;1,IF(LEN(E92)&gt;1,IF(LEN(D92)&gt;1,"yes","no"),"no"),"no") ,"no"))</f>
        <v/>
      </c>
      <c r="J92" s="0">
        <f>IF(B92="Issues","yes", IF(B92="Cosmetic Issue", "yes", IF(B92="Perf Issue", "yes","")))</f>
        <v/>
      </c>
      <c r="K92" s="0">
        <f>IF(B92="Dead", "yes","")</f>
        <v/>
      </c>
      <c r="L92" s="0">
        <f>IF(K92="yes", "Dead", IF(LEN(D92)&lt;2,"Loose", (IF(B92="Sold","Shipped",IF(I92="yes","Assembled","Bonded")))))</f>
        <v/>
      </c>
      <c r="M92" s="0">
        <f>if(L92="Shipped",L92, IF(L92="Loose", L92, if(J92="yes", CONCATENATE("Pending ", L92), IF(I92="yes", IF(B92="Internal", "Internal", L92), IF(L92="Bonded", L92, CONCATENATE(L92, " Bonded"))))))</f>
        <v/>
      </c>
      <c r="N92" s="0">
        <f>if(len(C92)&lt;2, "", if(H92="yes", "certified", IF(ISERROR(SEARCH("TE",C92)), "PMI", "TE")))</f>
        <v/>
      </c>
      <c r="O92" s="0">
        <f>IF(L92="Shipped",'Production Log'!K92,"")</f>
        <v/>
      </c>
      <c r="P92" s="0">
        <f>IF(ISERROR(SEARCH("Bonded", M92)), CONCATENATE(M92," ", N92), M92)</f>
        <v/>
      </c>
      <c r="Q92" s="0" t="s">
        <v>54</v>
      </c>
      <c r="R92" s="0">
        <f>'Production Log'!L92</f>
        <v/>
      </c>
      <c r="S92" s="0" t="s">
        <v>54</v>
      </c>
      <c r="T92" s="0">
        <f>'Production Log'!M92</f>
        <v/>
      </c>
      <c r="U92" s="204">
        <f>'Production Log'!K92</f>
        <v/>
      </c>
      <c r="V92" s="204" t="s">
        <v>67</v>
      </c>
      <c r="W92" s="204" t="n"/>
    </row>
    <row r="93">
      <c r="A93" s="0">
        <f>'Production Log'!A93</f>
        <v/>
      </c>
      <c r="B93" s="0">
        <f>'Production Log'!B93</f>
        <v/>
      </c>
      <c r="C93" s="0">
        <f>'Production Log'!F93</f>
        <v/>
      </c>
      <c r="D93" s="0">
        <f>'Production Log'!W93</f>
        <v/>
      </c>
      <c r="E93" s="0">
        <f>'Production Log'!X93</f>
        <v/>
      </c>
      <c r="F93" s="0">
        <f>'Production Log'!Y93</f>
        <v/>
      </c>
      <c r="G93" s="0">
        <f>'Production Log'!Z93</f>
        <v/>
      </c>
      <c r="H93" s="0">
        <f>'Production Log'!C93</f>
        <v/>
      </c>
      <c r="I93" s="0">
        <f>IF(B93="Sold", "yes", IF(LEN(F93)&gt;1,IF(LEN(G93)&gt;1,IF(LEN(E93)&gt;1,IF(LEN(D93)&gt;1,"yes","no"),"no"),"no") ,"no"))</f>
        <v/>
      </c>
      <c r="J93" s="0">
        <f>IF(B93="Issues","yes", IF(B93="Cosmetic Issue", "yes", IF(B93="Perf Issue", "yes","")))</f>
        <v/>
      </c>
      <c r="K93" s="0">
        <f>IF(B93="Dead", "yes","")</f>
        <v/>
      </c>
      <c r="L93" s="0">
        <f>IF(K93="yes", "Dead", IF(LEN(D93)&lt;2,"Loose", (IF(B93="Sold","Shipped",IF(I93="yes","Assembled","Bonded")))))</f>
        <v/>
      </c>
      <c r="M93" s="0">
        <f>if(L93="Shipped",L93, IF(L93="Loose", L93, if(J93="yes", CONCATENATE("Pending ", L93), IF(I93="yes", IF(B93="Internal", "Internal", L93), IF(L93="Bonded", L93, CONCATENATE(L93, " Bonded"))))))</f>
        <v/>
      </c>
      <c r="N93" s="0">
        <f>if(len(C93)&lt;2, "", if(H93="yes", "certified", IF(ISERROR(SEARCH("TE",C93)), "PMI", "TE")))</f>
        <v/>
      </c>
      <c r="O93" s="0">
        <f>IF(L93="Shipped",'Production Log'!K93,"")</f>
        <v/>
      </c>
      <c r="P93" s="0">
        <f>IF(ISERROR(SEARCH("Bonded", M93)), CONCATENATE(M93," ", N93), M93)</f>
        <v/>
      </c>
      <c r="Q93" s="0" t="s">
        <v>54</v>
      </c>
      <c r="R93" s="0">
        <f>'Production Log'!L93</f>
        <v/>
      </c>
      <c r="S93" s="0" t="s">
        <v>54</v>
      </c>
      <c r="T93" s="0">
        <f>'Production Log'!M93</f>
        <v/>
      </c>
      <c r="U93" s="204">
        <f>'Production Log'!K93</f>
        <v/>
      </c>
      <c r="V93" s="204" t="s">
        <v>67</v>
      </c>
      <c r="W93" s="204" t="n"/>
    </row>
    <row r="94">
      <c r="A94" s="0">
        <f>'Production Log'!A94</f>
        <v/>
      </c>
      <c r="B94" s="0">
        <f>'Production Log'!B94</f>
        <v/>
      </c>
      <c r="C94" s="0">
        <f>'Production Log'!F94</f>
        <v/>
      </c>
      <c r="D94" s="0">
        <f>'Production Log'!W94</f>
        <v/>
      </c>
      <c r="E94" s="0">
        <f>'Production Log'!X94</f>
        <v/>
      </c>
      <c r="F94" s="0">
        <f>'Production Log'!Y94</f>
        <v/>
      </c>
      <c r="G94" s="0">
        <f>'Production Log'!Z94</f>
        <v/>
      </c>
      <c r="H94" s="0">
        <f>'Production Log'!C94</f>
        <v/>
      </c>
      <c r="I94" s="0">
        <f>IF(B94="Sold", "yes", IF(LEN(F94)&gt;1,IF(LEN(G94)&gt;1,IF(LEN(E94)&gt;1,IF(LEN(D94)&gt;1,"yes","no"),"no"),"no") ,"no"))</f>
        <v/>
      </c>
      <c r="J94" s="0">
        <f>IF(B94="Issues","yes", IF(B94="Cosmetic Issue", "yes", IF(B94="Perf Issue", "yes","")))</f>
        <v/>
      </c>
      <c r="K94" s="0">
        <f>IF(B94="Dead", "yes","")</f>
        <v/>
      </c>
      <c r="L94" s="0">
        <f>IF(K94="yes", "Dead", IF(LEN(D94)&lt;2,"Loose", (IF(B94="Sold","Shipped",IF(I94="yes","Assembled","Bonded")))))</f>
        <v/>
      </c>
      <c r="M94" s="0">
        <f>if(L94="Shipped",L94, IF(L94="Loose", L94, if(J94="yes", CONCATENATE("Pending ", L94), IF(I94="yes", IF(B94="Internal", "Internal", L94), IF(L94="Bonded", L94, CONCATENATE(L94, " Bonded"))))))</f>
        <v/>
      </c>
      <c r="N94" s="0">
        <f>if(len(C94)&lt;2, "", if(H94="yes", "certified", IF(ISERROR(SEARCH("TE",C94)), "PMI", "TE")))</f>
        <v/>
      </c>
      <c r="O94" s="0">
        <f>IF(L94="Shipped",'Production Log'!K94,"")</f>
        <v/>
      </c>
      <c r="P94" s="0">
        <f>IF(ISERROR(SEARCH("Bonded", M94)), CONCATENATE(M94," ", N94), M94)</f>
        <v/>
      </c>
      <c r="Q94" s="0" t="s">
        <v>54</v>
      </c>
      <c r="R94" s="0">
        <f>'Production Log'!L94</f>
        <v/>
      </c>
      <c r="S94" s="0" t="s">
        <v>54</v>
      </c>
      <c r="T94" s="0">
        <f>'Production Log'!M94</f>
        <v/>
      </c>
      <c r="U94" s="204">
        <f>'Production Log'!K94</f>
        <v/>
      </c>
      <c r="V94" s="204" t="s">
        <v>67</v>
      </c>
      <c r="W94" s="204" t="n"/>
    </row>
    <row r="95">
      <c r="A95" s="0">
        <f>'Production Log'!A95</f>
        <v/>
      </c>
      <c r="B95" s="0">
        <f>'Production Log'!B95</f>
        <v/>
      </c>
      <c r="C95" s="0">
        <f>'Production Log'!F95</f>
        <v/>
      </c>
      <c r="D95" s="0">
        <f>'Production Log'!W95</f>
        <v/>
      </c>
      <c r="E95" s="0">
        <f>'Production Log'!X95</f>
        <v/>
      </c>
      <c r="F95" s="0">
        <f>'Production Log'!Y95</f>
        <v/>
      </c>
      <c r="G95" s="0">
        <f>'Production Log'!Z95</f>
        <v/>
      </c>
      <c r="H95" s="0">
        <f>'Production Log'!C95</f>
        <v/>
      </c>
      <c r="I95" s="0">
        <f>IF(B95="Sold", "yes", IF(LEN(F95)&gt;1,IF(LEN(G95)&gt;1,IF(LEN(E95)&gt;1,IF(LEN(D95)&gt;1,"yes","no"),"no"),"no") ,"no"))</f>
        <v/>
      </c>
      <c r="J95" s="0">
        <f>IF(B95="Issues","yes", IF(B95="Cosmetic Issue", "yes", IF(B95="Perf Issue", "yes","")))</f>
        <v/>
      </c>
      <c r="K95" s="0">
        <f>IF(B95="Dead", "yes","")</f>
        <v/>
      </c>
      <c r="L95" s="0">
        <f>IF(K95="yes", "Dead", IF(LEN(D95)&lt;2,"Loose", (IF(B95="Sold","Shipped",IF(I95="yes","Assembled","Bonded")))))</f>
        <v/>
      </c>
      <c r="M95" s="0">
        <f>if(L95="Shipped",L95, IF(L95="Loose", L95, if(J95="yes", CONCATENATE("Pending ", L95), IF(I95="yes", IF(B95="Internal", "Internal", L95), IF(L95="Bonded", L95, CONCATENATE(L95, " Bonded"))))))</f>
        <v/>
      </c>
      <c r="N95" s="0">
        <f>if(len(C95)&lt;2, "", if(H95="yes", "certified", IF(ISERROR(SEARCH("TE",C95)), "PMI", "TE")))</f>
        <v/>
      </c>
      <c r="O95" s="0">
        <f>IF(L95="Shipped",'Production Log'!K95,"")</f>
        <v/>
      </c>
      <c r="P95" s="0">
        <f>IF(ISERROR(SEARCH("Bonded", M95)), CONCATENATE(M95," ", N95), M95)</f>
        <v/>
      </c>
      <c r="Q95" s="0" t="s">
        <v>52</v>
      </c>
      <c r="R95" s="0">
        <f>'Production Log'!L95</f>
        <v/>
      </c>
      <c r="S95" s="0" t="s">
        <v>52</v>
      </c>
      <c r="T95" s="0">
        <f>'Production Log'!M95</f>
        <v/>
      </c>
      <c r="U95" s="204">
        <f>'Production Log'!K95</f>
        <v/>
      </c>
      <c r="V95" s="204" t="s">
        <v>68</v>
      </c>
      <c r="W95" s="204" t="n"/>
    </row>
    <row r="96">
      <c r="A96" s="0">
        <f>'Production Log'!A96</f>
        <v/>
      </c>
      <c r="B96" s="0">
        <f>'Production Log'!B96</f>
        <v/>
      </c>
      <c r="C96" s="0">
        <f>'Production Log'!F96</f>
        <v/>
      </c>
      <c r="D96" s="0">
        <f>'Production Log'!W96</f>
        <v/>
      </c>
      <c r="E96" s="0">
        <f>'Production Log'!X96</f>
        <v/>
      </c>
      <c r="F96" s="0">
        <f>'Production Log'!Y96</f>
        <v/>
      </c>
      <c r="G96" s="0">
        <f>'Production Log'!Z96</f>
        <v/>
      </c>
      <c r="H96" s="0">
        <f>'Production Log'!C96</f>
        <v/>
      </c>
      <c r="I96" s="0">
        <f>IF(B96="Sold", "yes", IF(LEN(F96)&gt;1,IF(LEN(G96)&gt;1,IF(LEN(E96)&gt;1,IF(LEN(D96)&gt;1,"yes","no"),"no"),"no") ,"no"))</f>
        <v/>
      </c>
      <c r="J96" s="0">
        <f>IF(B96="Issues","yes", IF(B96="Cosmetic Issue", "yes", IF(B96="Perf Issue", "yes","")))</f>
        <v/>
      </c>
      <c r="K96" s="0">
        <f>IF(B96="Dead", "yes","")</f>
        <v/>
      </c>
      <c r="L96" s="0">
        <f>IF(K96="yes", "Dead", IF(LEN(D96)&lt;2,"Loose", (IF(B96="Sold","Shipped",IF(I96="yes","Assembled","Bonded")))))</f>
        <v/>
      </c>
      <c r="M96" s="0">
        <f>if(L96="Shipped",L96, IF(L96="Loose", L96, if(J96="yes", CONCATENATE("Pending ", L96), IF(I96="yes", IF(B96="Internal", "Internal", L96), IF(L96="Bonded", L96, CONCATENATE(L96, " Bonded"))))))</f>
        <v/>
      </c>
      <c r="N96" s="0">
        <f>if(len(C96)&lt;2, "", if(H96="yes", "certified", IF(ISERROR(SEARCH("TE",C96)), "PMI", "TE")))</f>
        <v/>
      </c>
      <c r="O96" s="0">
        <f>IF(L96="Shipped",'Production Log'!K96,"")</f>
        <v/>
      </c>
      <c r="P96" s="0">
        <f>IF(ISERROR(SEARCH("Bonded", M96)), CONCATENATE(M96," ", N96), M96)</f>
        <v/>
      </c>
      <c r="Q96" s="0" t="s">
        <v>54</v>
      </c>
      <c r="R96" s="0">
        <f>'Production Log'!L96</f>
        <v/>
      </c>
      <c r="S96" s="0" t="s">
        <v>54</v>
      </c>
      <c r="T96" s="0">
        <f>'Production Log'!M96</f>
        <v/>
      </c>
      <c r="U96" s="204">
        <f>'Production Log'!K96</f>
        <v/>
      </c>
      <c r="V96" s="204" t="s">
        <v>69</v>
      </c>
      <c r="W96" s="204" t="n"/>
    </row>
    <row r="97">
      <c r="A97" s="0">
        <f>'Production Log'!A97</f>
        <v/>
      </c>
      <c r="B97" s="0">
        <f>'Production Log'!B97</f>
        <v/>
      </c>
      <c r="C97" s="0">
        <f>'Production Log'!F97</f>
        <v/>
      </c>
      <c r="D97" s="0">
        <f>'Production Log'!W97</f>
        <v/>
      </c>
      <c r="E97" s="0">
        <f>'Production Log'!X97</f>
        <v/>
      </c>
      <c r="F97" s="0">
        <f>'Production Log'!Y97</f>
        <v/>
      </c>
      <c r="G97" s="0">
        <f>'Production Log'!Z97</f>
        <v/>
      </c>
      <c r="H97" s="0">
        <f>'Production Log'!C97</f>
        <v/>
      </c>
      <c r="I97" s="0">
        <f>IF(B97="Sold", "yes", IF(LEN(F97)&gt;1,IF(LEN(G97)&gt;1,IF(LEN(E97)&gt;1,IF(LEN(D97)&gt;1,"yes","no"),"no"),"no") ,"no"))</f>
        <v/>
      </c>
      <c r="J97" s="0">
        <f>IF(B97="Issues","yes", IF(B97="Cosmetic Issue", "yes", IF(B97="Perf Issue", "yes","")))</f>
        <v/>
      </c>
      <c r="K97" s="0">
        <f>IF(B97="Dead", "yes","")</f>
        <v/>
      </c>
      <c r="L97" s="0">
        <f>IF(K97="yes", "Dead", IF(LEN(D97)&lt;2,"Loose", (IF(B97="Sold","Shipped",IF(I97="yes","Assembled","Bonded")))))</f>
        <v/>
      </c>
      <c r="M97" s="0">
        <f>if(L97="Shipped",L97, IF(L97="Loose", L97, if(J97="yes", CONCATENATE("Pending ", L97), IF(I97="yes", IF(B97="Internal", "Internal", L97), IF(L97="Bonded", L97, CONCATENATE(L97, " Bonded"))))))</f>
        <v/>
      </c>
      <c r="N97" s="0">
        <f>if(len(C97)&lt;2, "", if(H97="yes", "certified", IF(ISERROR(SEARCH("TE",C97)), "PMI", "TE")))</f>
        <v/>
      </c>
      <c r="O97" s="0">
        <f>IF(L97="Shipped",'Production Log'!K97,"")</f>
        <v/>
      </c>
      <c r="P97" s="0">
        <f>IF(ISERROR(SEARCH("Bonded", M97)), CONCATENATE(M97," ", N97), M97)</f>
        <v/>
      </c>
      <c r="Q97" s="0" t="s">
        <v>54</v>
      </c>
      <c r="R97" s="0">
        <f>'Production Log'!L97</f>
        <v/>
      </c>
      <c r="S97" s="0" t="s">
        <v>54</v>
      </c>
      <c r="T97" s="0">
        <f>'Production Log'!M97</f>
        <v/>
      </c>
      <c r="U97" s="204">
        <f>'Production Log'!K97</f>
        <v/>
      </c>
      <c r="V97" s="204" t="s">
        <v>69</v>
      </c>
      <c r="W97" s="204" t="n"/>
    </row>
    <row r="98">
      <c r="A98" s="0">
        <f>'Production Log'!A98</f>
        <v/>
      </c>
      <c r="B98" s="0">
        <f>'Production Log'!B98</f>
        <v/>
      </c>
      <c r="C98" s="0">
        <f>'Production Log'!F98</f>
        <v/>
      </c>
      <c r="D98" s="0">
        <f>'Production Log'!W98</f>
        <v/>
      </c>
      <c r="E98" s="0">
        <f>'Production Log'!X98</f>
        <v/>
      </c>
      <c r="F98" s="0">
        <f>'Production Log'!Y98</f>
        <v/>
      </c>
      <c r="G98" s="0">
        <f>'Production Log'!Z98</f>
        <v/>
      </c>
      <c r="H98" s="0">
        <f>'Production Log'!C98</f>
        <v/>
      </c>
      <c r="I98" s="0">
        <f>IF(B98="Sold", "yes", IF(LEN(F98)&gt;1,IF(LEN(G98)&gt;1,IF(LEN(E98)&gt;1,IF(LEN(D98)&gt;1,"yes","no"),"no"),"no") ,"no"))</f>
        <v/>
      </c>
      <c r="J98" s="0">
        <f>IF(B98="Issues","yes", IF(B98="Cosmetic Issue", "yes", IF(B98="Perf Issue", "yes","")))</f>
        <v/>
      </c>
      <c r="K98" s="0">
        <f>IF(B98="Dead", "yes","")</f>
        <v/>
      </c>
      <c r="L98" s="0">
        <f>IF(K98="yes", "Dead", IF(LEN(D98)&lt;2,"Loose", (IF(B98="Sold","Shipped",IF(I98="yes","Assembled","Bonded")))))</f>
        <v/>
      </c>
      <c r="M98" s="0">
        <f>if(L98="Shipped",L98, IF(L98="Loose", L98, if(J98="yes", CONCATENATE("Pending ", L98), IF(I98="yes", IF(B98="Internal", "Internal", L98), IF(L98="Bonded", L98, CONCATENATE(L98, " Bonded"))))))</f>
        <v/>
      </c>
      <c r="N98" s="0">
        <f>if(len(C98)&lt;2, "", if(H98="yes", "certified", IF(ISERROR(SEARCH("TE",C98)), "PMI", "TE")))</f>
        <v/>
      </c>
      <c r="O98" s="0">
        <f>IF(L98="Shipped",'Production Log'!K98,"")</f>
        <v/>
      </c>
      <c r="P98" s="0">
        <f>IF(ISERROR(SEARCH("Bonded", M98)), CONCATENATE(M98," ", N98), M98)</f>
        <v/>
      </c>
      <c r="Q98" s="0" t="s">
        <v>54</v>
      </c>
      <c r="R98" s="0">
        <f>'Production Log'!L98</f>
        <v/>
      </c>
      <c r="S98" s="0" t="s">
        <v>54</v>
      </c>
      <c r="T98" s="0">
        <f>'Production Log'!M98</f>
        <v/>
      </c>
      <c r="U98" s="204">
        <f>'Production Log'!K98</f>
        <v/>
      </c>
      <c r="V98" s="204" t="n"/>
      <c r="W98" s="204" t="n"/>
      <c r="X98" s="204" t="s">
        <v>45</v>
      </c>
    </row>
    <row r="99">
      <c r="A99" s="0">
        <f>'Production Log'!A99</f>
        <v/>
      </c>
      <c r="B99" s="0">
        <f>'Production Log'!B99</f>
        <v/>
      </c>
      <c r="C99" s="0">
        <f>'Production Log'!F99</f>
        <v/>
      </c>
      <c r="D99" s="0">
        <f>'Production Log'!W99</f>
        <v/>
      </c>
      <c r="E99" s="0">
        <f>'Production Log'!X99</f>
        <v/>
      </c>
      <c r="F99" s="0">
        <f>'Production Log'!Y99</f>
        <v/>
      </c>
      <c r="G99" s="0">
        <f>'Production Log'!Z99</f>
        <v/>
      </c>
      <c r="H99" s="0">
        <f>'Production Log'!C99</f>
        <v/>
      </c>
      <c r="I99" s="0">
        <f>IF(B99="Sold", "yes", IF(LEN(F99)&gt;1,IF(LEN(G99)&gt;1,IF(LEN(E99)&gt;1,IF(LEN(D99)&gt;1,"yes","no"),"no"),"no") ,"no"))</f>
        <v/>
      </c>
      <c r="J99" s="0">
        <f>IF(B99="Issues","yes", IF(B99="Cosmetic Issue", "yes", IF(B99="Perf Issue", "yes","")))</f>
        <v/>
      </c>
      <c r="K99" s="0">
        <f>IF(B99="Dead", "yes","")</f>
        <v/>
      </c>
      <c r="L99" s="0">
        <f>IF(K99="yes", "Dead", IF(LEN(D99)&lt;2,"Loose", (IF(B99="Sold","Shipped",IF(I99="yes","Assembled","Bonded")))))</f>
        <v/>
      </c>
      <c r="M99" s="0">
        <f>if(L99="Shipped",L99, IF(L99="Loose", L99, if(J99="yes", CONCATENATE("Pending ", L99), IF(I99="yes", IF(B99="Internal", "Internal", L99), IF(L99="Bonded", L99, CONCATENATE(L99, " Bonded"))))))</f>
        <v/>
      </c>
      <c r="N99" s="0">
        <f>if(len(C99)&lt;2, "", if(H99="yes", "certified", IF(ISERROR(SEARCH("TE",C99)), "PMI", "TE")))</f>
        <v/>
      </c>
      <c r="O99" s="0">
        <f>IF(L99="Shipped",'Production Log'!K99,"")</f>
        <v/>
      </c>
      <c r="P99" s="0">
        <f>IF(ISERROR(SEARCH("Bonded", M99)), CONCATENATE(M99," ", N99), M99)</f>
        <v/>
      </c>
      <c r="Q99" s="0" t="s">
        <v>54</v>
      </c>
      <c r="R99" s="0">
        <f>'Production Log'!L99</f>
        <v/>
      </c>
      <c r="S99" s="0" t="s">
        <v>54</v>
      </c>
      <c r="T99" s="0">
        <f>'Production Log'!M99</f>
        <v/>
      </c>
      <c r="U99" s="204">
        <f>'Production Log'!K99</f>
        <v/>
      </c>
      <c r="V99" s="204" t="s">
        <v>70</v>
      </c>
      <c r="W99" s="204" t="n"/>
    </row>
    <row r="100">
      <c r="A100" s="0">
        <f>'Production Log'!A100</f>
        <v/>
      </c>
      <c r="B100" s="0">
        <f>'Production Log'!B100</f>
        <v/>
      </c>
      <c r="C100" s="0">
        <f>'Production Log'!F100</f>
        <v/>
      </c>
      <c r="D100" s="0">
        <f>'Production Log'!W100</f>
        <v/>
      </c>
      <c r="E100" s="0">
        <f>'Production Log'!X100</f>
        <v/>
      </c>
      <c r="F100" s="0">
        <f>'Production Log'!Y100</f>
        <v/>
      </c>
      <c r="G100" s="0">
        <f>'Production Log'!Z100</f>
        <v/>
      </c>
      <c r="H100" s="0">
        <f>'Production Log'!C100</f>
        <v/>
      </c>
      <c r="I100" s="0">
        <f>IF(B100="Sold", "yes", IF(LEN(F100)&gt;1,IF(LEN(G100)&gt;1,IF(LEN(E100)&gt;1,IF(LEN(D100)&gt;1,"yes","no"),"no"),"no") ,"no"))</f>
        <v/>
      </c>
      <c r="J100" s="0">
        <f>IF(B100="Issues","yes", IF(B100="Cosmetic Issue", "yes", IF(B100="Perf Issue", "yes","")))</f>
        <v/>
      </c>
      <c r="K100" s="0">
        <f>IF(B100="Dead", "yes","")</f>
        <v/>
      </c>
      <c r="L100" s="0">
        <f>IF(K100="yes", "Dead", IF(LEN(D100)&lt;2,"Loose", (IF(B100="Sold","Shipped",IF(I100="yes","Assembled","Bonded")))))</f>
        <v/>
      </c>
      <c r="M100" s="0">
        <f>if(L100="Shipped",L100, IF(L100="Loose", L100, if(J100="yes", CONCATENATE("Pending ", L100), IF(I100="yes", IF(B100="Internal", "Internal", L100), IF(L100="Bonded", L100, CONCATENATE(L100, " Bonded"))))))</f>
        <v/>
      </c>
      <c r="N100" s="0">
        <f>if(len(C100)&lt;2, "", if(H100="yes", "certified", IF(ISERROR(SEARCH("TE",C100)), "PMI", "TE")))</f>
        <v/>
      </c>
      <c r="O100" s="0">
        <f>IF(L100="Shipped",'Production Log'!K100,"")</f>
        <v/>
      </c>
      <c r="P100" s="0">
        <f>IF(ISERROR(SEARCH("Bonded", M100)), CONCATENATE(M100," ", N100), M100)</f>
        <v/>
      </c>
      <c r="Q100" s="0" t="s">
        <v>54</v>
      </c>
      <c r="R100" s="0">
        <f>'Production Log'!L100</f>
        <v/>
      </c>
      <c r="S100" s="0" t="s">
        <v>54</v>
      </c>
      <c r="T100" s="0">
        <f>'Production Log'!M100</f>
        <v/>
      </c>
      <c r="U100" s="204">
        <f>'Production Log'!K100</f>
        <v/>
      </c>
      <c r="V100" s="204" t="s">
        <v>70</v>
      </c>
      <c r="W100" s="204" t="n"/>
    </row>
    <row r="101">
      <c r="A101" s="0">
        <f>'Production Log'!A101</f>
        <v/>
      </c>
      <c r="B101" s="0">
        <f>'Production Log'!B101</f>
        <v/>
      </c>
      <c r="C101" s="0">
        <f>'Production Log'!F101</f>
        <v/>
      </c>
      <c r="D101" s="0">
        <f>'Production Log'!W101</f>
        <v/>
      </c>
      <c r="E101" s="0">
        <f>'Production Log'!X101</f>
        <v/>
      </c>
      <c r="F101" s="0">
        <f>'Production Log'!Y101</f>
        <v/>
      </c>
      <c r="G101" s="0">
        <f>'Production Log'!Z101</f>
        <v/>
      </c>
      <c r="H101" s="0">
        <f>'Production Log'!C101</f>
        <v/>
      </c>
      <c r="I101" s="0">
        <f>IF(B101="Sold", "yes", IF(LEN(F101)&gt;1,IF(LEN(G101)&gt;1,IF(LEN(E101)&gt;1,IF(LEN(D101)&gt;1,"yes","no"),"no"),"no") ,"no"))</f>
        <v/>
      </c>
      <c r="J101" s="0">
        <f>IF(B101="Issues","yes", IF(B101="Cosmetic Issue", "yes", IF(B101="Perf Issue", "yes","")))</f>
        <v/>
      </c>
      <c r="K101" s="0">
        <f>IF(B101="Dead", "yes","")</f>
        <v/>
      </c>
      <c r="L101" s="0">
        <f>IF(K101="yes", "Dead", IF(LEN(D101)&lt;2,"Loose", (IF(B101="Sold","Shipped",IF(I101="yes","Assembled","Bonded")))))</f>
        <v/>
      </c>
      <c r="M101" s="0">
        <f>if(L101="Shipped",L101, IF(L101="Loose", L101, if(J101="yes", CONCATENATE("Pending ", L101), IF(I101="yes", IF(B101="Internal", "Internal", L101), IF(L101="Bonded", L101, CONCATENATE(L101, " Bonded"))))))</f>
        <v/>
      </c>
      <c r="N101" s="0">
        <f>if(len(C101)&lt;2, "", if(H101="yes", "certified", IF(ISERROR(SEARCH("TE",C101)), "PMI", "TE")))</f>
        <v/>
      </c>
      <c r="O101" s="0">
        <f>IF(L101="Shipped",'Production Log'!K101,"")</f>
        <v/>
      </c>
      <c r="P101" s="0">
        <f>IF(ISERROR(SEARCH("Bonded", M101)), CONCATENATE(M101," ", N101), M101)</f>
        <v/>
      </c>
      <c r="Q101" s="0" t="s">
        <v>54</v>
      </c>
      <c r="R101" s="0">
        <f>'Production Log'!L101</f>
        <v/>
      </c>
      <c r="S101" s="0" t="s">
        <v>54</v>
      </c>
      <c r="T101" s="0">
        <f>'Production Log'!M101</f>
        <v/>
      </c>
      <c r="U101" s="204">
        <f>'Production Log'!K101</f>
        <v/>
      </c>
      <c r="V101" s="204" t="s">
        <v>70</v>
      </c>
      <c r="W101" s="204" t="n"/>
    </row>
    <row r="102">
      <c r="A102" s="0">
        <f>'Production Log'!A102</f>
        <v/>
      </c>
      <c r="B102" s="0">
        <f>'Production Log'!B102</f>
        <v/>
      </c>
      <c r="C102" s="0">
        <f>'Production Log'!F102</f>
        <v/>
      </c>
      <c r="D102" s="0">
        <f>'Production Log'!W102</f>
        <v/>
      </c>
      <c r="E102" s="0">
        <f>'Production Log'!X102</f>
        <v/>
      </c>
      <c r="F102" s="0">
        <f>'Production Log'!Y102</f>
        <v/>
      </c>
      <c r="G102" s="0">
        <f>'Production Log'!Z102</f>
        <v/>
      </c>
      <c r="H102" s="0">
        <f>'Production Log'!C102</f>
        <v/>
      </c>
      <c r="I102" s="0">
        <f>IF(B102="Sold", "yes", IF(LEN(F102)&gt;1,IF(LEN(G102)&gt;1,IF(LEN(E102)&gt;1,IF(LEN(D102)&gt;1,"yes","no"),"no"),"no") ,"no"))</f>
        <v/>
      </c>
      <c r="J102" s="0">
        <f>IF(B102="Issues","yes", IF(B102="Cosmetic Issue", "yes", IF(B102="Perf Issue", "yes","")))</f>
        <v/>
      </c>
      <c r="K102" s="0">
        <f>IF(B102="Dead", "yes","")</f>
        <v/>
      </c>
      <c r="L102" s="0">
        <f>IF(K102="yes", "Dead", IF(LEN(D102)&lt;2,"Loose", (IF(B102="Sold","Shipped",IF(I102="yes","Assembled","Bonded")))))</f>
        <v/>
      </c>
      <c r="M102" s="0">
        <f>if(L102="Shipped",L102, IF(L102="Loose", L102, if(J102="yes", CONCATENATE("Pending ", L102), IF(I102="yes", IF(B102="Internal", "Internal", L102), IF(L102="Bonded", L102, CONCATENATE(L102, " Bonded"))))))</f>
        <v/>
      </c>
      <c r="N102" s="0">
        <f>if(len(C102)&lt;2, "", if(H102="yes", "certified", IF(ISERROR(SEARCH("TE",C102)), "PMI", "TE")))</f>
        <v/>
      </c>
      <c r="O102" s="0">
        <f>IF(L102="Shipped",'Production Log'!K102,"")</f>
        <v/>
      </c>
      <c r="P102" s="0">
        <f>IF(ISERROR(SEARCH("Bonded", M102)), CONCATENATE(M102," ", N102), M102)</f>
        <v/>
      </c>
      <c r="Q102" s="0" t="s">
        <v>54</v>
      </c>
      <c r="R102" s="0">
        <f>'Production Log'!L102</f>
        <v/>
      </c>
      <c r="S102" s="0" t="s">
        <v>54</v>
      </c>
      <c r="T102" s="0">
        <f>'Production Log'!M102</f>
        <v/>
      </c>
      <c r="U102" s="204">
        <f>'Production Log'!K102</f>
        <v/>
      </c>
      <c r="V102" s="204" t="s">
        <v>70</v>
      </c>
      <c r="W102" s="204" t="n"/>
    </row>
    <row r="103">
      <c r="A103" s="0">
        <f>'Production Log'!A103</f>
        <v/>
      </c>
      <c r="B103" s="0">
        <f>'Production Log'!B103</f>
        <v/>
      </c>
      <c r="C103" s="0">
        <f>'Production Log'!F103</f>
        <v/>
      </c>
      <c r="D103" s="0">
        <f>'Production Log'!W103</f>
        <v/>
      </c>
      <c r="E103" s="0">
        <f>'Production Log'!X103</f>
        <v/>
      </c>
      <c r="F103" s="0">
        <f>'Production Log'!Y103</f>
        <v/>
      </c>
      <c r="G103" s="0">
        <f>'Production Log'!Z103</f>
        <v/>
      </c>
      <c r="H103" s="0">
        <f>'Production Log'!C103</f>
        <v/>
      </c>
      <c r="I103" s="0">
        <f>IF(B103="Sold", "yes", IF(LEN(F103)&gt;1,IF(LEN(G103)&gt;1,IF(LEN(E103)&gt;1,IF(LEN(D103)&gt;1,"yes","no"),"no"),"no") ,"no"))</f>
        <v/>
      </c>
      <c r="J103" s="0">
        <f>IF(B103="Issues","yes", IF(B103="Cosmetic Issue", "yes", IF(B103="Perf Issue", "yes","")))</f>
        <v/>
      </c>
      <c r="K103" s="0">
        <f>IF(B103="Dead", "yes","")</f>
        <v/>
      </c>
      <c r="L103" s="0">
        <f>IF(K103="yes", "Dead", IF(LEN(D103)&lt;2,"Loose", (IF(B103="Sold","Shipped",IF(I103="yes","Assembled","Bonded")))))</f>
        <v/>
      </c>
      <c r="M103" s="0">
        <f>if(L103="Shipped",L103, IF(L103="Loose", L103, if(J103="yes", CONCATENATE("Pending ", L103), IF(I103="yes", IF(B103="Internal", "Internal", L103), IF(L103="Bonded", L103, CONCATENATE(L103, " Bonded"))))))</f>
        <v/>
      </c>
      <c r="N103" s="0">
        <f>if(len(C103)&lt;2, "", if(H103="yes", "certified", IF(ISERROR(SEARCH("TE",C103)), "PMI", "TE")))</f>
        <v/>
      </c>
      <c r="O103" s="0">
        <f>IF(L103="Shipped",'Production Log'!K103,"")</f>
        <v/>
      </c>
      <c r="P103" s="0">
        <f>IF(ISERROR(SEARCH("Bonded", M103)), CONCATENATE(M103," ", N103), M103)</f>
        <v/>
      </c>
      <c r="Q103" s="0" t="s">
        <v>54</v>
      </c>
      <c r="R103" s="0">
        <f>'Production Log'!L103</f>
        <v/>
      </c>
      <c r="S103" s="0" t="s">
        <v>54</v>
      </c>
      <c r="T103" s="0">
        <f>'Production Log'!M103</f>
        <v/>
      </c>
      <c r="U103" s="204">
        <f>'Production Log'!K103</f>
        <v/>
      </c>
      <c r="V103" s="204" t="s">
        <v>70</v>
      </c>
      <c r="W103" s="204" t="n"/>
    </row>
    <row r="104">
      <c r="A104" s="0">
        <f>'Production Log'!A104</f>
        <v/>
      </c>
      <c r="B104" s="0">
        <f>'Production Log'!B104</f>
        <v/>
      </c>
      <c r="C104" s="0">
        <f>'Production Log'!F104</f>
        <v/>
      </c>
      <c r="D104" s="0">
        <f>'Production Log'!W104</f>
        <v/>
      </c>
      <c r="E104" s="0">
        <f>'Production Log'!X104</f>
        <v/>
      </c>
      <c r="F104" s="0">
        <f>'Production Log'!Y104</f>
        <v/>
      </c>
      <c r="G104" s="0">
        <f>'Production Log'!Z104</f>
        <v/>
      </c>
      <c r="H104" s="0">
        <f>'Production Log'!C104</f>
        <v/>
      </c>
      <c r="I104" s="0">
        <f>IF(B104="Sold", "yes", IF(LEN(F104)&gt;1,IF(LEN(G104)&gt;1,IF(LEN(E104)&gt;1,IF(LEN(D104)&gt;1,"yes","no"),"no"),"no") ,"no"))</f>
        <v/>
      </c>
      <c r="J104" s="0">
        <f>IF(B104="Issues","yes", IF(B104="Cosmetic Issue", "yes", IF(B104="Perf Issue", "yes","")))</f>
        <v/>
      </c>
      <c r="K104" s="0">
        <f>IF(B104="Dead", "yes","")</f>
        <v/>
      </c>
      <c r="L104" s="0">
        <f>IF(K104="yes", "Dead", IF(LEN(D104)&lt;2,"Loose", (IF(B104="Sold","Shipped",IF(I104="yes","Assembled","Bonded")))))</f>
        <v/>
      </c>
      <c r="M104" s="0">
        <f>if(L104="Shipped",L104, IF(L104="Loose", L104, if(J104="yes", CONCATENATE("Pending ", L104), IF(I104="yes", IF(B104="Internal", "Internal", L104), IF(L104="Bonded", L104, CONCATENATE(L104, " Bonded"))))))</f>
        <v/>
      </c>
      <c r="N104" s="0">
        <f>if(len(C104)&lt;2, "", if(H104="yes", "certified", IF(ISERROR(SEARCH("TE",C104)), "PMI", "TE")))</f>
        <v/>
      </c>
      <c r="O104" s="0">
        <f>IF(L104="Shipped",'Production Log'!K104,"")</f>
        <v/>
      </c>
      <c r="P104" s="0">
        <f>IF(ISERROR(SEARCH("Bonded", M104)), CONCATENATE(M104," ", N104), M104)</f>
        <v/>
      </c>
      <c r="Q104" s="0" t="s">
        <v>54</v>
      </c>
      <c r="R104" s="0">
        <f>'Production Log'!L104</f>
        <v/>
      </c>
      <c r="S104" s="0" t="s">
        <v>54</v>
      </c>
      <c r="T104" s="0">
        <f>'Production Log'!M104</f>
        <v/>
      </c>
      <c r="U104" s="204">
        <f>'Production Log'!K104</f>
        <v/>
      </c>
      <c r="V104" s="204" t="s">
        <v>70</v>
      </c>
      <c r="W104" s="204" t="n"/>
    </row>
    <row r="105">
      <c r="A105" s="0">
        <f>'Production Log'!A105</f>
        <v/>
      </c>
      <c r="B105" s="0">
        <f>'Production Log'!B105</f>
        <v/>
      </c>
      <c r="C105" s="0">
        <f>'Production Log'!F105</f>
        <v/>
      </c>
      <c r="D105" s="0">
        <f>'Production Log'!W105</f>
        <v/>
      </c>
      <c r="E105" s="0">
        <f>'Production Log'!X105</f>
        <v/>
      </c>
      <c r="F105" s="0">
        <f>'Production Log'!Y105</f>
        <v/>
      </c>
      <c r="G105" s="0">
        <f>'Production Log'!Z105</f>
        <v/>
      </c>
      <c r="H105" s="0">
        <f>'Production Log'!C105</f>
        <v/>
      </c>
      <c r="I105" s="0">
        <f>IF(B105="Sold", "yes", IF(LEN(F105)&gt;1,IF(LEN(G105)&gt;1,IF(LEN(E105)&gt;1,IF(LEN(D105)&gt;1,"yes","no"),"no"),"no") ,"no"))</f>
        <v/>
      </c>
      <c r="J105" s="0">
        <f>IF(B105="Issues","yes", IF(B105="Cosmetic Issue", "yes", IF(B105="Perf Issue", "yes","")))</f>
        <v/>
      </c>
      <c r="K105" s="0">
        <f>IF(B105="Dead", "yes","")</f>
        <v/>
      </c>
      <c r="L105" s="0">
        <f>IF(K105="yes", "Dead", IF(LEN(D105)&lt;2,"Loose", (IF(B105="Sold","Shipped",IF(I105="yes","Assembled","Bonded")))))</f>
        <v/>
      </c>
      <c r="M105" s="0">
        <f>if(L105="Shipped",L105, IF(L105="Loose", L105, if(J105="yes", CONCATENATE("Pending ", L105), IF(I105="yes", IF(B105="Internal", "Internal", L105), IF(L105="Bonded", L105, CONCATENATE(L105, " Bonded"))))))</f>
        <v/>
      </c>
      <c r="N105" s="0">
        <f>if(len(C105)&lt;2, "", if(H105="yes", "certified", IF(ISERROR(SEARCH("TE",C105)), "PMI", "TE")))</f>
        <v/>
      </c>
      <c r="O105" s="0">
        <f>IF(L105="Shipped",'Production Log'!K105,"")</f>
        <v/>
      </c>
      <c r="P105" s="0">
        <f>IF(ISERROR(SEARCH("Bonded", M105)), CONCATENATE(M105," ", N105), M105)</f>
        <v/>
      </c>
      <c r="Q105" s="0" t="s">
        <v>54</v>
      </c>
      <c r="R105" s="0">
        <f>'Production Log'!L105</f>
        <v/>
      </c>
      <c r="S105" s="0" t="s">
        <v>54</v>
      </c>
      <c r="T105" s="0">
        <f>'Production Log'!M105</f>
        <v/>
      </c>
      <c r="U105" s="204">
        <f>'Production Log'!K105</f>
        <v/>
      </c>
      <c r="V105" s="204" t="s">
        <v>70</v>
      </c>
      <c r="W105" s="204" t="n"/>
    </row>
    <row r="106">
      <c r="A106" s="0">
        <f>'Production Log'!A106</f>
        <v/>
      </c>
      <c r="B106" s="0">
        <f>'Production Log'!B106</f>
        <v/>
      </c>
      <c r="C106" s="0">
        <f>'Production Log'!F106</f>
        <v/>
      </c>
      <c r="D106" s="0">
        <f>'Production Log'!W106</f>
        <v/>
      </c>
      <c r="E106" s="0">
        <f>'Production Log'!X106</f>
        <v/>
      </c>
      <c r="F106" s="0">
        <f>'Production Log'!Y106</f>
        <v/>
      </c>
      <c r="G106" s="0">
        <f>'Production Log'!Z106</f>
        <v/>
      </c>
      <c r="H106" s="0">
        <f>'Production Log'!C106</f>
        <v/>
      </c>
      <c r="I106" s="0">
        <f>IF(B106="Sold", "yes", IF(LEN(F106)&gt;1,IF(LEN(G106)&gt;1,IF(LEN(E106)&gt;1,IF(LEN(D106)&gt;1,"yes","no"),"no"),"no") ,"no"))</f>
        <v/>
      </c>
      <c r="J106" s="0">
        <f>IF(B106="Issues","yes", IF(B106="Cosmetic Issue", "yes", IF(B106="Perf Issue", "yes","")))</f>
        <v/>
      </c>
      <c r="K106" s="0">
        <f>IF(B106="Dead", "yes","")</f>
        <v/>
      </c>
      <c r="L106" s="0">
        <f>IF(K106="yes", "Dead", IF(LEN(D106)&lt;2,"Loose", (IF(B106="Sold","Shipped",IF(I106="yes","Assembled","Bonded")))))</f>
        <v/>
      </c>
      <c r="M106" s="0">
        <f>if(L106="Shipped",L106, IF(L106="Loose", L106, if(J106="yes", CONCATENATE("Pending ", L106), IF(I106="yes", IF(B106="Internal", "Internal", L106), IF(L106="Bonded", L106, CONCATENATE(L106, " Bonded"))))))</f>
        <v/>
      </c>
      <c r="N106" s="0">
        <f>if(len(C106)&lt;2, "", if(H106="yes", "certified", IF(ISERROR(SEARCH("TE",C106)), "PMI", "TE")))</f>
        <v/>
      </c>
      <c r="O106" s="0">
        <f>IF(L106="Shipped",'Production Log'!K106,"")</f>
        <v/>
      </c>
      <c r="P106" s="0">
        <f>IF(ISERROR(SEARCH("Bonded", M106)), CONCATENATE(M106," ", N106), M106)</f>
        <v/>
      </c>
      <c r="Q106" s="0" t="s">
        <v>54</v>
      </c>
      <c r="R106" s="0">
        <f>'Production Log'!L106</f>
        <v/>
      </c>
      <c r="S106" s="0" t="s">
        <v>54</v>
      </c>
      <c r="T106" s="0">
        <f>'Production Log'!M106</f>
        <v/>
      </c>
      <c r="U106" s="204">
        <f>'Production Log'!K106</f>
        <v/>
      </c>
      <c r="V106" s="204" t="s">
        <v>70</v>
      </c>
      <c r="W106" s="204" t="n"/>
    </row>
    <row r="107">
      <c r="A107" s="0">
        <f>'Production Log'!A107</f>
        <v/>
      </c>
      <c r="B107" s="0">
        <f>'Production Log'!B107</f>
        <v/>
      </c>
      <c r="C107" s="0">
        <f>'Production Log'!F107</f>
        <v/>
      </c>
      <c r="D107" s="0">
        <f>'Production Log'!W107</f>
        <v/>
      </c>
      <c r="E107" s="0">
        <f>'Production Log'!X107</f>
        <v/>
      </c>
      <c r="F107" s="0">
        <f>'Production Log'!Y107</f>
        <v/>
      </c>
      <c r="G107" s="0">
        <f>'Production Log'!Z107</f>
        <v/>
      </c>
      <c r="H107" s="0">
        <f>'Production Log'!C107</f>
        <v/>
      </c>
      <c r="I107" s="0">
        <f>IF(B107="Sold", "yes", IF(LEN(F107)&gt;1,IF(LEN(G107)&gt;1,IF(LEN(E107)&gt;1,IF(LEN(D107)&gt;1,"yes","no"),"no"),"no") ,"no"))</f>
        <v/>
      </c>
      <c r="J107" s="0">
        <f>IF(B107="Issues","yes", IF(B107="Cosmetic Issue", "yes", IF(B107="Perf Issue", "yes","")))</f>
        <v/>
      </c>
      <c r="K107" s="0">
        <f>IF(B107="Dead", "yes","")</f>
        <v/>
      </c>
      <c r="L107" s="0">
        <f>IF(K107="yes", "Dead", IF(LEN(D107)&lt;2,"Loose", (IF(B107="Sold","Shipped",IF(I107="yes","Assembled","Bonded")))))</f>
        <v/>
      </c>
      <c r="M107" s="0">
        <f>if(L107="Shipped",L107, IF(L107="Loose", L107, if(J107="yes", CONCATENATE("Pending ", L107), IF(I107="yes", IF(B107="Internal", "Internal", L107), IF(L107="Bonded", L107, CONCATENATE(L107, " Bonded"))))))</f>
        <v/>
      </c>
      <c r="N107" s="0">
        <f>if(len(C107)&lt;2, "", if(H107="yes", "certified", IF(ISERROR(SEARCH("TE",C107)), "PMI", "TE")))</f>
        <v/>
      </c>
      <c r="O107" s="0">
        <f>IF(L107="Shipped",'Production Log'!K107,"")</f>
        <v/>
      </c>
      <c r="P107" s="0">
        <f>IF(ISERROR(SEARCH("Bonded", M107)), CONCATENATE(M107," ", N107), M107)</f>
        <v/>
      </c>
      <c r="Q107" s="0" t="s">
        <v>54</v>
      </c>
      <c r="R107" s="0">
        <f>'Production Log'!L107</f>
        <v/>
      </c>
      <c r="S107" s="0" t="s">
        <v>54</v>
      </c>
      <c r="T107" s="0">
        <f>'Production Log'!M107</f>
        <v/>
      </c>
      <c r="U107" s="204">
        <f>'Production Log'!K107</f>
        <v/>
      </c>
      <c r="V107" s="204" t="s">
        <v>70</v>
      </c>
      <c r="W107" s="204" t="n"/>
    </row>
    <row r="108">
      <c r="A108" s="0">
        <f>'Production Log'!A108</f>
        <v/>
      </c>
      <c r="B108" s="0">
        <f>'Production Log'!B108</f>
        <v/>
      </c>
      <c r="C108" s="0">
        <f>'Production Log'!F108</f>
        <v/>
      </c>
      <c r="D108" s="0">
        <f>'Production Log'!W108</f>
        <v/>
      </c>
      <c r="E108" s="0">
        <f>'Production Log'!X108</f>
        <v/>
      </c>
      <c r="F108" s="0">
        <f>'Production Log'!Y108</f>
        <v/>
      </c>
      <c r="G108" s="0">
        <f>'Production Log'!Z108</f>
        <v/>
      </c>
      <c r="H108" s="0">
        <f>'Production Log'!C108</f>
        <v/>
      </c>
      <c r="I108" s="0">
        <f>IF(B108="Sold", "yes", IF(LEN(F108)&gt;1,IF(LEN(G108)&gt;1,IF(LEN(E108)&gt;1,IF(LEN(D108)&gt;1,"yes","no"),"no"),"no") ,"no"))</f>
        <v/>
      </c>
      <c r="J108" s="0">
        <f>IF(B108="Issues","yes", IF(B108="Cosmetic Issue", "yes", IF(B108="Perf Issue", "yes","")))</f>
        <v/>
      </c>
      <c r="K108" s="0">
        <f>IF(B108="Dead", "yes","")</f>
        <v/>
      </c>
      <c r="L108" s="0">
        <f>IF(K108="yes", "Dead", IF(LEN(D108)&lt;2,"Loose", (IF(B108="Sold","Shipped",IF(I108="yes","Assembled","Bonded")))))</f>
        <v/>
      </c>
      <c r="M108" s="0">
        <f>if(L108="Shipped",L108, IF(L108="Loose", L108, if(J108="yes", CONCATENATE("Pending ", L108), IF(I108="yes", IF(B108="Internal", "Internal", L108), IF(L108="Bonded", L108, CONCATENATE(L108, " Bonded"))))))</f>
        <v/>
      </c>
      <c r="N108" s="0">
        <f>if(len(C108)&lt;2, "", if(H108="yes", "certified", IF(ISERROR(SEARCH("TE",C108)), "PMI", "TE")))</f>
        <v/>
      </c>
      <c r="O108" s="0">
        <f>IF(L108="Shipped",'Production Log'!K108,"")</f>
        <v/>
      </c>
      <c r="P108" s="0">
        <f>IF(ISERROR(SEARCH("Bonded", M108)), CONCATENATE(M108," ", N108), M108)</f>
        <v/>
      </c>
      <c r="Q108" s="0" t="s">
        <v>54</v>
      </c>
      <c r="R108" s="0">
        <f>'Production Log'!L108</f>
        <v/>
      </c>
      <c r="S108" s="0" t="s">
        <v>54</v>
      </c>
      <c r="T108" s="0">
        <f>'Production Log'!M108</f>
        <v/>
      </c>
      <c r="U108" s="204">
        <f>'Production Log'!K108</f>
        <v/>
      </c>
      <c r="V108" s="204" t="s">
        <v>71</v>
      </c>
      <c r="W108" s="204" t="n"/>
    </row>
    <row r="109">
      <c r="A109" s="0">
        <f>'Production Log'!A109</f>
        <v/>
      </c>
      <c r="B109" s="0">
        <f>'Production Log'!B109</f>
        <v/>
      </c>
      <c r="C109" s="0">
        <f>'Production Log'!F109</f>
        <v/>
      </c>
      <c r="D109" s="0">
        <f>'Production Log'!W109</f>
        <v/>
      </c>
      <c r="E109" s="0">
        <f>'Production Log'!X109</f>
        <v/>
      </c>
      <c r="F109" s="0">
        <f>'Production Log'!Y109</f>
        <v/>
      </c>
      <c r="G109" s="0">
        <f>'Production Log'!Z109</f>
        <v/>
      </c>
      <c r="H109" s="0">
        <f>'Production Log'!C109</f>
        <v/>
      </c>
      <c r="I109" s="0">
        <f>IF(B109="Sold", "yes", IF(LEN(F109)&gt;1,IF(LEN(G109)&gt;1,IF(LEN(E109)&gt;1,IF(LEN(D109)&gt;1,"yes","no"),"no"),"no") ,"no"))</f>
        <v/>
      </c>
      <c r="J109" s="0">
        <f>IF(B109="Issues","yes", IF(B109="Cosmetic Issue", "yes", IF(B109="Perf Issue", "yes","")))</f>
        <v/>
      </c>
      <c r="K109" s="0">
        <f>IF(B109="Dead", "yes","")</f>
        <v/>
      </c>
      <c r="L109" s="0">
        <f>IF(K109="yes", "Dead", IF(LEN(D109)&lt;2,"Loose", (IF(B109="Sold","Shipped",IF(I109="yes","Assembled","Bonded")))))</f>
        <v/>
      </c>
      <c r="M109" s="0">
        <f>if(L109="Shipped",L109, IF(L109="Loose", L109, if(J109="yes", CONCATENATE("Pending ", L109), IF(I109="yes", IF(B109="Internal", "Internal", L109), IF(L109="Bonded", L109, CONCATENATE(L109, " Bonded"))))))</f>
        <v/>
      </c>
      <c r="N109" s="0">
        <f>if(len(C109)&lt;2, "", if(H109="yes", "certified", IF(ISERROR(SEARCH("TE",C109)), "PMI", "TE")))</f>
        <v/>
      </c>
      <c r="O109" s="0">
        <f>IF(L109="Shipped",'Production Log'!K109,"")</f>
        <v/>
      </c>
      <c r="P109" s="0">
        <f>IF(ISERROR(SEARCH("Bonded", M109)), CONCATENATE(M109," ", N109), M109)</f>
        <v/>
      </c>
      <c r="Q109" s="0" t="s">
        <v>54</v>
      </c>
      <c r="R109" s="0">
        <f>'Production Log'!L109</f>
        <v/>
      </c>
      <c r="S109" s="0" t="s">
        <v>54</v>
      </c>
      <c r="T109" s="0">
        <f>'Production Log'!M109</f>
        <v/>
      </c>
      <c r="U109" s="204">
        <f>'Production Log'!K109</f>
        <v/>
      </c>
      <c r="V109" s="204" t="s">
        <v>71</v>
      </c>
      <c r="W109" s="204" t="n"/>
    </row>
    <row r="110">
      <c r="A110" s="0">
        <f>'Production Log'!A110</f>
        <v/>
      </c>
      <c r="B110" s="0">
        <f>'Production Log'!B110</f>
        <v/>
      </c>
      <c r="C110" s="0">
        <f>'Production Log'!F110</f>
        <v/>
      </c>
      <c r="D110" s="0">
        <f>'Production Log'!W110</f>
        <v/>
      </c>
      <c r="E110" s="0">
        <f>'Production Log'!X110</f>
        <v/>
      </c>
      <c r="F110" s="0">
        <f>'Production Log'!Y110</f>
        <v/>
      </c>
      <c r="G110" s="0">
        <f>'Production Log'!Z110</f>
        <v/>
      </c>
      <c r="H110" s="0">
        <f>'Production Log'!C110</f>
        <v/>
      </c>
      <c r="I110" s="0">
        <f>IF(B110="Sold", "yes", IF(LEN(F110)&gt;1,IF(LEN(G110)&gt;1,IF(LEN(E110)&gt;1,IF(LEN(D110)&gt;1,"yes","no"),"no"),"no") ,"no"))</f>
        <v/>
      </c>
      <c r="J110" s="0">
        <f>IF(B110="Issues","yes", IF(B110="Cosmetic Issue", "yes", IF(B110="Perf Issue", "yes","")))</f>
        <v/>
      </c>
      <c r="K110" s="0">
        <f>IF(B110="Dead", "yes","")</f>
        <v/>
      </c>
      <c r="L110" s="0">
        <f>IF(K110="yes", "Dead", IF(LEN(D110)&lt;2,"Loose", (IF(B110="Sold","Shipped",IF(I110="yes","Assembled","Bonded")))))</f>
        <v/>
      </c>
      <c r="M110" s="0">
        <f>if(L110="Shipped",L110, IF(L110="Loose", L110, if(J110="yes", CONCATENATE("Pending ", L110), IF(I110="yes", IF(B110="Internal", "Internal", L110), IF(L110="Bonded", L110, CONCATENATE(L110, " Bonded"))))))</f>
        <v/>
      </c>
      <c r="N110" s="0">
        <f>if(len(C110)&lt;2, "", if(H110="yes", "certified", IF(ISERROR(SEARCH("TE",C110)), "PMI", "TE")))</f>
        <v/>
      </c>
      <c r="O110" s="0">
        <f>IF(L110="Shipped",'Production Log'!K110,"")</f>
        <v/>
      </c>
      <c r="P110" s="0">
        <f>IF(ISERROR(SEARCH("Bonded", M110)), CONCATENATE(M110," ", N110), M110)</f>
        <v/>
      </c>
      <c r="Q110" s="0" t="s">
        <v>52</v>
      </c>
      <c r="R110" s="0">
        <f>'Production Log'!L110</f>
        <v/>
      </c>
      <c r="S110" s="0" t="s">
        <v>52</v>
      </c>
      <c r="T110" s="0">
        <f>'Production Log'!M110</f>
        <v/>
      </c>
      <c r="U110" s="204">
        <f>'Production Log'!K110</f>
        <v/>
      </c>
      <c r="V110" s="204" t="s">
        <v>68</v>
      </c>
      <c r="W110" s="204" t="n"/>
    </row>
    <row r="111">
      <c r="A111" s="0">
        <f>'Production Log'!A111</f>
        <v/>
      </c>
      <c r="B111" s="0">
        <f>'Production Log'!B111</f>
        <v/>
      </c>
      <c r="C111" s="0">
        <f>'Production Log'!F111</f>
        <v/>
      </c>
      <c r="D111" s="0">
        <f>'Production Log'!W111</f>
        <v/>
      </c>
      <c r="E111" s="0">
        <f>'Production Log'!X111</f>
        <v/>
      </c>
      <c r="F111" s="0">
        <f>'Production Log'!Y111</f>
        <v/>
      </c>
      <c r="G111" s="0">
        <f>'Production Log'!Z111</f>
        <v/>
      </c>
      <c r="H111" s="0">
        <f>'Production Log'!C111</f>
        <v/>
      </c>
      <c r="I111" s="0">
        <f>IF(B111="Sold", "yes", IF(LEN(F111)&gt;1,IF(LEN(G111)&gt;1,IF(LEN(E111)&gt;1,IF(LEN(D111)&gt;1,"yes","no"),"no"),"no") ,"no"))</f>
        <v/>
      </c>
      <c r="J111" s="0">
        <f>IF(B111="Issues","yes", IF(B111="Cosmetic Issue", "yes", IF(B111="Perf Issue", "yes","")))</f>
        <v/>
      </c>
      <c r="K111" s="0">
        <f>IF(B111="Dead", "yes","")</f>
        <v/>
      </c>
      <c r="L111" s="0">
        <f>IF(K111="yes", "Dead", IF(LEN(D111)&lt;2,"Loose", (IF(B111="Sold","Shipped",IF(I111="yes","Assembled","Bonded")))))</f>
        <v/>
      </c>
      <c r="M111" s="0">
        <f>if(L111="Shipped",L111, IF(L111="Loose", L111, if(J111="yes", CONCATENATE("Pending ", L111), IF(I111="yes", IF(B111="Internal", "Internal", L111), IF(L111="Bonded", L111, CONCATENATE(L111, " Bonded"))))))</f>
        <v/>
      </c>
      <c r="N111" s="0">
        <f>if(len(C111)&lt;2, "", if(H111="yes", "certified", IF(ISERROR(SEARCH("TE",C111)), "PMI", "TE")))</f>
        <v/>
      </c>
      <c r="O111" s="0">
        <f>IF(L111="Shipped",'Production Log'!K111,"")</f>
        <v/>
      </c>
      <c r="P111" s="0">
        <f>IF(ISERROR(SEARCH("Bonded", M111)), CONCATENATE(M111," ", N111), M111)</f>
        <v/>
      </c>
      <c r="Q111" s="0" t="s">
        <v>54</v>
      </c>
      <c r="R111" s="0">
        <f>'Production Log'!L111</f>
        <v/>
      </c>
      <c r="S111" s="0" t="s">
        <v>54</v>
      </c>
      <c r="T111" s="0">
        <f>'Production Log'!M111</f>
        <v/>
      </c>
      <c r="U111" s="204">
        <f>'Production Log'!K111</f>
        <v/>
      </c>
      <c r="V111" s="204" t="s">
        <v>71</v>
      </c>
      <c r="W111" s="204" t="n"/>
    </row>
    <row r="112">
      <c r="A112" s="0">
        <f>'Production Log'!A112</f>
        <v/>
      </c>
      <c r="B112" s="0">
        <f>'Production Log'!B112</f>
        <v/>
      </c>
      <c r="C112" s="0">
        <f>'Production Log'!F112</f>
        <v/>
      </c>
      <c r="D112" s="0">
        <f>'Production Log'!W112</f>
        <v/>
      </c>
      <c r="E112" s="0">
        <f>'Production Log'!X112</f>
        <v/>
      </c>
      <c r="F112" s="0">
        <f>'Production Log'!Y112</f>
        <v/>
      </c>
      <c r="G112" s="0">
        <f>'Production Log'!Z112</f>
        <v/>
      </c>
      <c r="H112" s="0">
        <f>'Production Log'!C112</f>
        <v/>
      </c>
      <c r="I112" s="0">
        <f>IF(B112="Sold", "yes", IF(LEN(F112)&gt;1,IF(LEN(G112)&gt;1,IF(LEN(E112)&gt;1,IF(LEN(D112)&gt;1,"yes","no"),"no"),"no") ,"no"))</f>
        <v/>
      </c>
      <c r="J112" s="0">
        <f>IF(B112="Issues","yes", IF(B112="Cosmetic Issue", "yes", IF(B112="Perf Issue", "yes","")))</f>
        <v/>
      </c>
      <c r="K112" s="0">
        <f>IF(B112="Dead", "yes","")</f>
        <v/>
      </c>
      <c r="L112" s="0">
        <f>IF(K112="yes", "Dead", IF(LEN(D112)&lt;2,"Loose", (IF(B112="Sold","Shipped",IF(I112="yes","Assembled","Bonded")))))</f>
        <v/>
      </c>
      <c r="M112" s="0">
        <f>if(L112="Shipped",L112, IF(L112="Loose", L112, if(J112="yes", CONCATENATE("Pending ", L112), IF(I112="yes", IF(B112="Internal", "Internal", L112), IF(L112="Bonded", L112, CONCATENATE(L112, " Bonded"))))))</f>
        <v/>
      </c>
      <c r="N112" s="0">
        <f>if(len(C112)&lt;2, "", if(H112="yes", "certified", IF(ISERROR(SEARCH("TE",C112)), "PMI", "TE")))</f>
        <v/>
      </c>
      <c r="O112" s="0">
        <f>IF(L112="Shipped",'Production Log'!K112,"")</f>
        <v/>
      </c>
      <c r="P112" s="0">
        <f>IF(ISERROR(SEARCH("Bonded", M112)), CONCATENATE(M112," ", N112), M112)</f>
        <v/>
      </c>
      <c r="Q112" s="0" t="s">
        <v>54</v>
      </c>
      <c r="R112" s="0">
        <f>'Production Log'!L112</f>
        <v/>
      </c>
      <c r="S112" s="0" t="s">
        <v>54</v>
      </c>
      <c r="T112" s="0">
        <f>'Production Log'!M112</f>
        <v/>
      </c>
      <c r="U112" s="204">
        <f>'Production Log'!K112</f>
        <v/>
      </c>
      <c r="V112" s="204" t="s">
        <v>67</v>
      </c>
      <c r="W112" s="204" t="n"/>
    </row>
    <row r="113">
      <c r="A113" s="0">
        <f>'Production Log'!A113</f>
        <v/>
      </c>
      <c r="B113" s="0">
        <f>'Production Log'!B113</f>
        <v/>
      </c>
      <c r="C113" s="0">
        <f>'Production Log'!F113</f>
        <v/>
      </c>
      <c r="D113" s="0">
        <f>'Production Log'!W113</f>
        <v/>
      </c>
      <c r="E113" s="0">
        <f>'Production Log'!X113</f>
        <v/>
      </c>
      <c r="F113" s="0">
        <f>'Production Log'!Y113</f>
        <v/>
      </c>
      <c r="G113" s="0">
        <f>'Production Log'!Z113</f>
        <v/>
      </c>
      <c r="H113" s="0">
        <f>'Production Log'!C113</f>
        <v/>
      </c>
      <c r="I113" s="0">
        <f>IF(B113="Sold", "yes", IF(LEN(F113)&gt;1,IF(LEN(G113)&gt;1,IF(LEN(E113)&gt;1,IF(LEN(D113)&gt;1,"yes","no"),"no"),"no") ,"no"))</f>
        <v/>
      </c>
      <c r="J113" s="0">
        <f>IF(B113="Issues","yes", IF(B113="Cosmetic Issue", "yes", IF(B113="Perf Issue", "yes","")))</f>
        <v/>
      </c>
      <c r="K113" s="0">
        <f>IF(B113="Dead", "yes","")</f>
        <v/>
      </c>
      <c r="L113" s="0">
        <f>IF(K113="yes", "Dead", IF(LEN(D113)&lt;2,"Loose", (IF(B113="Sold","Shipped",IF(I113="yes","Assembled","Bonded")))))</f>
        <v/>
      </c>
      <c r="M113" s="0">
        <f>if(L113="Shipped",L113, IF(L113="Loose", L113, if(J113="yes", CONCATENATE("Pending ", L113), IF(I113="yes", IF(B113="Internal", "Internal", L113), IF(L113="Bonded", L113, CONCATENATE(L113, " Bonded"))))))</f>
        <v/>
      </c>
      <c r="N113" s="0">
        <f>if(len(C113)&lt;2, "", if(H113="yes", "certified", IF(ISERROR(SEARCH("TE",C113)), "PMI", "TE")))</f>
        <v/>
      </c>
      <c r="O113" s="0">
        <f>IF(L113="Shipped",'Production Log'!K113,"")</f>
        <v/>
      </c>
      <c r="P113" s="0">
        <f>IF(ISERROR(SEARCH("Bonded", M113)), CONCATENATE(M113," ", N113), M113)</f>
        <v/>
      </c>
      <c r="Q113" s="0" t="s">
        <v>54</v>
      </c>
      <c r="R113" s="0">
        <f>'Production Log'!L113</f>
        <v/>
      </c>
      <c r="S113" s="0" t="s">
        <v>54</v>
      </c>
      <c r="T113" s="0">
        <f>'Production Log'!M113</f>
        <v/>
      </c>
      <c r="U113" s="204">
        <f>'Production Log'!K113</f>
        <v/>
      </c>
      <c r="V113" s="204" t="s">
        <v>67</v>
      </c>
      <c r="W113" s="204" t="n"/>
    </row>
    <row r="114">
      <c r="A114" s="0">
        <f>'Production Log'!A114</f>
        <v/>
      </c>
      <c r="B114" s="0">
        <f>'Production Log'!B114</f>
        <v/>
      </c>
      <c r="C114" s="0">
        <f>'Production Log'!F114</f>
        <v/>
      </c>
      <c r="D114" s="0">
        <f>'Production Log'!W114</f>
        <v/>
      </c>
      <c r="E114" s="0">
        <f>'Production Log'!X114</f>
        <v/>
      </c>
      <c r="F114" s="0">
        <f>'Production Log'!Y114</f>
        <v/>
      </c>
      <c r="G114" s="0">
        <f>'Production Log'!Z114</f>
        <v/>
      </c>
      <c r="H114" s="0">
        <f>'Production Log'!C114</f>
        <v/>
      </c>
      <c r="I114" s="0">
        <f>IF(B114="Sold", "yes", IF(LEN(F114)&gt;1,IF(LEN(G114)&gt;1,IF(LEN(E114)&gt;1,IF(LEN(D114)&gt;1,"yes","no"),"no"),"no") ,"no"))</f>
        <v/>
      </c>
      <c r="J114" s="0">
        <f>IF(B114="Issues","yes", IF(B114="Cosmetic Issue", "yes", IF(B114="Perf Issue", "yes","")))</f>
        <v/>
      </c>
      <c r="K114" s="0">
        <f>IF(B114="Dead", "yes","")</f>
        <v/>
      </c>
      <c r="L114" s="0">
        <f>IF(K114="yes", "Dead", IF(LEN(D114)&lt;2,"Loose", (IF(B114="Sold","Shipped",IF(I114="yes","Assembled","Bonded")))))</f>
        <v/>
      </c>
      <c r="M114" s="0">
        <f>if(L114="Shipped",L114, IF(L114="Loose", L114, if(J114="yes", CONCATENATE("Pending ", L114), IF(I114="yes", IF(B114="Internal", "Internal", L114), IF(L114="Bonded", L114, CONCATENATE(L114, " Bonded"))))))</f>
        <v/>
      </c>
      <c r="N114" s="0">
        <f>if(len(C114)&lt;2, "", if(H114="yes", "certified", IF(ISERROR(SEARCH("TE",C114)), "PMI", "TE")))</f>
        <v/>
      </c>
      <c r="O114" s="0">
        <f>IF(L114="Shipped",'Production Log'!K114,"")</f>
        <v/>
      </c>
      <c r="P114" s="0">
        <f>IF(ISERROR(SEARCH("Bonded", M114)), CONCATENATE(M114," ", N114), M114)</f>
        <v/>
      </c>
      <c r="Q114" s="0" t="s">
        <v>54</v>
      </c>
      <c r="R114" s="0">
        <f>'Production Log'!L114</f>
        <v/>
      </c>
      <c r="S114" s="0" t="s">
        <v>54</v>
      </c>
      <c r="T114" s="0">
        <f>'Production Log'!M114</f>
        <v/>
      </c>
      <c r="U114" s="204">
        <f>'Production Log'!K114</f>
        <v/>
      </c>
      <c r="V114" s="204" t="s">
        <v>71</v>
      </c>
      <c r="W114" s="204" t="n"/>
    </row>
    <row r="115">
      <c r="A115" s="0">
        <f>'Production Log'!A115</f>
        <v/>
      </c>
      <c r="B115" s="0">
        <f>'Production Log'!B115</f>
        <v/>
      </c>
      <c r="C115" s="0">
        <f>'Production Log'!F115</f>
        <v/>
      </c>
      <c r="D115" s="0">
        <f>'Production Log'!W115</f>
        <v/>
      </c>
      <c r="E115" s="0">
        <f>'Production Log'!X115</f>
        <v/>
      </c>
      <c r="F115" s="0">
        <f>'Production Log'!Y115</f>
        <v/>
      </c>
      <c r="G115" s="0">
        <f>'Production Log'!Z115</f>
        <v/>
      </c>
      <c r="H115" s="0">
        <f>'Production Log'!C115</f>
        <v/>
      </c>
      <c r="I115" s="0">
        <f>IF(B115="Sold", "yes", IF(LEN(F115)&gt;1,IF(LEN(G115)&gt;1,IF(LEN(E115)&gt;1,IF(LEN(D115)&gt;1,"yes","no"),"no"),"no") ,"no"))</f>
        <v/>
      </c>
      <c r="J115" s="0">
        <f>IF(B115="Issues","yes", IF(B115="Cosmetic Issue", "yes", IF(B115="Perf Issue", "yes","")))</f>
        <v/>
      </c>
      <c r="K115" s="0">
        <f>IF(B115="Dead", "yes","")</f>
        <v/>
      </c>
      <c r="L115" s="0">
        <f>IF(K115="yes", "Dead", IF(LEN(D115)&lt;2,"Loose", (IF(B115="Sold","Shipped",IF(I115="yes","Assembled","Bonded")))))</f>
        <v/>
      </c>
      <c r="M115" s="0">
        <f>if(L115="Shipped",L115, IF(L115="Loose", L115, if(J115="yes", CONCATENATE("Pending ", L115), IF(I115="yes", IF(B115="Internal", "Internal", L115), IF(L115="Bonded", L115, CONCATENATE(L115, " Bonded"))))))</f>
        <v/>
      </c>
      <c r="N115" s="0">
        <f>if(len(C115)&lt;2, "", if(H115="yes", "certified", IF(ISERROR(SEARCH("TE",C115)), "PMI", "TE")))</f>
        <v/>
      </c>
      <c r="O115" s="0">
        <f>IF(L115="Shipped",'Production Log'!K115,"")</f>
        <v/>
      </c>
      <c r="P115" s="0">
        <f>IF(ISERROR(SEARCH("Bonded", M115)), CONCATENATE(M115," ", N115), M115)</f>
        <v/>
      </c>
      <c r="Q115" s="0" t="s">
        <v>54</v>
      </c>
      <c r="R115" s="0">
        <f>'Production Log'!L115</f>
        <v/>
      </c>
      <c r="S115" s="0" t="s">
        <v>54</v>
      </c>
      <c r="T115" s="0">
        <f>'Production Log'!M115</f>
        <v/>
      </c>
      <c r="U115" s="204">
        <f>'Production Log'!K115</f>
        <v/>
      </c>
      <c r="V115" s="204" t="n"/>
      <c r="W115" s="204" t="n"/>
      <c r="X115" s="204" t="s">
        <v>45</v>
      </c>
      <c r="Y115" s="0" t="s">
        <v>50</v>
      </c>
    </row>
    <row r="116">
      <c r="A116" s="0">
        <f>'Production Log'!A116</f>
        <v/>
      </c>
      <c r="B116" s="0">
        <f>'Production Log'!B116</f>
        <v/>
      </c>
      <c r="C116" s="0">
        <f>'Production Log'!F116</f>
        <v/>
      </c>
      <c r="D116" s="0">
        <f>'Production Log'!W116</f>
        <v/>
      </c>
      <c r="E116" s="0">
        <f>'Production Log'!X116</f>
        <v/>
      </c>
      <c r="F116" s="0">
        <f>'Production Log'!Y116</f>
        <v/>
      </c>
      <c r="G116" s="0">
        <f>'Production Log'!Z116</f>
        <v/>
      </c>
      <c r="H116" s="0">
        <f>'Production Log'!C116</f>
        <v/>
      </c>
      <c r="I116" s="0">
        <f>IF(B116="Sold", "yes", IF(LEN(F116)&gt;1,IF(LEN(G116)&gt;1,IF(LEN(E116)&gt;1,IF(LEN(D116)&gt;1,"yes","no"),"no"),"no") ,"no"))</f>
        <v/>
      </c>
      <c r="J116" s="0">
        <f>IF(B116="Issues","yes", IF(B116="Cosmetic Issue", "yes", IF(B116="Perf Issue", "yes","")))</f>
        <v/>
      </c>
      <c r="K116" s="0">
        <f>IF(B116="Dead", "yes","")</f>
        <v/>
      </c>
      <c r="L116" s="0">
        <f>IF(K116="yes", "Dead", IF(LEN(D116)&lt;2,"Loose", (IF(B116="Sold","Shipped",IF(I116="yes","Assembled","Bonded")))))</f>
        <v/>
      </c>
      <c r="M116" s="0">
        <f>if(L116="Shipped",L116, IF(L116="Loose", L116, if(J116="yes", CONCATENATE("Pending ", L116), IF(I116="yes", IF(B116="Internal", "Internal", L116), IF(L116="Bonded", L116, CONCATENATE(L116, " Bonded"))))))</f>
        <v/>
      </c>
      <c r="N116" s="0">
        <f>if(len(C116)&lt;2, "", if(H116="yes", "certified", IF(ISERROR(SEARCH("TE",C116)), "PMI", "TE")))</f>
        <v/>
      </c>
      <c r="O116" s="0">
        <f>IF(L116="Shipped",'Production Log'!K116,"")</f>
        <v/>
      </c>
      <c r="P116" s="0">
        <f>IF(ISERROR(SEARCH("Bonded", M116)), CONCATENATE(M116," ", N116), M116)</f>
        <v/>
      </c>
      <c r="Q116" s="0" t="s">
        <v>54</v>
      </c>
      <c r="R116" s="0">
        <f>'Production Log'!L116</f>
        <v/>
      </c>
      <c r="S116" s="0" t="s">
        <v>54</v>
      </c>
      <c r="T116" s="0">
        <f>'Production Log'!M116</f>
        <v/>
      </c>
      <c r="U116" s="204">
        <f>'Production Log'!K116</f>
        <v/>
      </c>
      <c r="V116" s="204" t="s">
        <v>67</v>
      </c>
      <c r="W116" s="204" t="n"/>
    </row>
    <row r="117">
      <c r="A117" s="0">
        <f>'Production Log'!A117</f>
        <v/>
      </c>
      <c r="B117" s="0">
        <f>'Production Log'!B117</f>
        <v/>
      </c>
      <c r="C117" s="0">
        <f>'Production Log'!F117</f>
        <v/>
      </c>
      <c r="D117" s="0">
        <f>'Production Log'!W117</f>
        <v/>
      </c>
      <c r="E117" s="0">
        <f>'Production Log'!X117</f>
        <v/>
      </c>
      <c r="F117" s="0">
        <f>'Production Log'!Y117</f>
        <v/>
      </c>
      <c r="G117" s="0">
        <f>'Production Log'!Z117</f>
        <v/>
      </c>
      <c r="H117" s="0">
        <f>'Production Log'!C117</f>
        <v/>
      </c>
      <c r="I117" s="0">
        <f>IF(B117="Sold", "yes", IF(LEN(F117)&gt;1,IF(LEN(G117)&gt;1,IF(LEN(E117)&gt;1,IF(LEN(D117)&gt;1,"yes","no"),"no"),"no") ,"no"))</f>
        <v/>
      </c>
      <c r="J117" s="0">
        <f>IF(B117="Issues","yes", IF(B117="Cosmetic Issue", "yes", IF(B117="Perf Issue", "yes","")))</f>
        <v/>
      </c>
      <c r="K117" s="0">
        <f>IF(B117="Dead", "yes","")</f>
        <v/>
      </c>
      <c r="L117" s="0">
        <f>IF(K117="yes", "Dead", IF(LEN(D117)&lt;2,"Loose", (IF(B117="Sold","Shipped",IF(I117="yes","Assembled","Bonded")))))</f>
        <v/>
      </c>
      <c r="M117" s="0">
        <f>if(L117="Shipped",L117, IF(L117="Loose", L117, if(J117="yes", CONCATENATE("Pending ", L117), IF(I117="yes", IF(B117="Internal", "Internal", L117), IF(L117="Bonded", L117, CONCATENATE(L117, " Bonded"))))))</f>
        <v/>
      </c>
      <c r="N117" s="0">
        <f>if(len(C117)&lt;2, "", if(H117="yes", "certified", IF(ISERROR(SEARCH("TE",C117)), "PMI", "TE")))</f>
        <v/>
      </c>
      <c r="O117" s="0">
        <f>IF(L117="Shipped",'Production Log'!K117,"")</f>
        <v/>
      </c>
      <c r="P117" s="0">
        <f>IF(ISERROR(SEARCH("Bonded", M117)), CONCATENATE(M117," ", N117), M117)</f>
        <v/>
      </c>
      <c r="Q117" s="0" t="s">
        <v>52</v>
      </c>
      <c r="R117" s="0">
        <f>'Production Log'!L117</f>
        <v/>
      </c>
      <c r="S117" s="0" t="s">
        <v>52</v>
      </c>
      <c r="T117" s="0">
        <f>'Production Log'!M117</f>
        <v/>
      </c>
      <c r="U117" s="204">
        <f>'Production Log'!K117</f>
        <v/>
      </c>
      <c r="V117" s="204" t="s">
        <v>68</v>
      </c>
      <c r="W117" s="204" t="n"/>
    </row>
    <row r="118">
      <c r="A118" s="0">
        <f>'Production Log'!A118</f>
        <v/>
      </c>
      <c r="B118" s="0">
        <f>'Production Log'!B118</f>
        <v/>
      </c>
      <c r="C118" s="0">
        <f>'Production Log'!F118</f>
        <v/>
      </c>
      <c r="D118" s="0">
        <f>'Production Log'!W118</f>
        <v/>
      </c>
      <c r="E118" s="0">
        <f>'Production Log'!X118</f>
        <v/>
      </c>
      <c r="F118" s="0">
        <f>'Production Log'!Y118</f>
        <v/>
      </c>
      <c r="G118" s="0">
        <f>'Production Log'!Z118</f>
        <v/>
      </c>
      <c r="H118" s="0">
        <f>'Production Log'!C118</f>
        <v/>
      </c>
      <c r="I118" s="0">
        <f>IF(B118="Sold", "yes", IF(LEN(F118)&gt;1,IF(LEN(G118)&gt;1,IF(LEN(E118)&gt;1,IF(LEN(D118)&gt;1,"yes","no"),"no"),"no") ,"no"))</f>
        <v/>
      </c>
      <c r="J118" s="0">
        <f>IF(B118="Issues","yes", IF(B118="Cosmetic Issue", "yes", IF(B118="Perf Issue", "yes","")))</f>
        <v/>
      </c>
      <c r="K118" s="0">
        <f>IF(B118="Dead", "yes","")</f>
        <v/>
      </c>
      <c r="L118" s="0">
        <f>IF(K118="yes", "Dead", IF(LEN(D118)&lt;2,"Loose", (IF(B118="Sold","Shipped",IF(I118="yes","Assembled","Bonded")))))</f>
        <v/>
      </c>
      <c r="M118" s="0">
        <f>if(L118="Shipped",L118, IF(L118="Loose", L118, if(J118="yes", CONCATENATE("Pending ", L118), IF(I118="yes", IF(B118="Internal", "Internal", L118), IF(L118="Bonded", L118, CONCATENATE(L118, " Bonded"))))))</f>
        <v/>
      </c>
      <c r="N118" s="0">
        <f>if(len(C118)&lt;2, "", if(H118="yes", "certified", IF(ISERROR(SEARCH("TE",C118)), "PMI", "TE")))</f>
        <v/>
      </c>
      <c r="O118" s="0">
        <f>IF(L118="Shipped",'Production Log'!K118,"")</f>
        <v/>
      </c>
      <c r="P118" s="0">
        <f>IF(ISERROR(SEARCH("Bonded", M118)), CONCATENATE(M118," ", N118), M118)</f>
        <v/>
      </c>
      <c r="Q118" s="0" t="s">
        <v>52</v>
      </c>
      <c r="R118" s="0">
        <f>'Production Log'!L118</f>
        <v/>
      </c>
      <c r="S118" s="0" t="s">
        <v>52</v>
      </c>
      <c r="T118" s="0">
        <f>'Production Log'!M118</f>
        <v/>
      </c>
      <c r="U118" s="204">
        <f>'Production Log'!K118</f>
        <v/>
      </c>
      <c r="V118" s="204" t="s">
        <v>68</v>
      </c>
      <c r="W118" s="204" t="n"/>
    </row>
    <row r="119">
      <c r="A119" s="0">
        <f>'Production Log'!A119</f>
        <v/>
      </c>
      <c r="B119" s="0">
        <f>'Production Log'!B119</f>
        <v/>
      </c>
      <c r="C119" s="0">
        <f>'Production Log'!F119</f>
        <v/>
      </c>
      <c r="D119" s="0">
        <f>'Production Log'!W119</f>
        <v/>
      </c>
      <c r="E119" s="0">
        <f>'Production Log'!X119</f>
        <v/>
      </c>
      <c r="F119" s="0">
        <f>'Production Log'!Y119</f>
        <v/>
      </c>
      <c r="G119" s="0">
        <f>'Production Log'!Z119</f>
        <v/>
      </c>
      <c r="H119" s="0">
        <f>'Production Log'!C119</f>
        <v/>
      </c>
      <c r="I119" s="0">
        <f>IF(B119="Sold", "yes", IF(LEN(F119)&gt;1,IF(LEN(G119)&gt;1,IF(LEN(E119)&gt;1,IF(LEN(D119)&gt;1,"yes","no"),"no"),"no") ,"no"))</f>
        <v/>
      </c>
      <c r="J119" s="0">
        <f>IF(B119="Issues","yes", IF(B119="Cosmetic Issue", "yes", IF(B119="Perf Issue", "yes","")))</f>
        <v/>
      </c>
      <c r="K119" s="0">
        <f>IF(B119="Dead", "yes","")</f>
        <v/>
      </c>
      <c r="L119" s="0">
        <f>IF(K119="yes", "Dead", IF(LEN(D119)&lt;2,"Loose", (IF(B119="Sold","Shipped",IF(I119="yes","Assembled","Bonded")))))</f>
        <v/>
      </c>
      <c r="M119" s="0">
        <f>if(L119="Shipped",L119, IF(L119="Loose", L119, if(J119="yes", CONCATENATE("Pending ", L119), IF(I119="yes", IF(B119="Internal", "Internal", L119), IF(L119="Bonded", L119, CONCATENATE(L119, " Bonded"))))))</f>
        <v/>
      </c>
      <c r="N119" s="0">
        <f>if(len(C119)&lt;2, "", if(H119="yes", "certified", IF(ISERROR(SEARCH("TE",C119)), "PMI", "TE")))</f>
        <v/>
      </c>
      <c r="O119" s="0">
        <f>IF(L119="Shipped",'Production Log'!K119,"")</f>
        <v/>
      </c>
      <c r="P119" s="0">
        <f>IF(ISERROR(SEARCH("Bonded", M119)), CONCATENATE(M119," ", N119), M119)</f>
        <v/>
      </c>
      <c r="Q119" s="0" t="s">
        <v>54</v>
      </c>
      <c r="R119" s="0">
        <f>'Production Log'!L119</f>
        <v/>
      </c>
      <c r="S119" s="0" t="s">
        <v>54</v>
      </c>
      <c r="T119" s="0">
        <f>'Production Log'!M119</f>
        <v/>
      </c>
      <c r="U119" s="204">
        <f>'Production Log'!K119</f>
        <v/>
      </c>
      <c r="V119" s="204" t="s">
        <v>72</v>
      </c>
      <c r="W119" s="204" t="n"/>
    </row>
    <row r="120">
      <c r="A120" s="0">
        <f>'Production Log'!A120</f>
        <v/>
      </c>
      <c r="B120" s="0">
        <f>'Production Log'!B120</f>
        <v/>
      </c>
      <c r="C120" s="0">
        <f>'Production Log'!F120</f>
        <v/>
      </c>
      <c r="D120" s="0">
        <f>'Production Log'!W120</f>
        <v/>
      </c>
      <c r="E120" s="0">
        <f>'Production Log'!X120</f>
        <v/>
      </c>
      <c r="F120" s="0">
        <f>'Production Log'!Y120</f>
        <v/>
      </c>
      <c r="G120" s="0">
        <f>'Production Log'!Z120</f>
        <v/>
      </c>
      <c r="H120" s="0">
        <f>'Production Log'!C120</f>
        <v/>
      </c>
      <c r="I120" s="0">
        <f>IF(B120="Sold", "yes", IF(LEN(F120)&gt;1,IF(LEN(G120)&gt;1,IF(LEN(E120)&gt;1,IF(LEN(D120)&gt;1,"yes","no"),"no"),"no") ,"no"))</f>
        <v/>
      </c>
      <c r="J120" s="0">
        <f>IF(B120="Issues","yes", IF(B120="Cosmetic Issue", "yes", IF(B120="Perf Issue", "yes","")))</f>
        <v/>
      </c>
      <c r="K120" s="0">
        <f>IF(B120="Dead", "yes","")</f>
        <v/>
      </c>
      <c r="L120" s="0">
        <f>IF(K120="yes", "Dead", IF(LEN(D120)&lt;2,"Loose", (IF(B120="Sold","Shipped",IF(I120="yes","Assembled","Bonded")))))</f>
        <v/>
      </c>
      <c r="M120" s="0">
        <f>if(L120="Shipped",L120, IF(L120="Loose", L120, if(J120="yes", CONCATENATE("Pending ", L120), IF(I120="yes", IF(B120="Internal", "Internal", L120), IF(L120="Bonded", L120, CONCATENATE(L120, " Bonded"))))))</f>
        <v/>
      </c>
      <c r="N120" s="0">
        <f>if(len(C120)&lt;2, "", if(H120="yes", "certified", IF(ISERROR(SEARCH("TE",C120)), "PMI", "TE")))</f>
        <v/>
      </c>
      <c r="O120" s="0">
        <f>IF(L120="Shipped",'Production Log'!K120,"")</f>
        <v/>
      </c>
      <c r="P120" s="0">
        <f>IF(ISERROR(SEARCH("Bonded", M120)), CONCATENATE(M120," ", N120), M120)</f>
        <v/>
      </c>
      <c r="Q120" s="0" t="s">
        <v>54</v>
      </c>
      <c r="R120" s="0">
        <f>'Production Log'!L120</f>
        <v/>
      </c>
      <c r="S120" s="0" t="s">
        <v>54</v>
      </c>
      <c r="T120" s="0">
        <f>'Production Log'!M120</f>
        <v/>
      </c>
      <c r="U120" s="204">
        <f>'Production Log'!K120</f>
        <v/>
      </c>
      <c r="V120" s="204" t="s">
        <v>72</v>
      </c>
      <c r="W120" s="204" t="n"/>
    </row>
    <row r="121">
      <c r="A121" s="0">
        <f>'Production Log'!A121</f>
        <v/>
      </c>
      <c r="B121" s="0">
        <f>'Production Log'!B121</f>
        <v/>
      </c>
      <c r="C121" s="0">
        <f>'Production Log'!F121</f>
        <v/>
      </c>
      <c r="D121" s="0">
        <f>'Production Log'!W121</f>
        <v/>
      </c>
      <c r="E121" s="0">
        <f>'Production Log'!X121</f>
        <v/>
      </c>
      <c r="F121" s="0">
        <f>'Production Log'!Y121</f>
        <v/>
      </c>
      <c r="G121" s="0">
        <f>'Production Log'!Z121</f>
        <v/>
      </c>
      <c r="H121" s="0">
        <f>'Production Log'!C121</f>
        <v/>
      </c>
      <c r="I121" s="0">
        <f>IF(B121="Sold", "yes", IF(LEN(F121)&gt;1,IF(LEN(G121)&gt;1,IF(LEN(E121)&gt;1,IF(LEN(D121)&gt;1,"yes","no"),"no"),"no") ,"no"))</f>
        <v/>
      </c>
      <c r="J121" s="0">
        <f>IF(B121="Issues","yes", IF(B121="Cosmetic Issue", "yes", IF(B121="Perf Issue", "yes","")))</f>
        <v/>
      </c>
      <c r="K121" s="0">
        <f>IF(B121="Dead", "yes","")</f>
        <v/>
      </c>
      <c r="L121" s="0">
        <f>IF(K121="yes", "Dead", IF(LEN(D121)&lt;2,"Loose", (IF(B121="Sold","Shipped",IF(I121="yes","Assembled","Bonded")))))</f>
        <v/>
      </c>
      <c r="M121" s="0">
        <f>if(L121="Shipped",L121, IF(L121="Loose", L121, if(J121="yes", CONCATENATE("Pending ", L121), IF(I121="yes", IF(B121="Internal", "Internal", L121), IF(L121="Bonded", L121, CONCATENATE(L121, " Bonded"))))))</f>
        <v/>
      </c>
      <c r="N121" s="0">
        <f>if(len(C121)&lt;2, "", if(H121="yes", "certified", IF(ISERROR(SEARCH("TE",C121)), "PMI", "TE")))</f>
        <v/>
      </c>
      <c r="O121" s="0">
        <f>IF(L121="Shipped",'Production Log'!K121,"")</f>
        <v/>
      </c>
      <c r="P121" s="0">
        <f>IF(ISERROR(SEARCH("Bonded", M121)), CONCATENATE(M121," ", N121), M121)</f>
        <v/>
      </c>
      <c r="Q121" s="0" t="s">
        <v>54</v>
      </c>
      <c r="R121" s="0">
        <f>'Production Log'!L121</f>
        <v/>
      </c>
      <c r="S121" s="0" t="s">
        <v>54</v>
      </c>
      <c r="T121" s="0">
        <f>'Production Log'!M121</f>
        <v/>
      </c>
      <c r="U121" s="204">
        <f>'Production Log'!K121</f>
        <v/>
      </c>
      <c r="V121" s="204" t="s">
        <v>67</v>
      </c>
      <c r="W121" s="204" t="n"/>
    </row>
    <row r="122">
      <c r="A122" s="0">
        <f>'Production Log'!A122</f>
        <v/>
      </c>
      <c r="B122" s="0">
        <f>'Production Log'!B122</f>
        <v/>
      </c>
      <c r="C122" s="0">
        <f>'Production Log'!F122</f>
        <v/>
      </c>
      <c r="D122" s="0">
        <f>'Production Log'!W122</f>
        <v/>
      </c>
      <c r="E122" s="0">
        <f>'Production Log'!X122</f>
        <v/>
      </c>
      <c r="F122" s="0">
        <f>'Production Log'!Y122</f>
        <v/>
      </c>
      <c r="G122" s="0">
        <f>'Production Log'!Z122</f>
        <v/>
      </c>
      <c r="H122" s="0">
        <f>'Production Log'!C122</f>
        <v/>
      </c>
      <c r="I122" s="0">
        <f>IF(B122="Sold", "yes", IF(LEN(F122)&gt;1,IF(LEN(G122)&gt;1,IF(LEN(E122)&gt;1,IF(LEN(D122)&gt;1,"yes","no"),"no"),"no") ,"no"))</f>
        <v/>
      </c>
      <c r="J122" s="0">
        <f>IF(B122="Issues","yes", IF(B122="Cosmetic Issue", "yes", IF(B122="Perf Issue", "yes","")))</f>
        <v/>
      </c>
      <c r="K122" s="0">
        <f>IF(B122="Dead", "yes","")</f>
        <v/>
      </c>
      <c r="L122" s="0">
        <f>IF(K122="yes", "Dead", IF(LEN(D122)&lt;2,"Loose", (IF(B122="Sold","Shipped",IF(I122="yes","Assembled","Bonded")))))</f>
        <v/>
      </c>
      <c r="M122" s="0">
        <f>if(L122="Shipped",L122, IF(L122="Loose", L122, if(J122="yes", CONCATENATE("Pending ", L122), IF(I122="yes", IF(B122="Internal", "Internal", L122), IF(L122="Bonded", L122, CONCATENATE(L122, " Bonded"))))))</f>
        <v/>
      </c>
      <c r="N122" s="0">
        <f>if(len(C122)&lt;2, "", if(H122="yes", "certified", IF(ISERROR(SEARCH("TE",C122)), "PMI", "TE")))</f>
        <v/>
      </c>
      <c r="O122" s="0">
        <f>IF(L122="Shipped",'Production Log'!K122,"")</f>
        <v/>
      </c>
      <c r="P122" s="0">
        <f>IF(ISERROR(SEARCH("Bonded", M122)), CONCATENATE(M122," ", N122), M122)</f>
        <v/>
      </c>
      <c r="Q122" s="0" t="s">
        <v>54</v>
      </c>
      <c r="R122" s="0">
        <f>'Production Log'!L122</f>
        <v/>
      </c>
      <c r="S122" s="0" t="s">
        <v>54</v>
      </c>
      <c r="T122" s="0">
        <f>'Production Log'!M122</f>
        <v/>
      </c>
      <c r="U122" s="204">
        <f>'Production Log'!K122</f>
        <v/>
      </c>
      <c r="V122" s="204" t="s">
        <v>49</v>
      </c>
      <c r="W122" s="204" t="n"/>
    </row>
    <row r="123">
      <c r="A123" s="0">
        <f>'Production Log'!A123</f>
        <v/>
      </c>
      <c r="B123" s="0">
        <f>'Production Log'!B123</f>
        <v/>
      </c>
      <c r="C123" s="0">
        <f>'Production Log'!F123</f>
        <v/>
      </c>
      <c r="D123" s="0">
        <f>'Production Log'!W123</f>
        <v/>
      </c>
      <c r="E123" s="0">
        <f>'Production Log'!X123</f>
        <v/>
      </c>
      <c r="F123" s="0">
        <f>'Production Log'!Y123</f>
        <v/>
      </c>
      <c r="G123" s="0">
        <f>'Production Log'!Z123</f>
        <v/>
      </c>
      <c r="H123" s="0">
        <f>'Production Log'!C123</f>
        <v/>
      </c>
      <c r="I123" s="0">
        <f>IF(B123="Sold", "yes", IF(LEN(F123)&gt;1,IF(LEN(G123)&gt;1,IF(LEN(E123)&gt;1,IF(LEN(D123)&gt;1,"yes","no"),"no"),"no") ,"no"))</f>
        <v/>
      </c>
      <c r="J123" s="0">
        <f>IF(B123="Issues","yes", IF(B123="Cosmetic Issue", "yes", IF(B123="Perf Issue", "yes","")))</f>
        <v/>
      </c>
      <c r="K123" s="0">
        <f>IF(B123="Dead", "yes","")</f>
        <v/>
      </c>
      <c r="L123" s="0">
        <f>IF(K123="yes", "Dead", IF(LEN(D123)&lt;2,"Loose", (IF(B123="Sold","Shipped",IF(I123="yes","Assembled","Bonded")))))</f>
        <v/>
      </c>
      <c r="M123" s="0">
        <f>if(L123="Shipped",L123, IF(L123="Loose", L123, if(J123="yes", CONCATENATE("Pending ", L123), IF(I123="yes", IF(B123="Internal", "Internal", L123), IF(L123="Bonded", L123, CONCATENATE(L123, " Bonded"))))))</f>
        <v/>
      </c>
      <c r="N123" s="0">
        <f>if(len(C123)&lt;2, "", if(H123="yes", "certified", IF(ISERROR(SEARCH("TE",C123)), "PMI", "TE")))</f>
        <v/>
      </c>
      <c r="O123" s="0">
        <f>IF(L123="Shipped",'Production Log'!K123,"")</f>
        <v/>
      </c>
      <c r="P123" s="0">
        <f>IF(ISERROR(SEARCH("Bonded", M123)), CONCATENATE(M123," ", N123), M123)</f>
        <v/>
      </c>
      <c r="Q123" s="0" t="s">
        <v>54</v>
      </c>
      <c r="R123" s="0">
        <f>'Production Log'!L123</f>
        <v/>
      </c>
      <c r="S123" s="0" t="s">
        <v>54</v>
      </c>
      <c r="T123" s="0">
        <f>'Production Log'!M123</f>
        <v/>
      </c>
      <c r="U123" s="204">
        <f>'Production Log'!K123</f>
        <v/>
      </c>
      <c r="V123" s="204" t="s">
        <v>67</v>
      </c>
      <c r="W123" s="204" t="n"/>
    </row>
    <row r="124">
      <c r="A124" s="0">
        <f>'Production Log'!A124</f>
        <v/>
      </c>
      <c r="B124" s="0">
        <f>'Production Log'!B124</f>
        <v/>
      </c>
      <c r="C124" s="0">
        <f>'Production Log'!F124</f>
        <v/>
      </c>
      <c r="D124" s="0">
        <f>'Production Log'!W124</f>
        <v/>
      </c>
      <c r="E124" s="0">
        <f>'Production Log'!X124</f>
        <v/>
      </c>
      <c r="F124" s="0">
        <f>'Production Log'!Y124</f>
        <v/>
      </c>
      <c r="G124" s="0">
        <f>'Production Log'!Z124</f>
        <v/>
      </c>
      <c r="H124" s="0">
        <f>'Production Log'!C124</f>
        <v/>
      </c>
      <c r="I124" s="0">
        <f>IF(B124="Sold", "yes", IF(LEN(F124)&gt;1,IF(LEN(G124)&gt;1,IF(LEN(E124)&gt;1,IF(LEN(D124)&gt;1,"yes","no"),"no"),"no") ,"no"))</f>
        <v/>
      </c>
      <c r="J124" s="0">
        <f>IF(B124="Issues","yes", IF(B124="Cosmetic Issue", "yes", IF(B124="Perf Issue", "yes","")))</f>
        <v/>
      </c>
      <c r="K124" s="0">
        <f>IF(B124="Dead", "yes","")</f>
        <v/>
      </c>
      <c r="L124" s="0">
        <f>IF(K124="yes", "Dead", IF(LEN(D124)&lt;2,"Loose", (IF(B124="Sold","Shipped",IF(I124="yes","Assembled","Bonded")))))</f>
        <v/>
      </c>
      <c r="M124" s="0">
        <f>if(L124="Shipped",L124, IF(L124="Loose", L124, if(J124="yes", CONCATENATE("Pending ", L124), IF(I124="yes", IF(B124="Internal", "Internal", L124), IF(L124="Bonded", L124, CONCATENATE(L124, " Bonded"))))))</f>
        <v/>
      </c>
      <c r="N124" s="0">
        <f>if(len(C124)&lt;2, "", if(H124="yes", "certified", IF(ISERROR(SEARCH("TE",C124)), "PMI", "TE")))</f>
        <v/>
      </c>
      <c r="O124" s="0">
        <f>IF(L124="Shipped",'Production Log'!K124,"")</f>
        <v/>
      </c>
      <c r="P124" s="0">
        <f>IF(ISERROR(SEARCH("Bonded", M124)), CONCATENATE(M124," ", N124), M124)</f>
        <v/>
      </c>
      <c r="Q124" s="0" t="s">
        <v>52</v>
      </c>
      <c r="R124" s="0">
        <f>'Production Log'!L124</f>
        <v/>
      </c>
      <c r="S124" s="0" t="s">
        <v>52</v>
      </c>
      <c r="T124" s="0">
        <f>'Production Log'!M124</f>
        <v/>
      </c>
      <c r="U124" s="204">
        <f>'Production Log'!K124</f>
        <v/>
      </c>
      <c r="V124" s="204" t="s">
        <v>73</v>
      </c>
      <c r="W124" s="204" t="n"/>
    </row>
    <row r="125">
      <c r="A125" s="0">
        <f>'Production Log'!A125</f>
        <v/>
      </c>
      <c r="B125" s="0">
        <f>'Production Log'!B125</f>
        <v/>
      </c>
      <c r="C125" s="0">
        <f>'Production Log'!F125</f>
        <v/>
      </c>
      <c r="D125" s="0">
        <f>'Production Log'!W125</f>
        <v/>
      </c>
      <c r="E125" s="0">
        <f>'Production Log'!X125</f>
        <v/>
      </c>
      <c r="F125" s="0">
        <f>'Production Log'!Y125</f>
        <v/>
      </c>
      <c r="G125" s="0">
        <f>'Production Log'!Z125</f>
        <v/>
      </c>
      <c r="H125" s="0">
        <f>'Production Log'!C125</f>
        <v/>
      </c>
      <c r="I125" s="0">
        <f>IF(B125="Sold", "yes", IF(LEN(F125)&gt;1,IF(LEN(G125)&gt;1,IF(LEN(E125)&gt;1,IF(LEN(D125)&gt;1,"yes","no"),"no"),"no") ,"no"))</f>
        <v/>
      </c>
      <c r="J125" s="0">
        <f>IF(B125="Issues","yes", IF(B125="Cosmetic Issue", "yes", IF(B125="Perf Issue", "yes","")))</f>
        <v/>
      </c>
      <c r="K125" s="0">
        <f>IF(B125="Dead", "yes","")</f>
        <v/>
      </c>
      <c r="L125" s="0">
        <f>IF(K125="yes", "Dead", IF(LEN(D125)&lt;2,"Loose", (IF(B125="Sold","Shipped",IF(I125="yes","Assembled","Bonded")))))</f>
        <v/>
      </c>
      <c r="M125" s="0">
        <f>if(L125="Shipped",L125, IF(L125="Loose", L125, if(J125="yes", CONCATENATE("Pending ", L125), IF(I125="yes", IF(B125="Internal", "Internal", L125), IF(L125="Bonded", L125, CONCATENATE(L125, " Bonded"))))))</f>
        <v/>
      </c>
      <c r="N125" s="0">
        <f>if(len(C125)&lt;2, "", if(H125="yes", "certified", IF(ISERROR(SEARCH("TE",C125)), "PMI", "TE")))</f>
        <v/>
      </c>
      <c r="O125" s="0">
        <f>IF(L125="Shipped",'Production Log'!K125,"")</f>
        <v/>
      </c>
      <c r="P125" s="0">
        <f>IF(ISERROR(SEARCH("Bonded", M125)), CONCATENATE(M125," ", N125), M125)</f>
        <v/>
      </c>
      <c r="Q125" s="0" t="s">
        <v>52</v>
      </c>
      <c r="R125" s="0">
        <f>'Production Log'!L125</f>
        <v/>
      </c>
      <c r="S125" s="0" t="s">
        <v>52</v>
      </c>
      <c r="T125" s="0">
        <f>'Production Log'!M125</f>
        <v/>
      </c>
      <c r="U125" s="204">
        <f>'Production Log'!K125</f>
        <v/>
      </c>
      <c r="V125" s="204" t="s">
        <v>73</v>
      </c>
      <c r="W125" s="204" t="n"/>
    </row>
    <row r="126">
      <c r="A126" s="0">
        <f>'Production Log'!A126</f>
        <v/>
      </c>
      <c r="B126" s="0">
        <f>'Production Log'!B126</f>
        <v/>
      </c>
      <c r="C126" s="0">
        <f>'Production Log'!F126</f>
        <v/>
      </c>
      <c r="D126" s="0">
        <f>'Production Log'!W126</f>
        <v/>
      </c>
      <c r="E126" s="0">
        <f>'Production Log'!X126</f>
        <v/>
      </c>
      <c r="F126" s="0">
        <f>'Production Log'!Y126</f>
        <v/>
      </c>
      <c r="G126" s="0">
        <f>'Production Log'!Z126</f>
        <v/>
      </c>
      <c r="H126" s="0">
        <f>'Production Log'!C126</f>
        <v/>
      </c>
      <c r="I126" s="0">
        <f>IF(B126="Sold", "yes", IF(LEN(F126)&gt;1,IF(LEN(G126)&gt;1,IF(LEN(E126)&gt;1,IF(LEN(D126)&gt;1,"yes","no"),"no"),"no") ,"no"))</f>
        <v/>
      </c>
      <c r="J126" s="0">
        <f>IF(B126="Issues","yes", IF(B126="Cosmetic Issue", "yes", IF(B126="Perf Issue", "yes","")))</f>
        <v/>
      </c>
      <c r="K126" s="0">
        <f>IF(B126="Dead", "yes","")</f>
        <v/>
      </c>
      <c r="L126" s="0">
        <f>IF(K126="yes", "Dead", IF(LEN(D126)&lt;2,"Loose", (IF(B126="Sold","Shipped",IF(I126="yes","Assembled","Bonded")))))</f>
        <v/>
      </c>
      <c r="M126" s="0">
        <f>if(L126="Shipped",L126, IF(L126="Loose", L126, if(J126="yes", CONCATENATE("Pending ", L126), IF(I126="yes", IF(B126="Internal", "Internal", L126), IF(L126="Bonded", L126, CONCATENATE(L126, " Bonded"))))))</f>
        <v/>
      </c>
      <c r="N126" s="0">
        <f>if(len(C126)&lt;2, "", if(H126="yes", "certified", IF(ISERROR(SEARCH("TE",C126)), "PMI", "TE")))</f>
        <v/>
      </c>
      <c r="O126" s="0">
        <f>IF(L126="Shipped",'Production Log'!K126,"")</f>
        <v/>
      </c>
      <c r="P126" s="0">
        <f>IF(ISERROR(SEARCH("Bonded", M126)), CONCATENATE(M126," ", N126), M126)</f>
        <v/>
      </c>
      <c r="Q126" s="0" t="s">
        <v>54</v>
      </c>
      <c r="R126" s="0">
        <f>'Production Log'!L126</f>
        <v/>
      </c>
      <c r="S126" s="0" t="s">
        <v>54</v>
      </c>
      <c r="T126" s="0">
        <f>'Production Log'!M126</f>
        <v/>
      </c>
      <c r="U126" s="204">
        <f>'Production Log'!K126</f>
        <v/>
      </c>
      <c r="V126" s="204" t="s">
        <v>67</v>
      </c>
      <c r="W126" s="204" t="n"/>
    </row>
    <row r="127">
      <c r="A127" s="0">
        <f>'Production Log'!A127</f>
        <v/>
      </c>
      <c r="B127" s="0">
        <f>'Production Log'!B127</f>
        <v/>
      </c>
      <c r="C127" s="0">
        <f>'Production Log'!F127</f>
        <v/>
      </c>
      <c r="D127" s="0">
        <f>'Production Log'!W127</f>
        <v/>
      </c>
      <c r="E127" s="0">
        <f>'Production Log'!X127</f>
        <v/>
      </c>
      <c r="F127" s="0">
        <f>'Production Log'!Y127</f>
        <v/>
      </c>
      <c r="G127" s="0">
        <f>'Production Log'!Z127</f>
        <v/>
      </c>
      <c r="H127" s="0">
        <f>'Production Log'!C127</f>
        <v/>
      </c>
      <c r="I127" s="0">
        <f>IF(B127="Sold", "yes", IF(LEN(F127)&gt;1,IF(LEN(G127)&gt;1,IF(LEN(E127)&gt;1,IF(LEN(D127)&gt;1,"yes","no"),"no"),"no") ,"no"))</f>
        <v/>
      </c>
      <c r="J127" s="0">
        <f>IF(B127="Issues","yes", IF(B127="Cosmetic Issue", "yes", IF(B127="Perf Issue", "yes","")))</f>
        <v/>
      </c>
      <c r="K127" s="0">
        <f>IF(B127="Dead", "yes","")</f>
        <v/>
      </c>
      <c r="L127" s="0">
        <f>IF(K127="yes", "Dead", IF(LEN(D127)&lt;2,"Loose", (IF(B127="Sold","Shipped",IF(I127="yes","Assembled","Bonded")))))</f>
        <v/>
      </c>
      <c r="M127" s="0">
        <f>if(L127="Shipped",L127, IF(L127="Loose", L127, if(J127="yes", CONCATENATE("Pending ", L127), IF(I127="yes", IF(B127="Internal", "Internal", L127), IF(L127="Bonded", L127, CONCATENATE(L127, " Bonded"))))))</f>
        <v/>
      </c>
      <c r="N127" s="0">
        <f>if(len(C127)&lt;2, "", if(H127="yes", "certified", IF(ISERROR(SEARCH("TE",C127)), "PMI", "TE")))</f>
        <v/>
      </c>
      <c r="O127" s="0">
        <f>IF(L127="Shipped",'Production Log'!K127,"")</f>
        <v/>
      </c>
      <c r="P127" s="0">
        <f>IF(ISERROR(SEARCH("Bonded", M127)), CONCATENATE(M127," ", N127), M127)</f>
        <v/>
      </c>
      <c r="Q127" s="0" t="s">
        <v>54</v>
      </c>
      <c r="R127" s="0">
        <f>'Production Log'!L127</f>
        <v/>
      </c>
      <c r="S127" s="0" t="s">
        <v>54</v>
      </c>
      <c r="T127" s="0">
        <f>'Production Log'!M127</f>
        <v/>
      </c>
      <c r="U127" s="204">
        <f>'Production Log'!K127</f>
        <v/>
      </c>
      <c r="V127" s="204" t="s">
        <v>67</v>
      </c>
      <c r="W127" s="204" t="n"/>
    </row>
    <row r="128">
      <c r="A128" s="0">
        <f>'Production Log'!A128</f>
        <v/>
      </c>
      <c r="B128" s="0">
        <f>'Production Log'!B128</f>
        <v/>
      </c>
      <c r="C128" s="0">
        <f>'Production Log'!F128</f>
        <v/>
      </c>
      <c r="D128" s="0">
        <f>'Production Log'!W128</f>
        <v/>
      </c>
      <c r="E128" s="0">
        <f>'Production Log'!X128</f>
        <v/>
      </c>
      <c r="F128" s="0">
        <f>'Production Log'!Y128</f>
        <v/>
      </c>
      <c r="G128" s="0">
        <f>'Production Log'!Z128</f>
        <v/>
      </c>
      <c r="H128" s="0">
        <f>'Production Log'!C128</f>
        <v/>
      </c>
      <c r="I128" s="0">
        <f>IF(B128="Sold", "yes", IF(LEN(F128)&gt;1,IF(LEN(G128)&gt;1,IF(LEN(E128)&gt;1,IF(LEN(D128)&gt;1,"yes","no"),"no"),"no") ,"no"))</f>
        <v/>
      </c>
      <c r="J128" s="0">
        <f>IF(B128="Issues","yes", IF(B128="Cosmetic Issue", "yes", IF(B128="Perf Issue", "yes","")))</f>
        <v/>
      </c>
      <c r="K128" s="0">
        <f>IF(B128="Dead", "yes","")</f>
        <v/>
      </c>
      <c r="L128" s="0">
        <f>IF(K128="yes", "Dead", IF(LEN(D128)&lt;2,"Loose", (IF(B128="Sold","Shipped",IF(I128="yes","Assembled","Bonded")))))</f>
        <v/>
      </c>
      <c r="M128" s="0">
        <f>if(L128="Shipped",L128, IF(L128="Loose", L128, if(J128="yes", CONCATENATE("Pending ", L128), IF(I128="yes", IF(B128="Internal", "Internal", L128), IF(L128="Bonded", L128, CONCATENATE(L128, " Bonded"))))))</f>
        <v/>
      </c>
      <c r="N128" s="0">
        <f>if(len(C128)&lt;2, "", if(H128="yes", "certified", IF(ISERROR(SEARCH("TE",C128)), "PMI", "TE")))</f>
        <v/>
      </c>
      <c r="O128" s="0">
        <f>IF(L128="Shipped",'Production Log'!K128,"")</f>
        <v/>
      </c>
      <c r="P128" s="0">
        <f>IF(ISERROR(SEARCH("Bonded", M128)), CONCATENATE(M128," ", N128), M128)</f>
        <v/>
      </c>
      <c r="Q128" s="0" t="s">
        <v>54</v>
      </c>
      <c r="R128" s="0">
        <f>'Production Log'!L128</f>
        <v/>
      </c>
      <c r="S128" s="0" t="s">
        <v>54</v>
      </c>
      <c r="T128" s="0">
        <f>'Production Log'!M128</f>
        <v/>
      </c>
      <c r="U128" s="204">
        <f>'Production Log'!K128</f>
        <v/>
      </c>
      <c r="V128" s="204" t="s">
        <v>74</v>
      </c>
      <c r="W128" s="204" t="n"/>
    </row>
    <row r="129">
      <c r="A129" s="0">
        <f>'Production Log'!A129</f>
        <v/>
      </c>
      <c r="B129" s="0">
        <f>'Production Log'!B129</f>
        <v/>
      </c>
      <c r="C129" s="0">
        <f>'Production Log'!F129</f>
        <v/>
      </c>
      <c r="D129" s="0">
        <f>'Production Log'!W129</f>
        <v/>
      </c>
      <c r="E129" s="0">
        <f>'Production Log'!X129</f>
        <v/>
      </c>
      <c r="F129" s="0">
        <f>'Production Log'!Y129</f>
        <v/>
      </c>
      <c r="G129" s="0">
        <f>'Production Log'!Z129</f>
        <v/>
      </c>
      <c r="H129" s="0">
        <f>'Production Log'!C129</f>
        <v/>
      </c>
      <c r="I129" s="0">
        <f>IF(B129="Sold", "yes", IF(LEN(F129)&gt;1,IF(LEN(G129)&gt;1,IF(LEN(E129)&gt;1,IF(LEN(D129)&gt;1,"yes","no"),"no"),"no") ,"no"))</f>
        <v/>
      </c>
      <c r="J129" s="0">
        <f>IF(B129="Issues","yes", IF(B129="Cosmetic Issue", "yes", IF(B129="Perf Issue", "yes","")))</f>
        <v/>
      </c>
      <c r="K129" s="0">
        <f>IF(B129="Dead", "yes","")</f>
        <v/>
      </c>
      <c r="L129" s="0">
        <f>IF(K129="yes", "Dead", IF(LEN(D129)&lt;2,"Loose", (IF(B129="Sold","Shipped",IF(I129="yes","Assembled","Bonded")))))</f>
        <v/>
      </c>
      <c r="M129" s="0">
        <f>if(L129="Shipped",L129, IF(L129="Loose", L129, if(J129="yes", CONCATENATE("Pending ", L129), IF(I129="yes", IF(B129="Internal", "Internal", L129), IF(L129="Bonded", L129, CONCATENATE(L129, " Bonded"))))))</f>
        <v/>
      </c>
      <c r="N129" s="0">
        <f>if(len(C129)&lt;2, "", if(H129="yes", "certified", IF(ISERROR(SEARCH("TE",C129)), "PMI", "TE")))</f>
        <v/>
      </c>
      <c r="O129" s="0">
        <f>IF(L129="Shipped",'Production Log'!K129,"")</f>
        <v/>
      </c>
      <c r="P129" s="0">
        <f>IF(ISERROR(SEARCH("Bonded", M129)), CONCATENATE(M129," ", N129), M129)</f>
        <v/>
      </c>
      <c r="Q129" s="0" t="s">
        <v>54</v>
      </c>
      <c r="R129" s="0">
        <f>'Production Log'!L129</f>
        <v/>
      </c>
      <c r="S129" s="0" t="s">
        <v>54</v>
      </c>
      <c r="T129" s="0">
        <f>'Production Log'!M129</f>
        <v/>
      </c>
      <c r="U129" s="204">
        <f>'Production Log'!K129</f>
        <v/>
      </c>
      <c r="V129" s="204" t="s">
        <v>67</v>
      </c>
      <c r="W129" s="204" t="n"/>
    </row>
    <row r="130">
      <c r="A130" s="0">
        <f>'Production Log'!A130</f>
        <v/>
      </c>
      <c r="B130" s="0">
        <f>'Production Log'!B130</f>
        <v/>
      </c>
      <c r="C130" s="0">
        <f>'Production Log'!F130</f>
        <v/>
      </c>
      <c r="D130" s="0">
        <f>'Production Log'!W130</f>
        <v/>
      </c>
      <c r="E130" s="0">
        <f>'Production Log'!X130</f>
        <v/>
      </c>
      <c r="F130" s="0">
        <f>'Production Log'!Y130</f>
        <v/>
      </c>
      <c r="G130" s="0">
        <f>'Production Log'!Z130</f>
        <v/>
      </c>
      <c r="H130" s="0">
        <f>'Production Log'!C130</f>
        <v/>
      </c>
      <c r="I130" s="0">
        <f>IF(B130="Sold", "yes", IF(LEN(F130)&gt;1,IF(LEN(G130)&gt;1,IF(LEN(E130)&gt;1,IF(LEN(D130)&gt;1,"yes","no"),"no"),"no") ,"no"))</f>
        <v/>
      </c>
      <c r="J130" s="0">
        <f>IF(B130="Issues","yes", IF(B130="Cosmetic Issue", "yes", IF(B130="Perf Issue", "yes","")))</f>
        <v/>
      </c>
      <c r="K130" s="0">
        <f>IF(B130="Dead", "yes","")</f>
        <v/>
      </c>
      <c r="L130" s="0">
        <f>IF(K130="yes", "Dead", IF(LEN(D130)&lt;2,"Loose", (IF(B130="Sold","Shipped",IF(I130="yes","Assembled","Bonded")))))</f>
        <v/>
      </c>
      <c r="M130" s="0">
        <f>if(L130="Shipped",L130, IF(L130="Loose", L130, if(J130="yes", CONCATENATE("Pending ", L130), IF(I130="yes", IF(B130="Internal", "Internal", L130), IF(L130="Bonded", L130, CONCATENATE(L130, " Bonded"))))))</f>
        <v/>
      </c>
      <c r="N130" s="0">
        <f>if(len(C130)&lt;2, "", if(H130="yes", "certified", IF(ISERROR(SEARCH("TE",C130)), "PMI", "TE")))</f>
        <v/>
      </c>
      <c r="O130" s="0">
        <f>IF(L130="Shipped",'Production Log'!K130,"")</f>
        <v/>
      </c>
      <c r="P130" s="0">
        <f>IF(ISERROR(SEARCH("Bonded", M130)), CONCATENATE(M130," ", N130), M130)</f>
        <v/>
      </c>
      <c r="Q130" s="0" t="s">
        <v>54</v>
      </c>
      <c r="R130" s="0">
        <f>'Production Log'!L130</f>
        <v/>
      </c>
      <c r="S130" s="0" t="s">
        <v>54</v>
      </c>
      <c r="T130" s="0">
        <f>'Production Log'!M130</f>
        <v/>
      </c>
      <c r="U130" s="204">
        <f>'Production Log'!K130</f>
        <v/>
      </c>
      <c r="V130" s="204" t="s">
        <v>67</v>
      </c>
      <c r="W130" s="204" t="n"/>
    </row>
    <row r="131">
      <c r="A131" s="0">
        <f>'Production Log'!A131</f>
        <v/>
      </c>
      <c r="B131" s="0">
        <f>'Production Log'!B131</f>
        <v/>
      </c>
      <c r="C131" s="0">
        <f>'Production Log'!F131</f>
        <v/>
      </c>
      <c r="D131" s="0">
        <f>'Production Log'!W131</f>
        <v/>
      </c>
      <c r="E131" s="0">
        <f>'Production Log'!X131</f>
        <v/>
      </c>
      <c r="F131" s="0">
        <f>'Production Log'!Y131</f>
        <v/>
      </c>
      <c r="G131" s="0">
        <f>'Production Log'!Z131</f>
        <v/>
      </c>
      <c r="H131" s="0">
        <f>'Production Log'!C131</f>
        <v/>
      </c>
      <c r="I131" s="0">
        <f>IF(B131="Sold", "yes", IF(LEN(F131)&gt;1,IF(LEN(G131)&gt;1,IF(LEN(E131)&gt;1,IF(LEN(D131)&gt;1,"yes","no"),"no"),"no") ,"no"))</f>
        <v/>
      </c>
      <c r="J131" s="0">
        <f>IF(B131="Issues","yes", IF(B131="Cosmetic Issue", "yes", IF(B131="Perf Issue", "yes","")))</f>
        <v/>
      </c>
      <c r="K131" s="0">
        <f>IF(B131="Dead", "yes","")</f>
        <v/>
      </c>
      <c r="L131" s="0">
        <f>IF(K131="yes", "Dead", IF(LEN(D131)&lt;2,"Loose", (IF(B131="Sold","Shipped",IF(I131="yes","Assembled","Bonded")))))</f>
        <v/>
      </c>
      <c r="M131" s="0">
        <f>if(L131="Shipped",L131, IF(L131="Loose", L131, if(J131="yes", CONCATENATE("Pending ", L131), IF(I131="yes", IF(B131="Internal", "Internal", L131), IF(L131="Bonded", L131, CONCATENATE(L131, " Bonded"))))))</f>
        <v/>
      </c>
      <c r="N131" s="0">
        <f>if(len(C131)&lt;2, "", if(H131="yes", "certified", IF(ISERROR(SEARCH("TE",C131)), "PMI", "TE")))</f>
        <v/>
      </c>
      <c r="O131" s="0">
        <f>IF(L131="Shipped",'Production Log'!K131,"")</f>
        <v/>
      </c>
      <c r="P131" s="0">
        <f>IF(ISERROR(SEARCH("Bonded", M131)), CONCATENATE(M131," ", N131), M131)</f>
        <v/>
      </c>
      <c r="Q131" s="0" t="s">
        <v>54</v>
      </c>
      <c r="R131" s="0">
        <f>'Production Log'!L131</f>
        <v/>
      </c>
      <c r="S131" s="0" t="s">
        <v>54</v>
      </c>
      <c r="T131" s="0">
        <f>'Production Log'!M131</f>
        <v/>
      </c>
      <c r="U131" s="204">
        <f>'Production Log'!K131</f>
        <v/>
      </c>
      <c r="V131" s="204" t="s">
        <v>67</v>
      </c>
      <c r="W131" s="204" t="n"/>
    </row>
    <row r="132">
      <c r="A132" s="0">
        <f>'Production Log'!A132</f>
        <v/>
      </c>
      <c r="B132" s="0">
        <f>'Production Log'!B132</f>
        <v/>
      </c>
      <c r="C132" s="0">
        <f>'Production Log'!F132</f>
        <v/>
      </c>
      <c r="D132" s="0">
        <f>'Production Log'!W132</f>
        <v/>
      </c>
      <c r="E132" s="0">
        <f>'Production Log'!X132</f>
        <v/>
      </c>
      <c r="F132" s="0">
        <f>'Production Log'!Y132</f>
        <v/>
      </c>
      <c r="G132" s="0">
        <f>'Production Log'!Z132</f>
        <v/>
      </c>
      <c r="H132" s="0">
        <f>'Production Log'!C132</f>
        <v/>
      </c>
      <c r="I132" s="0">
        <f>IF(B132="Sold", "yes", IF(LEN(F132)&gt;1,IF(LEN(G132)&gt;1,IF(LEN(E132)&gt;1,IF(LEN(D132)&gt;1,"yes","no"),"no"),"no") ,"no"))</f>
        <v/>
      </c>
      <c r="J132" s="0">
        <f>IF(B132="Issues","yes", IF(B132="Cosmetic Issue", "yes", IF(B132="Perf Issue", "yes","")))</f>
        <v/>
      </c>
      <c r="K132" s="0">
        <f>IF(B132="Dead", "yes","")</f>
        <v/>
      </c>
      <c r="L132" s="0">
        <f>IF(K132="yes", "Dead", IF(LEN(D132)&lt;2,"Loose", (IF(B132="Sold","Shipped",IF(I132="yes","Assembled","Bonded")))))</f>
        <v/>
      </c>
      <c r="M132" s="0">
        <f>if(L132="Shipped",L132, IF(L132="Loose", L132, if(J132="yes", CONCATENATE("Pending ", L132), IF(I132="yes", IF(B132="Internal", "Internal", L132), IF(L132="Bonded", L132, CONCATENATE(L132, " Bonded"))))))</f>
        <v/>
      </c>
      <c r="N132" s="0">
        <f>if(len(C132)&lt;2, "", if(H132="yes", "certified", IF(ISERROR(SEARCH("TE",C132)), "PMI", "TE")))</f>
        <v/>
      </c>
      <c r="O132" s="0">
        <f>IF(L132="Shipped",'Production Log'!K132,"")</f>
        <v/>
      </c>
      <c r="P132" s="0">
        <f>IF(ISERROR(SEARCH("Bonded", M132)), CONCATENATE(M132," ", N132), M132)</f>
        <v/>
      </c>
      <c r="Q132" s="0" t="s">
        <v>54</v>
      </c>
      <c r="R132" s="0">
        <f>'Production Log'!L132</f>
        <v/>
      </c>
      <c r="S132" s="0" t="s">
        <v>54</v>
      </c>
      <c r="T132" s="0">
        <f>'Production Log'!M132</f>
        <v/>
      </c>
      <c r="U132" s="204">
        <f>'Production Log'!K132</f>
        <v/>
      </c>
      <c r="V132" s="204" t="s">
        <v>67</v>
      </c>
      <c r="W132" s="204" t="n"/>
    </row>
    <row r="133">
      <c r="A133" s="0">
        <f>'Production Log'!A133</f>
        <v/>
      </c>
      <c r="B133" s="0">
        <f>'Production Log'!B133</f>
        <v/>
      </c>
      <c r="C133" s="0">
        <f>'Production Log'!F133</f>
        <v/>
      </c>
      <c r="D133" s="0">
        <f>'Production Log'!W133</f>
        <v/>
      </c>
      <c r="E133" s="0">
        <f>'Production Log'!X133</f>
        <v/>
      </c>
      <c r="F133" s="0">
        <f>'Production Log'!Y133</f>
        <v/>
      </c>
      <c r="G133" s="0">
        <f>'Production Log'!Z133</f>
        <v/>
      </c>
      <c r="H133" s="0">
        <f>'Production Log'!C133</f>
        <v/>
      </c>
      <c r="I133" s="0">
        <f>IF(B133="Sold", "yes", IF(LEN(F133)&gt;1,IF(LEN(G133)&gt;1,IF(LEN(E133)&gt;1,IF(LEN(D133)&gt;1,"yes","no"),"no"),"no") ,"no"))</f>
        <v/>
      </c>
      <c r="J133" s="0">
        <f>IF(B133="Issues","yes", IF(B133="Cosmetic Issue", "yes", IF(B133="Perf Issue", "yes","")))</f>
        <v/>
      </c>
      <c r="K133" s="0">
        <f>IF(B133="Dead", "yes","")</f>
        <v/>
      </c>
      <c r="L133" s="0">
        <f>IF(K133="yes", "Dead", IF(LEN(D133)&lt;2,"Loose", (IF(B133="Sold","Shipped",IF(I133="yes","Assembled","Bonded")))))</f>
        <v/>
      </c>
      <c r="M133" s="0">
        <f>if(L133="Shipped",L133, IF(L133="Loose", L133, if(J133="yes", CONCATENATE("Pending ", L133), IF(I133="yes", IF(B133="Internal", "Internal", L133), IF(L133="Bonded", L133, CONCATENATE(L133, " Bonded"))))))</f>
        <v/>
      </c>
      <c r="N133" s="0">
        <f>if(len(C133)&lt;2, "", if(H133="yes", "certified", IF(ISERROR(SEARCH("TE",C133)), "PMI", "TE")))</f>
        <v/>
      </c>
      <c r="O133" s="0">
        <f>IF(L133="Shipped",'Production Log'!K133,"")</f>
        <v/>
      </c>
      <c r="P133" s="0">
        <f>IF(ISERROR(SEARCH("Bonded", M133)), CONCATENATE(M133," ", N133), M133)</f>
        <v/>
      </c>
      <c r="Q133" s="0" t="s">
        <v>54</v>
      </c>
      <c r="R133" s="0">
        <f>'Production Log'!L133</f>
        <v/>
      </c>
      <c r="S133" s="0" t="s">
        <v>54</v>
      </c>
      <c r="T133" s="0">
        <f>'Production Log'!M133</f>
        <v/>
      </c>
      <c r="U133" s="204">
        <f>'Production Log'!K133</f>
        <v/>
      </c>
      <c r="V133" s="204" t="s">
        <v>67</v>
      </c>
      <c r="W133" s="204" t="n"/>
    </row>
    <row r="134">
      <c r="A134" s="0">
        <f>'Production Log'!A134</f>
        <v/>
      </c>
      <c r="B134" s="0">
        <f>'Production Log'!B134</f>
        <v/>
      </c>
      <c r="C134" s="0">
        <f>'Production Log'!F134</f>
        <v/>
      </c>
      <c r="D134" s="0">
        <f>'Production Log'!W134</f>
        <v/>
      </c>
      <c r="E134" s="0">
        <f>'Production Log'!X134</f>
        <v/>
      </c>
      <c r="F134" s="0">
        <f>'Production Log'!Y134</f>
        <v/>
      </c>
      <c r="G134" s="0">
        <f>'Production Log'!Z134</f>
        <v/>
      </c>
      <c r="H134" s="0">
        <f>'Production Log'!C134</f>
        <v/>
      </c>
      <c r="I134" s="0">
        <f>IF(B134="Sold", "yes", IF(LEN(F134)&gt;1,IF(LEN(G134)&gt;1,IF(LEN(E134)&gt;1,IF(LEN(D134)&gt;1,"yes","no"),"no"),"no") ,"no"))</f>
        <v/>
      </c>
      <c r="J134" s="0">
        <f>IF(B134="Issues","yes", IF(B134="Cosmetic Issue", "yes", IF(B134="Perf Issue", "yes","")))</f>
        <v/>
      </c>
      <c r="K134" s="0">
        <f>IF(B134="Dead", "yes","")</f>
        <v/>
      </c>
      <c r="L134" s="0">
        <f>IF(K134="yes", "Dead", IF(LEN(D134)&lt;2,"Loose", (IF(B134="Sold","Shipped",IF(I134="yes","Assembled","Bonded")))))</f>
        <v/>
      </c>
      <c r="M134" s="0">
        <f>if(L134="Shipped",L134, IF(L134="Loose", L134, if(J134="yes", CONCATENATE("Pending ", L134), IF(I134="yes", IF(B134="Internal", "Internal", L134), IF(L134="Bonded", L134, CONCATENATE(L134, " Bonded"))))))</f>
        <v/>
      </c>
      <c r="N134" s="0">
        <f>if(len(C134)&lt;2, "", if(H134="yes", "certified", IF(ISERROR(SEARCH("TE",C134)), "PMI", "TE")))</f>
        <v/>
      </c>
      <c r="O134" s="0">
        <f>IF(L134="Shipped",'Production Log'!K134,"")</f>
        <v/>
      </c>
      <c r="P134" s="0">
        <f>IF(ISERROR(SEARCH("Bonded", M134)), CONCATENATE(M134," ", N134), M134)</f>
        <v/>
      </c>
      <c r="Q134" s="0" t="s">
        <v>54</v>
      </c>
      <c r="R134" s="0">
        <f>'Production Log'!L134</f>
        <v/>
      </c>
      <c r="S134" s="0" t="s">
        <v>54</v>
      </c>
      <c r="T134" s="0">
        <f>'Production Log'!M134</f>
        <v/>
      </c>
      <c r="U134" s="204">
        <f>'Production Log'!K134</f>
        <v/>
      </c>
      <c r="V134" s="204" t="s">
        <v>67</v>
      </c>
      <c r="W134" s="204" t="n"/>
    </row>
    <row r="135">
      <c r="A135" s="0">
        <f>'Production Log'!A135</f>
        <v/>
      </c>
      <c r="B135" s="0">
        <f>'Production Log'!B135</f>
        <v/>
      </c>
      <c r="C135" s="0">
        <f>'Production Log'!F135</f>
        <v/>
      </c>
      <c r="D135" s="0">
        <f>'Production Log'!W135</f>
        <v/>
      </c>
      <c r="E135" s="0">
        <f>'Production Log'!X135</f>
        <v/>
      </c>
      <c r="F135" s="0">
        <f>'Production Log'!Y135</f>
        <v/>
      </c>
      <c r="G135" s="0">
        <f>'Production Log'!Z135</f>
        <v/>
      </c>
      <c r="H135" s="0">
        <f>'Production Log'!C135</f>
        <v/>
      </c>
      <c r="I135" s="0">
        <f>IF(B135="Sold", "yes", IF(LEN(F135)&gt;1,IF(LEN(G135)&gt;1,IF(LEN(E135)&gt;1,IF(LEN(D135)&gt;1,"yes","no"),"no"),"no") ,"no"))</f>
        <v/>
      </c>
      <c r="J135" s="0">
        <f>IF(B135="Issues","yes", IF(B135="Cosmetic Issue", "yes", IF(B135="Perf Issue", "yes","")))</f>
        <v/>
      </c>
      <c r="K135" s="0">
        <f>IF(B135="Dead", "yes","")</f>
        <v/>
      </c>
      <c r="L135" s="0">
        <f>IF(K135="yes", "Dead", IF(LEN(D135)&lt;2,"Loose", (IF(B135="Sold","Shipped",IF(I135="yes","Assembled","Bonded")))))</f>
        <v/>
      </c>
      <c r="M135" s="0">
        <f>if(L135="Shipped",L135, IF(L135="Loose", L135, if(J135="yes", CONCATENATE("Pending ", L135), IF(I135="yes", IF(B135="Internal", "Internal", L135), IF(L135="Bonded", L135, CONCATENATE(L135, " Bonded"))))))</f>
        <v/>
      </c>
      <c r="N135" s="0">
        <f>if(len(C135)&lt;2, "", if(H135="yes", "certified", IF(ISERROR(SEARCH("TE",C135)), "PMI", "TE")))</f>
        <v/>
      </c>
      <c r="O135" s="0">
        <f>IF(L135="Shipped",'Production Log'!K135,"")</f>
        <v/>
      </c>
      <c r="P135" s="0">
        <f>IF(ISERROR(SEARCH("Bonded", M135)), CONCATENATE(M135," ", N135), M135)</f>
        <v/>
      </c>
      <c r="Q135" s="0" t="s">
        <v>54</v>
      </c>
      <c r="R135" s="0">
        <f>'Production Log'!L135</f>
        <v/>
      </c>
      <c r="S135" s="0" t="s">
        <v>54</v>
      </c>
      <c r="T135" s="0">
        <f>'Production Log'!M135</f>
        <v/>
      </c>
      <c r="U135" s="204">
        <f>'Production Log'!K135</f>
        <v/>
      </c>
      <c r="V135" s="204" t="s">
        <v>67</v>
      </c>
      <c r="W135" s="204" t="n"/>
    </row>
    <row r="136">
      <c r="A136" s="0">
        <f>'Production Log'!A136</f>
        <v/>
      </c>
      <c r="B136" s="0">
        <f>'Production Log'!B136</f>
        <v/>
      </c>
      <c r="C136" s="0">
        <f>'Production Log'!F136</f>
        <v/>
      </c>
      <c r="D136" s="0">
        <f>'Production Log'!W136</f>
        <v/>
      </c>
      <c r="E136" s="0">
        <f>'Production Log'!X136</f>
        <v/>
      </c>
      <c r="F136" s="0">
        <f>'Production Log'!Y136</f>
        <v/>
      </c>
      <c r="G136" s="0">
        <f>'Production Log'!Z136</f>
        <v/>
      </c>
      <c r="H136" s="0">
        <f>'Production Log'!C136</f>
        <v/>
      </c>
      <c r="I136" s="0">
        <f>IF(B136="Sold", "yes", IF(LEN(F136)&gt;1,IF(LEN(G136)&gt;1,IF(LEN(E136)&gt;1,IF(LEN(D136)&gt;1,"yes","no"),"no"),"no") ,"no"))</f>
        <v/>
      </c>
      <c r="J136" s="0">
        <f>IF(B136="Issues","yes", IF(B136="Cosmetic Issue", "yes", IF(B136="Perf Issue", "yes","")))</f>
        <v/>
      </c>
      <c r="K136" s="0">
        <f>IF(B136="Dead", "yes","")</f>
        <v/>
      </c>
      <c r="L136" s="0">
        <f>IF(K136="yes", "Dead", IF(LEN(D136)&lt;2,"Loose", (IF(B136="Sold","Shipped",IF(I136="yes","Assembled","Bonded")))))</f>
        <v/>
      </c>
      <c r="M136" s="0">
        <f>if(L136="Shipped",L136, IF(L136="Loose", L136, if(J136="yes", CONCATENATE("Pending ", L136), IF(I136="yes", IF(B136="Internal", "Internal", L136), IF(L136="Bonded", L136, CONCATENATE(L136, " Bonded"))))))</f>
        <v/>
      </c>
      <c r="N136" s="0">
        <f>if(len(C136)&lt;2, "", if(H136="yes", "certified", IF(ISERROR(SEARCH("TE",C136)), "PMI", "TE")))</f>
        <v/>
      </c>
      <c r="O136" s="0">
        <f>IF(L136="Shipped",'Production Log'!K136,"")</f>
        <v/>
      </c>
      <c r="P136" s="0">
        <f>IF(ISERROR(SEARCH("Bonded", M136)), CONCATENATE(M136," ", N136), M136)</f>
        <v/>
      </c>
      <c r="Q136" s="0" t="s">
        <v>54</v>
      </c>
      <c r="R136" s="0">
        <f>'Production Log'!L136</f>
        <v/>
      </c>
      <c r="S136" s="0" t="s">
        <v>54</v>
      </c>
      <c r="T136" s="0">
        <f>'Production Log'!M136</f>
        <v/>
      </c>
      <c r="U136" s="204">
        <f>'Production Log'!K136</f>
        <v/>
      </c>
      <c r="V136" s="204" t="s">
        <v>67</v>
      </c>
      <c r="W136" s="204" t="n"/>
    </row>
    <row r="137">
      <c r="A137" s="0">
        <f>'Production Log'!A137</f>
        <v/>
      </c>
      <c r="B137" s="0">
        <f>'Production Log'!B137</f>
        <v/>
      </c>
      <c r="C137" s="0">
        <f>'Production Log'!F137</f>
        <v/>
      </c>
      <c r="D137" s="0">
        <f>'Production Log'!W137</f>
        <v/>
      </c>
      <c r="E137" s="0">
        <f>'Production Log'!X137</f>
        <v/>
      </c>
      <c r="F137" s="0">
        <f>'Production Log'!Y137</f>
        <v/>
      </c>
      <c r="G137" s="0">
        <f>'Production Log'!Z137</f>
        <v/>
      </c>
      <c r="H137" s="0">
        <f>'Production Log'!C137</f>
        <v/>
      </c>
      <c r="I137" s="0">
        <f>IF(B137="Sold", "yes", IF(LEN(F137)&gt;1,IF(LEN(G137)&gt;1,IF(LEN(E137)&gt;1,IF(LEN(D137)&gt;1,"yes","no"),"no"),"no") ,"no"))</f>
        <v/>
      </c>
      <c r="J137" s="0">
        <f>IF(B137="Issues","yes", IF(B137="Cosmetic Issue", "yes", IF(B137="Perf Issue", "yes","")))</f>
        <v/>
      </c>
      <c r="K137" s="0">
        <f>IF(B137="Dead", "yes","")</f>
        <v/>
      </c>
      <c r="L137" s="0">
        <f>IF(K137="yes", "Dead", IF(LEN(D137)&lt;2,"Loose", (IF(B137="Sold","Shipped",IF(I137="yes","Assembled","Bonded")))))</f>
        <v/>
      </c>
      <c r="M137" s="0">
        <f>if(L137="Shipped",L137, IF(L137="Loose", L137, if(J137="yes", CONCATENATE("Pending ", L137), IF(I137="yes", IF(B137="Internal", "Internal", L137), IF(L137="Bonded", L137, CONCATENATE(L137, " Bonded"))))))</f>
        <v/>
      </c>
      <c r="N137" s="0">
        <f>if(len(C137)&lt;2, "", if(H137="yes", "certified", IF(ISERROR(SEARCH("TE",C137)), "PMI", "TE")))</f>
        <v/>
      </c>
      <c r="O137" s="0">
        <f>IF(L137="Shipped",'Production Log'!K137,"")</f>
        <v/>
      </c>
      <c r="P137" s="0">
        <f>IF(ISERROR(SEARCH("Bonded", M137)), CONCATENATE(M137," ", N137), M137)</f>
        <v/>
      </c>
      <c r="Q137" s="0" t="s">
        <v>54</v>
      </c>
      <c r="R137" s="0">
        <f>'Production Log'!L137</f>
        <v/>
      </c>
      <c r="S137" s="0" t="s">
        <v>54</v>
      </c>
      <c r="T137" s="0">
        <f>'Production Log'!M137</f>
        <v/>
      </c>
      <c r="U137" s="204">
        <f>'Production Log'!K137</f>
        <v/>
      </c>
      <c r="V137" s="204" t="s">
        <v>67</v>
      </c>
      <c r="W137" s="204" t="n"/>
    </row>
    <row r="138">
      <c r="A138" s="0">
        <f>'Production Log'!A138</f>
        <v/>
      </c>
      <c r="B138" s="0">
        <f>'Production Log'!B138</f>
        <v/>
      </c>
      <c r="C138" s="0">
        <f>'Production Log'!F138</f>
        <v/>
      </c>
      <c r="D138" s="0">
        <f>'Production Log'!W138</f>
        <v/>
      </c>
      <c r="E138" s="0">
        <f>'Production Log'!X138</f>
        <v/>
      </c>
      <c r="F138" s="0">
        <f>'Production Log'!Y138</f>
        <v/>
      </c>
      <c r="G138" s="0">
        <f>'Production Log'!Z138</f>
        <v/>
      </c>
      <c r="H138" s="0">
        <f>'Production Log'!C138</f>
        <v/>
      </c>
      <c r="I138" s="0">
        <f>IF(B138="Sold", "yes", IF(LEN(F138)&gt;1,IF(LEN(G138)&gt;1,IF(LEN(E138)&gt;1,IF(LEN(D138)&gt;1,"yes","no"),"no"),"no") ,"no"))</f>
        <v/>
      </c>
      <c r="J138" s="0">
        <f>IF(B138="Issues","yes", IF(B138="Cosmetic Issue", "yes", IF(B138="Perf Issue", "yes","")))</f>
        <v/>
      </c>
      <c r="K138" s="0">
        <f>IF(B138="Dead", "yes","")</f>
        <v/>
      </c>
      <c r="L138" s="0">
        <f>IF(K138="yes", "Dead", IF(LEN(D138)&lt;2,"Loose", (IF(B138="Sold","Shipped",IF(I138="yes","Assembled","Bonded")))))</f>
        <v/>
      </c>
      <c r="M138" s="0">
        <f>if(L138="Shipped",L138, IF(L138="Loose", L138, if(J138="yes", CONCATENATE("Pending ", L138), IF(I138="yes", IF(B138="Internal", "Internal", L138), IF(L138="Bonded", L138, CONCATENATE(L138, " Bonded"))))))</f>
        <v/>
      </c>
      <c r="N138" s="0">
        <f>if(len(C138)&lt;2, "", if(H138="yes", "certified", IF(ISERROR(SEARCH("TE",C138)), "PMI", "TE")))</f>
        <v/>
      </c>
      <c r="O138" s="0">
        <f>IF(L138="Shipped",'Production Log'!K138,"")</f>
        <v/>
      </c>
      <c r="P138" s="0">
        <f>IF(ISERROR(SEARCH("Bonded", M138)), CONCATENATE(M138," ", N138), M138)</f>
        <v/>
      </c>
      <c r="Q138" s="0" t="s">
        <v>54</v>
      </c>
      <c r="R138" s="0">
        <f>'Production Log'!L138</f>
        <v/>
      </c>
      <c r="S138" s="0" t="s">
        <v>75</v>
      </c>
      <c r="T138" s="0">
        <f>'Production Log'!M138</f>
        <v/>
      </c>
      <c r="U138" s="204">
        <f>'Production Log'!K138</f>
        <v/>
      </c>
      <c r="V138" s="204" t="s">
        <v>76</v>
      </c>
      <c r="W138" s="204" t="n"/>
    </row>
    <row r="139">
      <c r="A139" s="0">
        <f>'Production Log'!A139</f>
        <v/>
      </c>
      <c r="B139" s="0">
        <f>'Production Log'!B139</f>
        <v/>
      </c>
      <c r="C139" s="0">
        <f>'Production Log'!F139</f>
        <v/>
      </c>
      <c r="D139" s="0">
        <f>'Production Log'!W139</f>
        <v/>
      </c>
      <c r="E139" s="0">
        <f>'Production Log'!X139</f>
        <v/>
      </c>
      <c r="F139" s="0">
        <f>'Production Log'!Y139</f>
        <v/>
      </c>
      <c r="G139" s="0">
        <f>'Production Log'!Z139</f>
        <v/>
      </c>
      <c r="H139" s="0">
        <f>'Production Log'!C139</f>
        <v/>
      </c>
      <c r="I139" s="0">
        <f>IF(B139="Sold", "yes", IF(LEN(F139)&gt;1,IF(LEN(G139)&gt;1,IF(LEN(E139)&gt;1,IF(LEN(D139)&gt;1,"yes","no"),"no"),"no") ,"no"))</f>
        <v/>
      </c>
      <c r="J139" s="0">
        <f>IF(B139="Issues","yes", IF(B139="Cosmetic Issue", "yes", IF(B139="Perf Issue", "yes","")))</f>
        <v/>
      </c>
      <c r="K139" s="0">
        <f>IF(B139="Dead", "yes","")</f>
        <v/>
      </c>
      <c r="L139" s="0">
        <f>IF(K139="yes", "Dead", IF(LEN(D139)&lt;2,"Loose", (IF(B139="Sold","Shipped",IF(I139="yes","Assembled","Bonded")))))</f>
        <v/>
      </c>
      <c r="M139" s="0">
        <f>if(L139="Shipped",L139, IF(L139="Loose", L139, if(J139="yes", CONCATENATE("Pending ", L139), IF(I139="yes", IF(B139="Internal", "Internal", L139), IF(L139="Bonded", L139, CONCATENATE(L139, " Bonded"))))))</f>
        <v/>
      </c>
      <c r="N139" s="0">
        <f>if(len(C139)&lt;2, "", if(H139="yes", "certified", IF(ISERROR(SEARCH("TE",C139)), "PMI", "TE")))</f>
        <v/>
      </c>
      <c r="O139" s="0">
        <f>IF(L139="Shipped",'Production Log'!K139,"")</f>
        <v/>
      </c>
      <c r="P139" s="0">
        <f>IF(ISERROR(SEARCH("Bonded", M139)), CONCATENATE(M139," ", N139), M139)</f>
        <v/>
      </c>
      <c r="Q139" s="0" t="s">
        <v>54</v>
      </c>
      <c r="R139" s="0">
        <f>'Production Log'!L139</f>
        <v/>
      </c>
      <c r="S139" s="0" t="s">
        <v>54</v>
      </c>
      <c r="T139" s="0">
        <f>'Production Log'!M139</f>
        <v/>
      </c>
      <c r="U139" s="204">
        <f>'Production Log'!K139</f>
        <v/>
      </c>
      <c r="V139" s="204" t="s">
        <v>67</v>
      </c>
      <c r="W139" s="204" t="n"/>
    </row>
    <row r="140">
      <c r="A140" s="0">
        <f>'Production Log'!A140</f>
        <v/>
      </c>
      <c r="B140" s="0">
        <f>'Production Log'!B140</f>
        <v/>
      </c>
      <c r="C140" s="0">
        <f>'Production Log'!F140</f>
        <v/>
      </c>
      <c r="D140" s="0">
        <f>'Production Log'!W140</f>
        <v/>
      </c>
      <c r="E140" s="0">
        <f>'Production Log'!X140</f>
        <v/>
      </c>
      <c r="F140" s="0">
        <f>'Production Log'!Y140</f>
        <v/>
      </c>
      <c r="G140" s="0">
        <f>'Production Log'!Z140</f>
        <v/>
      </c>
      <c r="H140" s="0">
        <f>'Production Log'!C140</f>
        <v/>
      </c>
      <c r="I140" s="0">
        <f>IF(B140="Sold", "yes", IF(LEN(F140)&gt;1,IF(LEN(G140)&gt;1,IF(LEN(E140)&gt;1,IF(LEN(D140)&gt;1,"yes","no"),"no"),"no") ,"no"))</f>
        <v/>
      </c>
      <c r="J140" s="0">
        <f>IF(B140="Issues","yes", IF(B140="Cosmetic Issue", "yes", IF(B140="Perf Issue", "yes","")))</f>
        <v/>
      </c>
      <c r="K140" s="0">
        <f>IF(B140="Dead", "yes","")</f>
        <v/>
      </c>
      <c r="L140" s="0">
        <f>IF(K140="yes", "Dead", IF(LEN(D140)&lt;2,"Loose", (IF(B140="Sold","Shipped",IF(I140="yes","Assembled","Bonded")))))</f>
        <v/>
      </c>
      <c r="M140" s="0">
        <f>if(L140="Shipped",L140, IF(L140="Loose", L140, if(J140="yes", CONCATENATE("Pending ", L140), IF(I140="yes", IF(B140="Internal", "Internal", L140), IF(L140="Bonded", L140, CONCATENATE(L140, " Bonded"))))))</f>
        <v/>
      </c>
      <c r="N140" s="0">
        <f>if(len(C140)&lt;2, "", if(H140="yes", "certified", IF(ISERROR(SEARCH("TE",C140)), "PMI", "TE")))</f>
        <v/>
      </c>
      <c r="O140" s="0">
        <f>IF(L140="Shipped",'Production Log'!K140,"")</f>
        <v/>
      </c>
      <c r="P140" s="0">
        <f>IF(ISERROR(SEARCH("Bonded", M140)), CONCATENATE(M140," ", N140), M140)</f>
        <v/>
      </c>
      <c r="Q140" s="0" t="s">
        <v>54</v>
      </c>
      <c r="R140" s="0">
        <f>'Production Log'!L140</f>
        <v/>
      </c>
      <c r="S140" s="0" t="s">
        <v>54</v>
      </c>
      <c r="T140" s="0">
        <f>'Production Log'!M140</f>
        <v/>
      </c>
      <c r="U140" s="204">
        <f>'Production Log'!K140</f>
        <v/>
      </c>
      <c r="V140" s="204" t="s">
        <v>67</v>
      </c>
      <c r="W140" s="204" t="n"/>
    </row>
    <row r="141">
      <c r="A141" s="0">
        <f>'Production Log'!A141</f>
        <v/>
      </c>
      <c r="B141" s="0">
        <f>'Production Log'!B141</f>
        <v/>
      </c>
      <c r="C141" s="0">
        <f>'Production Log'!F141</f>
        <v/>
      </c>
      <c r="D141" s="0">
        <f>'Production Log'!W141</f>
        <v/>
      </c>
      <c r="E141" s="0">
        <f>'Production Log'!X141</f>
        <v/>
      </c>
      <c r="F141" s="0">
        <f>'Production Log'!Y141</f>
        <v/>
      </c>
      <c r="G141" s="0">
        <f>'Production Log'!Z141</f>
        <v/>
      </c>
      <c r="H141" s="0">
        <f>'Production Log'!C141</f>
        <v/>
      </c>
      <c r="I141" s="0">
        <f>IF(B141="Sold", "yes", IF(LEN(F141)&gt;1,IF(LEN(G141)&gt;1,IF(LEN(E141)&gt;1,IF(LEN(D141)&gt;1,"yes","no"),"no"),"no") ,"no"))</f>
        <v/>
      </c>
      <c r="J141" s="0">
        <f>IF(B141="Issues","yes", IF(B141="Cosmetic Issue", "yes", IF(B141="Perf Issue", "yes","")))</f>
        <v/>
      </c>
      <c r="K141" s="0">
        <f>IF(B141="Dead", "yes","")</f>
        <v/>
      </c>
      <c r="L141" s="0">
        <f>IF(K141="yes", "Dead", IF(LEN(D141)&lt;2,"Loose", (IF(B141="Sold","Shipped",IF(I141="yes","Assembled","Bonded")))))</f>
        <v/>
      </c>
      <c r="M141" s="0">
        <f>if(L141="Shipped",L141, IF(L141="Loose", L141, if(J141="yes", CONCATENATE("Pending ", L141), IF(I141="yes", IF(B141="Internal", "Internal", L141), IF(L141="Bonded", L141, CONCATENATE(L141, " Bonded"))))))</f>
        <v/>
      </c>
      <c r="N141" s="0">
        <f>if(len(C141)&lt;2, "", if(H141="yes", "certified", IF(ISERROR(SEARCH("TE",C141)), "PMI", "TE")))</f>
        <v/>
      </c>
      <c r="O141" s="0">
        <f>IF(L141="Shipped",'Production Log'!K141,"")</f>
        <v/>
      </c>
      <c r="P141" s="0">
        <f>IF(ISERROR(SEARCH("Bonded", M141)), CONCATENATE(M141," ", N141), M141)</f>
        <v/>
      </c>
      <c r="Q141" s="0" t="s">
        <v>54</v>
      </c>
      <c r="R141" s="0">
        <f>'Production Log'!L141</f>
        <v/>
      </c>
      <c r="S141" s="0" t="s">
        <v>54</v>
      </c>
      <c r="T141" s="0">
        <f>'Production Log'!M141</f>
        <v/>
      </c>
      <c r="U141" s="204">
        <f>'Production Log'!K141</f>
        <v/>
      </c>
      <c r="V141" s="204" t="s">
        <v>74</v>
      </c>
      <c r="W141" s="204" t="n"/>
    </row>
    <row r="142">
      <c r="A142" s="0">
        <f>'Production Log'!A142</f>
        <v/>
      </c>
      <c r="B142" s="0">
        <f>'Production Log'!B142</f>
        <v/>
      </c>
      <c r="C142" s="0">
        <f>'Production Log'!F142</f>
        <v/>
      </c>
      <c r="D142" s="0">
        <f>'Production Log'!W142</f>
        <v/>
      </c>
      <c r="E142" s="0">
        <f>'Production Log'!X142</f>
        <v/>
      </c>
      <c r="F142" s="0">
        <f>'Production Log'!Y142</f>
        <v/>
      </c>
      <c r="G142" s="0">
        <f>'Production Log'!Z142</f>
        <v/>
      </c>
      <c r="H142" s="0">
        <f>'Production Log'!C142</f>
        <v/>
      </c>
      <c r="I142" s="0">
        <f>IF(B142="Sold", "yes", IF(LEN(F142)&gt;1,IF(LEN(G142)&gt;1,IF(LEN(E142)&gt;1,IF(LEN(D142)&gt;1,"yes","no"),"no"),"no") ,"no"))</f>
        <v/>
      </c>
      <c r="J142" s="0">
        <f>IF(B142="Issues","yes", IF(B142="Cosmetic Issue", "yes", IF(B142="Perf Issue", "yes","")))</f>
        <v/>
      </c>
      <c r="K142" s="0">
        <f>IF(B142="Dead", "yes","")</f>
        <v/>
      </c>
      <c r="L142" s="0">
        <f>IF(K142="yes", "Dead", IF(LEN(D142)&lt;2,"Loose", (IF(B142="Sold","Shipped",IF(I142="yes","Assembled","Bonded")))))</f>
        <v/>
      </c>
      <c r="M142" s="0">
        <f>if(L142="Shipped",L142, IF(L142="Loose", L142, if(J142="yes", CONCATENATE("Pending ", L142), IF(I142="yes", IF(B142="Internal", "Internal", L142), IF(L142="Bonded", L142, CONCATENATE(L142, " Bonded"))))))</f>
        <v/>
      </c>
      <c r="N142" s="0">
        <f>if(len(C142)&lt;2, "", if(H142="yes", "certified", IF(ISERROR(SEARCH("TE",C142)), "PMI", "TE")))</f>
        <v/>
      </c>
      <c r="O142" s="0">
        <f>IF(L142="Shipped",'Production Log'!K142,"")</f>
        <v/>
      </c>
      <c r="P142" s="0">
        <f>IF(ISERROR(SEARCH("Bonded", M142)), CONCATENATE(M142," ", N142), M142)</f>
        <v/>
      </c>
      <c r="Q142" s="0" t="s">
        <v>54</v>
      </c>
      <c r="R142" s="0">
        <f>'Production Log'!L142</f>
        <v/>
      </c>
      <c r="S142" s="0" t="s">
        <v>54</v>
      </c>
      <c r="T142" s="0">
        <f>'Production Log'!M142</f>
        <v/>
      </c>
      <c r="U142" s="204">
        <f>'Production Log'!K142</f>
        <v/>
      </c>
      <c r="V142" s="204" t="s">
        <v>67</v>
      </c>
      <c r="W142" s="204" t="n"/>
    </row>
    <row r="143">
      <c r="A143" s="0">
        <f>'Production Log'!A143</f>
        <v/>
      </c>
      <c r="B143" s="0">
        <f>'Production Log'!B143</f>
        <v/>
      </c>
      <c r="C143" s="0">
        <f>'Production Log'!F143</f>
        <v/>
      </c>
      <c r="D143" s="0">
        <f>'Production Log'!W143</f>
        <v/>
      </c>
      <c r="E143" s="0">
        <f>'Production Log'!X143</f>
        <v/>
      </c>
      <c r="F143" s="0">
        <f>'Production Log'!Y143</f>
        <v/>
      </c>
      <c r="G143" s="0">
        <f>'Production Log'!Z143</f>
        <v/>
      </c>
      <c r="H143" s="0">
        <f>'Production Log'!C143</f>
        <v/>
      </c>
      <c r="I143" s="0">
        <f>IF(B143="Sold", "yes", IF(LEN(F143)&gt;1,IF(LEN(G143)&gt;1,IF(LEN(E143)&gt;1,IF(LEN(D143)&gt;1,"yes","no"),"no"),"no") ,"no"))</f>
        <v/>
      </c>
      <c r="J143" s="0">
        <f>IF(B143="Issues","yes", IF(B143="Cosmetic Issue", "yes", IF(B143="Perf Issue", "yes","")))</f>
        <v/>
      </c>
      <c r="K143" s="0">
        <f>IF(B143="Dead", "yes","")</f>
        <v/>
      </c>
      <c r="L143" s="0">
        <f>IF(K143="yes", "Dead", IF(LEN(D143)&lt;2,"Loose", (IF(B143="Sold","Shipped",IF(I143="yes","Assembled","Bonded")))))</f>
        <v/>
      </c>
      <c r="M143" s="0">
        <f>if(L143="Shipped",L143, IF(L143="Loose", L143, if(J143="yes", CONCATENATE("Pending ", L143), IF(I143="yes", IF(B143="Internal", "Internal", L143), IF(L143="Bonded", L143, CONCATENATE(L143, " Bonded"))))))</f>
        <v/>
      </c>
      <c r="N143" s="0">
        <f>if(len(C143)&lt;2, "", if(H143="yes", "certified", IF(ISERROR(SEARCH("TE",C143)), "PMI", "TE")))</f>
        <v/>
      </c>
      <c r="O143" s="0">
        <f>IF(L143="Shipped",'Production Log'!K143,"")</f>
        <v/>
      </c>
      <c r="P143" s="0">
        <f>IF(ISERROR(SEARCH("Bonded", M143)), CONCATENATE(M143," ", N143), M143)</f>
        <v/>
      </c>
      <c r="Q143" s="0" t="s">
        <v>54</v>
      </c>
      <c r="R143" s="0">
        <f>'Production Log'!L143</f>
        <v/>
      </c>
      <c r="S143" s="0" t="s">
        <v>54</v>
      </c>
      <c r="T143" s="0">
        <f>'Production Log'!M143</f>
        <v/>
      </c>
      <c r="U143" s="204">
        <f>'Production Log'!K143</f>
        <v/>
      </c>
      <c r="V143" s="204" t="s">
        <v>67</v>
      </c>
      <c r="W143" s="204" t="n"/>
    </row>
    <row r="144">
      <c r="A144" s="0">
        <f>'Production Log'!A144</f>
        <v/>
      </c>
      <c r="B144" s="0">
        <f>'Production Log'!B144</f>
        <v/>
      </c>
      <c r="C144" s="0">
        <f>'Production Log'!F144</f>
        <v/>
      </c>
      <c r="D144" s="0">
        <f>'Production Log'!W144</f>
        <v/>
      </c>
      <c r="E144" s="0">
        <f>'Production Log'!X144</f>
        <v/>
      </c>
      <c r="F144" s="0">
        <f>'Production Log'!Y144</f>
        <v/>
      </c>
      <c r="G144" s="0">
        <f>'Production Log'!Z144</f>
        <v/>
      </c>
      <c r="H144" s="0">
        <f>'Production Log'!C144</f>
        <v/>
      </c>
      <c r="I144" s="0">
        <f>IF(B144="Sold", "yes", IF(LEN(F144)&gt;1,IF(LEN(G144)&gt;1,IF(LEN(E144)&gt;1,IF(LEN(D144)&gt;1,"yes","no"),"no"),"no") ,"no"))</f>
        <v/>
      </c>
      <c r="J144" s="0">
        <f>IF(B144="Issues","yes", IF(B144="Cosmetic Issue", "yes", IF(B144="Perf Issue", "yes","")))</f>
        <v/>
      </c>
      <c r="K144" s="0">
        <f>IF(B144="Dead", "yes","")</f>
        <v/>
      </c>
      <c r="L144" s="0">
        <f>IF(K144="yes", "Dead", IF(LEN(D144)&lt;2,"Loose", (IF(B144="Sold","Shipped",IF(I144="yes","Assembled","Bonded")))))</f>
        <v/>
      </c>
      <c r="M144" s="0">
        <f>if(L144="Shipped",L144, IF(L144="Loose", L144, if(J144="yes", CONCATENATE("Pending ", L144), IF(I144="yes", IF(B144="Internal", "Internal", L144), IF(L144="Bonded", L144, CONCATENATE(L144, " Bonded"))))))</f>
        <v/>
      </c>
      <c r="N144" s="0">
        <f>if(len(C144)&lt;2, "", if(H144="yes", "certified", IF(ISERROR(SEARCH("TE",C144)), "PMI", "TE")))</f>
        <v/>
      </c>
      <c r="O144" s="0">
        <f>IF(L144="Shipped",'Production Log'!K144,"")</f>
        <v/>
      </c>
      <c r="P144" s="0">
        <f>IF(ISERROR(SEARCH("Bonded", M144)), CONCATENATE(M144," ", N144), M144)</f>
        <v/>
      </c>
      <c r="Q144" s="0" t="s">
        <v>54</v>
      </c>
      <c r="R144" s="0">
        <f>'Production Log'!L144</f>
        <v/>
      </c>
      <c r="S144" s="0" t="s">
        <v>54</v>
      </c>
      <c r="T144" s="0">
        <f>'Production Log'!M144</f>
        <v/>
      </c>
      <c r="U144" s="204">
        <f>'Production Log'!K144</f>
        <v/>
      </c>
      <c r="V144" s="204" t="s">
        <v>67</v>
      </c>
      <c r="W144" s="204" t="n"/>
    </row>
    <row r="145">
      <c r="A145" s="0">
        <f>'Production Log'!A145</f>
        <v/>
      </c>
      <c r="B145" s="0">
        <f>'Production Log'!B145</f>
        <v/>
      </c>
      <c r="C145" s="0">
        <f>'Production Log'!F145</f>
        <v/>
      </c>
      <c r="D145" s="0">
        <f>'Production Log'!W145</f>
        <v/>
      </c>
      <c r="E145" s="0">
        <f>'Production Log'!X145</f>
        <v/>
      </c>
      <c r="F145" s="0">
        <f>'Production Log'!Y145</f>
        <v/>
      </c>
      <c r="G145" s="0">
        <f>'Production Log'!Z145</f>
        <v/>
      </c>
      <c r="H145" s="0">
        <f>'Production Log'!C145</f>
        <v/>
      </c>
      <c r="I145" s="0">
        <f>IF(B145="Sold", "yes", IF(LEN(F145)&gt;1,IF(LEN(G145)&gt;1,IF(LEN(E145)&gt;1,IF(LEN(D145)&gt;1,"yes","no"),"no"),"no") ,"no"))</f>
        <v/>
      </c>
      <c r="J145" s="0">
        <f>IF(B145="Issues","yes", IF(B145="Cosmetic Issue", "yes", IF(B145="Perf Issue", "yes","")))</f>
        <v/>
      </c>
      <c r="K145" s="0">
        <f>IF(B145="Dead", "yes","")</f>
        <v/>
      </c>
      <c r="L145" s="0">
        <f>IF(K145="yes", "Dead", IF(LEN(D145)&lt;2,"Loose", (IF(B145="Sold","Shipped",IF(I145="yes","Assembled","Bonded")))))</f>
        <v/>
      </c>
      <c r="M145" s="0">
        <f>if(L145="Shipped",L145, IF(L145="Loose", L145, if(J145="yes", CONCATENATE("Pending ", L145), IF(I145="yes", IF(B145="Internal", "Internal", L145), IF(L145="Bonded", L145, CONCATENATE(L145, " Bonded"))))))</f>
        <v/>
      </c>
      <c r="N145" s="0">
        <f>if(len(C145)&lt;2, "", if(H145="yes", "certified", IF(ISERROR(SEARCH("TE",C145)), "PMI", "TE")))</f>
        <v/>
      </c>
      <c r="O145" s="0">
        <f>IF(L145="Shipped",'Production Log'!K145,"")</f>
        <v/>
      </c>
      <c r="P145" s="0">
        <f>IF(ISERROR(SEARCH("Bonded", M145)), CONCATENATE(M145," ", N145), M145)</f>
        <v/>
      </c>
      <c r="Q145" s="0" t="s">
        <v>54</v>
      </c>
      <c r="R145" s="0">
        <f>'Production Log'!L145</f>
        <v/>
      </c>
      <c r="S145" s="0" t="s">
        <v>54</v>
      </c>
      <c r="T145" s="0">
        <f>'Production Log'!M145</f>
        <v/>
      </c>
      <c r="U145" s="204">
        <f>'Production Log'!K145</f>
        <v/>
      </c>
      <c r="V145" s="204" t="s">
        <v>67</v>
      </c>
      <c r="W145" s="204" t="n"/>
    </row>
    <row r="146">
      <c r="A146" s="0">
        <f>'Production Log'!A146</f>
        <v/>
      </c>
      <c r="B146" s="0">
        <f>'Production Log'!B146</f>
        <v/>
      </c>
      <c r="C146" s="0">
        <f>'Production Log'!F146</f>
        <v/>
      </c>
      <c r="D146" s="0">
        <f>'Production Log'!W146</f>
        <v/>
      </c>
      <c r="E146" s="0">
        <f>'Production Log'!X146</f>
        <v/>
      </c>
      <c r="F146" s="0">
        <f>'Production Log'!Y146</f>
        <v/>
      </c>
      <c r="G146" s="0">
        <f>'Production Log'!Z146</f>
        <v/>
      </c>
      <c r="H146" s="0">
        <f>'Production Log'!C146</f>
        <v/>
      </c>
      <c r="I146" s="0">
        <f>IF(B146="Sold", "yes", IF(LEN(F146)&gt;1,IF(LEN(G146)&gt;1,IF(LEN(E146)&gt;1,IF(LEN(D146)&gt;1,"yes","no"),"no"),"no") ,"no"))</f>
        <v/>
      </c>
      <c r="J146" s="0">
        <f>IF(B146="Issues","yes", IF(B146="Cosmetic Issue", "yes", IF(B146="Perf Issue", "yes","")))</f>
        <v/>
      </c>
      <c r="K146" s="0">
        <f>IF(B146="Dead", "yes","")</f>
        <v/>
      </c>
      <c r="L146" s="0">
        <f>IF(K146="yes", "Dead", IF(LEN(D146)&lt;2,"Loose", (IF(B146="Sold","Shipped",IF(I146="yes","Assembled","Bonded")))))</f>
        <v/>
      </c>
      <c r="M146" s="0">
        <f>if(L146="Shipped",L146, IF(L146="Loose", L146, if(J146="yes", CONCATENATE("Pending ", L146), IF(I146="yes", IF(B146="Internal", "Internal", L146), IF(L146="Bonded", L146, CONCATENATE(L146, " Bonded"))))))</f>
        <v/>
      </c>
      <c r="N146" s="0">
        <f>if(len(C146)&lt;2, "", if(H146="yes", "certified", IF(ISERROR(SEARCH("TE",C146)), "PMI", "TE")))</f>
        <v/>
      </c>
      <c r="O146" s="0">
        <f>IF(L146="Shipped",'Production Log'!K146,"")</f>
        <v/>
      </c>
      <c r="P146" s="0">
        <f>IF(ISERROR(SEARCH("Bonded", M146)), CONCATENATE(M146," ", N146), M146)</f>
        <v/>
      </c>
      <c r="Q146" s="0" t="s">
        <v>54</v>
      </c>
      <c r="R146" s="0">
        <f>'Production Log'!L146</f>
        <v/>
      </c>
      <c r="S146" s="0" t="s">
        <v>54</v>
      </c>
      <c r="T146" s="0">
        <f>'Production Log'!M146</f>
        <v/>
      </c>
      <c r="U146" s="204">
        <f>'Production Log'!K146</f>
        <v/>
      </c>
      <c r="V146" s="204" t="s">
        <v>67</v>
      </c>
      <c r="W146" s="204" t="n"/>
    </row>
    <row r="147">
      <c r="A147" s="0">
        <f>'Production Log'!A147</f>
        <v/>
      </c>
      <c r="B147" s="0">
        <f>'Production Log'!B147</f>
        <v/>
      </c>
      <c r="C147" s="0">
        <f>'Production Log'!F147</f>
        <v/>
      </c>
      <c r="D147" s="0">
        <f>'Production Log'!W147</f>
        <v/>
      </c>
      <c r="E147" s="0">
        <f>'Production Log'!X147</f>
        <v/>
      </c>
      <c r="F147" s="0">
        <f>'Production Log'!Y147</f>
        <v/>
      </c>
      <c r="G147" s="0">
        <f>'Production Log'!Z147</f>
        <v/>
      </c>
      <c r="H147" s="0">
        <f>'Production Log'!C147</f>
        <v/>
      </c>
      <c r="I147" s="0">
        <f>IF(B147="Sold", "yes", IF(LEN(F147)&gt;1,IF(LEN(G147)&gt;1,IF(LEN(E147)&gt;1,IF(LEN(D147)&gt;1,"yes","no"),"no"),"no") ,"no"))</f>
        <v/>
      </c>
      <c r="J147" s="0">
        <f>IF(B147="Issues","yes", IF(B147="Cosmetic Issue", "yes", IF(B147="Perf Issue", "yes","")))</f>
        <v/>
      </c>
      <c r="K147" s="0">
        <f>IF(B147="Dead", "yes","")</f>
        <v/>
      </c>
      <c r="L147" s="0">
        <f>IF(K147="yes", "Dead", IF(LEN(D147)&lt;2,"Loose", (IF(B147="Sold","Shipped",IF(I147="yes","Assembled","Bonded")))))</f>
        <v/>
      </c>
      <c r="M147" s="0">
        <f>if(L147="Shipped",L147, IF(L147="Loose", L147, if(J147="yes", CONCATENATE("Pending ", L147), IF(I147="yes", IF(B147="Internal", "Internal", L147), IF(L147="Bonded", L147, CONCATENATE(L147, " Bonded"))))))</f>
        <v/>
      </c>
      <c r="N147" s="0">
        <f>if(len(C147)&lt;2, "", if(H147="yes", "certified", IF(ISERROR(SEARCH("TE",C147)), "PMI", "TE")))</f>
        <v/>
      </c>
      <c r="O147" s="0">
        <f>IF(L147="Shipped",'Production Log'!K147,"")</f>
        <v/>
      </c>
      <c r="P147" s="0">
        <f>IF(ISERROR(SEARCH("Bonded", M147)), CONCATENATE(M147," ", N147), M147)</f>
        <v/>
      </c>
      <c r="Q147" s="0" t="s">
        <v>54</v>
      </c>
      <c r="R147" s="0">
        <f>'Production Log'!L147</f>
        <v/>
      </c>
      <c r="S147" s="0" t="s">
        <v>54</v>
      </c>
      <c r="T147" s="0">
        <f>'Production Log'!M147</f>
        <v/>
      </c>
      <c r="U147" s="204">
        <f>'Production Log'!K147</f>
        <v/>
      </c>
      <c r="V147" s="204" t="s">
        <v>74</v>
      </c>
      <c r="W147" s="204" t="n"/>
    </row>
    <row r="148">
      <c r="A148" s="0">
        <f>'Production Log'!A148</f>
        <v/>
      </c>
      <c r="B148" s="0">
        <f>'Production Log'!B148</f>
        <v/>
      </c>
      <c r="C148" s="0">
        <f>'Production Log'!F148</f>
        <v/>
      </c>
      <c r="D148" s="0">
        <f>'Production Log'!W148</f>
        <v/>
      </c>
      <c r="E148" s="0">
        <f>'Production Log'!X148</f>
        <v/>
      </c>
      <c r="F148" s="0">
        <f>'Production Log'!Y148</f>
        <v/>
      </c>
      <c r="G148" s="0">
        <f>'Production Log'!Z148</f>
        <v/>
      </c>
      <c r="H148" s="0">
        <f>'Production Log'!C148</f>
        <v/>
      </c>
      <c r="I148" s="0">
        <f>IF(B148="Sold", "yes", IF(LEN(F148)&gt;1,IF(LEN(G148)&gt;1,IF(LEN(E148)&gt;1,IF(LEN(D148)&gt;1,"yes","no"),"no"),"no") ,"no"))</f>
        <v/>
      </c>
      <c r="J148" s="0">
        <f>IF(B148="Issues","yes", IF(B148="Cosmetic Issue", "yes", IF(B148="Perf Issue", "yes","")))</f>
        <v/>
      </c>
      <c r="K148" s="0">
        <f>IF(B148="Dead", "yes","")</f>
        <v/>
      </c>
      <c r="L148" s="0">
        <f>IF(K148="yes", "Dead", IF(LEN(D148)&lt;2,"Loose", (IF(B148="Sold","Shipped",IF(I148="yes","Assembled","Bonded")))))</f>
        <v/>
      </c>
      <c r="M148" s="0">
        <f>if(L148="Shipped",L148, IF(L148="Loose", L148, if(J148="yes", CONCATENATE("Pending ", L148), IF(I148="yes", IF(B148="Internal", "Internal", L148), IF(L148="Bonded", L148, CONCATENATE(L148, " Bonded"))))))</f>
        <v/>
      </c>
      <c r="N148" s="0">
        <f>if(len(C148)&lt;2, "", if(H148="yes", "certified", IF(ISERROR(SEARCH("TE",C148)), "PMI", "TE")))</f>
        <v/>
      </c>
      <c r="O148" s="0">
        <f>IF(L148="Shipped",'Production Log'!K148,"")</f>
        <v/>
      </c>
      <c r="P148" s="0">
        <f>IF(ISERROR(SEARCH("Bonded", M148)), CONCATENATE(M148," ", N148), M148)</f>
        <v/>
      </c>
      <c r="Q148" s="0" t="s">
        <v>54</v>
      </c>
      <c r="R148" s="0">
        <f>'Production Log'!L148</f>
        <v/>
      </c>
      <c r="S148" s="0" t="s">
        <v>54</v>
      </c>
      <c r="T148" s="0">
        <f>'Production Log'!M148</f>
        <v/>
      </c>
      <c r="U148" s="204">
        <f>'Production Log'!K148</f>
        <v/>
      </c>
      <c r="V148" s="204" t="s">
        <v>67</v>
      </c>
      <c r="W148" s="204" t="n"/>
    </row>
    <row r="149">
      <c r="A149" s="0">
        <f>'Production Log'!A149</f>
        <v/>
      </c>
      <c r="B149" s="0">
        <f>'Production Log'!B149</f>
        <v/>
      </c>
      <c r="C149" s="0">
        <f>'Production Log'!F149</f>
        <v/>
      </c>
      <c r="D149" s="0">
        <f>'Production Log'!W149</f>
        <v/>
      </c>
      <c r="E149" s="0">
        <f>'Production Log'!X149</f>
        <v/>
      </c>
      <c r="F149" s="0">
        <f>'Production Log'!Y149</f>
        <v/>
      </c>
      <c r="G149" s="0">
        <f>'Production Log'!Z149</f>
        <v/>
      </c>
      <c r="H149" s="0">
        <f>'Production Log'!C149</f>
        <v/>
      </c>
      <c r="I149" s="0">
        <f>IF(B149="Sold", "yes", IF(LEN(F149)&gt;1,IF(LEN(G149)&gt;1,IF(LEN(E149)&gt;1,IF(LEN(D149)&gt;1,"yes","no"),"no"),"no") ,"no"))</f>
        <v/>
      </c>
      <c r="J149" s="0">
        <f>IF(B149="Issues","yes", IF(B149="Cosmetic Issue", "yes", IF(B149="Perf Issue", "yes","")))</f>
        <v/>
      </c>
      <c r="K149" s="0">
        <f>IF(B149="Dead", "yes","")</f>
        <v/>
      </c>
      <c r="L149" s="0">
        <f>IF(K149="yes", "Dead", IF(LEN(D149)&lt;2,"Loose", (IF(B149="Sold","Shipped",IF(I149="yes","Assembled","Bonded")))))</f>
        <v/>
      </c>
      <c r="M149" s="0">
        <f>if(L149="Shipped",L149, IF(L149="Loose", L149, if(J149="yes", CONCATENATE("Pending ", L149), IF(I149="yes", IF(B149="Internal", "Internal", L149), IF(L149="Bonded", L149, CONCATENATE(L149, " Bonded"))))))</f>
        <v/>
      </c>
      <c r="N149" s="0">
        <f>if(len(C149)&lt;2, "", if(H149="yes", "certified", IF(ISERROR(SEARCH("TE",C149)), "PMI", "TE")))</f>
        <v/>
      </c>
      <c r="O149" s="0">
        <f>IF(L149="Shipped",'Production Log'!K149,"")</f>
        <v/>
      </c>
      <c r="P149" s="0">
        <f>IF(ISERROR(SEARCH("Bonded", M149)), CONCATENATE(M149," ", N149), M149)</f>
        <v/>
      </c>
      <c r="Q149" s="0" t="s">
        <v>54</v>
      </c>
      <c r="R149" s="0">
        <f>'Production Log'!L149</f>
        <v/>
      </c>
      <c r="S149" s="0" t="s">
        <v>54</v>
      </c>
      <c r="T149" s="0">
        <f>'Production Log'!M149</f>
        <v/>
      </c>
      <c r="U149" s="204">
        <f>'Production Log'!K149</f>
        <v/>
      </c>
      <c r="V149" s="204" t="s">
        <v>67</v>
      </c>
      <c r="W149" s="204" t="n"/>
    </row>
    <row r="150">
      <c r="A150" s="0">
        <f>'Production Log'!A150</f>
        <v/>
      </c>
      <c r="B150" s="0">
        <f>'Production Log'!B150</f>
        <v/>
      </c>
      <c r="C150" s="0">
        <f>'Production Log'!F150</f>
        <v/>
      </c>
      <c r="D150" s="0">
        <f>'Production Log'!W150</f>
        <v/>
      </c>
      <c r="E150" s="0">
        <f>'Production Log'!X150</f>
        <v/>
      </c>
      <c r="F150" s="0">
        <f>'Production Log'!Y150</f>
        <v/>
      </c>
      <c r="G150" s="0">
        <f>'Production Log'!Z150</f>
        <v/>
      </c>
      <c r="H150" s="0">
        <f>'Production Log'!C150</f>
        <v/>
      </c>
      <c r="I150" s="0">
        <f>IF(B150="Sold", "yes", IF(LEN(F150)&gt;1,IF(LEN(G150)&gt;1,IF(LEN(E150)&gt;1,IF(LEN(D150)&gt;1,"yes","no"),"no"),"no") ,"no"))</f>
        <v/>
      </c>
      <c r="J150" s="0">
        <f>IF(B150="Issues","yes", IF(B150="Cosmetic Issue", "yes", IF(B150="Perf Issue", "yes","")))</f>
        <v/>
      </c>
      <c r="K150" s="0">
        <f>IF(B150="Dead", "yes","")</f>
        <v/>
      </c>
      <c r="L150" s="0">
        <f>IF(K150="yes", "Dead", IF(LEN(D150)&lt;2,"Loose", (IF(B150="Sold","Shipped",IF(I150="yes","Assembled","Bonded")))))</f>
        <v/>
      </c>
      <c r="M150" s="0">
        <f>if(L150="Shipped",L150, IF(L150="Loose", L150, if(J150="yes", CONCATENATE("Pending ", L150), IF(I150="yes", IF(B150="Internal", "Internal", L150), IF(L150="Bonded", L150, CONCATENATE(L150, " Bonded"))))))</f>
        <v/>
      </c>
      <c r="N150" s="0">
        <f>if(len(C150)&lt;2, "", if(H150="yes", "certified", IF(ISERROR(SEARCH("TE",C150)), "PMI", "TE")))</f>
        <v/>
      </c>
      <c r="O150" s="0">
        <f>IF(L150="Shipped",'Production Log'!K150,"")</f>
        <v/>
      </c>
      <c r="P150" s="0">
        <f>IF(ISERROR(SEARCH("Bonded", M150)), CONCATENATE(M150," ", N150), M150)</f>
        <v/>
      </c>
      <c r="Q150" s="0" t="s">
        <v>54</v>
      </c>
      <c r="R150" s="0">
        <f>'Production Log'!L150</f>
        <v/>
      </c>
      <c r="S150" s="0" t="s">
        <v>54</v>
      </c>
      <c r="T150" s="0">
        <f>'Production Log'!M150</f>
        <v/>
      </c>
      <c r="U150" s="204">
        <f>'Production Log'!K150</f>
        <v/>
      </c>
      <c r="V150" s="204" t="s">
        <v>67</v>
      </c>
      <c r="W150" s="204" t="n"/>
    </row>
    <row r="151">
      <c r="A151" s="0">
        <f>'Production Log'!A151</f>
        <v/>
      </c>
      <c r="B151" s="0">
        <f>'Production Log'!B151</f>
        <v/>
      </c>
      <c r="C151" s="0">
        <f>'Production Log'!F151</f>
        <v/>
      </c>
      <c r="D151" s="0">
        <f>'Production Log'!W151</f>
        <v/>
      </c>
      <c r="E151" s="0">
        <f>'Production Log'!X151</f>
        <v/>
      </c>
      <c r="F151" s="0">
        <f>'Production Log'!Y151</f>
        <v/>
      </c>
      <c r="G151" s="0">
        <f>'Production Log'!Z151</f>
        <v/>
      </c>
      <c r="H151" s="0">
        <f>'Production Log'!C151</f>
        <v/>
      </c>
      <c r="I151" s="0">
        <f>IF(B151="Sold", "yes", IF(LEN(F151)&gt;1,IF(LEN(G151)&gt;1,IF(LEN(E151)&gt;1,IF(LEN(D151)&gt;1,"yes","no"),"no"),"no") ,"no"))</f>
        <v/>
      </c>
      <c r="J151" s="0">
        <f>IF(B151="Issues","yes", IF(B151="Cosmetic Issue", "yes", IF(B151="Perf Issue", "yes","")))</f>
        <v/>
      </c>
      <c r="K151" s="0">
        <f>IF(B151="Dead", "yes","")</f>
        <v/>
      </c>
      <c r="L151" s="0">
        <f>IF(K151="yes", "Dead", IF(LEN(D151)&lt;2,"Loose", (IF(B151="Sold","Shipped",IF(I151="yes","Assembled","Bonded")))))</f>
        <v/>
      </c>
      <c r="M151" s="0">
        <f>if(L151="Shipped",L151, IF(L151="Loose", L151, if(J151="yes", CONCATENATE("Pending ", L151), IF(I151="yes", IF(B151="Internal", "Internal", L151), IF(L151="Bonded", L151, CONCATENATE(L151, " Bonded"))))))</f>
        <v/>
      </c>
      <c r="N151" s="0">
        <f>if(len(C151)&lt;2, "", if(H151="yes", "certified", IF(ISERROR(SEARCH("TE",C151)), "PMI", "TE")))</f>
        <v/>
      </c>
      <c r="O151" s="0">
        <f>IF(L151="Shipped",'Production Log'!K151,"")</f>
        <v/>
      </c>
      <c r="P151" s="0">
        <f>IF(ISERROR(SEARCH("Bonded", M151)), CONCATENATE(M151," ", N151), M151)</f>
        <v/>
      </c>
      <c r="Q151" s="0" t="s">
        <v>54</v>
      </c>
      <c r="R151" s="0">
        <f>'Production Log'!L151</f>
        <v/>
      </c>
      <c r="S151" s="0" t="s">
        <v>54</v>
      </c>
      <c r="T151" s="0">
        <f>'Production Log'!M151</f>
        <v/>
      </c>
      <c r="U151" s="204">
        <f>'Production Log'!K151</f>
        <v/>
      </c>
      <c r="V151" s="204" t="s">
        <v>67</v>
      </c>
      <c r="W151" s="204" t="n"/>
    </row>
    <row r="152">
      <c r="A152" s="0">
        <f>'Production Log'!A152</f>
        <v/>
      </c>
      <c r="B152" s="0">
        <f>'Production Log'!B152</f>
        <v/>
      </c>
      <c r="C152" s="0">
        <f>'Production Log'!F152</f>
        <v/>
      </c>
      <c r="D152" s="0">
        <f>'Production Log'!W152</f>
        <v/>
      </c>
      <c r="E152" s="0">
        <f>'Production Log'!X152</f>
        <v/>
      </c>
      <c r="F152" s="0">
        <f>'Production Log'!Y152</f>
        <v/>
      </c>
      <c r="G152" s="0">
        <f>'Production Log'!Z152</f>
        <v/>
      </c>
      <c r="H152" s="0">
        <f>'Production Log'!C152</f>
        <v/>
      </c>
      <c r="I152" s="0">
        <f>IF(B152="Sold", "yes", IF(LEN(F152)&gt;1,IF(LEN(G152)&gt;1,IF(LEN(E152)&gt;1,IF(LEN(D152)&gt;1,"yes","no"),"no"),"no") ,"no"))</f>
        <v/>
      </c>
      <c r="J152" s="0">
        <f>IF(B152="Issues","yes", IF(B152="Cosmetic Issue", "yes", IF(B152="Perf Issue", "yes","")))</f>
        <v/>
      </c>
      <c r="K152" s="0">
        <f>IF(B152="Dead", "yes","")</f>
        <v/>
      </c>
      <c r="L152" s="0">
        <f>IF(K152="yes", "Dead", IF(LEN(D152)&lt;2,"Loose", (IF(B152="Sold","Shipped",IF(I152="yes","Assembled","Bonded")))))</f>
        <v/>
      </c>
      <c r="M152" s="0">
        <f>if(L152="Shipped",L152, IF(L152="Loose", L152, if(J152="yes", CONCATENATE("Pending ", L152), IF(I152="yes", IF(B152="Internal", "Internal", L152), IF(L152="Bonded", L152, CONCATENATE(L152, " Bonded"))))))</f>
        <v/>
      </c>
      <c r="N152" s="0">
        <f>if(len(C152)&lt;2, "", if(H152="yes", "certified", IF(ISERROR(SEARCH("TE",C152)), "PMI", "TE")))</f>
        <v/>
      </c>
      <c r="O152" s="0">
        <f>IF(L152="Shipped",'Production Log'!K152,"")</f>
        <v/>
      </c>
      <c r="P152" s="0">
        <f>IF(ISERROR(SEARCH("Bonded", M152)), CONCATENATE(M152," ", N152), M152)</f>
        <v/>
      </c>
      <c r="Q152" s="0" t="s">
        <v>54</v>
      </c>
      <c r="R152" s="0">
        <f>'Production Log'!L152</f>
        <v/>
      </c>
      <c r="S152" s="0" t="s">
        <v>54</v>
      </c>
      <c r="T152" s="0">
        <f>'Production Log'!M152</f>
        <v/>
      </c>
      <c r="U152" s="204">
        <f>'Production Log'!K152</f>
        <v/>
      </c>
      <c r="V152" s="204" t="s">
        <v>67</v>
      </c>
      <c r="W152" s="204" t="n"/>
    </row>
    <row r="153">
      <c r="A153" s="0">
        <f>'Production Log'!A153</f>
        <v/>
      </c>
      <c r="B153" s="0">
        <f>'Production Log'!B153</f>
        <v/>
      </c>
      <c r="C153" s="0">
        <f>'Production Log'!F153</f>
        <v/>
      </c>
      <c r="D153" s="0">
        <f>'Production Log'!W153</f>
        <v/>
      </c>
      <c r="E153" s="0">
        <f>'Production Log'!X153</f>
        <v/>
      </c>
      <c r="F153" s="0">
        <f>'Production Log'!Y153</f>
        <v/>
      </c>
      <c r="G153" s="0">
        <f>'Production Log'!Z153</f>
        <v/>
      </c>
      <c r="H153" s="0">
        <f>'Production Log'!C153</f>
        <v/>
      </c>
      <c r="I153" s="0">
        <f>IF(B153="Sold", "yes", IF(LEN(F153)&gt;1,IF(LEN(G153)&gt;1,IF(LEN(E153)&gt;1,IF(LEN(D153)&gt;1,"yes","no"),"no"),"no") ,"no"))</f>
        <v/>
      </c>
      <c r="J153" s="0">
        <f>IF(B153="Issues","yes", IF(B153="Cosmetic Issue", "yes", IF(B153="Perf Issue", "yes","")))</f>
        <v/>
      </c>
      <c r="K153" s="0">
        <f>IF(B153="Dead", "yes","")</f>
        <v/>
      </c>
      <c r="L153" s="0">
        <f>IF(K153="yes", "Dead", IF(LEN(D153)&lt;2,"Loose", (IF(B153="Sold","Shipped",IF(I153="yes","Assembled","Bonded")))))</f>
        <v/>
      </c>
      <c r="M153" s="0">
        <f>if(L153="Shipped",L153, IF(L153="Loose", L153, if(J153="yes", CONCATENATE("Pending ", L153), IF(I153="yes", IF(B153="Internal", "Internal", L153), IF(L153="Bonded", L153, CONCATENATE(L153, " Bonded"))))))</f>
        <v/>
      </c>
      <c r="N153" s="0">
        <f>if(len(C153)&lt;2, "", if(H153="yes", "certified", IF(ISERROR(SEARCH("TE",C153)), "PMI", "TE")))</f>
        <v/>
      </c>
      <c r="O153" s="0">
        <f>IF(L153="Shipped",'Production Log'!K153,"")</f>
        <v/>
      </c>
      <c r="P153" s="0">
        <f>IF(ISERROR(SEARCH("Bonded", M153)), CONCATENATE(M153," ", N153), M153)</f>
        <v/>
      </c>
      <c r="Q153" s="0" t="s">
        <v>54</v>
      </c>
      <c r="R153" s="0">
        <f>'Production Log'!L153</f>
        <v/>
      </c>
      <c r="S153" s="0" t="s">
        <v>54</v>
      </c>
      <c r="T153" s="0">
        <f>'Production Log'!M153</f>
        <v/>
      </c>
      <c r="U153" s="204">
        <f>'Production Log'!K153</f>
        <v/>
      </c>
      <c r="V153" s="204" t="s">
        <v>74</v>
      </c>
      <c r="W153" s="204" t="n"/>
    </row>
    <row r="154">
      <c r="A154" s="0">
        <f>'Production Log'!A154</f>
        <v/>
      </c>
      <c r="B154" s="0">
        <f>'Production Log'!B154</f>
        <v/>
      </c>
      <c r="C154" s="0">
        <f>'Production Log'!F154</f>
        <v/>
      </c>
      <c r="D154" s="0">
        <f>'Production Log'!W154</f>
        <v/>
      </c>
      <c r="E154" s="0">
        <f>'Production Log'!X154</f>
        <v/>
      </c>
      <c r="F154" s="0">
        <f>'Production Log'!Y154</f>
        <v/>
      </c>
      <c r="G154" s="0">
        <f>'Production Log'!Z154</f>
        <v/>
      </c>
      <c r="H154" s="0">
        <f>'Production Log'!C154</f>
        <v/>
      </c>
      <c r="I154" s="0">
        <f>IF(B154="Sold", "yes", IF(LEN(F154)&gt;1,IF(LEN(G154)&gt;1,IF(LEN(E154)&gt;1,IF(LEN(D154)&gt;1,"yes","no"),"no"),"no") ,"no"))</f>
        <v/>
      </c>
      <c r="J154" s="0">
        <f>IF(B154="Issues","yes", IF(B154="Cosmetic Issue", "yes", IF(B154="Perf Issue", "yes","")))</f>
        <v/>
      </c>
      <c r="K154" s="0">
        <f>IF(B154="Dead", "yes","")</f>
        <v/>
      </c>
      <c r="L154" s="0">
        <f>IF(K154="yes", "Dead", IF(LEN(D154)&lt;2,"Loose", (IF(B154="Sold","Shipped",IF(I154="yes","Assembled","Bonded")))))</f>
        <v/>
      </c>
      <c r="M154" s="0">
        <f>if(L154="Shipped",L154, IF(L154="Loose", L154, if(J154="yes", CONCATENATE("Pending ", L154), IF(I154="yes", IF(B154="Internal", "Internal", L154), IF(L154="Bonded", L154, CONCATENATE(L154, " Bonded"))))))</f>
        <v/>
      </c>
      <c r="N154" s="0">
        <f>if(len(C154)&lt;2, "", if(H154="yes", "certified", IF(ISERROR(SEARCH("TE",C154)), "PMI", "TE")))</f>
        <v/>
      </c>
      <c r="O154" s="0">
        <f>IF(L154="Shipped",'Production Log'!K154,"")</f>
        <v/>
      </c>
      <c r="P154" s="0">
        <f>IF(ISERROR(SEARCH("Bonded", M154)), CONCATENATE(M154," ", N154), M154)</f>
        <v/>
      </c>
      <c r="Q154" s="0" t="s">
        <v>54</v>
      </c>
      <c r="R154" s="0">
        <f>'Production Log'!L154</f>
        <v/>
      </c>
      <c r="S154" s="0" t="s">
        <v>54</v>
      </c>
      <c r="T154" s="0">
        <f>'Production Log'!M154</f>
        <v/>
      </c>
      <c r="U154" s="204">
        <f>'Production Log'!K154</f>
        <v/>
      </c>
      <c r="V154" s="204" t="s">
        <v>67</v>
      </c>
      <c r="W154" s="204" t="n"/>
    </row>
    <row r="155">
      <c r="A155" s="0">
        <f>'Production Log'!A155</f>
        <v/>
      </c>
      <c r="B155" s="0">
        <f>'Production Log'!B155</f>
        <v/>
      </c>
      <c r="C155" s="0">
        <f>'Production Log'!F155</f>
        <v/>
      </c>
      <c r="D155" s="0">
        <f>'Production Log'!W155</f>
        <v/>
      </c>
      <c r="E155" s="0">
        <f>'Production Log'!X155</f>
        <v/>
      </c>
      <c r="F155" s="0">
        <f>'Production Log'!Y155</f>
        <v/>
      </c>
      <c r="G155" s="0">
        <f>'Production Log'!Z155</f>
        <v/>
      </c>
      <c r="H155" s="0">
        <f>'Production Log'!C155</f>
        <v/>
      </c>
      <c r="I155" s="0">
        <f>IF(B155="Sold", "yes", IF(LEN(F155)&gt;1,IF(LEN(G155)&gt;1,IF(LEN(E155)&gt;1,IF(LEN(D155)&gt;1,"yes","no"),"no"),"no") ,"no"))</f>
        <v/>
      </c>
      <c r="J155" s="0">
        <f>IF(B155="Issues","yes", IF(B155="Cosmetic Issue", "yes", IF(B155="Perf Issue", "yes","")))</f>
        <v/>
      </c>
      <c r="K155" s="0">
        <f>IF(B155="Dead", "yes","")</f>
        <v/>
      </c>
      <c r="L155" s="0">
        <f>IF(K155="yes", "Dead", IF(LEN(D155)&lt;2,"Loose", (IF(B155="Sold","Shipped",IF(I155="yes","Assembled","Bonded")))))</f>
        <v/>
      </c>
      <c r="M155" s="0">
        <f>if(L155="Shipped",L155, IF(L155="Loose", L155, if(J155="yes", CONCATENATE("Pending ", L155), IF(I155="yes", IF(B155="Internal", "Internal", L155), IF(L155="Bonded", L155, CONCATENATE(L155, " Bonded"))))))</f>
        <v/>
      </c>
      <c r="N155" s="0">
        <f>if(len(C155)&lt;2, "", if(H155="yes", "certified", IF(ISERROR(SEARCH("TE",C155)), "PMI", "TE")))</f>
        <v/>
      </c>
      <c r="O155" s="0">
        <f>IF(L155="Shipped",'Production Log'!K155,"")</f>
        <v/>
      </c>
      <c r="P155" s="0">
        <f>IF(ISERROR(SEARCH("Bonded", M155)), CONCATENATE(M155," ", N155), M155)</f>
        <v/>
      </c>
      <c r="Q155" s="0" t="s">
        <v>54</v>
      </c>
      <c r="R155" s="0">
        <f>'Production Log'!L155</f>
        <v/>
      </c>
      <c r="S155" s="0" t="s">
        <v>54</v>
      </c>
      <c r="T155" s="0">
        <f>'Production Log'!M155</f>
        <v/>
      </c>
      <c r="U155" s="204">
        <f>'Production Log'!K155</f>
        <v/>
      </c>
      <c r="V155" s="204" t="s">
        <v>67</v>
      </c>
      <c r="W155" s="204" t="n"/>
    </row>
    <row r="156">
      <c r="A156" s="0">
        <f>'Production Log'!A156</f>
        <v/>
      </c>
      <c r="B156" s="0">
        <f>'Production Log'!B156</f>
        <v/>
      </c>
      <c r="C156" s="0">
        <f>'Production Log'!F156</f>
        <v/>
      </c>
      <c r="D156" s="0">
        <f>'Production Log'!W156</f>
        <v/>
      </c>
      <c r="E156" s="0">
        <f>'Production Log'!X156</f>
        <v/>
      </c>
      <c r="F156" s="0">
        <f>'Production Log'!Y156</f>
        <v/>
      </c>
      <c r="G156" s="0">
        <f>'Production Log'!Z156</f>
        <v/>
      </c>
      <c r="H156" s="0">
        <f>'Production Log'!C156</f>
        <v/>
      </c>
      <c r="I156" s="0">
        <f>IF(B156="Sold", "yes", IF(LEN(F156)&gt;1,IF(LEN(G156)&gt;1,IF(LEN(E156)&gt;1,IF(LEN(D156)&gt;1,"yes","no"),"no"),"no") ,"no"))</f>
        <v/>
      </c>
      <c r="J156" s="0">
        <f>IF(B156="Issues","yes", IF(B156="Cosmetic Issue", "yes", IF(B156="Perf Issue", "yes","")))</f>
        <v/>
      </c>
      <c r="K156" s="0">
        <f>IF(B156="Dead", "yes","")</f>
        <v/>
      </c>
      <c r="L156" s="0">
        <f>IF(K156="yes", "Dead", IF(LEN(D156)&lt;2,"Loose", (IF(B156="Sold","Shipped",IF(I156="yes","Assembled","Bonded")))))</f>
        <v/>
      </c>
      <c r="M156" s="0">
        <f>if(L156="Shipped",L156, IF(L156="Loose", L156, if(J156="yes", CONCATENATE("Pending ", L156), IF(I156="yes", IF(B156="Internal", "Internal", L156), IF(L156="Bonded", L156, CONCATENATE(L156, " Bonded"))))))</f>
        <v/>
      </c>
      <c r="N156" s="0">
        <f>if(len(C156)&lt;2, "", if(H156="yes", "certified", IF(ISERROR(SEARCH("TE",C156)), "PMI", "TE")))</f>
        <v/>
      </c>
      <c r="O156" s="0">
        <f>IF(L156="Shipped",'Production Log'!K156,"")</f>
        <v/>
      </c>
      <c r="P156" s="0">
        <f>IF(ISERROR(SEARCH("Bonded", M156)), CONCATENATE(M156," ", N156), M156)</f>
        <v/>
      </c>
      <c r="Q156" s="0" t="s">
        <v>54</v>
      </c>
      <c r="R156" s="0">
        <f>'Production Log'!L156</f>
        <v/>
      </c>
      <c r="S156" s="0" t="s">
        <v>54</v>
      </c>
      <c r="T156" s="0">
        <f>'Production Log'!M156</f>
        <v/>
      </c>
      <c r="U156" s="204">
        <f>'Production Log'!K156</f>
        <v/>
      </c>
      <c r="V156" s="204" t="s">
        <v>67</v>
      </c>
      <c r="W156" s="204" t="n"/>
    </row>
    <row r="157">
      <c r="A157" s="0">
        <f>'Production Log'!A157</f>
        <v/>
      </c>
      <c r="B157" s="0">
        <f>'Production Log'!B157</f>
        <v/>
      </c>
      <c r="C157" s="0">
        <f>'Production Log'!F157</f>
        <v/>
      </c>
      <c r="D157" s="0">
        <f>'Production Log'!W157</f>
        <v/>
      </c>
      <c r="E157" s="0">
        <f>'Production Log'!X157</f>
        <v/>
      </c>
      <c r="F157" s="0">
        <f>'Production Log'!Y157</f>
        <v/>
      </c>
      <c r="G157" s="0">
        <f>'Production Log'!Z157</f>
        <v/>
      </c>
      <c r="H157" s="0">
        <f>'Production Log'!C157</f>
        <v/>
      </c>
      <c r="I157" s="0">
        <f>IF(B157="Sold", "yes", IF(LEN(F157)&gt;1,IF(LEN(G157)&gt;1,IF(LEN(E157)&gt;1,IF(LEN(D157)&gt;1,"yes","no"),"no"),"no") ,"no"))</f>
        <v/>
      </c>
      <c r="J157" s="0">
        <f>IF(B157="Issues","yes", IF(B157="Cosmetic Issue", "yes", IF(B157="Perf Issue", "yes","")))</f>
        <v/>
      </c>
      <c r="K157" s="0">
        <f>IF(B157="Dead", "yes","")</f>
        <v/>
      </c>
      <c r="L157" s="0">
        <f>IF(K157="yes", "Dead", IF(LEN(D157)&lt;2,"Loose", (IF(B157="Sold","Shipped",IF(I157="yes","Assembled","Bonded")))))</f>
        <v/>
      </c>
      <c r="M157" s="0">
        <f>if(L157="Shipped",L157, IF(L157="Loose", L157, if(J157="yes", CONCATENATE("Pending ", L157), IF(I157="yes", IF(B157="Internal", "Internal", L157), IF(L157="Bonded", L157, CONCATENATE(L157, " Bonded"))))))</f>
        <v/>
      </c>
      <c r="N157" s="0">
        <f>if(len(C157)&lt;2, "", if(H157="yes", "certified", IF(ISERROR(SEARCH("TE",C157)), "PMI", "TE")))</f>
        <v/>
      </c>
      <c r="O157" s="0">
        <f>IF(L157="Shipped",'Production Log'!K157,"")</f>
        <v/>
      </c>
      <c r="P157" s="0">
        <f>IF(ISERROR(SEARCH("Bonded", M157)), CONCATENATE(M157," ", N157), M157)</f>
        <v/>
      </c>
      <c r="Q157" s="0" t="s">
        <v>54</v>
      </c>
      <c r="R157" s="0">
        <f>'Production Log'!L157</f>
        <v/>
      </c>
      <c r="S157" s="0" t="s">
        <v>54</v>
      </c>
      <c r="T157" s="0">
        <f>'Production Log'!M157</f>
        <v/>
      </c>
      <c r="U157" s="204">
        <f>'Production Log'!K157</f>
        <v/>
      </c>
      <c r="V157" s="204" t="s">
        <v>74</v>
      </c>
      <c r="W157" s="204" t="n"/>
    </row>
    <row r="158">
      <c r="A158" s="0">
        <f>'Production Log'!A158</f>
        <v/>
      </c>
      <c r="B158" s="0">
        <f>'Production Log'!B158</f>
        <v/>
      </c>
      <c r="C158" s="0">
        <f>'Production Log'!F158</f>
        <v/>
      </c>
      <c r="D158" s="0">
        <f>'Production Log'!W158</f>
        <v/>
      </c>
      <c r="E158" s="0">
        <f>'Production Log'!X158</f>
        <v/>
      </c>
      <c r="F158" s="0">
        <f>'Production Log'!Y158</f>
        <v/>
      </c>
      <c r="G158" s="0">
        <f>'Production Log'!Z158</f>
        <v/>
      </c>
      <c r="H158" s="0">
        <f>'Production Log'!C158</f>
        <v/>
      </c>
      <c r="I158" s="0">
        <f>IF(B158="Sold", "yes", IF(LEN(F158)&gt;1,IF(LEN(G158)&gt;1,IF(LEN(E158)&gt;1,IF(LEN(D158)&gt;1,"yes","no"),"no"),"no") ,"no"))</f>
        <v/>
      </c>
      <c r="J158" s="0">
        <f>IF(B158="Issues","yes", IF(B158="Cosmetic Issue", "yes", IF(B158="Perf Issue", "yes","")))</f>
        <v/>
      </c>
      <c r="K158" s="0">
        <f>IF(B158="Dead", "yes","")</f>
        <v/>
      </c>
      <c r="L158" s="0">
        <f>IF(K158="yes", "Dead", IF(LEN(D158)&lt;2,"Loose", (IF(B158="Sold","Shipped",IF(I158="yes","Assembled","Bonded")))))</f>
        <v/>
      </c>
      <c r="M158" s="0">
        <f>if(L158="Shipped",L158, IF(L158="Loose", L158, if(J158="yes", CONCATENATE("Pending ", L158), IF(I158="yes", IF(B158="Internal", "Internal", L158), IF(L158="Bonded", L158, CONCATENATE(L158, " Bonded"))))))</f>
        <v/>
      </c>
      <c r="N158" s="0">
        <f>if(len(C158)&lt;2, "", if(H158="yes", "certified", IF(ISERROR(SEARCH("TE",C158)), "PMI", "TE")))</f>
        <v/>
      </c>
      <c r="O158" s="0">
        <f>IF(L158="Shipped",'Production Log'!K158,"")</f>
        <v/>
      </c>
      <c r="P158" s="0">
        <f>IF(ISERROR(SEARCH("Bonded", M158)), CONCATENATE(M158," ", N158), M158)</f>
        <v/>
      </c>
      <c r="Q158" s="0" t="s">
        <v>54</v>
      </c>
      <c r="R158" s="0">
        <f>'Production Log'!L158</f>
        <v/>
      </c>
      <c r="S158" s="0" t="s">
        <v>54</v>
      </c>
      <c r="T158" s="0">
        <f>'Production Log'!M158</f>
        <v/>
      </c>
      <c r="U158" s="204">
        <f>'Production Log'!K158</f>
        <v/>
      </c>
      <c r="V158" s="204" t="s">
        <v>74</v>
      </c>
      <c r="W158" s="204" t="n"/>
    </row>
    <row r="159">
      <c r="A159" s="0">
        <f>'Production Log'!A159</f>
        <v/>
      </c>
      <c r="B159" s="0">
        <f>'Production Log'!B159</f>
        <v/>
      </c>
      <c r="C159" s="0">
        <f>'Production Log'!F159</f>
        <v/>
      </c>
      <c r="D159" s="0">
        <f>'Production Log'!W159</f>
        <v/>
      </c>
      <c r="E159" s="0">
        <f>'Production Log'!X159</f>
        <v/>
      </c>
      <c r="F159" s="0">
        <f>'Production Log'!Y159</f>
        <v/>
      </c>
      <c r="G159" s="0">
        <f>'Production Log'!Z159</f>
        <v/>
      </c>
      <c r="H159" s="0">
        <f>'Production Log'!C159</f>
        <v/>
      </c>
      <c r="I159" s="0">
        <f>IF(B159="Sold", "yes", IF(LEN(F159)&gt;1,IF(LEN(G159)&gt;1,IF(LEN(E159)&gt;1,IF(LEN(D159)&gt;1,"yes","no"),"no"),"no") ,"no"))</f>
        <v/>
      </c>
      <c r="J159" s="0">
        <f>IF(B159="Issues","yes", IF(B159="Cosmetic Issue", "yes", IF(B159="Perf Issue", "yes","")))</f>
        <v/>
      </c>
      <c r="K159" s="0">
        <f>IF(B159="Dead", "yes","")</f>
        <v/>
      </c>
      <c r="L159" s="0">
        <f>IF(K159="yes", "Dead", IF(LEN(D159)&lt;2,"Loose", (IF(B159="Sold","Shipped",IF(I159="yes","Assembled","Bonded")))))</f>
        <v/>
      </c>
      <c r="M159" s="0">
        <f>if(L159="Shipped",L159, IF(L159="Loose", L159, if(J159="yes", CONCATENATE("Pending ", L159), IF(I159="yes", IF(B159="Internal", "Internal", L159), IF(L159="Bonded", L159, CONCATENATE(L159, " Bonded"))))))</f>
        <v/>
      </c>
      <c r="N159" s="0">
        <f>if(len(C159)&lt;2, "", if(H159="yes", "certified", IF(ISERROR(SEARCH("TE",C159)), "PMI", "TE")))</f>
        <v/>
      </c>
      <c r="O159" s="0">
        <f>IF(L159="Shipped",'Production Log'!K159,"")</f>
        <v/>
      </c>
      <c r="P159" s="0">
        <f>IF(ISERROR(SEARCH("Bonded", M159)), CONCATENATE(M159," ", N159), M159)</f>
        <v/>
      </c>
      <c r="Q159" s="0" t="s">
        <v>54</v>
      </c>
      <c r="R159" s="0">
        <f>'Production Log'!L159</f>
        <v/>
      </c>
      <c r="S159" s="0" t="s">
        <v>54</v>
      </c>
      <c r="T159" s="0">
        <f>'Production Log'!M159</f>
        <v/>
      </c>
      <c r="U159" s="204">
        <f>'Production Log'!K159</f>
        <v/>
      </c>
      <c r="V159" s="204" t="s">
        <v>74</v>
      </c>
      <c r="W159" s="204" t="n"/>
    </row>
    <row r="160">
      <c r="A160" s="0">
        <f>'Production Log'!A160</f>
        <v/>
      </c>
      <c r="B160" s="0">
        <f>'Production Log'!B160</f>
        <v/>
      </c>
      <c r="C160" s="0">
        <f>'Production Log'!F160</f>
        <v/>
      </c>
      <c r="D160" s="0">
        <f>'Production Log'!W160</f>
        <v/>
      </c>
      <c r="E160" s="0">
        <f>'Production Log'!X160</f>
        <v/>
      </c>
      <c r="F160" s="0">
        <f>'Production Log'!Y160</f>
        <v/>
      </c>
      <c r="G160" s="0">
        <f>'Production Log'!Z160</f>
        <v/>
      </c>
      <c r="H160" s="0">
        <f>'Production Log'!C160</f>
        <v/>
      </c>
      <c r="I160" s="0">
        <f>IF(B160="Sold", "yes", IF(LEN(F160)&gt;1,IF(LEN(G160)&gt;1,IF(LEN(E160)&gt;1,IF(LEN(D160)&gt;1,"yes","no"),"no"),"no") ,"no"))</f>
        <v/>
      </c>
      <c r="J160" s="0">
        <f>IF(B160="Issues","yes", IF(B160="Cosmetic Issue", "yes", IF(B160="Perf Issue", "yes","")))</f>
        <v/>
      </c>
      <c r="K160" s="0">
        <f>IF(B160="Dead", "yes","")</f>
        <v/>
      </c>
      <c r="L160" s="0">
        <f>IF(K160="yes", "Dead", IF(LEN(D160)&lt;2,"Loose", (IF(B160="Sold","Shipped",IF(I160="yes","Assembled","Bonded")))))</f>
        <v/>
      </c>
      <c r="M160" s="0">
        <f>if(L160="Shipped",L160, IF(L160="Loose", L160, if(J160="yes", CONCATENATE("Pending ", L160), IF(I160="yes", IF(B160="Internal", "Internal", L160), IF(L160="Bonded", L160, CONCATENATE(L160, " Bonded"))))))</f>
        <v/>
      </c>
      <c r="N160" s="0">
        <f>if(len(C160)&lt;2, "", if(H160="yes", "certified", IF(ISERROR(SEARCH("TE",C160)), "PMI", "TE")))</f>
        <v/>
      </c>
      <c r="O160" s="0">
        <f>IF(L160="Shipped",'Production Log'!K160,"")</f>
        <v/>
      </c>
      <c r="P160" s="0">
        <f>IF(ISERROR(SEARCH("Bonded", M160)), CONCATENATE(M160," ", N160), M160)</f>
        <v/>
      </c>
      <c r="Q160" s="0" t="s">
        <v>54</v>
      </c>
      <c r="R160" s="0">
        <f>'Production Log'!L160</f>
        <v/>
      </c>
      <c r="S160" s="0" t="s">
        <v>54</v>
      </c>
      <c r="T160" s="0">
        <f>'Production Log'!M160</f>
        <v/>
      </c>
      <c r="U160" s="204">
        <f>'Production Log'!K160</f>
        <v/>
      </c>
      <c r="V160" s="204" t="s">
        <v>74</v>
      </c>
      <c r="W160" s="204" t="n"/>
    </row>
    <row r="161">
      <c r="A161" s="0">
        <f>'Production Log'!A161</f>
        <v/>
      </c>
      <c r="B161" s="0">
        <f>'Production Log'!B161</f>
        <v/>
      </c>
      <c r="C161" s="0">
        <f>'Production Log'!F161</f>
        <v/>
      </c>
      <c r="D161" s="0">
        <f>'Production Log'!W161</f>
        <v/>
      </c>
      <c r="E161" s="0">
        <f>'Production Log'!X161</f>
        <v/>
      </c>
      <c r="F161" s="0">
        <f>'Production Log'!Y161</f>
        <v/>
      </c>
      <c r="G161" s="0">
        <f>'Production Log'!Z161</f>
        <v/>
      </c>
      <c r="H161" s="0">
        <f>'Production Log'!C161</f>
        <v/>
      </c>
      <c r="I161" s="0">
        <f>IF(B161="Sold", "yes", IF(LEN(F161)&gt;1,IF(LEN(G161)&gt;1,IF(LEN(E161)&gt;1,IF(LEN(D161)&gt;1,"yes","no"),"no"),"no") ,"no"))</f>
        <v/>
      </c>
      <c r="J161" s="0">
        <f>IF(B161="Issues","yes", IF(B161="Cosmetic Issue", "yes", IF(B161="Perf Issue", "yes","")))</f>
        <v/>
      </c>
      <c r="K161" s="0">
        <f>IF(B161="Dead", "yes","")</f>
        <v/>
      </c>
      <c r="L161" s="0">
        <f>IF(K161="yes", "Dead", IF(LEN(D161)&lt;2,"Loose", (IF(B161="Sold","Shipped",IF(I161="yes","Assembled","Bonded")))))</f>
        <v/>
      </c>
      <c r="M161" s="0">
        <f>if(L161="Shipped",L161, IF(L161="Loose", L161, if(J161="yes", CONCATENATE("Pending ", L161), IF(I161="yes", IF(B161="Internal", "Internal", L161), IF(L161="Bonded", L161, CONCATENATE(L161, " Bonded"))))))</f>
        <v/>
      </c>
      <c r="N161" s="0">
        <f>if(len(C161)&lt;2, "", if(H161="yes", "certified", IF(ISERROR(SEARCH("TE",C161)), "PMI", "TE")))</f>
        <v/>
      </c>
      <c r="O161" s="0">
        <f>IF(L161="Shipped",'Production Log'!K161,"")</f>
        <v/>
      </c>
      <c r="P161" s="0">
        <f>IF(ISERROR(SEARCH("Bonded", M161)), CONCATENATE(M161," ", N161), M161)</f>
        <v/>
      </c>
      <c r="Q161" s="0" t="s">
        <v>54</v>
      </c>
      <c r="R161" s="0">
        <f>'Production Log'!L161</f>
        <v/>
      </c>
      <c r="S161" s="0" t="s">
        <v>54</v>
      </c>
      <c r="T161" s="0">
        <f>'Production Log'!M161</f>
        <v/>
      </c>
      <c r="U161" s="204">
        <f>'Production Log'!K161</f>
        <v/>
      </c>
      <c r="V161" s="204" t="s">
        <v>74</v>
      </c>
      <c r="W161" s="204" t="n"/>
    </row>
    <row r="162">
      <c r="A162" s="0">
        <f>'Production Log'!A162</f>
        <v/>
      </c>
      <c r="B162" s="0">
        <f>'Production Log'!B162</f>
        <v/>
      </c>
      <c r="C162" s="0">
        <f>'Production Log'!F162</f>
        <v/>
      </c>
      <c r="D162" s="0">
        <f>'Production Log'!W162</f>
        <v/>
      </c>
      <c r="E162" s="0">
        <f>'Production Log'!X162</f>
        <v/>
      </c>
      <c r="F162" s="0">
        <f>'Production Log'!Y162</f>
        <v/>
      </c>
      <c r="G162" s="0">
        <f>'Production Log'!Z162</f>
        <v/>
      </c>
      <c r="H162" s="0">
        <f>'Production Log'!C162</f>
        <v/>
      </c>
      <c r="I162" s="0">
        <f>IF(B162="Sold", "yes", IF(LEN(F162)&gt;1,IF(LEN(G162)&gt;1,IF(LEN(E162)&gt;1,IF(LEN(D162)&gt;1,"yes","no"),"no"),"no") ,"no"))</f>
        <v/>
      </c>
      <c r="J162" s="0">
        <f>IF(B162="Issues","yes", IF(B162="Cosmetic Issue", "yes", IF(B162="Perf Issue", "yes","")))</f>
        <v/>
      </c>
      <c r="K162" s="0">
        <f>IF(B162="Dead", "yes","")</f>
        <v/>
      </c>
      <c r="L162" s="0">
        <f>IF(K162="yes", "Dead", IF(LEN(D162)&lt;2,"Loose", (IF(B162="Sold","Shipped",IF(I162="yes","Assembled","Bonded")))))</f>
        <v/>
      </c>
      <c r="M162" s="0">
        <f>if(L162="Shipped",L162, IF(L162="Loose", L162, if(J162="yes", CONCATENATE("Pending ", L162), IF(I162="yes", IF(B162="Internal", "Internal", L162), IF(L162="Bonded", L162, CONCATENATE(L162, " Bonded"))))))</f>
        <v/>
      </c>
      <c r="N162" s="0">
        <f>if(len(C162)&lt;2, "", if(H162="yes", "certified", IF(ISERROR(SEARCH("TE",C162)), "PMI", "TE")))</f>
        <v/>
      </c>
      <c r="O162" s="0">
        <f>IF(L162="Shipped",'Production Log'!K162,"")</f>
        <v/>
      </c>
      <c r="P162" s="0">
        <f>IF(ISERROR(SEARCH("Bonded", M162)), CONCATENATE(M162," ", N162), M162)</f>
        <v/>
      </c>
      <c r="Q162" s="0" t="s">
        <v>54</v>
      </c>
      <c r="R162" s="0">
        <f>'Production Log'!L162</f>
        <v/>
      </c>
      <c r="S162" s="0" t="s">
        <v>54</v>
      </c>
      <c r="T162" s="0">
        <f>'Production Log'!M162</f>
        <v/>
      </c>
      <c r="U162" s="204">
        <f>'Production Log'!K162</f>
        <v/>
      </c>
      <c r="V162" s="204" t="s">
        <v>74</v>
      </c>
      <c r="W162" s="204" t="n"/>
    </row>
    <row r="163">
      <c r="A163" s="0">
        <f>'Production Log'!A163</f>
        <v/>
      </c>
      <c r="B163" s="0">
        <f>'Production Log'!B163</f>
        <v/>
      </c>
      <c r="C163" s="0">
        <f>'Production Log'!F163</f>
        <v/>
      </c>
      <c r="D163" s="0">
        <f>'Production Log'!W163</f>
        <v/>
      </c>
      <c r="E163" s="0">
        <f>'Production Log'!X163</f>
        <v/>
      </c>
      <c r="F163" s="0">
        <f>'Production Log'!Y163</f>
        <v/>
      </c>
      <c r="G163" s="0">
        <f>'Production Log'!Z163</f>
        <v/>
      </c>
      <c r="H163" s="0">
        <f>'Production Log'!C163</f>
        <v/>
      </c>
      <c r="I163" s="0">
        <f>IF(B163="Sold", "yes", IF(LEN(F163)&gt;1,IF(LEN(G163)&gt;1,IF(LEN(E163)&gt;1,IF(LEN(D163)&gt;1,"yes","no"),"no"),"no") ,"no"))</f>
        <v/>
      </c>
      <c r="J163" s="0">
        <f>IF(B163="Issues","yes", IF(B163="Cosmetic Issue", "yes", IF(B163="Perf Issue", "yes","")))</f>
        <v/>
      </c>
      <c r="K163" s="0">
        <f>IF(B163="Dead", "yes","")</f>
        <v/>
      </c>
      <c r="L163" s="0">
        <f>IF(K163="yes", "Dead", IF(LEN(D163)&lt;2,"Loose", (IF(B163="Sold","Shipped",IF(I163="yes","Assembled","Bonded")))))</f>
        <v/>
      </c>
      <c r="M163" s="0">
        <f>if(L163="Shipped",L163, IF(L163="Loose", L163, if(J163="yes", CONCATENATE("Pending ", L163), IF(I163="yes", IF(B163="Internal", "Internal", L163), IF(L163="Bonded", L163, CONCATENATE(L163, " Bonded"))))))</f>
        <v/>
      </c>
      <c r="N163" s="0">
        <f>if(len(C163)&lt;2, "", if(H163="yes", "certified", IF(ISERROR(SEARCH("TE",C163)), "PMI", "TE")))</f>
        <v/>
      </c>
      <c r="O163" s="0">
        <f>IF(L163="Shipped",'Production Log'!K163,"")</f>
        <v/>
      </c>
      <c r="P163" s="0">
        <f>IF(ISERROR(SEARCH("Bonded", M163)), CONCATENATE(M163," ", N163), M163)</f>
        <v/>
      </c>
      <c r="Q163" s="0" t="s">
        <v>54</v>
      </c>
      <c r="R163" s="0">
        <f>'Production Log'!L163</f>
        <v/>
      </c>
      <c r="S163" s="0" t="s">
        <v>54</v>
      </c>
      <c r="T163" s="0">
        <f>'Production Log'!M163</f>
        <v/>
      </c>
      <c r="U163" s="204">
        <f>'Production Log'!K163</f>
        <v/>
      </c>
      <c r="V163" s="204" t="n"/>
      <c r="W163" s="204" t="n"/>
      <c r="X163" s="204" t="s">
        <v>45</v>
      </c>
    </row>
    <row r="164">
      <c r="A164" s="0">
        <f>'Production Log'!A164</f>
        <v/>
      </c>
      <c r="B164" s="0">
        <f>'Production Log'!B164</f>
        <v/>
      </c>
      <c r="C164" s="0">
        <f>'Production Log'!F164</f>
        <v/>
      </c>
      <c r="D164" s="0">
        <f>'Production Log'!W164</f>
        <v/>
      </c>
      <c r="E164" s="0">
        <f>'Production Log'!X164</f>
        <v/>
      </c>
      <c r="F164" s="0">
        <f>'Production Log'!Y164</f>
        <v/>
      </c>
      <c r="G164" s="0">
        <f>'Production Log'!Z164</f>
        <v/>
      </c>
      <c r="H164" s="0">
        <f>'Production Log'!C164</f>
        <v/>
      </c>
      <c r="I164" s="0">
        <f>IF(B164="Sold", "yes", IF(LEN(F164)&gt;1,IF(LEN(G164)&gt;1,IF(LEN(E164)&gt;1,IF(LEN(D164)&gt;1,"yes","no"),"no"),"no") ,"no"))</f>
        <v/>
      </c>
      <c r="J164" s="0">
        <f>IF(B164="Issues","yes", IF(B164="Cosmetic Issue", "yes", IF(B164="Perf Issue", "yes","")))</f>
        <v/>
      </c>
      <c r="K164" s="0">
        <f>IF(B164="Dead", "yes","")</f>
        <v/>
      </c>
      <c r="L164" s="0">
        <f>IF(K164="yes", "Dead", IF(LEN(D164)&lt;2,"Loose", (IF(B164="Sold","Shipped",IF(I164="yes","Assembled","Bonded")))))</f>
        <v/>
      </c>
      <c r="M164" s="0">
        <f>if(L164="Shipped",L164, IF(L164="Loose", L164, if(J164="yes", CONCATENATE("Pending ", L164), IF(I164="yes", IF(B164="Internal", "Internal", L164), IF(L164="Bonded", L164, CONCATENATE(L164, " Bonded"))))))</f>
        <v/>
      </c>
      <c r="N164" s="0">
        <f>if(len(C164)&lt;2, "", if(H164="yes", "certified", IF(ISERROR(SEARCH("TE",C164)), "PMI", "TE")))</f>
        <v/>
      </c>
      <c r="O164" s="0">
        <f>IF(L164="Shipped",'Production Log'!K164,"")</f>
        <v/>
      </c>
      <c r="P164" s="0">
        <f>IF(ISERROR(SEARCH("Bonded", M164)), CONCATENATE(M164," ", N164), M164)</f>
        <v/>
      </c>
      <c r="Q164" s="0" t="s">
        <v>54</v>
      </c>
      <c r="R164" s="0">
        <f>'Production Log'!L164</f>
        <v/>
      </c>
      <c r="S164" s="0" t="s">
        <v>54</v>
      </c>
      <c r="T164" s="0">
        <f>'Production Log'!M164</f>
        <v/>
      </c>
      <c r="U164" s="204">
        <f>'Production Log'!K164</f>
        <v/>
      </c>
      <c r="V164" s="204" t="s">
        <v>74</v>
      </c>
      <c r="W164" s="204" t="n"/>
    </row>
    <row r="165">
      <c r="A165" s="0">
        <f>'Production Log'!A165</f>
        <v/>
      </c>
      <c r="B165" s="0">
        <f>'Production Log'!B165</f>
        <v/>
      </c>
      <c r="C165" s="0">
        <f>'Production Log'!F165</f>
        <v/>
      </c>
      <c r="D165" s="0">
        <f>'Production Log'!W165</f>
        <v/>
      </c>
      <c r="E165" s="0">
        <f>'Production Log'!X165</f>
        <v/>
      </c>
      <c r="F165" s="0">
        <f>'Production Log'!Y165</f>
        <v/>
      </c>
      <c r="G165" s="0">
        <f>'Production Log'!Z165</f>
        <v/>
      </c>
      <c r="H165" s="0">
        <f>'Production Log'!C165</f>
        <v/>
      </c>
      <c r="I165" s="0">
        <f>IF(B165="Sold", "yes", IF(LEN(F165)&gt;1,IF(LEN(G165)&gt;1,IF(LEN(E165)&gt;1,IF(LEN(D165)&gt;1,"yes","no"),"no"),"no") ,"no"))</f>
        <v/>
      </c>
      <c r="J165" s="0">
        <f>IF(B165="Issues","yes", IF(B165="Cosmetic Issue", "yes", IF(B165="Perf Issue", "yes","")))</f>
        <v/>
      </c>
      <c r="K165" s="0">
        <f>IF(B165="Dead", "yes","")</f>
        <v/>
      </c>
      <c r="L165" s="0">
        <f>IF(K165="yes", "Dead", IF(LEN(D165)&lt;2,"Loose", (IF(B165="Sold","Shipped",IF(I165="yes","Assembled","Bonded")))))</f>
        <v/>
      </c>
      <c r="M165" s="0">
        <f>if(L165="Shipped",L165, IF(L165="Loose", L165, if(J165="yes", CONCATENATE("Pending ", L165), IF(I165="yes", IF(B165="Internal", "Internal", L165), IF(L165="Bonded", L165, CONCATENATE(L165, " Bonded"))))))</f>
        <v/>
      </c>
      <c r="N165" s="0">
        <f>if(len(C165)&lt;2, "", if(H165="yes", "certified", IF(ISERROR(SEARCH("TE",C165)), "PMI", "TE")))</f>
        <v/>
      </c>
      <c r="O165" s="0">
        <f>IF(L165="Shipped",'Production Log'!K165,"")</f>
        <v/>
      </c>
      <c r="P165" s="0">
        <f>IF(ISERROR(SEARCH("Bonded", M165)), CONCATENATE(M165," ", N165), M165)</f>
        <v/>
      </c>
      <c r="Q165" s="0" t="s">
        <v>54</v>
      </c>
      <c r="R165" s="0">
        <f>'Production Log'!L165</f>
        <v/>
      </c>
      <c r="S165" s="0" t="s">
        <v>54</v>
      </c>
      <c r="T165" s="0">
        <f>'Production Log'!M165</f>
        <v/>
      </c>
      <c r="U165" s="204">
        <f>'Production Log'!K165</f>
        <v/>
      </c>
      <c r="V165" s="204" t="s">
        <v>77</v>
      </c>
      <c r="W165" s="204" t="n"/>
    </row>
    <row r="166">
      <c r="A166" s="0">
        <f>'Production Log'!A166</f>
        <v/>
      </c>
      <c r="B166" s="0">
        <f>'Production Log'!B166</f>
        <v/>
      </c>
      <c r="C166" s="0">
        <f>'Production Log'!F166</f>
        <v/>
      </c>
      <c r="D166" s="0">
        <f>'Production Log'!W166</f>
        <v/>
      </c>
      <c r="E166" s="0">
        <f>'Production Log'!X166</f>
        <v/>
      </c>
      <c r="F166" s="0">
        <f>'Production Log'!Y166</f>
        <v/>
      </c>
      <c r="G166" s="0">
        <f>'Production Log'!Z166</f>
        <v/>
      </c>
      <c r="H166" s="0">
        <f>'Production Log'!C166</f>
        <v/>
      </c>
      <c r="I166" s="0">
        <f>IF(B166="Sold", "yes", IF(LEN(F166)&gt;1,IF(LEN(G166)&gt;1,IF(LEN(E166)&gt;1,IF(LEN(D166)&gt;1,"yes","no"),"no"),"no") ,"no"))</f>
        <v/>
      </c>
      <c r="J166" s="0">
        <f>IF(B166="Issues","yes", IF(B166="Cosmetic Issue", "yes", IF(B166="Perf Issue", "yes","")))</f>
        <v/>
      </c>
      <c r="K166" s="0">
        <f>IF(B166="Dead", "yes","")</f>
        <v/>
      </c>
      <c r="L166" s="0">
        <f>IF(K166="yes", "Dead", IF(LEN(D166)&lt;2,"Loose", (IF(B166="Sold","Shipped",IF(I166="yes","Assembled","Bonded")))))</f>
        <v/>
      </c>
      <c r="M166" s="0">
        <f>if(L166="Shipped",L166, IF(L166="Loose", L166, if(J166="yes", CONCATENATE("Pending ", L166), IF(I166="yes", IF(B166="Internal", "Internal", L166), IF(L166="Bonded", L166, CONCATENATE(L166, " Bonded"))))))</f>
        <v/>
      </c>
      <c r="N166" s="0">
        <f>if(len(C166)&lt;2, "", if(H166="yes", "certified", IF(ISERROR(SEARCH("TE",C166)), "PMI", "TE")))</f>
        <v/>
      </c>
      <c r="O166" s="0">
        <f>IF(L166="Shipped",'Production Log'!K166,"")</f>
        <v/>
      </c>
      <c r="P166" s="0">
        <f>IF(ISERROR(SEARCH("Bonded", M166)), CONCATENATE(M166," ", N166), M166)</f>
        <v/>
      </c>
      <c r="Q166" s="0" t="s">
        <v>54</v>
      </c>
      <c r="R166" s="0">
        <f>'Production Log'!L166</f>
        <v/>
      </c>
      <c r="S166" s="0" t="s">
        <v>54</v>
      </c>
      <c r="T166" s="0">
        <f>'Production Log'!M166</f>
        <v/>
      </c>
      <c r="U166" s="204">
        <f>'Production Log'!K166</f>
        <v/>
      </c>
      <c r="V166" s="204" t="s">
        <v>74</v>
      </c>
      <c r="W166" s="204" t="n"/>
    </row>
    <row r="167">
      <c r="A167" s="0">
        <f>'Production Log'!A167</f>
        <v/>
      </c>
      <c r="B167" s="0">
        <f>'Production Log'!B167</f>
        <v/>
      </c>
      <c r="C167" s="0">
        <f>'Production Log'!F167</f>
        <v/>
      </c>
      <c r="D167" s="0">
        <f>'Production Log'!W167</f>
        <v/>
      </c>
      <c r="E167" s="0">
        <f>'Production Log'!X167</f>
        <v/>
      </c>
      <c r="F167" s="0">
        <f>'Production Log'!Y167</f>
        <v/>
      </c>
      <c r="G167" s="0">
        <f>'Production Log'!Z167</f>
        <v/>
      </c>
      <c r="H167" s="0">
        <f>'Production Log'!C167</f>
        <v/>
      </c>
      <c r="I167" s="0">
        <f>IF(B167="Sold", "yes", IF(LEN(F167)&gt;1,IF(LEN(G167)&gt;1,IF(LEN(E167)&gt;1,IF(LEN(D167)&gt;1,"yes","no"),"no"),"no") ,"no"))</f>
        <v/>
      </c>
      <c r="J167" s="0">
        <f>IF(B167="Issues","yes", IF(B167="Cosmetic Issue", "yes", IF(B167="Perf Issue", "yes","")))</f>
        <v/>
      </c>
      <c r="K167" s="0">
        <f>IF(B167="Dead", "yes","")</f>
        <v/>
      </c>
      <c r="L167" s="0">
        <f>IF(K167="yes", "Dead", IF(LEN(D167)&lt;2,"Loose", (IF(B167="Sold","Shipped",IF(I167="yes","Assembled","Bonded")))))</f>
        <v/>
      </c>
      <c r="M167" s="0">
        <f>if(L167="Shipped",L167, IF(L167="Loose", L167, if(J167="yes", CONCATENATE("Pending ", L167), IF(I167="yes", IF(B167="Internal", "Internal", L167), IF(L167="Bonded", L167, CONCATENATE(L167, " Bonded"))))))</f>
        <v/>
      </c>
      <c r="N167" s="0">
        <f>if(len(C167)&lt;2, "", if(H167="yes", "certified", IF(ISERROR(SEARCH("TE",C167)), "PMI", "TE")))</f>
        <v/>
      </c>
      <c r="O167" s="0">
        <f>IF(L167="Shipped",'Production Log'!K167,"")</f>
        <v/>
      </c>
      <c r="P167" s="0">
        <f>IF(ISERROR(SEARCH("Bonded", M167)), CONCATENATE(M167," ", N167), M167)</f>
        <v/>
      </c>
      <c r="Q167" s="0" t="s">
        <v>54</v>
      </c>
      <c r="R167" s="0">
        <f>'Production Log'!L167</f>
        <v/>
      </c>
      <c r="S167" s="0" t="s">
        <v>54</v>
      </c>
      <c r="T167" s="0">
        <f>'Production Log'!M167</f>
        <v/>
      </c>
      <c r="U167" s="204">
        <f>'Production Log'!K167</f>
        <v/>
      </c>
      <c r="V167" s="204" t="s">
        <v>74</v>
      </c>
      <c r="W167" s="204" t="n"/>
    </row>
    <row r="168">
      <c r="A168" s="0">
        <f>'Production Log'!A168</f>
        <v/>
      </c>
      <c r="B168" s="0">
        <f>'Production Log'!B168</f>
        <v/>
      </c>
      <c r="C168" s="0">
        <f>'Production Log'!F168</f>
        <v/>
      </c>
      <c r="D168" s="0">
        <f>'Production Log'!W168</f>
        <v/>
      </c>
      <c r="E168" s="0">
        <f>'Production Log'!X168</f>
        <v/>
      </c>
      <c r="F168" s="0">
        <f>'Production Log'!Y168</f>
        <v/>
      </c>
      <c r="G168" s="0">
        <f>'Production Log'!Z168</f>
        <v/>
      </c>
      <c r="H168" s="0">
        <f>'Production Log'!C168</f>
        <v/>
      </c>
      <c r="I168" s="0">
        <f>IF(B168="Sold", "yes", IF(LEN(F168)&gt;1,IF(LEN(G168)&gt;1,IF(LEN(E168)&gt;1,IF(LEN(D168)&gt;1,"yes","no"),"no"),"no") ,"no"))</f>
        <v/>
      </c>
      <c r="J168" s="0">
        <f>IF(B168="Issues","yes", IF(B168="Cosmetic Issue", "yes", IF(B168="Perf Issue", "yes","")))</f>
        <v/>
      </c>
      <c r="K168" s="0">
        <f>IF(B168="Dead", "yes","")</f>
        <v/>
      </c>
      <c r="L168" s="0">
        <f>IF(K168="yes", "Dead", IF(LEN(D168)&lt;2,"Loose", (IF(B168="Sold","Shipped",IF(I168="yes","Assembled","Bonded")))))</f>
        <v/>
      </c>
      <c r="M168" s="0">
        <f>if(L168="Shipped",L168, IF(L168="Loose", L168, if(J168="yes", CONCATENATE("Pending ", L168), IF(I168="yes", IF(B168="Internal", "Internal", L168), IF(L168="Bonded", L168, CONCATENATE(L168, " Bonded"))))))</f>
        <v/>
      </c>
      <c r="N168" s="0">
        <f>if(len(C168)&lt;2, "", if(H168="yes", "certified", IF(ISERROR(SEARCH("TE",C168)), "PMI", "TE")))</f>
        <v/>
      </c>
      <c r="O168" s="0">
        <f>IF(L168="Shipped",'Production Log'!K168,"")</f>
        <v/>
      </c>
      <c r="P168" s="0">
        <f>IF(ISERROR(SEARCH("Bonded", M168)), CONCATENATE(M168," ", N168), M168)</f>
        <v/>
      </c>
      <c r="Q168" s="0" t="s">
        <v>54</v>
      </c>
      <c r="R168" s="0">
        <f>'Production Log'!L168</f>
        <v/>
      </c>
      <c r="S168" s="0" t="s">
        <v>54</v>
      </c>
      <c r="T168" s="0">
        <f>'Production Log'!M168</f>
        <v/>
      </c>
      <c r="U168" s="204">
        <f>'Production Log'!K168</f>
        <v/>
      </c>
      <c r="V168" s="204" t="s">
        <v>74</v>
      </c>
      <c r="W168" s="204" t="n"/>
    </row>
    <row r="169">
      <c r="A169" s="0">
        <f>'Production Log'!A169</f>
        <v/>
      </c>
      <c r="B169" s="0">
        <f>'Production Log'!B169</f>
        <v/>
      </c>
      <c r="C169" s="0">
        <f>'Production Log'!F169</f>
        <v/>
      </c>
      <c r="D169" s="0">
        <f>'Production Log'!W169</f>
        <v/>
      </c>
      <c r="E169" s="0">
        <f>'Production Log'!X169</f>
        <v/>
      </c>
      <c r="F169" s="0">
        <f>'Production Log'!Y169</f>
        <v/>
      </c>
      <c r="G169" s="0">
        <f>'Production Log'!Z169</f>
        <v/>
      </c>
      <c r="H169" s="0">
        <f>'Production Log'!C169</f>
        <v/>
      </c>
      <c r="I169" s="0">
        <f>IF(B169="Sold", "yes", IF(LEN(F169)&gt;1,IF(LEN(G169)&gt;1,IF(LEN(E169)&gt;1,IF(LEN(D169)&gt;1,"yes","no"),"no"),"no") ,"no"))</f>
        <v/>
      </c>
      <c r="J169" s="0">
        <f>IF(B169="Issues","yes", IF(B169="Cosmetic Issue", "yes", IF(B169="Perf Issue", "yes","")))</f>
        <v/>
      </c>
      <c r="K169" s="0">
        <f>IF(B169="Dead", "yes","")</f>
        <v/>
      </c>
      <c r="L169" s="0">
        <f>IF(K169="yes", "Dead", IF(LEN(D169)&lt;2,"Loose", (IF(B169="Sold","Shipped",IF(I169="yes","Assembled","Bonded")))))</f>
        <v/>
      </c>
      <c r="M169" s="0">
        <f>if(L169="Shipped",L169, IF(L169="Loose", L169, if(J169="yes", CONCATENATE("Pending ", L169), IF(I169="yes", IF(B169="Internal", "Internal", L169), IF(L169="Bonded", L169, CONCATENATE(L169, " Bonded"))))))</f>
        <v/>
      </c>
      <c r="N169" s="0">
        <f>if(len(C169)&lt;2, "", if(H169="yes", "certified", IF(ISERROR(SEARCH("TE",C169)), "PMI", "TE")))</f>
        <v/>
      </c>
      <c r="O169" s="0">
        <f>IF(L169="Shipped",'Production Log'!K169,"")</f>
        <v/>
      </c>
      <c r="P169" s="0">
        <f>IF(ISERROR(SEARCH("Bonded", M169)), CONCATENATE(M169," ", N169), M169)</f>
        <v/>
      </c>
      <c r="Q169" s="0" t="s">
        <v>54</v>
      </c>
      <c r="R169" s="0">
        <f>'Production Log'!L169</f>
        <v/>
      </c>
      <c r="S169" s="0" t="s">
        <v>78</v>
      </c>
      <c r="T169" s="0">
        <f>'Production Log'!M169</f>
        <v/>
      </c>
      <c r="U169" s="204">
        <f>'Production Log'!K169</f>
        <v/>
      </c>
      <c r="V169" s="204" t="s">
        <v>79</v>
      </c>
      <c r="W169" s="204" t="n"/>
      <c r="X169" s="204" t="n"/>
      <c r="Y169" s="0" t="s">
        <v>80</v>
      </c>
    </row>
    <row r="170">
      <c r="A170" s="0">
        <f>'Production Log'!A170</f>
        <v/>
      </c>
      <c r="B170" s="0">
        <f>'Production Log'!B170</f>
        <v/>
      </c>
      <c r="C170" s="0">
        <f>'Production Log'!F170</f>
        <v/>
      </c>
      <c r="D170" s="0">
        <f>'Production Log'!W170</f>
        <v/>
      </c>
      <c r="E170" s="0">
        <f>'Production Log'!X170</f>
        <v/>
      </c>
      <c r="F170" s="0">
        <f>'Production Log'!Y170</f>
        <v/>
      </c>
      <c r="G170" s="0">
        <f>'Production Log'!Z170</f>
        <v/>
      </c>
      <c r="H170" s="0">
        <f>'Production Log'!C170</f>
        <v/>
      </c>
      <c r="I170" s="0">
        <f>IF(B170="Sold", "yes", IF(LEN(F170)&gt;1,IF(LEN(G170)&gt;1,IF(LEN(E170)&gt;1,IF(LEN(D170)&gt;1,"yes","no"),"no"),"no") ,"no"))</f>
        <v/>
      </c>
      <c r="J170" s="0">
        <f>IF(B170="Issues","yes", IF(B170="Cosmetic Issue", "yes", IF(B170="Perf Issue", "yes","")))</f>
        <v/>
      </c>
      <c r="K170" s="0">
        <f>IF(B170="Dead", "yes","")</f>
        <v/>
      </c>
      <c r="L170" s="0">
        <f>IF(K170="yes", "Dead", IF(LEN(D170)&lt;2,"Loose", (IF(B170="Sold","Shipped",IF(I170="yes","Assembled","Bonded")))))</f>
        <v/>
      </c>
      <c r="M170" s="0">
        <f>if(L170="Shipped",L170, IF(L170="Loose", L170, if(J170="yes", CONCATENATE("Pending ", L170), IF(I170="yes", IF(B170="Internal", "Internal", L170), IF(L170="Bonded", L170, CONCATENATE(L170, " Bonded"))))))</f>
        <v/>
      </c>
      <c r="N170" s="0">
        <f>if(len(C170)&lt;2, "", if(H170="yes", "certified", IF(ISERROR(SEARCH("TE",C170)), "PMI", "TE")))</f>
        <v/>
      </c>
      <c r="O170" s="0">
        <f>IF(L170="Shipped",'Production Log'!K170,"")</f>
        <v/>
      </c>
      <c r="P170" s="0">
        <f>IF(ISERROR(SEARCH("Bonded", M170)), CONCATENATE(M170," ", N170), M170)</f>
        <v/>
      </c>
      <c r="Q170" s="0" t="s">
        <v>54</v>
      </c>
      <c r="R170" s="0">
        <f>'Production Log'!L170</f>
        <v/>
      </c>
      <c r="S170" s="0" t="s">
        <v>81</v>
      </c>
      <c r="T170" s="0">
        <f>'Production Log'!M170</f>
        <v/>
      </c>
      <c r="U170" s="204">
        <f>'Production Log'!K170</f>
        <v/>
      </c>
      <c r="V170" s="204" t="s">
        <v>82</v>
      </c>
      <c r="W170" s="204" t="n"/>
    </row>
    <row r="171">
      <c r="A171" s="0">
        <f>'Production Log'!A171</f>
        <v/>
      </c>
      <c r="B171" s="0">
        <f>'Production Log'!B171</f>
        <v/>
      </c>
      <c r="C171" s="0">
        <f>'Production Log'!F171</f>
        <v/>
      </c>
      <c r="D171" s="0">
        <f>'Production Log'!W171</f>
        <v/>
      </c>
      <c r="E171" s="0">
        <f>'Production Log'!X171</f>
        <v/>
      </c>
      <c r="F171" s="0">
        <f>'Production Log'!Y171</f>
        <v/>
      </c>
      <c r="G171" s="0">
        <f>'Production Log'!Z171</f>
        <v/>
      </c>
      <c r="H171" s="0">
        <f>'Production Log'!C171</f>
        <v/>
      </c>
      <c r="I171" s="0">
        <f>IF(B171="Sold", "yes", IF(LEN(F171)&gt;1,IF(LEN(G171)&gt;1,IF(LEN(E171)&gt;1,IF(LEN(D171)&gt;1,"yes","no"),"no"),"no") ,"no"))</f>
        <v/>
      </c>
      <c r="J171" s="0">
        <f>IF(B171="Issues","yes", IF(B171="Cosmetic Issue", "yes", IF(B171="Perf Issue", "yes","")))</f>
        <v/>
      </c>
      <c r="K171" s="0">
        <f>IF(B171="Dead", "yes","")</f>
        <v/>
      </c>
      <c r="L171" s="0">
        <f>IF(K171="yes", "Dead", IF(LEN(D171)&lt;2,"Loose", (IF(B171="Sold","Shipped",IF(I171="yes","Assembled","Bonded")))))</f>
        <v/>
      </c>
      <c r="M171" s="0">
        <f>if(L171="Shipped",L171, IF(L171="Loose", L171, if(J171="yes", CONCATENATE("Pending ", L171), IF(I171="yes", IF(B171="Internal", "Internal", L171), IF(L171="Bonded", L171, CONCATENATE(L171, " Bonded"))))))</f>
        <v/>
      </c>
      <c r="N171" s="0">
        <f>if(len(C171)&lt;2, "", if(H171="yes", "certified", IF(ISERROR(SEARCH("TE",C171)), "PMI", "TE")))</f>
        <v/>
      </c>
      <c r="O171" s="0">
        <f>IF(L171="Shipped",'Production Log'!K171,"")</f>
        <v/>
      </c>
      <c r="P171" s="0">
        <f>IF(ISERROR(SEARCH("Bonded", M171)), CONCATENATE(M171," ", N171), M171)</f>
        <v/>
      </c>
      <c r="Q171" s="0" t="s">
        <v>52</v>
      </c>
      <c r="R171" s="0">
        <f>'Production Log'!L171</f>
        <v/>
      </c>
      <c r="S171" s="0" t="s">
        <v>52</v>
      </c>
      <c r="T171" s="0">
        <f>'Production Log'!M171</f>
        <v/>
      </c>
      <c r="U171" s="204">
        <f>'Production Log'!K171</f>
        <v/>
      </c>
      <c r="V171" s="204" t="s">
        <v>73</v>
      </c>
      <c r="W171" s="204" t="n"/>
    </row>
    <row r="172">
      <c r="A172" s="0">
        <f>'Production Log'!A172</f>
        <v/>
      </c>
      <c r="B172" s="0">
        <f>'Production Log'!B172</f>
        <v/>
      </c>
      <c r="C172" s="0">
        <f>'Production Log'!F172</f>
        <v/>
      </c>
      <c r="D172" s="0">
        <f>'Production Log'!W172</f>
        <v/>
      </c>
      <c r="E172" s="0">
        <f>'Production Log'!X172</f>
        <v/>
      </c>
      <c r="F172" s="0">
        <f>'Production Log'!Y172</f>
        <v/>
      </c>
      <c r="G172" s="0">
        <f>'Production Log'!Z172</f>
        <v/>
      </c>
      <c r="H172" s="0">
        <f>'Production Log'!C172</f>
        <v/>
      </c>
      <c r="I172" s="0">
        <f>IF(B172="Sold", "yes", IF(LEN(F172)&gt;1,IF(LEN(G172)&gt;1,IF(LEN(E172)&gt;1,IF(LEN(D172)&gt;1,"yes","no"),"no"),"no") ,"no"))</f>
        <v/>
      </c>
      <c r="J172" s="0">
        <f>IF(B172="Issues","yes", IF(B172="Cosmetic Issue", "yes", IF(B172="Perf Issue", "yes","")))</f>
        <v/>
      </c>
      <c r="K172" s="0">
        <f>IF(B172="Dead", "yes","")</f>
        <v/>
      </c>
      <c r="L172" s="0">
        <f>IF(K172="yes", "Dead", IF(LEN(D172)&lt;2,"Loose", (IF(B172="Sold","Shipped",IF(I172="yes","Assembled","Bonded")))))</f>
        <v/>
      </c>
      <c r="M172" s="0">
        <f>if(L172="Shipped",L172, IF(L172="Loose", L172, if(J172="yes", CONCATENATE("Pending ", L172), IF(I172="yes", IF(B172="Internal", "Internal", L172), IF(L172="Bonded", L172, CONCATENATE(L172, " Bonded"))))))</f>
        <v/>
      </c>
      <c r="N172" s="0">
        <f>if(len(C172)&lt;2, "", if(H172="yes", "certified", IF(ISERROR(SEARCH("TE",C172)), "PMI", "TE")))</f>
        <v/>
      </c>
      <c r="O172" s="0">
        <f>IF(L172="Shipped",'Production Log'!K172,"")</f>
        <v/>
      </c>
      <c r="P172" s="0">
        <f>IF(ISERROR(SEARCH("Bonded", M172)), CONCATENATE(M172," ", N172), M172)</f>
        <v/>
      </c>
      <c r="Q172" s="0" t="s">
        <v>54</v>
      </c>
      <c r="R172" s="0">
        <f>'Production Log'!L172</f>
        <v/>
      </c>
      <c r="S172" s="0" t="s">
        <v>54</v>
      </c>
      <c r="T172" s="0">
        <f>'Production Log'!M172</f>
        <v/>
      </c>
      <c r="U172" s="204">
        <f>'Production Log'!K172</f>
        <v/>
      </c>
      <c r="V172" s="204" t="n"/>
      <c r="W172" s="204" t="n"/>
      <c r="X172" s="204" t="s">
        <v>45</v>
      </c>
      <c r="Y172" s="0" t="s">
        <v>50</v>
      </c>
    </row>
    <row r="173">
      <c r="A173" s="0">
        <f>'Production Log'!A173</f>
        <v/>
      </c>
      <c r="B173" s="0">
        <f>'Production Log'!B173</f>
        <v/>
      </c>
      <c r="C173" s="0">
        <f>'Production Log'!F173</f>
        <v/>
      </c>
      <c r="D173" s="0">
        <f>'Production Log'!W173</f>
        <v/>
      </c>
      <c r="E173" s="0">
        <f>'Production Log'!X173</f>
        <v/>
      </c>
      <c r="F173" s="0">
        <f>'Production Log'!Y173</f>
        <v/>
      </c>
      <c r="G173" s="0">
        <f>'Production Log'!Z173</f>
        <v/>
      </c>
      <c r="H173" s="0">
        <f>'Production Log'!C173</f>
        <v/>
      </c>
      <c r="I173" s="0">
        <f>IF(B173="Sold", "yes", IF(LEN(F173)&gt;1,IF(LEN(G173)&gt;1,IF(LEN(E173)&gt;1,IF(LEN(D173)&gt;1,"yes","no"),"no"),"no") ,"no"))</f>
        <v/>
      </c>
      <c r="J173" s="0">
        <f>IF(B173="Issues","yes", IF(B173="Cosmetic Issue", "yes", IF(B173="Perf Issue", "yes","")))</f>
        <v/>
      </c>
      <c r="K173" s="0">
        <f>IF(B173="Dead", "yes","")</f>
        <v/>
      </c>
      <c r="L173" s="0">
        <f>IF(K173="yes", "Dead", IF(LEN(D173)&lt;2,"Loose", (IF(B173="Sold","Shipped",IF(I173="yes","Assembled","Bonded")))))</f>
        <v/>
      </c>
      <c r="M173" s="0">
        <f>if(L173="Shipped",L173, IF(L173="Loose", L173, if(J173="yes", CONCATENATE("Pending ", L173), IF(I173="yes", IF(B173="Internal", "Internal", L173), IF(L173="Bonded", L173, CONCATENATE(L173, " Bonded"))))))</f>
        <v/>
      </c>
      <c r="N173" s="0">
        <f>if(len(C173)&lt;2, "", if(H173="yes", "certified", IF(ISERROR(SEARCH("TE",C173)), "PMI", "TE")))</f>
        <v/>
      </c>
      <c r="O173" s="0">
        <f>IF(L173="Shipped",'Production Log'!K173,"")</f>
        <v/>
      </c>
      <c r="P173" s="0">
        <f>IF(ISERROR(SEARCH("Bonded", M173)), CONCATENATE(M173," ", N173), M173)</f>
        <v/>
      </c>
      <c r="Q173" s="0" t="s">
        <v>52</v>
      </c>
      <c r="R173" s="0">
        <f>'Production Log'!L173</f>
        <v/>
      </c>
      <c r="S173" s="0" t="s">
        <v>52</v>
      </c>
      <c r="T173" s="0">
        <f>'Production Log'!M173</f>
        <v/>
      </c>
      <c r="U173" s="204">
        <f>'Production Log'!K173</f>
        <v/>
      </c>
      <c r="V173" s="204" t="s">
        <v>73</v>
      </c>
      <c r="W173" s="204" t="n"/>
    </row>
    <row r="174">
      <c r="A174" s="0">
        <f>'Production Log'!A174</f>
        <v/>
      </c>
      <c r="B174" s="0">
        <f>'Production Log'!B174</f>
        <v/>
      </c>
      <c r="C174" s="0">
        <f>'Production Log'!F174</f>
        <v/>
      </c>
      <c r="D174" s="0">
        <f>'Production Log'!W174</f>
        <v/>
      </c>
      <c r="E174" s="0">
        <f>'Production Log'!X174</f>
        <v/>
      </c>
      <c r="F174" s="0">
        <f>'Production Log'!Y174</f>
        <v/>
      </c>
      <c r="G174" s="0">
        <f>'Production Log'!Z174</f>
        <v/>
      </c>
      <c r="H174" s="0">
        <f>'Production Log'!C174</f>
        <v/>
      </c>
      <c r="I174" s="0">
        <f>IF(B174="Sold", "yes", IF(LEN(F174)&gt;1,IF(LEN(G174)&gt;1,IF(LEN(E174)&gt;1,IF(LEN(D174)&gt;1,"yes","no"),"no"),"no") ,"no"))</f>
        <v/>
      </c>
      <c r="J174" s="0">
        <f>IF(B174="Issues","yes", IF(B174="Cosmetic Issue", "yes", IF(B174="Perf Issue", "yes","")))</f>
        <v/>
      </c>
      <c r="K174" s="0">
        <f>IF(B174="Dead", "yes","")</f>
        <v/>
      </c>
      <c r="L174" s="0">
        <f>IF(K174="yes", "Dead", IF(LEN(D174)&lt;2,"Loose", (IF(B174="Sold","Shipped",IF(I174="yes","Assembled","Bonded")))))</f>
        <v/>
      </c>
      <c r="M174" s="0">
        <f>if(L174="Shipped",L174, IF(L174="Loose", L174, if(J174="yes", CONCATENATE("Pending ", L174), IF(I174="yes", IF(B174="Internal", "Internal", L174), IF(L174="Bonded", L174, CONCATENATE(L174, " Bonded"))))))</f>
        <v/>
      </c>
      <c r="N174" s="0">
        <f>if(len(C174)&lt;2, "", if(H174="yes", "certified", IF(ISERROR(SEARCH("TE",C174)), "PMI", "TE")))</f>
        <v/>
      </c>
      <c r="O174" s="0">
        <f>IF(L174="Shipped",'Production Log'!K174,"")</f>
        <v/>
      </c>
      <c r="P174" s="0">
        <f>IF(ISERROR(SEARCH("Bonded", M174)), CONCATENATE(M174," ", N174), M174)</f>
        <v/>
      </c>
      <c r="Q174" s="0" t="s">
        <v>52</v>
      </c>
      <c r="R174" s="0">
        <f>'Production Log'!L174</f>
        <v/>
      </c>
      <c r="S174" s="0" t="s">
        <v>52</v>
      </c>
      <c r="T174" s="0">
        <f>'Production Log'!M174</f>
        <v/>
      </c>
      <c r="U174" s="204">
        <f>'Production Log'!K174</f>
        <v/>
      </c>
      <c r="V174" s="204" t="s">
        <v>73</v>
      </c>
      <c r="W174" s="204" t="n"/>
    </row>
    <row r="175">
      <c r="A175" s="0">
        <f>'Production Log'!A175</f>
        <v/>
      </c>
      <c r="B175" s="0">
        <f>'Production Log'!B175</f>
        <v/>
      </c>
      <c r="C175" s="0">
        <f>'Production Log'!F175</f>
        <v/>
      </c>
      <c r="D175" s="0">
        <f>'Production Log'!W175</f>
        <v/>
      </c>
      <c r="E175" s="0">
        <f>'Production Log'!X175</f>
        <v/>
      </c>
      <c r="F175" s="0">
        <f>'Production Log'!Y175</f>
        <v/>
      </c>
      <c r="G175" s="0">
        <f>'Production Log'!Z175</f>
        <v/>
      </c>
      <c r="H175" s="0">
        <f>'Production Log'!C175</f>
        <v/>
      </c>
      <c r="I175" s="0">
        <f>IF(B175="Sold", "yes", IF(LEN(F175)&gt;1,IF(LEN(G175)&gt;1,IF(LEN(E175)&gt;1,IF(LEN(D175)&gt;1,"yes","no"),"no"),"no") ,"no"))</f>
        <v/>
      </c>
      <c r="J175" s="0">
        <f>IF(B175="Issues","yes", IF(B175="Cosmetic Issue", "yes", IF(B175="Perf Issue", "yes","")))</f>
        <v/>
      </c>
      <c r="K175" s="0">
        <f>IF(B175="Dead", "yes","")</f>
        <v/>
      </c>
      <c r="L175" s="0">
        <f>IF(K175="yes", "Dead", IF(LEN(D175)&lt;2,"Loose", (IF(B175="Sold","Shipped",IF(I175="yes","Assembled","Bonded")))))</f>
        <v/>
      </c>
      <c r="M175" s="0">
        <f>if(L175="Shipped",L175, IF(L175="Loose", L175, if(J175="yes", CONCATENATE("Pending ", L175), IF(I175="yes", IF(B175="Internal", "Internal", L175), IF(L175="Bonded", L175, CONCATENATE(L175, " Bonded"))))))</f>
        <v/>
      </c>
      <c r="N175" s="0">
        <f>if(len(C175)&lt;2, "", if(H175="yes", "certified", IF(ISERROR(SEARCH("TE",C175)), "PMI", "TE")))</f>
        <v/>
      </c>
      <c r="O175" s="0">
        <f>IF(L175="Shipped",'Production Log'!K175,"")</f>
        <v/>
      </c>
      <c r="P175" s="0">
        <f>IF(ISERROR(SEARCH("Bonded", M175)), CONCATENATE(M175," ", N175), M175)</f>
        <v/>
      </c>
      <c r="Q175" s="0" t="s">
        <v>52</v>
      </c>
      <c r="R175" s="0">
        <f>'Production Log'!L175</f>
        <v/>
      </c>
      <c r="S175" s="0" t="s">
        <v>52</v>
      </c>
      <c r="T175" s="0">
        <f>'Production Log'!M175</f>
        <v/>
      </c>
      <c r="U175" s="204">
        <f>'Production Log'!K175</f>
        <v/>
      </c>
      <c r="V175" s="204" t="s">
        <v>73</v>
      </c>
      <c r="W175" s="204" t="n"/>
    </row>
    <row r="176">
      <c r="A176" s="0">
        <f>'Production Log'!A176</f>
        <v/>
      </c>
      <c r="B176" s="0">
        <f>'Production Log'!B176</f>
        <v/>
      </c>
      <c r="C176" s="0">
        <f>'Production Log'!F176</f>
        <v/>
      </c>
      <c r="D176" s="0">
        <f>'Production Log'!W176</f>
        <v/>
      </c>
      <c r="E176" s="0">
        <f>'Production Log'!X176</f>
        <v/>
      </c>
      <c r="F176" s="0">
        <f>'Production Log'!Y176</f>
        <v/>
      </c>
      <c r="G176" s="0">
        <f>'Production Log'!Z176</f>
        <v/>
      </c>
      <c r="H176" s="0">
        <f>'Production Log'!C176</f>
        <v/>
      </c>
      <c r="I176" s="0">
        <f>IF(B176="Sold", "yes", IF(LEN(F176)&gt;1,IF(LEN(G176)&gt;1,IF(LEN(E176)&gt;1,IF(LEN(D176)&gt;1,"yes","no"),"no"),"no") ,"no"))</f>
        <v/>
      </c>
      <c r="J176" s="0">
        <f>IF(B176="Issues","yes", IF(B176="Cosmetic Issue", "yes", IF(B176="Perf Issue", "yes","")))</f>
        <v/>
      </c>
      <c r="K176" s="0">
        <f>IF(B176="Dead", "yes","")</f>
        <v/>
      </c>
      <c r="L176" s="0">
        <f>IF(K176="yes", "Dead", IF(LEN(D176)&lt;2,"Loose", (IF(B176="Sold","Shipped",IF(I176="yes","Assembled","Bonded")))))</f>
        <v/>
      </c>
      <c r="M176" s="0">
        <f>if(L176="Shipped",L176, IF(L176="Loose", L176, if(J176="yes", CONCATENATE("Pending ", L176), IF(I176="yes", IF(B176="Internal", "Internal", L176), IF(L176="Bonded", L176, CONCATENATE(L176, " Bonded"))))))</f>
        <v/>
      </c>
      <c r="N176" s="0">
        <f>if(len(C176)&lt;2, "", if(H176="yes", "certified", IF(ISERROR(SEARCH("TE",C176)), "PMI", "TE")))</f>
        <v/>
      </c>
      <c r="O176" s="0">
        <f>IF(L176="Shipped",'Production Log'!K176,"")</f>
        <v/>
      </c>
      <c r="P176" s="0">
        <f>IF(ISERROR(SEARCH("Bonded", M176)), CONCATENATE(M176," ", N176), M176)</f>
        <v/>
      </c>
      <c r="Q176" s="0" t="s">
        <v>52</v>
      </c>
      <c r="R176" s="0">
        <f>'Production Log'!L176</f>
        <v/>
      </c>
      <c r="S176" s="0" t="s">
        <v>52</v>
      </c>
      <c r="T176" s="0">
        <f>'Production Log'!M176</f>
        <v/>
      </c>
      <c r="U176" s="204">
        <f>'Production Log'!K176</f>
        <v/>
      </c>
      <c r="V176" s="204" t="s">
        <v>73</v>
      </c>
      <c r="W176" s="204" t="n"/>
    </row>
    <row r="177">
      <c r="A177" s="0">
        <f>'Production Log'!A177</f>
        <v/>
      </c>
      <c r="B177" s="0">
        <f>'Production Log'!B177</f>
        <v/>
      </c>
      <c r="C177" s="0">
        <f>'Production Log'!F177</f>
        <v/>
      </c>
      <c r="D177" s="0">
        <f>'Production Log'!W177</f>
        <v/>
      </c>
      <c r="E177" s="0">
        <f>'Production Log'!X177</f>
        <v/>
      </c>
      <c r="F177" s="0">
        <f>'Production Log'!Y177</f>
        <v/>
      </c>
      <c r="G177" s="0">
        <f>'Production Log'!Z177</f>
        <v/>
      </c>
      <c r="H177" s="0">
        <f>'Production Log'!C177</f>
        <v/>
      </c>
      <c r="I177" s="0">
        <f>IF(B177="Sold", "yes", IF(LEN(F177)&gt;1,IF(LEN(G177)&gt;1,IF(LEN(E177)&gt;1,IF(LEN(D177)&gt;1,"yes","no"),"no"),"no") ,"no"))</f>
        <v/>
      </c>
      <c r="J177" s="0">
        <f>IF(B177="Issues","yes", IF(B177="Cosmetic Issue", "yes", IF(B177="Perf Issue", "yes","")))</f>
        <v/>
      </c>
      <c r="K177" s="0">
        <f>IF(B177="Dead", "yes","")</f>
        <v/>
      </c>
      <c r="L177" s="0">
        <f>IF(K177="yes", "Dead", IF(LEN(D177)&lt;2,"Loose", (IF(B177="Sold","Shipped",IF(I177="yes","Assembled","Bonded")))))</f>
        <v/>
      </c>
      <c r="M177" s="0">
        <f>if(L177="Shipped",L177, IF(L177="Loose", L177, if(J177="yes", CONCATENATE("Pending ", L177), IF(I177="yes", IF(B177="Internal", "Internal", L177), IF(L177="Bonded", L177, CONCATENATE(L177, " Bonded"))))))</f>
        <v/>
      </c>
      <c r="N177" s="0">
        <f>if(len(C177)&lt;2, "", if(H177="yes", "certified", IF(ISERROR(SEARCH("TE",C177)), "PMI", "TE")))</f>
        <v/>
      </c>
      <c r="O177" s="0">
        <f>IF(L177="Shipped",'Production Log'!K177,"")</f>
        <v/>
      </c>
      <c r="P177" s="0">
        <f>IF(ISERROR(SEARCH("Bonded", M177)), CONCATENATE(M177," ", N177), M177)</f>
        <v/>
      </c>
      <c r="Q177" s="0" t="s">
        <v>52</v>
      </c>
      <c r="R177" s="0">
        <f>'Production Log'!L177</f>
        <v/>
      </c>
      <c r="S177" s="0" t="s">
        <v>52</v>
      </c>
      <c r="T177" s="0">
        <f>'Production Log'!M177</f>
        <v/>
      </c>
      <c r="U177" s="204">
        <f>'Production Log'!K177</f>
        <v/>
      </c>
      <c r="V177" s="204" t="s">
        <v>73</v>
      </c>
      <c r="W177" s="204" t="n"/>
    </row>
    <row r="178">
      <c r="A178" s="0">
        <f>'Production Log'!A178</f>
        <v/>
      </c>
      <c r="B178" s="0">
        <f>'Production Log'!B178</f>
        <v/>
      </c>
      <c r="C178" s="0">
        <f>'Production Log'!F178</f>
        <v/>
      </c>
      <c r="D178" s="0">
        <f>'Production Log'!W178</f>
        <v/>
      </c>
      <c r="E178" s="0">
        <f>'Production Log'!X178</f>
        <v/>
      </c>
      <c r="F178" s="0">
        <f>'Production Log'!Y178</f>
        <v/>
      </c>
      <c r="G178" s="0">
        <f>'Production Log'!Z178</f>
        <v/>
      </c>
      <c r="H178" s="0">
        <f>'Production Log'!C178</f>
        <v/>
      </c>
      <c r="I178" s="0">
        <f>IF(B178="Sold", "yes", IF(LEN(F178)&gt;1,IF(LEN(G178)&gt;1,IF(LEN(E178)&gt;1,IF(LEN(D178)&gt;1,"yes","no"),"no"),"no") ,"no"))</f>
        <v/>
      </c>
      <c r="J178" s="0">
        <f>IF(B178="Issues","yes", IF(B178="Cosmetic Issue", "yes", IF(B178="Perf Issue", "yes","")))</f>
        <v/>
      </c>
      <c r="K178" s="0">
        <f>IF(B178="Dead", "yes","")</f>
        <v/>
      </c>
      <c r="L178" s="0">
        <f>IF(K178="yes", "Dead", IF(LEN(D178)&lt;2,"Loose", (IF(B178="Sold","Shipped",IF(I178="yes","Assembled","Bonded")))))</f>
        <v/>
      </c>
      <c r="M178" s="0">
        <f>if(L178="Shipped",L178, IF(L178="Loose", L178, if(J178="yes", CONCATENATE("Pending ", L178), IF(I178="yes", IF(B178="Internal", "Internal", L178), IF(L178="Bonded", L178, CONCATENATE(L178, " Bonded"))))))</f>
        <v/>
      </c>
      <c r="N178" s="0">
        <f>if(len(C178)&lt;2, "", if(H178="yes", "certified", IF(ISERROR(SEARCH("TE",C178)), "PMI", "TE")))</f>
        <v/>
      </c>
      <c r="O178" s="0">
        <f>IF(L178="Shipped",'Production Log'!K178,"")</f>
        <v/>
      </c>
      <c r="P178" s="0">
        <f>IF(ISERROR(SEARCH("Bonded", M178)), CONCATENATE(M178," ", N178), M178)</f>
        <v/>
      </c>
      <c r="Q178" s="0" t="s">
        <v>54</v>
      </c>
      <c r="R178" s="0">
        <f>'Production Log'!L178</f>
        <v/>
      </c>
      <c r="S178" s="0" t="s">
        <v>54</v>
      </c>
      <c r="T178" s="0">
        <f>'Production Log'!M178</f>
        <v/>
      </c>
      <c r="U178" s="204">
        <f>'Production Log'!K178</f>
        <v/>
      </c>
      <c r="V178" s="204" t="s">
        <v>83</v>
      </c>
      <c r="W178" s="204" t="n"/>
    </row>
    <row r="179">
      <c r="A179" s="0">
        <f>'Production Log'!A179</f>
        <v/>
      </c>
      <c r="B179" s="0">
        <f>'Production Log'!B179</f>
        <v/>
      </c>
      <c r="C179" s="0">
        <f>'Production Log'!F179</f>
        <v/>
      </c>
      <c r="D179" s="0">
        <f>'Production Log'!W179</f>
        <v/>
      </c>
      <c r="E179" s="0">
        <f>'Production Log'!X179</f>
        <v/>
      </c>
      <c r="F179" s="0">
        <f>'Production Log'!Y179</f>
        <v/>
      </c>
      <c r="G179" s="0">
        <f>'Production Log'!Z179</f>
        <v/>
      </c>
      <c r="H179" s="0">
        <f>'Production Log'!C179</f>
        <v/>
      </c>
      <c r="I179" s="0">
        <f>IF(B179="Sold", "yes", IF(LEN(F179)&gt;1,IF(LEN(G179)&gt;1,IF(LEN(E179)&gt;1,IF(LEN(D179)&gt;1,"yes","no"),"no"),"no") ,"no"))</f>
        <v/>
      </c>
      <c r="J179" s="0">
        <f>IF(B179="Issues","yes", IF(B179="Cosmetic Issue", "yes", IF(B179="Perf Issue", "yes","")))</f>
        <v/>
      </c>
      <c r="K179" s="0">
        <f>IF(B179="Dead", "yes","")</f>
        <v/>
      </c>
      <c r="L179" s="0">
        <f>IF(K179="yes", "Dead", IF(LEN(D179)&lt;2,"Loose", (IF(B179="Sold","Shipped",IF(I179="yes","Assembled","Bonded")))))</f>
        <v/>
      </c>
      <c r="M179" s="0">
        <f>if(L179="Shipped",L179, IF(L179="Loose", L179, if(J179="yes", CONCATENATE("Pending ", L179), IF(I179="yes", IF(B179="Internal", "Internal", L179), IF(L179="Bonded", L179, CONCATENATE(L179, " Bonded"))))))</f>
        <v/>
      </c>
      <c r="N179" s="0">
        <f>if(len(C179)&lt;2, "", if(H179="yes", "certified", IF(ISERROR(SEARCH("TE",C179)), "PMI", "TE")))</f>
        <v/>
      </c>
      <c r="O179" s="0">
        <f>IF(L179="Shipped",'Production Log'!K179,"")</f>
        <v/>
      </c>
      <c r="P179" s="0">
        <f>IF(ISERROR(SEARCH("Bonded", M179)), CONCATENATE(M179," ", N179), M179)</f>
        <v/>
      </c>
      <c r="Q179" s="0" t="s">
        <v>54</v>
      </c>
      <c r="R179" s="0">
        <f>'Production Log'!L179</f>
        <v/>
      </c>
      <c r="S179" s="0" t="s">
        <v>54</v>
      </c>
      <c r="T179" s="0">
        <f>'Production Log'!M179</f>
        <v/>
      </c>
      <c r="U179" s="204">
        <f>'Production Log'!K179</f>
        <v/>
      </c>
      <c r="V179" s="204" t="s">
        <v>84</v>
      </c>
      <c r="W179" s="204" t="n"/>
    </row>
    <row r="180">
      <c r="A180" s="0">
        <f>'Production Log'!A180</f>
        <v/>
      </c>
      <c r="B180" s="0">
        <f>'Production Log'!B180</f>
        <v/>
      </c>
      <c r="C180" s="0">
        <f>'Production Log'!F180</f>
        <v/>
      </c>
      <c r="D180" s="0">
        <f>'Production Log'!W180</f>
        <v/>
      </c>
      <c r="E180" s="0">
        <f>'Production Log'!X180</f>
        <v/>
      </c>
      <c r="F180" s="0">
        <f>'Production Log'!Y180</f>
        <v/>
      </c>
      <c r="G180" s="0">
        <f>'Production Log'!Z180</f>
        <v/>
      </c>
      <c r="H180" s="0">
        <f>'Production Log'!C180</f>
        <v/>
      </c>
      <c r="I180" s="0">
        <f>IF(B180="Sold", "yes", IF(LEN(F180)&gt;1,IF(LEN(G180)&gt;1,IF(LEN(E180)&gt;1,IF(LEN(D180)&gt;1,"yes","no"),"no"),"no") ,"no"))</f>
        <v/>
      </c>
      <c r="J180" s="0">
        <f>IF(B180="Issues","yes", IF(B180="Cosmetic Issue", "yes", IF(B180="Perf Issue", "yes","")))</f>
        <v/>
      </c>
      <c r="K180" s="0">
        <f>IF(B180="Dead", "yes","")</f>
        <v/>
      </c>
      <c r="L180" s="0">
        <f>IF(K180="yes", "Dead", IF(LEN(D180)&lt;2,"Loose", (IF(B180="Sold","Shipped",IF(I180="yes","Assembled","Bonded")))))</f>
        <v/>
      </c>
      <c r="M180" s="0">
        <f>if(L180="Shipped",L180, IF(L180="Loose", L180, if(J180="yes", CONCATENATE("Pending ", L180), IF(I180="yes", IF(B180="Internal", "Internal", L180), IF(L180="Bonded", L180, CONCATENATE(L180, " Bonded"))))))</f>
        <v/>
      </c>
      <c r="N180" s="0">
        <f>if(len(C180)&lt;2, "", if(H180="yes", "certified", IF(ISERROR(SEARCH("TE",C180)), "PMI", "TE")))</f>
        <v/>
      </c>
      <c r="O180" s="0">
        <f>IF(L180="Shipped",'Production Log'!K180,"")</f>
        <v/>
      </c>
      <c r="P180" s="0">
        <f>IF(ISERROR(SEARCH("Bonded", M180)), CONCATENATE(M180," ", N180), M180)</f>
        <v/>
      </c>
      <c r="Q180" s="0" t="s">
        <v>54</v>
      </c>
      <c r="R180" s="0">
        <f>'Production Log'!L180</f>
        <v/>
      </c>
      <c r="S180" s="0" t="s">
        <v>54</v>
      </c>
      <c r="T180" s="0">
        <f>'Production Log'!M180</f>
        <v/>
      </c>
      <c r="U180" s="204">
        <f>'Production Log'!K180</f>
        <v/>
      </c>
      <c r="V180" s="204" t="s">
        <v>84</v>
      </c>
      <c r="W180" s="204" t="n"/>
    </row>
    <row r="181">
      <c r="A181" s="0">
        <f>'Production Log'!A181</f>
        <v/>
      </c>
      <c r="B181" s="0">
        <f>'Production Log'!B181</f>
        <v/>
      </c>
      <c r="C181" s="0">
        <f>'Production Log'!F181</f>
        <v/>
      </c>
      <c r="D181" s="0">
        <f>'Production Log'!W181</f>
        <v/>
      </c>
      <c r="E181" s="0">
        <f>'Production Log'!X181</f>
        <v/>
      </c>
      <c r="F181" s="0">
        <f>'Production Log'!Y181</f>
        <v/>
      </c>
      <c r="G181" s="0">
        <f>'Production Log'!Z181</f>
        <v/>
      </c>
      <c r="H181" s="0">
        <f>'Production Log'!C181</f>
        <v/>
      </c>
      <c r="I181" s="0">
        <f>IF(B181="Sold", "yes", IF(LEN(F181)&gt;1,IF(LEN(G181)&gt;1,IF(LEN(E181)&gt;1,IF(LEN(D181)&gt;1,"yes","no"),"no"),"no") ,"no"))</f>
        <v/>
      </c>
      <c r="J181" s="0">
        <f>IF(B181="Issues","yes", IF(B181="Cosmetic Issue", "yes", IF(B181="Perf Issue", "yes","")))</f>
        <v/>
      </c>
      <c r="K181" s="0">
        <f>IF(B181="Dead", "yes","")</f>
        <v/>
      </c>
      <c r="L181" s="0">
        <f>IF(K181="yes", "Dead", IF(LEN(D181)&lt;2,"Loose", (IF(B181="Sold","Shipped",IF(I181="yes","Assembled","Bonded")))))</f>
        <v/>
      </c>
      <c r="M181" s="0">
        <f>if(L181="Shipped",L181, IF(L181="Loose", L181, if(J181="yes", CONCATENATE("Pending ", L181), IF(I181="yes", IF(B181="Internal", "Internal", L181), IF(L181="Bonded", L181, CONCATENATE(L181, " Bonded"))))))</f>
        <v/>
      </c>
      <c r="N181" s="0">
        <f>if(len(C181)&lt;2, "", if(H181="yes", "certified", IF(ISERROR(SEARCH("TE",C181)), "PMI", "TE")))</f>
        <v/>
      </c>
      <c r="O181" s="0">
        <f>IF(L181="Shipped",'Production Log'!K181,"")</f>
        <v/>
      </c>
      <c r="P181" s="0">
        <f>IF(ISERROR(SEARCH("Bonded", M181)), CONCATENATE(M181," ", N181), M181)</f>
        <v/>
      </c>
      <c r="Q181" s="0" t="s">
        <v>54</v>
      </c>
      <c r="R181" s="0">
        <f>'Production Log'!L181</f>
        <v/>
      </c>
      <c r="S181" s="0" t="s">
        <v>54</v>
      </c>
      <c r="T181" s="0">
        <f>'Production Log'!M181</f>
        <v/>
      </c>
      <c r="U181" s="204">
        <f>'Production Log'!K181</f>
        <v/>
      </c>
      <c r="V181" s="204" t="s">
        <v>84</v>
      </c>
      <c r="W181" s="204" t="n"/>
    </row>
    <row r="182">
      <c r="A182" s="0">
        <f>'Production Log'!A182</f>
        <v/>
      </c>
      <c r="B182" s="0">
        <f>'Production Log'!B182</f>
        <v/>
      </c>
      <c r="C182" s="0">
        <f>'Production Log'!F182</f>
        <v/>
      </c>
      <c r="D182" s="0">
        <f>'Production Log'!W182</f>
        <v/>
      </c>
      <c r="E182" s="0">
        <f>'Production Log'!X182</f>
        <v/>
      </c>
      <c r="F182" s="0">
        <f>'Production Log'!Y182</f>
        <v/>
      </c>
      <c r="G182" s="0">
        <f>'Production Log'!Z182</f>
        <v/>
      </c>
      <c r="H182" s="0">
        <f>'Production Log'!C182</f>
        <v/>
      </c>
      <c r="I182" s="0">
        <f>IF(B182="Sold", "yes", IF(LEN(F182)&gt;1,IF(LEN(G182)&gt;1,IF(LEN(E182)&gt;1,IF(LEN(D182)&gt;1,"yes","no"),"no"),"no") ,"no"))</f>
        <v/>
      </c>
      <c r="J182" s="0">
        <f>IF(B182="Issues","yes", IF(B182="Cosmetic Issue", "yes", IF(B182="Perf Issue", "yes","")))</f>
        <v/>
      </c>
      <c r="K182" s="0">
        <f>IF(B182="Dead", "yes","")</f>
        <v/>
      </c>
      <c r="L182" s="0">
        <f>IF(K182="yes", "Dead", IF(LEN(D182)&lt;2,"Loose", (IF(B182="Sold","Shipped",IF(I182="yes","Assembled","Bonded")))))</f>
        <v/>
      </c>
      <c r="M182" s="0">
        <f>if(L182="Shipped",L182, IF(L182="Loose", L182, if(J182="yes", CONCATENATE("Pending ", L182), IF(I182="yes", IF(B182="Internal", "Internal", L182), IF(L182="Bonded", L182, CONCATENATE(L182, " Bonded"))))))</f>
        <v/>
      </c>
      <c r="N182" s="0">
        <f>if(len(C182)&lt;2, "", if(H182="yes", "certified", IF(ISERROR(SEARCH("TE",C182)), "PMI", "TE")))</f>
        <v/>
      </c>
      <c r="O182" s="0">
        <f>IF(L182="Shipped",'Production Log'!K182,"")</f>
        <v/>
      </c>
      <c r="P182" s="0">
        <f>IF(ISERROR(SEARCH("Bonded", M182)), CONCATENATE(M182," ", N182), M182)</f>
        <v/>
      </c>
      <c r="Q182" s="0" t="s">
        <v>54</v>
      </c>
      <c r="R182" s="0">
        <f>'Production Log'!L182</f>
        <v/>
      </c>
      <c r="S182" s="0" t="s">
        <v>54</v>
      </c>
      <c r="T182" s="0">
        <f>'Production Log'!M182</f>
        <v/>
      </c>
      <c r="U182" s="204">
        <f>'Production Log'!K182</f>
        <v/>
      </c>
      <c r="V182" s="204" t="s">
        <v>84</v>
      </c>
      <c r="W182" s="204" t="n"/>
    </row>
    <row r="183">
      <c r="A183" s="0">
        <f>'Production Log'!A183</f>
        <v/>
      </c>
      <c r="B183" s="0">
        <f>'Production Log'!B183</f>
        <v/>
      </c>
      <c r="C183" s="0">
        <f>'Production Log'!F183</f>
        <v/>
      </c>
      <c r="D183" s="0">
        <f>'Production Log'!W183</f>
        <v/>
      </c>
      <c r="E183" s="0">
        <f>'Production Log'!X183</f>
        <v/>
      </c>
      <c r="F183" s="0">
        <f>'Production Log'!Y183</f>
        <v/>
      </c>
      <c r="G183" s="0">
        <f>'Production Log'!Z183</f>
        <v/>
      </c>
      <c r="H183" s="0">
        <f>'Production Log'!C183</f>
        <v/>
      </c>
      <c r="I183" s="0">
        <f>IF(B183="Sold", "yes", IF(LEN(F183)&gt;1,IF(LEN(G183)&gt;1,IF(LEN(E183)&gt;1,IF(LEN(D183)&gt;1,"yes","no"),"no"),"no") ,"no"))</f>
        <v/>
      </c>
      <c r="J183" s="0">
        <f>IF(B183="Issues","yes", IF(B183="Cosmetic Issue", "yes", IF(B183="Perf Issue", "yes","")))</f>
        <v/>
      </c>
      <c r="K183" s="0">
        <f>IF(B183="Dead", "yes","")</f>
        <v/>
      </c>
      <c r="L183" s="0">
        <f>IF(K183="yes", "Dead", IF(LEN(D183)&lt;2,"Loose", (IF(B183="Sold","Shipped",IF(I183="yes","Assembled","Bonded")))))</f>
        <v/>
      </c>
      <c r="M183" s="0">
        <f>if(L183="Shipped",L183, IF(L183="Loose", L183, if(J183="yes", CONCATENATE("Pending ", L183), IF(I183="yes", IF(B183="Internal", "Internal", L183), IF(L183="Bonded", L183, CONCATENATE(L183, " Bonded"))))))</f>
        <v/>
      </c>
      <c r="N183" s="0">
        <f>if(len(C183)&lt;2, "", if(H183="yes", "certified", IF(ISERROR(SEARCH("TE",C183)), "PMI", "TE")))</f>
        <v/>
      </c>
      <c r="O183" s="0">
        <f>IF(L183="Shipped",'Production Log'!K183,"")</f>
        <v/>
      </c>
      <c r="P183" s="0">
        <f>IF(ISERROR(SEARCH("Bonded", M183)), CONCATENATE(M183," ", N183), M183)</f>
        <v/>
      </c>
      <c r="Q183" s="0" t="s">
        <v>54</v>
      </c>
      <c r="R183" s="0">
        <f>'Production Log'!L183</f>
        <v/>
      </c>
      <c r="S183" s="0" t="s">
        <v>54</v>
      </c>
      <c r="T183" s="0">
        <f>'Production Log'!M183</f>
        <v/>
      </c>
      <c r="U183" s="204">
        <f>'Production Log'!K183</f>
        <v/>
      </c>
      <c r="V183" s="204" t="s">
        <v>85</v>
      </c>
      <c r="W183" s="204" t="n"/>
    </row>
    <row r="184">
      <c r="A184" s="0">
        <f>'Production Log'!A184</f>
        <v/>
      </c>
      <c r="B184" s="0">
        <f>'Production Log'!B184</f>
        <v/>
      </c>
      <c r="C184" s="0">
        <f>'Production Log'!F184</f>
        <v/>
      </c>
      <c r="D184" s="0">
        <f>'Production Log'!W184</f>
        <v/>
      </c>
      <c r="E184" s="0">
        <f>'Production Log'!X184</f>
        <v/>
      </c>
      <c r="F184" s="0">
        <f>'Production Log'!Y184</f>
        <v/>
      </c>
      <c r="G184" s="0">
        <f>'Production Log'!Z184</f>
        <v/>
      </c>
      <c r="H184" s="0">
        <f>'Production Log'!C184</f>
        <v/>
      </c>
      <c r="I184" s="0">
        <f>IF(B184="Sold", "yes", IF(LEN(F184)&gt;1,IF(LEN(G184)&gt;1,IF(LEN(E184)&gt;1,IF(LEN(D184)&gt;1,"yes","no"),"no"),"no") ,"no"))</f>
        <v/>
      </c>
      <c r="J184" s="0">
        <f>IF(B184="Issues","yes", IF(B184="Cosmetic Issue", "yes", IF(B184="Perf Issue", "yes","")))</f>
        <v/>
      </c>
      <c r="K184" s="0">
        <f>IF(B184="Dead", "yes","")</f>
        <v/>
      </c>
      <c r="L184" s="0">
        <f>IF(K184="yes", "Dead", IF(LEN(D184)&lt;2,"Loose", (IF(B184="Sold","Shipped",IF(I184="yes","Assembled","Bonded")))))</f>
        <v/>
      </c>
      <c r="M184" s="0">
        <f>if(L184="Shipped",L184, IF(L184="Loose", L184, if(J184="yes", CONCATENATE("Pending ", L184), IF(I184="yes", IF(B184="Internal", "Internal", L184), IF(L184="Bonded", L184, CONCATENATE(L184, " Bonded"))))))</f>
        <v/>
      </c>
      <c r="N184" s="0">
        <f>if(len(C184)&lt;2, "", if(H184="yes", "certified", IF(ISERROR(SEARCH("TE",C184)), "PMI", "TE")))</f>
        <v/>
      </c>
      <c r="O184" s="0">
        <f>IF(L184="Shipped",'Production Log'!K184,"")</f>
        <v/>
      </c>
      <c r="P184" s="0">
        <f>IF(ISERROR(SEARCH("Bonded", M184)), CONCATENATE(M184," ", N184), M184)</f>
        <v/>
      </c>
      <c r="Q184" s="0" t="s">
        <v>54</v>
      </c>
      <c r="R184" s="0">
        <f>'Production Log'!L184</f>
        <v/>
      </c>
      <c r="S184" s="0" t="s">
        <v>54</v>
      </c>
      <c r="T184" s="0">
        <f>'Production Log'!M184</f>
        <v/>
      </c>
      <c r="U184" s="204">
        <f>'Production Log'!K184</f>
        <v/>
      </c>
      <c r="V184" s="204" t="s">
        <v>86</v>
      </c>
      <c r="W184" s="204" t="n"/>
    </row>
    <row r="185">
      <c r="A185" s="0">
        <f>'Production Log'!A185</f>
        <v/>
      </c>
      <c r="B185" s="0">
        <f>'Production Log'!B185</f>
        <v/>
      </c>
      <c r="C185" s="0">
        <f>'Production Log'!F185</f>
        <v/>
      </c>
      <c r="D185" s="0">
        <f>'Production Log'!W185</f>
        <v/>
      </c>
      <c r="E185" s="0">
        <f>'Production Log'!X185</f>
        <v/>
      </c>
      <c r="F185" s="0">
        <f>'Production Log'!Y185</f>
        <v/>
      </c>
      <c r="G185" s="0">
        <f>'Production Log'!Z185</f>
        <v/>
      </c>
      <c r="H185" s="0">
        <f>'Production Log'!C185</f>
        <v/>
      </c>
      <c r="I185" s="0">
        <f>IF(B185="Sold", "yes", IF(LEN(F185)&gt;1,IF(LEN(G185)&gt;1,IF(LEN(E185)&gt;1,IF(LEN(D185)&gt;1,"yes","no"),"no"),"no") ,"no"))</f>
        <v/>
      </c>
      <c r="J185" s="0">
        <f>IF(B185="Issues","yes", IF(B185="Cosmetic Issue", "yes", IF(B185="Perf Issue", "yes","")))</f>
        <v/>
      </c>
      <c r="K185" s="0">
        <f>IF(B185="Dead", "yes","")</f>
        <v/>
      </c>
      <c r="L185" s="0">
        <f>IF(K185="yes", "Dead", IF(LEN(D185)&lt;2,"Loose", (IF(B185="Sold","Shipped",IF(I185="yes","Assembled","Bonded")))))</f>
        <v/>
      </c>
      <c r="M185" s="0">
        <f>if(L185="Shipped",L185, IF(L185="Loose", L185, if(J185="yes", CONCATENATE("Pending ", L185), IF(I185="yes", IF(B185="Internal", "Internal", L185), IF(L185="Bonded", L185, CONCATENATE(L185, " Bonded"))))))</f>
        <v/>
      </c>
      <c r="N185" s="0">
        <f>if(len(C185)&lt;2, "", if(H185="yes", "certified", IF(ISERROR(SEARCH("TE",C185)), "PMI", "TE")))</f>
        <v/>
      </c>
      <c r="O185" s="0">
        <f>IF(L185="Shipped",'Production Log'!K185,"")</f>
        <v/>
      </c>
      <c r="P185" s="0">
        <f>IF(ISERROR(SEARCH("Bonded", M185)), CONCATENATE(M185," ", N185), M185)</f>
        <v/>
      </c>
      <c r="Q185" s="0" t="s">
        <v>54</v>
      </c>
      <c r="R185" s="0">
        <f>'Production Log'!L185</f>
        <v/>
      </c>
      <c r="S185" s="0" t="s">
        <v>54</v>
      </c>
      <c r="T185" s="0">
        <f>'Production Log'!M185</f>
        <v/>
      </c>
      <c r="U185" s="204">
        <f>'Production Log'!K185</f>
        <v/>
      </c>
      <c r="V185" s="204" t="s">
        <v>86</v>
      </c>
      <c r="W185" s="204" t="n"/>
    </row>
    <row r="186">
      <c r="A186" s="0">
        <f>'Production Log'!A186</f>
        <v/>
      </c>
      <c r="B186" s="0">
        <f>'Production Log'!B186</f>
        <v/>
      </c>
      <c r="C186" s="0">
        <f>'Production Log'!F186</f>
        <v/>
      </c>
      <c r="D186" s="0">
        <f>'Production Log'!W186</f>
        <v/>
      </c>
      <c r="E186" s="0">
        <f>'Production Log'!X186</f>
        <v/>
      </c>
      <c r="F186" s="0">
        <f>'Production Log'!Y186</f>
        <v/>
      </c>
      <c r="G186" s="0">
        <f>'Production Log'!Z186</f>
        <v/>
      </c>
      <c r="H186" s="0">
        <f>'Production Log'!C186</f>
        <v/>
      </c>
      <c r="I186" s="0">
        <f>IF(B186="Sold", "yes", IF(LEN(F186)&gt;1,IF(LEN(G186)&gt;1,IF(LEN(E186)&gt;1,IF(LEN(D186)&gt;1,"yes","no"),"no"),"no") ,"no"))</f>
        <v/>
      </c>
      <c r="J186" s="0">
        <f>IF(B186="Issues","yes", IF(B186="Cosmetic Issue", "yes", IF(B186="Perf Issue", "yes","")))</f>
        <v/>
      </c>
      <c r="K186" s="0">
        <f>IF(B186="Dead", "yes","")</f>
        <v/>
      </c>
      <c r="L186" s="0">
        <f>IF(K186="yes", "Dead", IF(LEN(D186)&lt;2,"Loose", (IF(B186="Sold","Shipped",IF(I186="yes","Assembled","Bonded")))))</f>
        <v/>
      </c>
      <c r="M186" s="0">
        <f>if(L186="Shipped",L186, IF(L186="Loose", L186, if(J186="yes", CONCATENATE("Pending ", L186), IF(I186="yes", IF(B186="Internal", "Internal", L186), IF(L186="Bonded", L186, CONCATENATE(L186, " Bonded"))))))</f>
        <v/>
      </c>
      <c r="N186" s="0">
        <f>if(len(C186)&lt;2, "", if(H186="yes", "certified", IF(ISERROR(SEARCH("TE",C186)), "PMI", "TE")))</f>
        <v/>
      </c>
      <c r="O186" s="0">
        <f>IF(L186="Shipped",'Production Log'!K186,"")</f>
        <v/>
      </c>
      <c r="P186" s="0">
        <f>IF(ISERROR(SEARCH("Bonded", M186)), CONCATENATE(M186," ", N186), M186)</f>
        <v/>
      </c>
      <c r="Q186" s="0" t="s">
        <v>52</v>
      </c>
      <c r="R186" s="0">
        <f>'Production Log'!L186</f>
        <v/>
      </c>
      <c r="S186" s="0" t="s">
        <v>52</v>
      </c>
      <c r="T186" s="0">
        <f>'Production Log'!M186</f>
        <v/>
      </c>
      <c r="U186" s="204">
        <f>'Production Log'!K186</f>
        <v/>
      </c>
      <c r="V186" s="204" t="s">
        <v>73</v>
      </c>
      <c r="W186" s="204" t="n"/>
    </row>
    <row r="187">
      <c r="A187" s="0">
        <f>'Production Log'!A187</f>
        <v/>
      </c>
      <c r="B187" s="0">
        <f>'Production Log'!B187</f>
        <v/>
      </c>
      <c r="C187" s="0">
        <f>'Production Log'!F187</f>
        <v/>
      </c>
      <c r="D187" s="0">
        <f>'Production Log'!W187</f>
        <v/>
      </c>
      <c r="E187" s="0">
        <f>'Production Log'!X187</f>
        <v/>
      </c>
      <c r="F187" s="0">
        <f>'Production Log'!Y187</f>
        <v/>
      </c>
      <c r="G187" s="0">
        <f>'Production Log'!Z187</f>
        <v/>
      </c>
      <c r="H187" s="0">
        <f>'Production Log'!C187</f>
        <v/>
      </c>
      <c r="I187" s="0">
        <f>IF(B187="Sold", "yes", IF(LEN(F187)&gt;1,IF(LEN(G187)&gt;1,IF(LEN(E187)&gt;1,IF(LEN(D187)&gt;1,"yes","no"),"no"),"no") ,"no"))</f>
        <v/>
      </c>
      <c r="J187" s="0">
        <f>IF(B187="Issues","yes", IF(B187="Cosmetic Issue", "yes", IF(B187="Perf Issue", "yes","")))</f>
        <v/>
      </c>
      <c r="K187" s="0">
        <f>IF(B187="Dead", "yes","")</f>
        <v/>
      </c>
      <c r="L187" s="0">
        <f>IF(K187="yes", "Dead", IF(LEN(D187)&lt;2,"Loose", (IF(B187="Sold","Shipped",IF(I187="yes","Assembled","Bonded")))))</f>
        <v/>
      </c>
      <c r="M187" s="0">
        <f>if(L187="Shipped",L187, IF(L187="Loose", L187, if(J187="yes", CONCATENATE("Pending ", L187), IF(I187="yes", IF(B187="Internal", "Internal", L187), IF(L187="Bonded", L187, CONCATENATE(L187, " Bonded"))))))</f>
        <v/>
      </c>
      <c r="N187" s="0">
        <f>if(len(C187)&lt;2, "", if(H187="yes", "certified", IF(ISERROR(SEARCH("TE",C187)), "PMI", "TE")))</f>
        <v/>
      </c>
      <c r="O187" s="0">
        <f>IF(L187="Shipped",'Production Log'!K187,"")</f>
        <v/>
      </c>
      <c r="P187" s="0">
        <f>IF(ISERROR(SEARCH("Bonded", M187)), CONCATENATE(M187," ", N187), M187)</f>
        <v/>
      </c>
      <c r="Q187" s="0" t="s">
        <v>52</v>
      </c>
      <c r="R187" s="0">
        <f>'Production Log'!L187</f>
        <v/>
      </c>
      <c r="S187" s="0" t="s">
        <v>52</v>
      </c>
      <c r="T187" s="0">
        <f>'Production Log'!M187</f>
        <v/>
      </c>
      <c r="U187" s="204">
        <f>'Production Log'!K187</f>
        <v/>
      </c>
      <c r="V187" s="204" t="s">
        <v>73</v>
      </c>
      <c r="W187" s="204" t="n"/>
    </row>
    <row r="188">
      <c r="A188" s="0">
        <f>'Production Log'!A188</f>
        <v/>
      </c>
      <c r="B188" s="0">
        <f>'Production Log'!B188</f>
        <v/>
      </c>
      <c r="C188" s="0">
        <f>'Production Log'!F188</f>
        <v/>
      </c>
      <c r="D188" s="0">
        <f>'Production Log'!W188</f>
        <v/>
      </c>
      <c r="E188" s="0">
        <f>'Production Log'!X188</f>
        <v/>
      </c>
      <c r="F188" s="0">
        <f>'Production Log'!Y188</f>
        <v/>
      </c>
      <c r="G188" s="0">
        <f>'Production Log'!Z188</f>
        <v/>
      </c>
      <c r="H188" s="0">
        <f>'Production Log'!C188</f>
        <v/>
      </c>
      <c r="I188" s="0">
        <f>IF(B188="Sold", "yes", IF(LEN(F188)&gt;1,IF(LEN(G188)&gt;1,IF(LEN(E188)&gt;1,IF(LEN(D188)&gt;1,"yes","no"),"no"),"no") ,"no"))</f>
        <v/>
      </c>
      <c r="J188" s="0">
        <f>IF(B188="Issues","yes", IF(B188="Cosmetic Issue", "yes", IF(B188="Perf Issue", "yes","")))</f>
        <v/>
      </c>
      <c r="K188" s="0">
        <f>IF(B188="Dead", "yes","")</f>
        <v/>
      </c>
      <c r="L188" s="0">
        <f>IF(K188="yes", "Dead", IF(LEN(D188)&lt;2,"Loose", (IF(B188="Sold","Shipped",IF(I188="yes","Assembled","Bonded")))))</f>
        <v/>
      </c>
      <c r="M188" s="0">
        <f>if(L188="Shipped",L188, IF(L188="Loose", L188, if(J188="yes", CONCATENATE("Pending ", L188), IF(I188="yes", IF(B188="Internal", "Internal", L188), IF(L188="Bonded", L188, CONCATENATE(L188, " Bonded"))))))</f>
        <v/>
      </c>
      <c r="N188" s="0">
        <f>if(len(C188)&lt;2, "", if(H188="yes", "certified", IF(ISERROR(SEARCH("TE",C188)), "PMI", "TE")))</f>
        <v/>
      </c>
      <c r="O188" s="0">
        <f>IF(L188="Shipped",'Production Log'!K188,"")</f>
        <v/>
      </c>
      <c r="P188" s="0">
        <f>IF(ISERROR(SEARCH("Bonded", M188)), CONCATENATE(M188," ", N188), M188)</f>
        <v/>
      </c>
      <c r="Q188" s="0" t="s">
        <v>52</v>
      </c>
      <c r="R188" s="0">
        <f>'Production Log'!L188</f>
        <v/>
      </c>
      <c r="S188" s="0" t="s">
        <v>52</v>
      </c>
      <c r="T188" s="0">
        <f>'Production Log'!M188</f>
        <v/>
      </c>
      <c r="U188" s="204">
        <f>'Production Log'!K188</f>
        <v/>
      </c>
      <c r="V188" s="204" t="s">
        <v>73</v>
      </c>
      <c r="W188" s="204" t="n"/>
    </row>
    <row r="189">
      <c r="A189" s="0">
        <f>'Production Log'!A189</f>
        <v/>
      </c>
      <c r="B189" s="0">
        <f>'Production Log'!B189</f>
        <v/>
      </c>
      <c r="C189" s="0">
        <f>'Production Log'!F189</f>
        <v/>
      </c>
      <c r="D189" s="0">
        <f>'Production Log'!W189</f>
        <v/>
      </c>
      <c r="E189" s="0">
        <f>'Production Log'!X189</f>
        <v/>
      </c>
      <c r="F189" s="0">
        <f>'Production Log'!Y189</f>
        <v/>
      </c>
      <c r="G189" s="0">
        <f>'Production Log'!Z189</f>
        <v/>
      </c>
      <c r="H189" s="0">
        <f>'Production Log'!C189</f>
        <v/>
      </c>
      <c r="I189" s="0">
        <f>IF(B189="Sold", "yes", IF(LEN(F189)&gt;1,IF(LEN(G189)&gt;1,IF(LEN(E189)&gt;1,IF(LEN(D189)&gt;1,"yes","no"),"no"),"no") ,"no"))</f>
        <v/>
      </c>
      <c r="J189" s="0">
        <f>IF(B189="Issues","yes", IF(B189="Cosmetic Issue", "yes", IF(B189="Perf Issue", "yes","")))</f>
        <v/>
      </c>
      <c r="K189" s="0">
        <f>IF(B189="Dead", "yes","")</f>
        <v/>
      </c>
      <c r="L189" s="0">
        <f>IF(K189="yes", "Dead", IF(LEN(D189)&lt;2,"Loose", (IF(B189="Sold","Shipped",IF(I189="yes","Assembled","Bonded")))))</f>
        <v/>
      </c>
      <c r="M189" s="0">
        <f>if(L189="Shipped",L189, IF(L189="Loose", L189, if(J189="yes", CONCATENATE("Pending ", L189), IF(I189="yes", IF(B189="Internal", "Internal", L189), IF(L189="Bonded", L189, CONCATENATE(L189, " Bonded"))))))</f>
        <v/>
      </c>
      <c r="N189" s="0">
        <f>if(len(C189)&lt;2, "", if(H189="yes", "certified", IF(ISERROR(SEARCH("TE",C189)), "PMI", "TE")))</f>
        <v/>
      </c>
      <c r="O189" s="0">
        <f>IF(L189="Shipped",'Production Log'!K189,"")</f>
        <v/>
      </c>
      <c r="P189" s="0">
        <f>IF(ISERROR(SEARCH("Bonded", M189)), CONCATENATE(M189," ", N189), M189)</f>
        <v/>
      </c>
      <c r="Q189" s="0" t="s">
        <v>54</v>
      </c>
      <c r="R189" s="0">
        <f>'Production Log'!L189</f>
        <v/>
      </c>
      <c r="S189" s="0" t="s">
        <v>54</v>
      </c>
      <c r="T189" s="0">
        <f>'Production Log'!M189</f>
        <v/>
      </c>
      <c r="U189" s="204">
        <f>'Production Log'!K189</f>
        <v/>
      </c>
      <c r="V189" s="204" t="s">
        <v>83</v>
      </c>
      <c r="W189" s="204" t="n"/>
    </row>
    <row r="190">
      <c r="A190" s="0">
        <f>'Production Log'!A190</f>
        <v/>
      </c>
      <c r="B190" s="0">
        <f>'Production Log'!B190</f>
        <v/>
      </c>
      <c r="C190" s="0">
        <f>'Production Log'!F190</f>
        <v/>
      </c>
      <c r="D190" s="0">
        <f>'Production Log'!W190</f>
        <v/>
      </c>
      <c r="E190" s="0">
        <f>'Production Log'!X190</f>
        <v/>
      </c>
      <c r="F190" s="0">
        <f>'Production Log'!Y190</f>
        <v/>
      </c>
      <c r="G190" s="0">
        <f>'Production Log'!Z190</f>
        <v/>
      </c>
      <c r="H190" s="0">
        <f>'Production Log'!C190</f>
        <v/>
      </c>
      <c r="I190" s="0">
        <f>IF(B190="Sold", "yes", IF(LEN(F190)&gt;1,IF(LEN(G190)&gt;1,IF(LEN(E190)&gt;1,IF(LEN(D190)&gt;1,"yes","no"),"no"),"no") ,"no"))</f>
        <v/>
      </c>
      <c r="J190" s="0">
        <f>IF(B190="Issues","yes", IF(B190="Cosmetic Issue", "yes", IF(B190="Perf Issue", "yes","")))</f>
        <v/>
      </c>
      <c r="K190" s="0">
        <f>IF(B190="Dead", "yes","")</f>
        <v/>
      </c>
      <c r="L190" s="0">
        <f>IF(K190="yes", "Dead", IF(LEN(D190)&lt;2,"Loose", (IF(B190="Sold","Shipped",IF(I190="yes","Assembled","Bonded")))))</f>
        <v/>
      </c>
      <c r="M190" s="0">
        <f>if(L190="Shipped",L190, IF(L190="Loose", L190, if(J190="yes", CONCATENATE("Pending ", L190), IF(I190="yes", IF(B190="Internal", "Internal", L190), IF(L190="Bonded", L190, CONCATENATE(L190, " Bonded"))))))</f>
        <v/>
      </c>
      <c r="N190" s="0">
        <f>if(len(C190)&lt;2, "", if(H190="yes", "certified", IF(ISERROR(SEARCH("TE",C190)), "PMI", "TE")))</f>
        <v/>
      </c>
      <c r="O190" s="0">
        <f>IF(L190="Shipped",'Production Log'!K190,"")</f>
        <v/>
      </c>
      <c r="P190" s="0">
        <f>IF(ISERROR(SEARCH("Bonded", M190)), CONCATENATE(M190," ", N190), M190)</f>
        <v/>
      </c>
      <c r="Q190" s="0" t="s">
        <v>52</v>
      </c>
      <c r="R190" s="0">
        <f>'Production Log'!L190</f>
        <v/>
      </c>
      <c r="S190" s="0" t="s">
        <v>52</v>
      </c>
      <c r="T190" s="0">
        <f>'Production Log'!M190</f>
        <v/>
      </c>
      <c r="U190" s="204">
        <f>'Production Log'!K190</f>
        <v/>
      </c>
      <c r="V190" s="204" t="s">
        <v>73</v>
      </c>
      <c r="W190" s="204" t="n"/>
    </row>
    <row r="191">
      <c r="A191" s="0">
        <f>'Production Log'!A191</f>
        <v/>
      </c>
      <c r="B191" s="0">
        <f>'Production Log'!B191</f>
        <v/>
      </c>
      <c r="C191" s="0">
        <f>'Production Log'!F191</f>
        <v/>
      </c>
      <c r="D191" s="0">
        <f>'Production Log'!W191</f>
        <v/>
      </c>
      <c r="E191" s="0">
        <f>'Production Log'!X191</f>
        <v/>
      </c>
      <c r="F191" s="0">
        <f>'Production Log'!Y191</f>
        <v/>
      </c>
      <c r="G191" s="0">
        <f>'Production Log'!Z191</f>
        <v/>
      </c>
      <c r="H191" s="0">
        <f>'Production Log'!C191</f>
        <v/>
      </c>
      <c r="I191" s="0">
        <f>IF(B191="Sold", "yes", IF(LEN(F191)&gt;1,IF(LEN(G191)&gt;1,IF(LEN(E191)&gt;1,IF(LEN(D191)&gt;1,"yes","no"),"no"),"no") ,"no"))</f>
        <v/>
      </c>
      <c r="J191" s="0">
        <f>IF(B191="Issues","yes", IF(B191="Cosmetic Issue", "yes", IF(B191="Perf Issue", "yes","")))</f>
        <v/>
      </c>
      <c r="K191" s="0">
        <f>IF(B191="Dead", "yes","")</f>
        <v/>
      </c>
      <c r="L191" s="0">
        <f>IF(K191="yes", "Dead", IF(LEN(D191)&lt;2,"Loose", (IF(B191="Sold","Shipped",IF(I191="yes","Assembled","Bonded")))))</f>
        <v/>
      </c>
      <c r="M191" s="0">
        <f>if(L191="Shipped",L191, IF(L191="Loose", L191, if(J191="yes", CONCATENATE("Pending ", L191), IF(I191="yes", IF(B191="Internal", "Internal", L191), IF(L191="Bonded", L191, CONCATENATE(L191, " Bonded"))))))</f>
        <v/>
      </c>
      <c r="N191" s="0">
        <f>if(len(C191)&lt;2, "", if(H191="yes", "certified", IF(ISERROR(SEARCH("TE",C191)), "PMI", "TE")))</f>
        <v/>
      </c>
      <c r="O191" s="0">
        <f>IF(L191="Shipped",'Production Log'!K191,"")</f>
        <v/>
      </c>
      <c r="P191" s="0">
        <f>IF(ISERROR(SEARCH("Bonded", M191)), CONCATENATE(M191," ", N191), M191)</f>
        <v/>
      </c>
      <c r="Q191" s="0" t="s">
        <v>54</v>
      </c>
      <c r="R191" s="0">
        <f>'Production Log'!L191</f>
        <v/>
      </c>
      <c r="S191" s="0" t="s">
        <v>54</v>
      </c>
      <c r="T191" s="0">
        <f>'Production Log'!M191</f>
        <v/>
      </c>
      <c r="U191" s="204">
        <f>'Production Log'!K191</f>
        <v/>
      </c>
      <c r="V191" s="204" t="s">
        <v>85</v>
      </c>
      <c r="W191" s="204" t="n"/>
    </row>
    <row r="192">
      <c r="A192" s="0">
        <f>'Production Log'!A192</f>
        <v/>
      </c>
      <c r="B192" s="0">
        <f>'Production Log'!B192</f>
        <v/>
      </c>
      <c r="C192" s="0">
        <f>'Production Log'!F192</f>
        <v/>
      </c>
      <c r="D192" s="0">
        <f>'Production Log'!W192</f>
        <v/>
      </c>
      <c r="E192" s="0">
        <f>'Production Log'!X192</f>
        <v/>
      </c>
      <c r="F192" s="0">
        <f>'Production Log'!Y192</f>
        <v/>
      </c>
      <c r="G192" s="0">
        <f>'Production Log'!Z192</f>
        <v/>
      </c>
      <c r="H192" s="0">
        <f>'Production Log'!C192</f>
        <v/>
      </c>
      <c r="I192" s="0">
        <f>IF(B192="Sold", "yes", IF(LEN(F192)&gt;1,IF(LEN(G192)&gt;1,IF(LEN(E192)&gt;1,IF(LEN(D192)&gt;1,"yes","no"),"no"),"no") ,"no"))</f>
        <v/>
      </c>
      <c r="J192" s="0">
        <f>IF(B192="Issues","yes", IF(B192="Cosmetic Issue", "yes", IF(B192="Perf Issue", "yes","")))</f>
        <v/>
      </c>
      <c r="K192" s="0">
        <f>IF(B192="Dead", "yes","")</f>
        <v/>
      </c>
      <c r="L192" s="0">
        <f>IF(K192="yes", "Dead", IF(LEN(D192)&lt;2,"Loose", (IF(B192="Sold","Shipped",IF(I192="yes","Assembled","Bonded")))))</f>
        <v/>
      </c>
      <c r="M192" s="0">
        <f>if(L192="Shipped",L192, IF(L192="Loose", L192, if(J192="yes", CONCATENATE("Pending ", L192), IF(I192="yes", IF(B192="Internal", "Internal", L192), IF(L192="Bonded", L192, CONCATENATE(L192, " Bonded"))))))</f>
        <v/>
      </c>
      <c r="N192" s="0">
        <f>if(len(C192)&lt;2, "", if(H192="yes", "certified", IF(ISERROR(SEARCH("TE",C192)), "PMI", "TE")))</f>
        <v/>
      </c>
      <c r="O192" s="0">
        <f>IF(L192="Shipped",'Production Log'!K192,"")</f>
        <v/>
      </c>
      <c r="P192" s="0">
        <f>IF(ISERROR(SEARCH("Bonded", M192)), CONCATENATE(M192," ", N192), M192)</f>
        <v/>
      </c>
      <c r="Q192" s="0" t="s">
        <v>52</v>
      </c>
      <c r="R192" s="0">
        <f>'Production Log'!L192</f>
        <v/>
      </c>
      <c r="S192" s="0" t="s">
        <v>52</v>
      </c>
      <c r="T192" s="0">
        <f>'Production Log'!M192</f>
        <v/>
      </c>
      <c r="U192" s="204">
        <f>'Production Log'!K192</f>
        <v/>
      </c>
      <c r="V192" s="204" t="s">
        <v>73</v>
      </c>
      <c r="W192" s="204" t="n"/>
    </row>
    <row r="193">
      <c r="A193" s="0">
        <f>'Production Log'!A193</f>
        <v/>
      </c>
      <c r="B193" s="0">
        <f>'Production Log'!B193</f>
        <v/>
      </c>
      <c r="C193" s="0">
        <f>'Production Log'!F193</f>
        <v/>
      </c>
      <c r="D193" s="0">
        <f>'Production Log'!W193</f>
        <v/>
      </c>
      <c r="E193" s="0">
        <f>'Production Log'!X193</f>
        <v/>
      </c>
      <c r="F193" s="0">
        <f>'Production Log'!Y193</f>
        <v/>
      </c>
      <c r="G193" s="0">
        <f>'Production Log'!Z193</f>
        <v/>
      </c>
      <c r="H193" s="0">
        <f>'Production Log'!C193</f>
        <v/>
      </c>
      <c r="I193" s="0">
        <f>IF(B193="Sold", "yes", IF(LEN(F193)&gt;1,IF(LEN(G193)&gt;1,IF(LEN(E193)&gt;1,IF(LEN(D193)&gt;1,"yes","no"),"no"),"no") ,"no"))</f>
        <v/>
      </c>
      <c r="J193" s="0">
        <f>IF(B193="Issues","yes", IF(B193="Cosmetic Issue", "yes", IF(B193="Perf Issue", "yes","")))</f>
        <v/>
      </c>
      <c r="K193" s="0">
        <f>IF(B193="Dead", "yes","")</f>
        <v/>
      </c>
      <c r="L193" s="0">
        <f>IF(K193="yes", "Dead", IF(LEN(D193)&lt;2,"Loose", (IF(B193="Sold","Shipped",IF(I193="yes","Assembled","Bonded")))))</f>
        <v/>
      </c>
      <c r="M193" s="0">
        <f>if(L193="Shipped",L193, IF(L193="Loose", L193, if(J193="yes", CONCATENATE("Pending ", L193), IF(I193="yes", IF(B193="Internal", "Internal", L193), IF(L193="Bonded", L193, CONCATENATE(L193, " Bonded"))))))</f>
        <v/>
      </c>
      <c r="N193" s="0">
        <f>if(len(C193)&lt;2, "", if(H193="yes", "certified", IF(ISERROR(SEARCH("TE",C193)), "PMI", "TE")))</f>
        <v/>
      </c>
      <c r="O193" s="0">
        <f>IF(L193="Shipped",'Production Log'!K193,"")</f>
        <v/>
      </c>
      <c r="P193" s="0">
        <f>IF(ISERROR(SEARCH("Bonded", M193)), CONCATENATE(M193," ", N193), M193)</f>
        <v/>
      </c>
      <c r="Q193" s="0" t="s">
        <v>52</v>
      </c>
      <c r="R193" s="0">
        <f>'Production Log'!L193</f>
        <v/>
      </c>
      <c r="S193" s="0" t="s">
        <v>52</v>
      </c>
      <c r="T193" s="0">
        <f>'Production Log'!M193</f>
        <v/>
      </c>
      <c r="U193" s="204">
        <f>'Production Log'!K193</f>
        <v/>
      </c>
      <c r="V193" s="204" t="s">
        <v>73</v>
      </c>
      <c r="W193" s="204" t="n"/>
    </row>
    <row r="194">
      <c r="A194" s="0">
        <f>'Production Log'!A194</f>
        <v/>
      </c>
      <c r="B194" s="0">
        <f>'Production Log'!B194</f>
        <v/>
      </c>
      <c r="C194" s="0">
        <f>'Production Log'!F194</f>
        <v/>
      </c>
      <c r="D194" s="0">
        <f>'Production Log'!W194</f>
        <v/>
      </c>
      <c r="E194" s="0">
        <f>'Production Log'!X194</f>
        <v/>
      </c>
      <c r="F194" s="0">
        <f>'Production Log'!Y194</f>
        <v/>
      </c>
      <c r="G194" s="0">
        <f>'Production Log'!Z194</f>
        <v/>
      </c>
      <c r="H194" s="0">
        <f>'Production Log'!C194</f>
        <v/>
      </c>
      <c r="I194" s="0">
        <f>IF(B194="Sold", "yes", IF(LEN(F194)&gt;1,IF(LEN(G194)&gt;1,IF(LEN(E194)&gt;1,IF(LEN(D194)&gt;1,"yes","no"),"no"),"no") ,"no"))</f>
        <v/>
      </c>
      <c r="J194" s="0">
        <f>IF(B194="Issues","yes", IF(B194="Cosmetic Issue", "yes", IF(B194="Perf Issue", "yes","")))</f>
        <v/>
      </c>
      <c r="K194" s="0">
        <f>IF(B194="Dead", "yes","")</f>
        <v/>
      </c>
      <c r="L194" s="0">
        <f>IF(K194="yes", "Dead", IF(LEN(D194)&lt;2,"Loose", (IF(B194="Sold","Shipped",IF(I194="yes","Assembled","Bonded")))))</f>
        <v/>
      </c>
      <c r="M194" s="0">
        <f>if(L194="Shipped",L194, IF(L194="Loose", L194, if(J194="yes", CONCATENATE("Pending ", L194), IF(I194="yes", IF(B194="Internal", "Internal", L194), IF(L194="Bonded", L194, CONCATENATE(L194, " Bonded"))))))</f>
        <v/>
      </c>
      <c r="N194" s="0">
        <f>if(len(C194)&lt;2, "", if(H194="yes", "certified", IF(ISERROR(SEARCH("TE",C194)), "PMI", "TE")))</f>
        <v/>
      </c>
      <c r="O194" s="0">
        <f>IF(L194="Shipped",'Production Log'!K194,"")</f>
        <v/>
      </c>
      <c r="P194" s="0">
        <f>IF(ISERROR(SEARCH("Bonded", M194)), CONCATENATE(M194," ", N194), M194)</f>
        <v/>
      </c>
      <c r="Q194" s="0" t="s">
        <v>52</v>
      </c>
      <c r="R194" s="0">
        <f>'Production Log'!L194</f>
        <v/>
      </c>
      <c r="S194" s="0" t="s">
        <v>52</v>
      </c>
      <c r="T194" s="0">
        <f>'Production Log'!M194</f>
        <v/>
      </c>
      <c r="U194" s="204">
        <f>'Production Log'!K194</f>
        <v/>
      </c>
      <c r="V194" s="204" t="s">
        <v>73</v>
      </c>
      <c r="W194" s="204" t="n"/>
    </row>
    <row r="195">
      <c r="A195" s="0">
        <f>'Production Log'!A195</f>
        <v/>
      </c>
      <c r="B195" s="0">
        <f>'Production Log'!B195</f>
        <v/>
      </c>
      <c r="C195" s="0">
        <f>'Production Log'!F195</f>
        <v/>
      </c>
      <c r="D195" s="0">
        <f>'Production Log'!W195</f>
        <v/>
      </c>
      <c r="E195" s="0">
        <f>'Production Log'!X195</f>
        <v/>
      </c>
      <c r="F195" s="0">
        <f>'Production Log'!Y195</f>
        <v/>
      </c>
      <c r="G195" s="0">
        <f>'Production Log'!Z195</f>
        <v/>
      </c>
      <c r="H195" s="0">
        <f>'Production Log'!C195</f>
        <v/>
      </c>
      <c r="I195" s="0">
        <f>IF(B195="Sold", "yes", IF(LEN(F195)&gt;1,IF(LEN(G195)&gt;1,IF(LEN(E195)&gt;1,IF(LEN(D195)&gt;1,"yes","no"),"no"),"no") ,"no"))</f>
        <v/>
      </c>
      <c r="J195" s="0">
        <f>IF(B195="Issues","yes", IF(B195="Cosmetic Issue", "yes", IF(B195="Perf Issue", "yes","")))</f>
        <v/>
      </c>
      <c r="K195" s="0">
        <f>IF(B195="Dead", "yes","")</f>
        <v/>
      </c>
      <c r="L195" s="0">
        <f>IF(K195="yes", "Dead", IF(LEN(D195)&lt;2,"Loose", (IF(B195="Sold","Shipped",IF(I195="yes","Assembled","Bonded")))))</f>
        <v/>
      </c>
      <c r="M195" s="0">
        <f>if(L195="Shipped",L195, IF(L195="Loose", L195, if(J195="yes", CONCATENATE("Pending ", L195), IF(I195="yes", IF(B195="Internal", "Internal", L195), IF(L195="Bonded", L195, CONCATENATE(L195, " Bonded"))))))</f>
        <v/>
      </c>
      <c r="N195" s="0">
        <f>if(len(C195)&lt;2, "", if(H195="yes", "certified", IF(ISERROR(SEARCH("TE",C195)), "PMI", "TE")))</f>
        <v/>
      </c>
      <c r="O195" s="0">
        <f>IF(L195="Shipped",'Production Log'!K195,"")</f>
        <v/>
      </c>
      <c r="P195" s="0">
        <f>IF(ISERROR(SEARCH("Bonded", M195)), CONCATENATE(M195," ", N195), M195)</f>
        <v/>
      </c>
      <c r="Q195" s="0" t="s">
        <v>52</v>
      </c>
      <c r="R195" s="0">
        <f>'Production Log'!L195</f>
        <v/>
      </c>
      <c r="S195" s="0" t="s">
        <v>52</v>
      </c>
      <c r="T195" s="0">
        <f>'Production Log'!M195</f>
        <v/>
      </c>
      <c r="U195" s="204">
        <f>'Production Log'!K195</f>
        <v/>
      </c>
      <c r="V195" s="204" t="s">
        <v>87</v>
      </c>
      <c r="W195" s="204" t="n"/>
    </row>
    <row r="196">
      <c r="A196" s="0">
        <f>'Production Log'!A196</f>
        <v/>
      </c>
      <c r="B196" s="0">
        <f>'Production Log'!B196</f>
        <v/>
      </c>
      <c r="C196" s="0">
        <f>'Production Log'!F196</f>
        <v/>
      </c>
      <c r="D196" s="0">
        <f>'Production Log'!W196</f>
        <v/>
      </c>
      <c r="E196" s="0">
        <f>'Production Log'!X196</f>
        <v/>
      </c>
      <c r="F196" s="0">
        <f>'Production Log'!Y196</f>
        <v/>
      </c>
      <c r="G196" s="0">
        <f>'Production Log'!Z196</f>
        <v/>
      </c>
      <c r="H196" s="0">
        <f>'Production Log'!C196</f>
        <v/>
      </c>
      <c r="I196" s="0">
        <f>IF(B196="Sold", "yes", IF(LEN(F196)&gt;1,IF(LEN(G196)&gt;1,IF(LEN(E196)&gt;1,IF(LEN(D196)&gt;1,"yes","no"),"no"),"no") ,"no"))</f>
        <v/>
      </c>
      <c r="J196" s="0">
        <f>IF(B196="Issues","yes", IF(B196="Cosmetic Issue", "yes", IF(B196="Perf Issue", "yes","")))</f>
        <v/>
      </c>
      <c r="K196" s="0">
        <f>IF(B196="Dead", "yes","")</f>
        <v/>
      </c>
      <c r="L196" s="0">
        <f>IF(K196="yes", "Dead", IF(LEN(D196)&lt;2,"Loose", (IF(B196="Sold","Shipped",IF(I196="yes","Assembled","Bonded")))))</f>
        <v/>
      </c>
      <c r="M196" s="0">
        <f>if(L196="Shipped",L196, IF(L196="Loose", L196, if(J196="yes", CONCATENATE("Pending ", L196), IF(I196="yes", IF(B196="Internal", "Internal", L196), IF(L196="Bonded", L196, CONCATENATE(L196, " Bonded"))))))</f>
        <v/>
      </c>
      <c r="N196" s="0">
        <f>if(len(C196)&lt;2, "", if(H196="yes", "certified", IF(ISERROR(SEARCH("TE",C196)), "PMI", "TE")))</f>
        <v/>
      </c>
      <c r="O196" s="0">
        <f>IF(L196="Shipped",'Production Log'!K196,"")</f>
        <v/>
      </c>
      <c r="P196" s="0">
        <f>IF(ISERROR(SEARCH("Bonded", M196)), CONCATENATE(M196," ", N196), M196)</f>
        <v/>
      </c>
      <c r="Q196" s="0" t="s">
        <v>52</v>
      </c>
      <c r="R196" s="0">
        <f>'Production Log'!L196</f>
        <v/>
      </c>
      <c r="S196" s="0" t="s">
        <v>52</v>
      </c>
      <c r="T196" s="0">
        <f>'Production Log'!M196</f>
        <v/>
      </c>
      <c r="U196" s="204">
        <f>'Production Log'!K196</f>
        <v/>
      </c>
      <c r="V196" s="204" t="s">
        <v>87</v>
      </c>
      <c r="W196" s="204" t="n"/>
    </row>
    <row r="197">
      <c r="A197" s="0">
        <f>'Production Log'!A197</f>
        <v/>
      </c>
      <c r="B197" s="0">
        <f>'Production Log'!B197</f>
        <v/>
      </c>
      <c r="C197" s="0">
        <f>'Production Log'!F197</f>
        <v/>
      </c>
      <c r="D197" s="0">
        <f>'Production Log'!W197</f>
        <v/>
      </c>
      <c r="E197" s="0">
        <f>'Production Log'!X197</f>
        <v/>
      </c>
      <c r="F197" s="0">
        <f>'Production Log'!Y197</f>
        <v/>
      </c>
      <c r="G197" s="0">
        <f>'Production Log'!Z197</f>
        <v/>
      </c>
      <c r="H197" s="0">
        <f>'Production Log'!C197</f>
        <v/>
      </c>
      <c r="I197" s="0">
        <f>IF(B197="Sold", "yes", IF(LEN(F197)&gt;1,IF(LEN(G197)&gt;1,IF(LEN(E197)&gt;1,IF(LEN(D197)&gt;1,"yes","no"),"no"),"no") ,"no"))</f>
        <v/>
      </c>
      <c r="J197" s="0">
        <f>IF(B197="Issues","yes", IF(B197="Cosmetic Issue", "yes", IF(B197="Perf Issue", "yes","")))</f>
        <v/>
      </c>
      <c r="K197" s="0">
        <f>IF(B197="Dead", "yes","")</f>
        <v/>
      </c>
      <c r="L197" s="0">
        <f>IF(K197="yes", "Dead", IF(LEN(D197)&lt;2,"Loose", (IF(B197="Sold","Shipped",IF(I197="yes","Assembled","Bonded")))))</f>
        <v/>
      </c>
      <c r="M197" s="0">
        <f>if(L197="Shipped",L197, IF(L197="Loose", L197, if(J197="yes", CONCATENATE("Pending ", L197), IF(I197="yes", IF(B197="Internal", "Internal", L197), IF(L197="Bonded", L197, CONCATENATE(L197, " Bonded"))))))</f>
        <v/>
      </c>
      <c r="N197" s="0">
        <f>if(len(C197)&lt;2, "", if(H197="yes", "certified", IF(ISERROR(SEARCH("TE",C197)), "PMI", "TE")))</f>
        <v/>
      </c>
      <c r="O197" s="0">
        <f>IF(L197="Shipped",'Production Log'!K197,"")</f>
        <v/>
      </c>
      <c r="P197" s="0">
        <f>IF(ISERROR(SEARCH("Bonded", M197)), CONCATENATE(M197," ", N197), M197)</f>
        <v/>
      </c>
      <c r="Q197" s="0" t="s">
        <v>52</v>
      </c>
      <c r="R197" s="0">
        <f>'Production Log'!L197</f>
        <v/>
      </c>
      <c r="S197" s="0" t="s">
        <v>52</v>
      </c>
      <c r="T197" s="0">
        <f>'Production Log'!M197</f>
        <v/>
      </c>
      <c r="U197" s="204">
        <f>'Production Log'!K197</f>
        <v/>
      </c>
      <c r="V197" s="204" t="s">
        <v>87</v>
      </c>
      <c r="W197" s="204" t="n"/>
    </row>
    <row r="198">
      <c r="A198" s="0">
        <f>'Production Log'!A198</f>
        <v/>
      </c>
      <c r="B198" s="0">
        <f>'Production Log'!B198</f>
        <v/>
      </c>
      <c r="C198" s="0">
        <f>'Production Log'!F198</f>
        <v/>
      </c>
      <c r="D198" s="0">
        <f>'Production Log'!W198</f>
        <v/>
      </c>
      <c r="E198" s="0">
        <f>'Production Log'!X198</f>
        <v/>
      </c>
      <c r="F198" s="0">
        <f>'Production Log'!Y198</f>
        <v/>
      </c>
      <c r="G198" s="0">
        <f>'Production Log'!Z198</f>
        <v/>
      </c>
      <c r="H198" s="0">
        <f>'Production Log'!C198</f>
        <v/>
      </c>
      <c r="I198" s="0">
        <f>IF(B198="Sold", "yes", IF(LEN(F198)&gt;1,IF(LEN(G198)&gt;1,IF(LEN(E198)&gt;1,IF(LEN(D198)&gt;1,"yes","no"),"no"),"no") ,"no"))</f>
        <v/>
      </c>
      <c r="J198" s="0">
        <f>IF(B198="Issues","yes", IF(B198="Cosmetic Issue", "yes", IF(B198="Perf Issue", "yes","")))</f>
        <v/>
      </c>
      <c r="K198" s="0">
        <f>IF(B198="Dead", "yes","")</f>
        <v/>
      </c>
      <c r="L198" s="0">
        <f>IF(K198="yes", "Dead", IF(LEN(D198)&lt;2,"Loose", (IF(B198="Sold","Shipped",IF(I198="yes","Assembled","Bonded")))))</f>
        <v/>
      </c>
      <c r="M198" s="0">
        <f>if(L198="Shipped",L198, IF(L198="Loose", L198, if(J198="yes", CONCATENATE("Pending ", L198), IF(I198="yes", IF(B198="Internal", "Internal", L198), IF(L198="Bonded", L198, CONCATENATE(L198, " Bonded"))))))</f>
        <v/>
      </c>
      <c r="N198" s="0">
        <f>if(len(C198)&lt;2, "", if(H198="yes", "certified", IF(ISERROR(SEARCH("TE",C198)), "PMI", "TE")))</f>
        <v/>
      </c>
      <c r="O198" s="0">
        <f>IF(L198="Shipped",'Production Log'!K198,"")</f>
        <v/>
      </c>
      <c r="P198" s="0">
        <f>IF(ISERROR(SEARCH("Bonded", M198)), CONCATENATE(M198," ", N198), M198)</f>
        <v/>
      </c>
      <c r="Q198" s="0" t="s">
        <v>52</v>
      </c>
      <c r="R198" s="0">
        <f>'Production Log'!L198</f>
        <v/>
      </c>
      <c r="S198" s="0" t="s">
        <v>52</v>
      </c>
      <c r="T198" s="0">
        <f>'Production Log'!M198</f>
        <v/>
      </c>
      <c r="U198" s="204">
        <f>'Production Log'!K198</f>
        <v/>
      </c>
      <c r="V198" s="204" t="s">
        <v>87</v>
      </c>
      <c r="W198" s="204" t="n"/>
    </row>
    <row r="199">
      <c r="A199" s="0">
        <f>'Production Log'!A199</f>
        <v/>
      </c>
      <c r="B199" s="0">
        <f>'Production Log'!B199</f>
        <v/>
      </c>
      <c r="C199" s="0">
        <f>'Production Log'!F199</f>
        <v/>
      </c>
      <c r="D199" s="0">
        <f>'Production Log'!W199</f>
        <v/>
      </c>
      <c r="E199" s="0">
        <f>'Production Log'!X199</f>
        <v/>
      </c>
      <c r="F199" s="0">
        <f>'Production Log'!Y199</f>
        <v/>
      </c>
      <c r="G199" s="0">
        <f>'Production Log'!Z199</f>
        <v/>
      </c>
      <c r="H199" s="0">
        <f>'Production Log'!C199</f>
        <v/>
      </c>
      <c r="I199" s="0">
        <f>IF(B199="Sold", "yes", IF(LEN(F199)&gt;1,IF(LEN(G199)&gt;1,IF(LEN(E199)&gt;1,IF(LEN(D199)&gt;1,"yes","no"),"no"),"no") ,"no"))</f>
        <v/>
      </c>
      <c r="J199" s="0">
        <f>IF(B199="Issues","yes", IF(B199="Cosmetic Issue", "yes", IF(B199="Perf Issue", "yes","")))</f>
        <v/>
      </c>
      <c r="K199" s="0">
        <f>IF(B199="Dead", "yes","")</f>
        <v/>
      </c>
      <c r="L199" s="0">
        <f>IF(K199="yes", "Dead", IF(LEN(D199)&lt;2,"Loose", (IF(B199="Sold","Shipped",IF(I199="yes","Assembled","Bonded")))))</f>
        <v/>
      </c>
      <c r="M199" s="0">
        <f>if(L199="Shipped",L199, IF(L199="Loose", L199, if(J199="yes", CONCATENATE("Pending ", L199), IF(I199="yes", IF(B199="Internal", "Internal", L199), IF(L199="Bonded", L199, CONCATENATE(L199, " Bonded"))))))</f>
        <v/>
      </c>
      <c r="N199" s="0">
        <f>if(len(C199)&lt;2, "", if(H199="yes", "certified", IF(ISERROR(SEARCH("TE",C199)), "PMI", "TE")))</f>
        <v/>
      </c>
      <c r="O199" s="0">
        <f>IF(L199="Shipped",'Production Log'!K199,"")</f>
        <v/>
      </c>
      <c r="P199" s="0">
        <f>IF(ISERROR(SEARCH("Bonded", M199)), CONCATENATE(M199," ", N199), M199)</f>
        <v/>
      </c>
      <c r="Q199" s="0" t="s">
        <v>52</v>
      </c>
      <c r="R199" s="0">
        <f>'Production Log'!L199</f>
        <v/>
      </c>
      <c r="S199" s="0" t="s">
        <v>52</v>
      </c>
      <c r="T199" s="0">
        <f>'Production Log'!M199</f>
        <v/>
      </c>
      <c r="U199" s="204">
        <f>'Production Log'!K199</f>
        <v/>
      </c>
      <c r="V199" s="204" t="s">
        <v>87</v>
      </c>
      <c r="W199" s="204" t="n"/>
    </row>
    <row r="200">
      <c r="A200" s="0">
        <f>'Production Log'!A200</f>
        <v/>
      </c>
      <c r="B200" s="0">
        <f>'Production Log'!B200</f>
        <v/>
      </c>
      <c r="C200" s="0">
        <f>'Production Log'!F200</f>
        <v/>
      </c>
      <c r="D200" s="0">
        <f>'Production Log'!W200</f>
        <v/>
      </c>
      <c r="E200" s="0">
        <f>'Production Log'!X200</f>
        <v/>
      </c>
      <c r="F200" s="0">
        <f>'Production Log'!Y200</f>
        <v/>
      </c>
      <c r="G200" s="0">
        <f>'Production Log'!Z200</f>
        <v/>
      </c>
      <c r="H200" s="0">
        <f>'Production Log'!C200</f>
        <v/>
      </c>
      <c r="I200" s="0">
        <f>IF(B200="Sold", "yes", IF(LEN(F200)&gt;1,IF(LEN(G200)&gt;1,IF(LEN(E200)&gt;1,IF(LEN(D200)&gt;1,"yes","no"),"no"),"no") ,"no"))</f>
        <v/>
      </c>
      <c r="J200" s="0">
        <f>IF(B200="Issues","yes", IF(B200="Cosmetic Issue", "yes", IF(B200="Perf Issue", "yes","")))</f>
        <v/>
      </c>
      <c r="K200" s="0">
        <f>IF(B200="Dead", "yes","")</f>
        <v/>
      </c>
      <c r="L200" s="0">
        <f>IF(K200="yes", "Dead", IF(LEN(D200)&lt;2,"Loose", (IF(B200="Sold","Shipped",IF(I200="yes","Assembled","Bonded")))))</f>
        <v/>
      </c>
      <c r="M200" s="0">
        <f>if(L200="Shipped",L200, IF(L200="Loose", L200, if(J200="yes", CONCATENATE("Pending ", L200), IF(I200="yes", IF(B200="Internal", "Internal", L200), IF(L200="Bonded", L200, CONCATENATE(L200, " Bonded"))))))</f>
        <v/>
      </c>
      <c r="N200" s="0">
        <f>if(len(C200)&lt;2, "", if(H200="yes", "certified", IF(ISERROR(SEARCH("TE",C200)), "PMI", "TE")))</f>
        <v/>
      </c>
      <c r="O200" s="0">
        <f>IF(L200="Shipped",'Production Log'!K200,"")</f>
        <v/>
      </c>
      <c r="P200" s="0">
        <f>IF(ISERROR(SEARCH("Bonded", M200)), CONCATENATE(M200," ", N200), M200)</f>
        <v/>
      </c>
      <c r="Q200" s="0" t="s">
        <v>52</v>
      </c>
      <c r="R200" s="0">
        <f>'Production Log'!L200</f>
        <v/>
      </c>
      <c r="S200" s="0" t="s">
        <v>52</v>
      </c>
      <c r="T200" s="0">
        <f>'Production Log'!M200</f>
        <v/>
      </c>
      <c r="U200" s="204">
        <f>'Production Log'!K200</f>
        <v/>
      </c>
      <c r="V200" s="204" t="s">
        <v>88</v>
      </c>
      <c r="W200" s="204" t="n"/>
    </row>
    <row r="201">
      <c r="A201" s="0">
        <f>'Production Log'!A201</f>
        <v/>
      </c>
      <c r="B201" s="0">
        <f>'Production Log'!B201</f>
        <v/>
      </c>
      <c r="C201" s="0">
        <f>'Production Log'!F201</f>
        <v/>
      </c>
      <c r="D201" s="0">
        <f>'Production Log'!W201</f>
        <v/>
      </c>
      <c r="E201" s="0">
        <f>'Production Log'!X201</f>
        <v/>
      </c>
      <c r="F201" s="0">
        <f>'Production Log'!Y201</f>
        <v/>
      </c>
      <c r="G201" s="0">
        <f>'Production Log'!Z201</f>
        <v/>
      </c>
      <c r="H201" s="0">
        <f>'Production Log'!C201</f>
        <v/>
      </c>
      <c r="I201" s="0">
        <f>IF(B201="Sold", "yes", IF(LEN(F201)&gt;1,IF(LEN(G201)&gt;1,IF(LEN(E201)&gt;1,IF(LEN(D201)&gt;1,"yes","no"),"no"),"no") ,"no"))</f>
        <v/>
      </c>
      <c r="J201" s="0">
        <f>IF(B201="Issues","yes", IF(B201="Cosmetic Issue", "yes", IF(B201="Perf Issue", "yes","")))</f>
        <v/>
      </c>
      <c r="K201" s="0">
        <f>IF(B201="Dead", "yes","")</f>
        <v/>
      </c>
      <c r="L201" s="0">
        <f>IF(K201="yes", "Dead", IF(LEN(D201)&lt;2,"Loose", (IF(B201="Sold","Shipped",IF(I201="yes","Assembled","Bonded")))))</f>
        <v/>
      </c>
      <c r="M201" s="0">
        <f>if(L201="Shipped",L201, IF(L201="Loose", L201, if(J201="yes", CONCATENATE("Pending ", L201), IF(I201="yes", IF(B201="Internal", "Internal", L201), IF(L201="Bonded", L201, CONCATENATE(L201, " Bonded"))))))</f>
        <v/>
      </c>
      <c r="N201" s="0">
        <f>if(len(C201)&lt;2, "", if(H201="yes", "certified", IF(ISERROR(SEARCH("TE",C201)), "PMI", "TE")))</f>
        <v/>
      </c>
      <c r="O201" s="0">
        <f>IF(L201="Shipped",'Production Log'!K201,"")</f>
        <v/>
      </c>
      <c r="P201" s="0">
        <f>IF(ISERROR(SEARCH("Bonded", M201)), CONCATENATE(M201," ", N201), M201)</f>
        <v/>
      </c>
      <c r="Q201" s="0" t="s">
        <v>52</v>
      </c>
      <c r="R201" s="0">
        <f>'Production Log'!L201</f>
        <v/>
      </c>
      <c r="S201" s="0" t="s">
        <v>52</v>
      </c>
      <c r="T201" s="0">
        <f>'Production Log'!M201</f>
        <v/>
      </c>
      <c r="U201" s="204">
        <f>'Production Log'!K201</f>
        <v/>
      </c>
      <c r="V201" s="204" t="s">
        <v>88</v>
      </c>
      <c r="W201" s="204" t="n"/>
    </row>
    <row r="202">
      <c r="A202" s="0">
        <f>'Production Log'!A202</f>
        <v/>
      </c>
      <c r="B202" s="0">
        <f>'Production Log'!B202</f>
        <v/>
      </c>
      <c r="C202" s="0">
        <f>'Production Log'!F202</f>
        <v/>
      </c>
      <c r="D202" s="0">
        <f>'Production Log'!W202</f>
        <v/>
      </c>
      <c r="E202" s="0">
        <f>'Production Log'!X202</f>
        <v/>
      </c>
      <c r="F202" s="0">
        <f>'Production Log'!Y202</f>
        <v/>
      </c>
      <c r="G202" s="0">
        <f>'Production Log'!Z202</f>
        <v/>
      </c>
      <c r="H202" s="0">
        <f>'Production Log'!C202</f>
        <v/>
      </c>
      <c r="I202" s="0">
        <f>IF(B202="Sold", "yes", IF(LEN(F202)&gt;1,IF(LEN(G202)&gt;1,IF(LEN(E202)&gt;1,IF(LEN(D202)&gt;1,"yes","no"),"no"),"no") ,"no"))</f>
        <v/>
      </c>
      <c r="J202" s="0">
        <f>IF(B202="Issues","yes", IF(B202="Cosmetic Issue", "yes", IF(B202="Perf Issue", "yes","")))</f>
        <v/>
      </c>
      <c r="K202" s="0">
        <f>IF(B202="Dead", "yes","")</f>
        <v/>
      </c>
      <c r="L202" s="0">
        <f>IF(K202="yes", "Dead", IF(LEN(D202)&lt;2,"Loose", (IF(B202="Sold","Shipped",IF(I202="yes","Assembled","Bonded")))))</f>
        <v/>
      </c>
      <c r="M202" s="0">
        <f>if(L202="Shipped",L202, IF(L202="Loose", L202, if(J202="yes", CONCATENATE("Pending ", L202), IF(I202="yes", IF(B202="Internal", "Internal", L202), IF(L202="Bonded", L202, CONCATENATE(L202, " Bonded"))))))</f>
        <v/>
      </c>
      <c r="N202" s="0">
        <f>if(len(C202)&lt;2, "", if(H202="yes", "certified", IF(ISERROR(SEARCH("TE",C202)), "PMI", "TE")))</f>
        <v/>
      </c>
      <c r="O202" s="0">
        <f>IF(L202="Shipped",'Production Log'!K202,"")</f>
        <v/>
      </c>
      <c r="P202" s="0">
        <f>IF(ISERROR(SEARCH("Bonded", M202)), CONCATENATE(M202," ", N202), M202)</f>
        <v/>
      </c>
      <c r="Q202" s="0" t="s">
        <v>52</v>
      </c>
      <c r="R202" s="0">
        <f>'Production Log'!L202</f>
        <v/>
      </c>
      <c r="S202" s="0" t="s">
        <v>52</v>
      </c>
      <c r="T202" s="0">
        <f>'Production Log'!M202</f>
        <v/>
      </c>
      <c r="U202" s="204">
        <f>'Production Log'!K202</f>
        <v/>
      </c>
      <c r="V202" s="204" t="s">
        <v>88</v>
      </c>
      <c r="W202" s="204" t="n"/>
    </row>
    <row r="203">
      <c r="A203" s="0">
        <f>'Production Log'!A203</f>
        <v/>
      </c>
      <c r="B203" s="0">
        <f>'Production Log'!B203</f>
        <v/>
      </c>
      <c r="C203" s="0">
        <f>'Production Log'!F203</f>
        <v/>
      </c>
      <c r="D203" s="0">
        <f>'Production Log'!W203</f>
        <v/>
      </c>
      <c r="E203" s="0">
        <f>'Production Log'!X203</f>
        <v/>
      </c>
      <c r="F203" s="0">
        <f>'Production Log'!Y203</f>
        <v/>
      </c>
      <c r="G203" s="0">
        <f>'Production Log'!Z203</f>
        <v/>
      </c>
      <c r="H203" s="0">
        <f>'Production Log'!C203</f>
        <v/>
      </c>
      <c r="I203" s="0">
        <f>IF(B203="Sold", "yes", IF(LEN(F203)&gt;1,IF(LEN(G203)&gt;1,IF(LEN(E203)&gt;1,IF(LEN(D203)&gt;1,"yes","no"),"no"),"no") ,"no"))</f>
        <v/>
      </c>
      <c r="J203" s="0">
        <f>IF(B203="Issues","yes", IF(B203="Cosmetic Issue", "yes", IF(B203="Perf Issue", "yes","")))</f>
        <v/>
      </c>
      <c r="K203" s="0">
        <f>IF(B203="Dead", "yes","")</f>
        <v/>
      </c>
      <c r="L203" s="0">
        <f>IF(K203="yes", "Dead", IF(LEN(D203)&lt;2,"Loose", (IF(B203="Sold","Shipped",IF(I203="yes","Assembled","Bonded")))))</f>
        <v/>
      </c>
      <c r="M203" s="0">
        <f>if(L203="Shipped",L203, IF(L203="Loose", L203, if(J203="yes", CONCATENATE("Pending ", L203), IF(I203="yes", IF(B203="Internal", "Internal", L203), IF(L203="Bonded", L203, CONCATENATE(L203, " Bonded"))))))</f>
        <v/>
      </c>
      <c r="N203" s="0">
        <f>if(len(C203)&lt;2, "", if(H203="yes", "certified", IF(ISERROR(SEARCH("TE",C203)), "PMI", "TE")))</f>
        <v/>
      </c>
      <c r="O203" s="0">
        <f>IF(L203="Shipped",'Production Log'!K203,"")</f>
        <v/>
      </c>
      <c r="P203" s="0">
        <f>IF(ISERROR(SEARCH("Bonded", M203)), CONCATENATE(M203," ", N203), M203)</f>
        <v/>
      </c>
      <c r="Q203" s="0" t="s">
        <v>54</v>
      </c>
      <c r="R203" s="0">
        <f>'Production Log'!L203</f>
        <v/>
      </c>
      <c r="S203" s="0" t="s">
        <v>54</v>
      </c>
      <c r="T203" s="0">
        <f>'Production Log'!M203</f>
        <v/>
      </c>
      <c r="U203" s="204">
        <f>'Production Log'!K203</f>
        <v/>
      </c>
      <c r="V203" s="204" t="s">
        <v>77</v>
      </c>
      <c r="W203" s="204" t="n"/>
    </row>
    <row r="204">
      <c r="A204" s="0">
        <f>'Production Log'!A204</f>
        <v/>
      </c>
      <c r="B204" s="0">
        <f>'Production Log'!B204</f>
        <v/>
      </c>
      <c r="C204" s="0">
        <f>'Production Log'!F204</f>
        <v/>
      </c>
      <c r="D204" s="0">
        <f>'Production Log'!W204</f>
        <v/>
      </c>
      <c r="E204" s="0">
        <f>'Production Log'!X204</f>
        <v/>
      </c>
      <c r="F204" s="0">
        <f>'Production Log'!Y204</f>
        <v/>
      </c>
      <c r="G204" s="0">
        <f>'Production Log'!Z204</f>
        <v/>
      </c>
      <c r="H204" s="0">
        <f>'Production Log'!C204</f>
        <v/>
      </c>
      <c r="I204" s="0">
        <f>IF(B204="Sold", "yes", IF(LEN(F204)&gt;1,IF(LEN(G204)&gt;1,IF(LEN(E204)&gt;1,IF(LEN(D204)&gt;1,"yes","no"),"no"),"no") ,"no"))</f>
        <v/>
      </c>
      <c r="J204" s="0">
        <f>IF(B204="Issues","yes", IF(B204="Cosmetic Issue", "yes", IF(B204="Perf Issue", "yes","")))</f>
        <v/>
      </c>
      <c r="K204" s="0">
        <f>IF(B204="Dead", "yes","")</f>
        <v/>
      </c>
      <c r="L204" s="0">
        <f>IF(K204="yes", "Dead", IF(LEN(D204)&lt;2,"Loose", (IF(B204="Sold","Shipped",IF(I204="yes","Assembled","Bonded")))))</f>
        <v/>
      </c>
      <c r="M204" s="0">
        <f>if(L204="Shipped",L204, IF(L204="Loose", L204, if(J204="yes", CONCATENATE("Pending ", L204), IF(I204="yes", IF(B204="Internal", "Internal", L204), IF(L204="Bonded", L204, CONCATENATE(L204, " Bonded"))))))</f>
        <v/>
      </c>
      <c r="N204" s="0">
        <f>if(len(C204)&lt;2, "", if(H204="yes", "certified", IF(ISERROR(SEARCH("TE",C204)), "PMI", "TE")))</f>
        <v/>
      </c>
      <c r="O204" s="0">
        <f>IF(L204="Shipped",'Production Log'!K204,"")</f>
        <v/>
      </c>
      <c r="P204" s="0">
        <f>IF(ISERROR(SEARCH("Bonded", M204)), CONCATENATE(M204," ", N204), M204)</f>
        <v/>
      </c>
      <c r="Q204" s="0" t="s">
        <v>54</v>
      </c>
      <c r="R204" s="0">
        <f>'Production Log'!L204</f>
        <v/>
      </c>
      <c r="S204" s="0" t="s">
        <v>54</v>
      </c>
      <c r="T204" s="0">
        <f>'Production Log'!M204</f>
        <v/>
      </c>
      <c r="U204" s="204">
        <f>'Production Log'!K204</f>
        <v/>
      </c>
      <c r="V204" s="204" t="s">
        <v>77</v>
      </c>
      <c r="W204" s="204" t="n"/>
    </row>
    <row r="205">
      <c r="A205" s="0">
        <f>'Production Log'!A205</f>
        <v/>
      </c>
      <c r="B205" s="0">
        <f>'Production Log'!B205</f>
        <v/>
      </c>
      <c r="C205" s="0">
        <f>'Production Log'!F205</f>
        <v/>
      </c>
      <c r="D205" s="0">
        <f>'Production Log'!W205</f>
        <v/>
      </c>
      <c r="E205" s="0">
        <f>'Production Log'!X205</f>
        <v/>
      </c>
      <c r="F205" s="0">
        <f>'Production Log'!Y205</f>
        <v/>
      </c>
      <c r="G205" s="0">
        <f>'Production Log'!Z205</f>
        <v/>
      </c>
      <c r="H205" s="0">
        <f>'Production Log'!C205</f>
        <v/>
      </c>
      <c r="I205" s="0">
        <f>IF(B205="Sold", "yes", IF(LEN(F205)&gt;1,IF(LEN(G205)&gt;1,IF(LEN(E205)&gt;1,IF(LEN(D205)&gt;1,"yes","no"),"no"),"no") ,"no"))</f>
        <v/>
      </c>
      <c r="J205" s="0">
        <f>IF(B205="Issues","yes", IF(B205="Cosmetic Issue", "yes", IF(B205="Perf Issue", "yes","")))</f>
        <v/>
      </c>
      <c r="K205" s="0">
        <f>IF(B205="Dead", "yes","")</f>
        <v/>
      </c>
      <c r="L205" s="0">
        <f>IF(K205="yes", "Dead", IF(LEN(D205)&lt;2,"Loose", (IF(B205="Sold","Shipped",IF(I205="yes","Assembled","Bonded")))))</f>
        <v/>
      </c>
      <c r="M205" s="0">
        <f>if(L205="Shipped",L205, IF(L205="Loose", L205, if(J205="yes", CONCATENATE("Pending ", L205), IF(I205="yes", IF(B205="Internal", "Internal", L205), IF(L205="Bonded", L205, CONCATENATE(L205, " Bonded"))))))</f>
        <v/>
      </c>
      <c r="N205" s="0">
        <f>if(len(C205)&lt;2, "", if(H205="yes", "certified", IF(ISERROR(SEARCH("TE",C205)), "PMI", "TE")))</f>
        <v/>
      </c>
      <c r="O205" s="0">
        <f>IF(L205="Shipped",'Production Log'!K205,"")</f>
        <v/>
      </c>
      <c r="P205" s="0">
        <f>IF(ISERROR(SEARCH("Bonded", M205)), CONCATENATE(M205," ", N205), M205)</f>
        <v/>
      </c>
      <c r="Q205" s="0" t="s">
        <v>54</v>
      </c>
      <c r="R205" s="0">
        <f>'Production Log'!L205</f>
        <v/>
      </c>
      <c r="S205" s="0" t="s">
        <v>54</v>
      </c>
      <c r="T205" s="0">
        <f>'Production Log'!M205</f>
        <v/>
      </c>
      <c r="U205" s="204">
        <f>'Production Log'!K205</f>
        <v/>
      </c>
      <c r="V205" s="204" t="s">
        <v>85</v>
      </c>
      <c r="W205" s="204" t="n"/>
    </row>
    <row r="206">
      <c r="A206" s="0">
        <f>'Production Log'!A206</f>
        <v/>
      </c>
      <c r="B206" s="0">
        <f>'Production Log'!B206</f>
        <v/>
      </c>
      <c r="C206" s="0">
        <f>'Production Log'!F206</f>
        <v/>
      </c>
      <c r="D206" s="0">
        <f>'Production Log'!W206</f>
        <v/>
      </c>
      <c r="E206" s="0">
        <f>'Production Log'!X206</f>
        <v/>
      </c>
      <c r="F206" s="0">
        <f>'Production Log'!Y206</f>
        <v/>
      </c>
      <c r="G206" s="0">
        <f>'Production Log'!Z206</f>
        <v/>
      </c>
      <c r="H206" s="0">
        <f>'Production Log'!C206</f>
        <v/>
      </c>
      <c r="I206" s="0">
        <f>IF(B206="Sold", "yes", IF(LEN(F206)&gt;1,IF(LEN(G206)&gt;1,IF(LEN(E206)&gt;1,IF(LEN(D206)&gt;1,"yes","no"),"no"),"no") ,"no"))</f>
        <v/>
      </c>
      <c r="J206" s="0">
        <f>IF(B206="Issues","yes", IF(B206="Cosmetic Issue", "yes", IF(B206="Perf Issue", "yes","")))</f>
        <v/>
      </c>
      <c r="K206" s="0">
        <f>IF(B206="Dead", "yes","")</f>
        <v/>
      </c>
      <c r="L206" s="0">
        <f>IF(K206="yes", "Dead", IF(LEN(D206)&lt;2,"Loose", (IF(B206="Sold","Shipped",IF(I206="yes","Assembled","Bonded")))))</f>
        <v/>
      </c>
      <c r="M206" s="0">
        <f>if(L206="Shipped",L206, IF(L206="Loose", L206, if(J206="yes", CONCATENATE("Pending ", L206), IF(I206="yes", IF(B206="Internal", "Internal", L206), IF(L206="Bonded", L206, CONCATENATE(L206, " Bonded"))))))</f>
        <v/>
      </c>
      <c r="N206" s="0">
        <f>if(len(C206)&lt;2, "", if(H206="yes", "certified", IF(ISERROR(SEARCH("TE",C206)), "PMI", "TE")))</f>
        <v/>
      </c>
      <c r="O206" s="0">
        <f>IF(L206="Shipped",'Production Log'!K206,"")</f>
        <v/>
      </c>
      <c r="P206" s="0">
        <f>IF(ISERROR(SEARCH("Bonded", M206)), CONCATENATE(M206," ", N206), M206)</f>
        <v/>
      </c>
      <c r="Q206" s="0" t="s">
        <v>54</v>
      </c>
      <c r="R206" s="0">
        <f>'Production Log'!L206</f>
        <v/>
      </c>
      <c r="S206" s="0" t="s">
        <v>54</v>
      </c>
      <c r="T206" s="0">
        <f>'Production Log'!M206</f>
        <v/>
      </c>
      <c r="U206" s="204">
        <f>'Production Log'!K206</f>
        <v/>
      </c>
      <c r="V206" s="204" t="s">
        <v>89</v>
      </c>
      <c r="W206" s="204" t="n"/>
    </row>
    <row r="207">
      <c r="A207" s="0">
        <f>'Production Log'!A207</f>
        <v/>
      </c>
      <c r="B207" s="0">
        <f>'Production Log'!B207</f>
        <v/>
      </c>
      <c r="C207" s="0">
        <f>'Production Log'!F207</f>
        <v/>
      </c>
      <c r="D207" s="0">
        <f>'Production Log'!W207</f>
        <v/>
      </c>
      <c r="E207" s="0">
        <f>'Production Log'!X207</f>
        <v/>
      </c>
      <c r="F207" s="0">
        <f>'Production Log'!Y207</f>
        <v/>
      </c>
      <c r="G207" s="0">
        <f>'Production Log'!Z207</f>
        <v/>
      </c>
      <c r="H207" s="0">
        <f>'Production Log'!C207</f>
        <v/>
      </c>
      <c r="I207" s="0">
        <f>IF(B207="Sold", "yes", IF(LEN(F207)&gt;1,IF(LEN(G207)&gt;1,IF(LEN(E207)&gt;1,IF(LEN(D207)&gt;1,"yes","no"),"no"),"no") ,"no"))</f>
        <v/>
      </c>
      <c r="J207" s="0">
        <f>IF(B207="Issues","yes", IF(B207="Cosmetic Issue", "yes", IF(B207="Perf Issue", "yes","")))</f>
        <v/>
      </c>
      <c r="K207" s="0">
        <f>IF(B207="Dead", "yes","")</f>
        <v/>
      </c>
      <c r="L207" s="0">
        <f>IF(K207="yes", "Dead", IF(LEN(D207)&lt;2,"Loose", (IF(B207="Sold","Shipped",IF(I207="yes","Assembled","Bonded")))))</f>
        <v/>
      </c>
      <c r="M207" s="0">
        <f>if(L207="Shipped",L207, IF(L207="Loose", L207, if(J207="yes", CONCATENATE("Pending ", L207), IF(I207="yes", IF(B207="Internal", "Internal", L207), IF(L207="Bonded", L207, CONCATENATE(L207, " Bonded"))))))</f>
        <v/>
      </c>
      <c r="N207" s="0">
        <f>if(len(C207)&lt;2, "", if(H207="yes", "certified", IF(ISERROR(SEARCH("TE",C207)), "PMI", "TE")))</f>
        <v/>
      </c>
      <c r="O207" s="0">
        <f>IF(L207="Shipped",'Production Log'!K207,"")</f>
        <v/>
      </c>
      <c r="P207" s="0">
        <f>IF(ISERROR(SEARCH("Bonded", M207)), CONCATENATE(M207," ", N207), M207)</f>
        <v/>
      </c>
      <c r="Q207" s="0" t="s">
        <v>54</v>
      </c>
      <c r="R207" s="0">
        <f>'Production Log'!L207</f>
        <v/>
      </c>
      <c r="S207" s="0" t="s">
        <v>54</v>
      </c>
      <c r="T207" s="0">
        <f>'Production Log'!M207</f>
        <v/>
      </c>
      <c r="U207" s="204">
        <f>'Production Log'!K207</f>
        <v/>
      </c>
      <c r="V207" s="204" t="s">
        <v>77</v>
      </c>
      <c r="W207" s="204" t="n"/>
    </row>
    <row r="208">
      <c r="A208" s="0">
        <f>'Production Log'!A208</f>
        <v/>
      </c>
      <c r="B208" s="0">
        <f>'Production Log'!B208</f>
        <v/>
      </c>
      <c r="C208" s="0">
        <f>'Production Log'!F208</f>
        <v/>
      </c>
      <c r="D208" s="0">
        <f>'Production Log'!W208</f>
        <v/>
      </c>
      <c r="E208" s="0">
        <f>'Production Log'!X208</f>
        <v/>
      </c>
      <c r="F208" s="0">
        <f>'Production Log'!Y208</f>
        <v/>
      </c>
      <c r="G208" s="0">
        <f>'Production Log'!Z208</f>
        <v/>
      </c>
      <c r="H208" s="0">
        <f>'Production Log'!C208</f>
        <v/>
      </c>
      <c r="I208" s="0">
        <f>IF(B208="Sold", "yes", IF(LEN(F208)&gt;1,IF(LEN(G208)&gt;1,IF(LEN(E208)&gt;1,IF(LEN(D208)&gt;1,"yes","no"),"no"),"no") ,"no"))</f>
        <v/>
      </c>
      <c r="J208" s="0">
        <f>IF(B208="Issues","yes", IF(B208="Cosmetic Issue", "yes", IF(B208="Perf Issue", "yes","")))</f>
        <v/>
      </c>
      <c r="K208" s="0">
        <f>IF(B208="Dead", "yes","")</f>
        <v/>
      </c>
      <c r="L208" s="0">
        <f>IF(K208="yes", "Dead", IF(LEN(D208)&lt;2,"Loose", (IF(B208="Sold","Shipped",IF(I208="yes","Assembled","Bonded")))))</f>
        <v/>
      </c>
      <c r="M208" s="0">
        <f>if(L208="Shipped",L208, IF(L208="Loose", L208, if(J208="yes", CONCATENATE("Pending ", L208), IF(I208="yes", IF(B208="Internal", "Internal", L208), IF(L208="Bonded", L208, CONCATENATE(L208, " Bonded"))))))</f>
        <v/>
      </c>
      <c r="N208" s="0">
        <f>if(len(C208)&lt;2, "", if(H208="yes", "certified", IF(ISERROR(SEARCH("TE",C208)), "PMI", "TE")))</f>
        <v/>
      </c>
      <c r="O208" s="0">
        <f>IF(L208="Shipped",'Production Log'!K208,"")</f>
        <v/>
      </c>
      <c r="P208" s="0">
        <f>IF(ISERROR(SEARCH("Bonded", M208)), CONCATENATE(M208," ", N208), M208)</f>
        <v/>
      </c>
      <c r="Q208" s="0" t="s">
        <v>54</v>
      </c>
      <c r="R208" s="0">
        <f>'Production Log'!L208</f>
        <v/>
      </c>
      <c r="S208" s="0" t="s">
        <v>54</v>
      </c>
      <c r="T208" s="0">
        <f>'Production Log'!M208</f>
        <v/>
      </c>
      <c r="U208" s="204">
        <f>'Production Log'!K208</f>
        <v/>
      </c>
      <c r="V208" s="204" t="s">
        <v>90</v>
      </c>
      <c r="W208" s="204" t="n"/>
    </row>
    <row r="209">
      <c r="A209" s="0">
        <f>'Production Log'!A209</f>
        <v/>
      </c>
      <c r="B209" s="0">
        <f>'Production Log'!B209</f>
        <v/>
      </c>
      <c r="C209" s="0">
        <f>'Production Log'!F209</f>
        <v/>
      </c>
      <c r="D209" s="0">
        <f>'Production Log'!W209</f>
        <v/>
      </c>
      <c r="E209" s="0">
        <f>'Production Log'!X209</f>
        <v/>
      </c>
      <c r="F209" s="0">
        <f>'Production Log'!Y209</f>
        <v/>
      </c>
      <c r="G209" s="0">
        <f>'Production Log'!Z209</f>
        <v/>
      </c>
      <c r="H209" s="0">
        <f>'Production Log'!C209</f>
        <v/>
      </c>
      <c r="I209" s="0">
        <f>IF(B209="Sold", "yes", IF(LEN(F209)&gt;1,IF(LEN(G209)&gt;1,IF(LEN(E209)&gt;1,IF(LEN(D209)&gt;1,"yes","no"),"no"),"no") ,"no"))</f>
        <v/>
      </c>
      <c r="J209" s="0">
        <f>IF(B209="Issues","yes", IF(B209="Cosmetic Issue", "yes", IF(B209="Perf Issue", "yes","")))</f>
        <v/>
      </c>
      <c r="K209" s="0">
        <f>IF(B209="Dead", "yes","")</f>
        <v/>
      </c>
      <c r="L209" s="0">
        <f>IF(K209="yes", "Dead", IF(LEN(D209)&lt;2,"Loose", (IF(B209="Sold","Shipped",IF(I209="yes","Assembled","Bonded")))))</f>
        <v/>
      </c>
      <c r="M209" s="0">
        <f>if(L209="Shipped",L209, IF(L209="Loose", L209, if(J209="yes", CONCATENATE("Pending ", L209), IF(I209="yes", IF(B209="Internal", "Internal", L209), IF(L209="Bonded", L209, CONCATENATE(L209, " Bonded"))))))</f>
        <v/>
      </c>
      <c r="N209" s="0">
        <f>if(len(C209)&lt;2, "", if(H209="yes", "certified", IF(ISERROR(SEARCH("TE",C209)), "PMI", "TE")))</f>
        <v/>
      </c>
      <c r="O209" s="0">
        <f>IF(L209="Shipped",'Production Log'!K209,"")</f>
        <v/>
      </c>
      <c r="P209" s="0">
        <f>IF(ISERROR(SEARCH("Bonded", M209)), CONCATENATE(M209," ", N209), M209)</f>
        <v/>
      </c>
      <c r="Q209" s="0" t="s">
        <v>54</v>
      </c>
      <c r="R209" s="0">
        <f>'Production Log'!L209</f>
        <v/>
      </c>
      <c r="S209" s="0" t="s">
        <v>54</v>
      </c>
      <c r="T209" s="0">
        <f>'Production Log'!M209</f>
        <v/>
      </c>
      <c r="U209" s="204">
        <f>'Production Log'!K209</f>
        <v/>
      </c>
      <c r="V209" s="204" t="s">
        <v>85</v>
      </c>
      <c r="W209" s="204" t="n"/>
    </row>
    <row r="210">
      <c r="A210" s="0">
        <f>'Production Log'!A210</f>
        <v/>
      </c>
      <c r="B210" s="0">
        <f>'Production Log'!B210</f>
        <v/>
      </c>
      <c r="C210" s="0">
        <f>'Production Log'!F210</f>
        <v/>
      </c>
      <c r="D210" s="0">
        <f>'Production Log'!W210</f>
        <v/>
      </c>
      <c r="E210" s="0">
        <f>'Production Log'!X210</f>
        <v/>
      </c>
      <c r="F210" s="0">
        <f>'Production Log'!Y210</f>
        <v/>
      </c>
      <c r="G210" s="0">
        <f>'Production Log'!Z210</f>
        <v/>
      </c>
      <c r="H210" s="0">
        <f>'Production Log'!C210</f>
        <v/>
      </c>
      <c r="I210" s="0">
        <f>IF(B210="Sold", "yes", IF(LEN(F210)&gt;1,IF(LEN(G210)&gt;1,IF(LEN(E210)&gt;1,IF(LEN(D210)&gt;1,"yes","no"),"no"),"no") ,"no"))</f>
        <v/>
      </c>
      <c r="J210" s="0">
        <f>IF(B210="Issues","yes", IF(B210="Cosmetic Issue", "yes", IF(B210="Perf Issue", "yes","")))</f>
        <v/>
      </c>
      <c r="K210" s="0">
        <f>IF(B210="Dead", "yes","")</f>
        <v/>
      </c>
      <c r="L210" s="0">
        <f>IF(K210="yes", "Dead", IF(LEN(D210)&lt;2,"Loose", (IF(B210="Sold","Shipped",IF(I210="yes","Assembled","Bonded")))))</f>
        <v/>
      </c>
      <c r="M210" s="0">
        <f>if(L210="Shipped",L210, IF(L210="Loose", L210, if(J210="yes", CONCATENATE("Pending ", L210), IF(I210="yes", IF(B210="Internal", "Internal", L210), IF(L210="Bonded", L210, CONCATENATE(L210, " Bonded"))))))</f>
        <v/>
      </c>
      <c r="N210" s="0">
        <f>if(len(C210)&lt;2, "", if(H210="yes", "certified", IF(ISERROR(SEARCH("TE",C210)), "PMI", "TE")))</f>
        <v/>
      </c>
      <c r="O210" s="0">
        <f>IF(L210="Shipped",'Production Log'!K210,"")</f>
        <v/>
      </c>
      <c r="P210" s="0">
        <f>IF(ISERROR(SEARCH("Bonded", M210)), CONCATENATE(M210," ", N210), M210)</f>
        <v/>
      </c>
      <c r="Q210" s="0" t="s">
        <v>54</v>
      </c>
      <c r="R210" s="0">
        <f>'Production Log'!L210</f>
        <v/>
      </c>
      <c r="S210" s="0" t="s">
        <v>54</v>
      </c>
      <c r="T210" s="0">
        <f>'Production Log'!M210</f>
        <v/>
      </c>
      <c r="U210" s="204">
        <f>'Production Log'!K210</f>
        <v/>
      </c>
      <c r="V210" s="204" t="s">
        <v>77</v>
      </c>
      <c r="W210" s="204" t="n"/>
    </row>
    <row r="211">
      <c r="A211" s="0">
        <f>'Production Log'!A211</f>
        <v/>
      </c>
      <c r="B211" s="0">
        <f>'Production Log'!B211</f>
        <v/>
      </c>
      <c r="C211" s="0">
        <f>'Production Log'!F211</f>
        <v/>
      </c>
      <c r="D211" s="0">
        <f>'Production Log'!W211</f>
        <v/>
      </c>
      <c r="E211" s="0">
        <f>'Production Log'!X211</f>
        <v/>
      </c>
      <c r="F211" s="0">
        <f>'Production Log'!Y211</f>
        <v/>
      </c>
      <c r="G211" s="0">
        <f>'Production Log'!Z211</f>
        <v/>
      </c>
      <c r="H211" s="0">
        <f>'Production Log'!C211</f>
        <v/>
      </c>
      <c r="I211" s="0">
        <f>IF(B211="Sold", "yes", IF(LEN(F211)&gt;1,IF(LEN(G211)&gt;1,IF(LEN(E211)&gt;1,IF(LEN(D211)&gt;1,"yes","no"),"no"),"no") ,"no"))</f>
        <v/>
      </c>
      <c r="J211" s="0">
        <f>IF(B211="Issues","yes", IF(B211="Cosmetic Issue", "yes", IF(B211="Perf Issue", "yes","")))</f>
        <v/>
      </c>
      <c r="K211" s="0">
        <f>IF(B211="Dead", "yes","")</f>
        <v/>
      </c>
      <c r="L211" s="0">
        <f>IF(K211="yes", "Dead", IF(LEN(D211)&lt;2,"Loose", (IF(B211="Sold","Shipped",IF(I211="yes","Assembled","Bonded")))))</f>
        <v/>
      </c>
      <c r="M211" s="0">
        <f>if(L211="Shipped",L211, IF(L211="Loose", L211, if(J211="yes", CONCATENATE("Pending ", L211), IF(I211="yes", IF(B211="Internal", "Internal", L211), IF(L211="Bonded", L211, CONCATENATE(L211, " Bonded"))))))</f>
        <v/>
      </c>
      <c r="N211" s="0">
        <f>if(len(C211)&lt;2, "", if(H211="yes", "certified", IF(ISERROR(SEARCH("TE",C211)), "PMI", "TE")))</f>
        <v/>
      </c>
      <c r="O211" s="0">
        <f>IF(L211="Shipped",'Production Log'!K211,"")</f>
        <v/>
      </c>
      <c r="P211" s="0">
        <f>IF(ISERROR(SEARCH("Bonded", M211)), CONCATENATE(M211," ", N211), M211)</f>
        <v/>
      </c>
      <c r="Q211" s="0" t="s">
        <v>52</v>
      </c>
      <c r="R211" s="0">
        <f>'Production Log'!L211</f>
        <v/>
      </c>
      <c r="S211" s="0" t="s">
        <v>52</v>
      </c>
      <c r="T211" s="0">
        <f>'Production Log'!M211</f>
        <v/>
      </c>
      <c r="U211" s="204">
        <f>'Production Log'!K211</f>
        <v/>
      </c>
      <c r="V211" s="204" t="s">
        <v>88</v>
      </c>
      <c r="W211" s="204" t="n"/>
    </row>
    <row r="212">
      <c r="A212" s="0">
        <f>'Production Log'!A212</f>
        <v/>
      </c>
      <c r="B212" s="0">
        <f>'Production Log'!B212</f>
        <v/>
      </c>
      <c r="C212" s="0">
        <f>'Production Log'!F212</f>
        <v/>
      </c>
      <c r="D212" s="0">
        <f>'Production Log'!W212</f>
        <v/>
      </c>
      <c r="E212" s="0">
        <f>'Production Log'!X212</f>
        <v/>
      </c>
      <c r="F212" s="0">
        <f>'Production Log'!Y212</f>
        <v/>
      </c>
      <c r="G212" s="0">
        <f>'Production Log'!Z212</f>
        <v/>
      </c>
      <c r="H212" s="0">
        <f>'Production Log'!C212</f>
        <v/>
      </c>
      <c r="I212" s="0">
        <f>IF(B212="Sold", "yes", IF(LEN(F212)&gt;1,IF(LEN(G212)&gt;1,IF(LEN(E212)&gt;1,IF(LEN(D212)&gt;1,"yes","no"),"no"),"no") ,"no"))</f>
        <v/>
      </c>
      <c r="J212" s="0">
        <f>IF(B212="Issues","yes", IF(B212="Cosmetic Issue", "yes", IF(B212="Perf Issue", "yes","")))</f>
        <v/>
      </c>
      <c r="K212" s="0">
        <f>IF(B212="Dead", "yes","")</f>
        <v/>
      </c>
      <c r="L212" s="0">
        <f>IF(K212="yes", "Dead", IF(LEN(D212)&lt;2,"Loose", (IF(B212="Sold","Shipped",IF(I212="yes","Assembled","Bonded")))))</f>
        <v/>
      </c>
      <c r="M212" s="0">
        <f>if(L212="Shipped",L212, IF(L212="Loose", L212, if(J212="yes", CONCATENATE("Pending ", L212), IF(I212="yes", IF(B212="Internal", "Internal", L212), IF(L212="Bonded", L212, CONCATENATE(L212, " Bonded"))))))</f>
        <v/>
      </c>
      <c r="N212" s="0">
        <f>if(len(C212)&lt;2, "", if(H212="yes", "certified", IF(ISERROR(SEARCH("TE",C212)), "PMI", "TE")))</f>
        <v/>
      </c>
      <c r="O212" s="0">
        <f>IF(L212="Shipped",'Production Log'!K212,"")</f>
        <v/>
      </c>
      <c r="P212" s="0">
        <f>IF(ISERROR(SEARCH("Bonded", M212)), CONCATENATE(M212," ", N212), M212)</f>
        <v/>
      </c>
      <c r="Q212" s="0" t="s">
        <v>52</v>
      </c>
      <c r="R212" s="0">
        <f>'Production Log'!L212</f>
        <v/>
      </c>
      <c r="S212" s="0" t="s">
        <v>52</v>
      </c>
      <c r="T212" s="0">
        <f>'Production Log'!M212</f>
        <v/>
      </c>
      <c r="U212" s="204">
        <f>'Production Log'!K212</f>
        <v/>
      </c>
      <c r="V212" s="204" t="s">
        <v>88</v>
      </c>
      <c r="W212" s="204" t="n"/>
    </row>
    <row r="213">
      <c r="A213" s="0">
        <f>'Production Log'!A213</f>
        <v/>
      </c>
      <c r="B213" s="0">
        <f>'Production Log'!B213</f>
        <v/>
      </c>
      <c r="C213" s="0">
        <f>'Production Log'!F213</f>
        <v/>
      </c>
      <c r="D213" s="0">
        <f>'Production Log'!W213</f>
        <v/>
      </c>
      <c r="E213" s="0">
        <f>'Production Log'!X213</f>
        <v/>
      </c>
      <c r="F213" s="0">
        <f>'Production Log'!Y213</f>
        <v/>
      </c>
      <c r="G213" s="0">
        <f>'Production Log'!Z213</f>
        <v/>
      </c>
      <c r="H213" s="0">
        <f>'Production Log'!C213</f>
        <v/>
      </c>
      <c r="I213" s="0">
        <f>IF(B213="Sold", "yes", IF(LEN(F213)&gt;1,IF(LEN(G213)&gt;1,IF(LEN(E213)&gt;1,IF(LEN(D213)&gt;1,"yes","no"),"no"),"no") ,"no"))</f>
        <v/>
      </c>
      <c r="J213" s="0">
        <f>IF(B213="Issues","yes", IF(B213="Cosmetic Issue", "yes", IF(B213="Perf Issue", "yes","")))</f>
        <v/>
      </c>
      <c r="K213" s="0">
        <f>IF(B213="Dead", "yes","")</f>
        <v/>
      </c>
      <c r="L213" s="0">
        <f>IF(K213="yes", "Dead", IF(LEN(D213)&lt;2,"Loose", (IF(B213="Sold","Shipped",IF(I213="yes","Assembled","Bonded")))))</f>
        <v/>
      </c>
      <c r="M213" s="0">
        <f>if(L213="Shipped",L213, IF(L213="Loose", L213, if(J213="yes", CONCATENATE("Pending ", L213), IF(I213="yes", IF(B213="Internal", "Internal", L213), IF(L213="Bonded", L213, CONCATENATE(L213, " Bonded"))))))</f>
        <v/>
      </c>
      <c r="N213" s="0">
        <f>if(len(C213)&lt;2, "", if(H213="yes", "certified", IF(ISERROR(SEARCH("TE",C213)), "PMI", "TE")))</f>
        <v/>
      </c>
      <c r="O213" s="0">
        <f>IF(L213="Shipped",'Production Log'!K213,"")</f>
        <v/>
      </c>
      <c r="P213" s="0">
        <f>IF(ISERROR(SEARCH("Bonded", M213)), CONCATENATE(M213," ", N213), M213)</f>
        <v/>
      </c>
      <c r="Q213" s="0" t="s">
        <v>54</v>
      </c>
      <c r="R213" s="0">
        <f>'Production Log'!L213</f>
        <v/>
      </c>
      <c r="S213" s="0" t="s">
        <v>54</v>
      </c>
      <c r="T213" s="0">
        <f>'Production Log'!M213</f>
        <v/>
      </c>
      <c r="U213" s="204">
        <f>'Production Log'!K213</f>
        <v/>
      </c>
      <c r="V213" s="204" t="s">
        <v>77</v>
      </c>
      <c r="W213" s="204" t="n"/>
    </row>
    <row r="214">
      <c r="A214" s="0">
        <f>'Production Log'!A214</f>
        <v/>
      </c>
      <c r="B214" s="0">
        <f>'Production Log'!B214</f>
        <v/>
      </c>
      <c r="C214" s="0">
        <f>'Production Log'!F214</f>
        <v/>
      </c>
      <c r="D214" s="0">
        <f>'Production Log'!W214</f>
        <v/>
      </c>
      <c r="E214" s="0">
        <f>'Production Log'!X214</f>
        <v/>
      </c>
      <c r="F214" s="0">
        <f>'Production Log'!Y214</f>
        <v/>
      </c>
      <c r="G214" s="0">
        <f>'Production Log'!Z214</f>
        <v/>
      </c>
      <c r="H214" s="0">
        <f>'Production Log'!C214</f>
        <v/>
      </c>
      <c r="I214" s="0">
        <f>IF(B214="Sold", "yes", IF(LEN(F214)&gt;1,IF(LEN(G214)&gt;1,IF(LEN(E214)&gt;1,IF(LEN(D214)&gt;1,"yes","no"),"no"),"no") ,"no"))</f>
        <v/>
      </c>
      <c r="J214" s="0">
        <f>IF(B214="Issues","yes", IF(B214="Cosmetic Issue", "yes", IF(B214="Perf Issue", "yes","")))</f>
        <v/>
      </c>
      <c r="K214" s="0">
        <f>IF(B214="Dead", "yes","")</f>
        <v/>
      </c>
      <c r="L214" s="0">
        <f>IF(K214="yes", "Dead", IF(LEN(D214)&lt;2,"Loose", (IF(B214="Sold","Shipped",IF(I214="yes","Assembled","Bonded")))))</f>
        <v/>
      </c>
      <c r="M214" s="0">
        <f>if(L214="Shipped",L214, IF(L214="Loose", L214, if(J214="yes", CONCATENATE("Pending ", L214), IF(I214="yes", IF(B214="Internal", "Internal", L214), IF(L214="Bonded", L214, CONCATENATE(L214, " Bonded"))))))</f>
        <v/>
      </c>
      <c r="N214" s="0">
        <f>if(len(C214)&lt;2, "", if(H214="yes", "certified", IF(ISERROR(SEARCH("TE",C214)), "PMI", "TE")))</f>
        <v/>
      </c>
      <c r="O214" s="0">
        <f>IF(L214="Shipped",'Production Log'!K214,"")</f>
        <v/>
      </c>
      <c r="P214" s="0">
        <f>IF(ISERROR(SEARCH("Bonded", M214)), CONCATENATE(M214," ", N214), M214)</f>
        <v/>
      </c>
      <c r="Q214" s="0" t="s">
        <v>54</v>
      </c>
      <c r="R214" s="0">
        <f>'Production Log'!L214</f>
        <v/>
      </c>
      <c r="S214" s="0" t="s">
        <v>54</v>
      </c>
      <c r="T214" s="0">
        <f>'Production Log'!M214</f>
        <v/>
      </c>
      <c r="U214" s="204">
        <f>'Production Log'!K214</f>
        <v/>
      </c>
      <c r="V214" s="204" t="s">
        <v>77</v>
      </c>
      <c r="W214" s="204" t="n"/>
    </row>
    <row r="215">
      <c r="A215" s="0">
        <f>'Production Log'!A215</f>
        <v/>
      </c>
      <c r="B215" s="0">
        <f>'Production Log'!B215</f>
        <v/>
      </c>
      <c r="C215" s="0">
        <f>'Production Log'!F215</f>
        <v/>
      </c>
      <c r="D215" s="0">
        <f>'Production Log'!W215</f>
        <v/>
      </c>
      <c r="E215" s="0">
        <f>'Production Log'!X215</f>
        <v/>
      </c>
      <c r="F215" s="0">
        <f>'Production Log'!Y215</f>
        <v/>
      </c>
      <c r="G215" s="0">
        <f>'Production Log'!Z215</f>
        <v/>
      </c>
      <c r="H215" s="0">
        <f>'Production Log'!C215</f>
        <v/>
      </c>
      <c r="I215" s="0">
        <f>IF(B215="Sold", "yes", IF(LEN(F215)&gt;1,IF(LEN(G215)&gt;1,IF(LEN(E215)&gt;1,IF(LEN(D215)&gt;1,"yes","no"),"no"),"no") ,"no"))</f>
        <v/>
      </c>
      <c r="J215" s="0">
        <f>IF(B215="Issues","yes", IF(B215="Cosmetic Issue", "yes", IF(B215="Perf Issue", "yes","")))</f>
        <v/>
      </c>
      <c r="K215" s="0">
        <f>IF(B215="Dead", "yes","")</f>
        <v/>
      </c>
      <c r="L215" s="0">
        <f>IF(K215="yes", "Dead", IF(LEN(D215)&lt;2,"Loose", (IF(B215="Sold","Shipped",IF(I215="yes","Assembled","Bonded")))))</f>
        <v/>
      </c>
      <c r="M215" s="0">
        <f>if(L215="Shipped",L215, IF(L215="Loose", L215, if(J215="yes", CONCATENATE("Pending ", L215), IF(I215="yes", IF(B215="Internal", "Internal", L215), IF(L215="Bonded", L215, CONCATENATE(L215, " Bonded"))))))</f>
        <v/>
      </c>
      <c r="N215" s="0">
        <f>if(len(C215)&lt;2, "", if(H215="yes", "certified", IF(ISERROR(SEARCH("TE",C215)), "PMI", "TE")))</f>
        <v/>
      </c>
      <c r="O215" s="0">
        <f>IF(L215="Shipped",'Production Log'!K215,"")</f>
        <v/>
      </c>
      <c r="P215" s="0">
        <f>IF(ISERROR(SEARCH("Bonded", M215)), CONCATENATE(M215," ", N215), M215)</f>
        <v/>
      </c>
      <c r="Q215" s="0" t="s">
        <v>54</v>
      </c>
      <c r="R215" s="0">
        <f>'Production Log'!L215</f>
        <v/>
      </c>
      <c r="S215" s="0" t="s">
        <v>54</v>
      </c>
      <c r="T215" s="0">
        <f>'Production Log'!M215</f>
        <v/>
      </c>
      <c r="U215" s="204">
        <f>'Production Log'!K215</f>
        <v/>
      </c>
      <c r="V215" s="204" t="s">
        <v>85</v>
      </c>
      <c r="W215" s="204" t="n"/>
    </row>
    <row r="216">
      <c r="A216" s="0">
        <f>'Production Log'!A216</f>
        <v/>
      </c>
      <c r="B216" s="0">
        <f>'Production Log'!B216</f>
        <v/>
      </c>
      <c r="C216" s="0">
        <f>'Production Log'!F216</f>
        <v/>
      </c>
      <c r="D216" s="0">
        <f>'Production Log'!W216</f>
        <v/>
      </c>
      <c r="E216" s="0">
        <f>'Production Log'!X216</f>
        <v/>
      </c>
      <c r="F216" s="0">
        <f>'Production Log'!Y216</f>
        <v/>
      </c>
      <c r="G216" s="0">
        <f>'Production Log'!Z216</f>
        <v/>
      </c>
      <c r="H216" s="0">
        <f>'Production Log'!C216</f>
        <v/>
      </c>
      <c r="I216" s="0">
        <f>IF(B216="Sold", "yes", IF(LEN(F216)&gt;1,IF(LEN(G216)&gt;1,IF(LEN(E216)&gt;1,IF(LEN(D216)&gt;1,"yes","no"),"no"),"no") ,"no"))</f>
        <v/>
      </c>
      <c r="J216" s="0">
        <f>IF(B216="Issues","yes", IF(B216="Cosmetic Issue", "yes", IF(B216="Perf Issue", "yes","")))</f>
        <v/>
      </c>
      <c r="K216" s="0">
        <f>IF(B216="Dead", "yes","")</f>
        <v/>
      </c>
      <c r="L216" s="0">
        <f>IF(K216="yes", "Dead", IF(LEN(D216)&lt;2,"Loose", (IF(B216="Sold","Shipped",IF(I216="yes","Assembled","Bonded")))))</f>
        <v/>
      </c>
      <c r="M216" s="0">
        <f>if(L216="Shipped",L216, IF(L216="Loose", L216, if(J216="yes", CONCATENATE("Pending ", L216), IF(I216="yes", IF(B216="Internal", "Internal", L216), IF(L216="Bonded", L216, CONCATENATE(L216, " Bonded"))))))</f>
        <v/>
      </c>
      <c r="N216" s="0">
        <f>if(len(C216)&lt;2, "", if(H216="yes", "certified", IF(ISERROR(SEARCH("TE",C216)), "PMI", "TE")))</f>
        <v/>
      </c>
      <c r="O216" s="0">
        <f>IF(L216="Shipped",'Production Log'!K216,"")</f>
        <v/>
      </c>
      <c r="P216" s="0">
        <f>IF(ISERROR(SEARCH("Bonded", M216)), CONCATENATE(M216," ", N216), M216)</f>
        <v/>
      </c>
      <c r="Q216" s="0" t="s">
        <v>54</v>
      </c>
      <c r="R216" s="0">
        <f>'Production Log'!L216</f>
        <v/>
      </c>
      <c r="S216" s="0" t="s">
        <v>54</v>
      </c>
      <c r="T216" s="0">
        <f>'Production Log'!M216</f>
        <v/>
      </c>
      <c r="U216" s="204">
        <f>'Production Log'!K216</f>
        <v/>
      </c>
      <c r="V216" s="204" t="s">
        <v>89</v>
      </c>
      <c r="W216" s="204" t="n"/>
    </row>
    <row r="217">
      <c r="A217" s="0">
        <f>'Production Log'!A217</f>
        <v/>
      </c>
      <c r="B217" s="0">
        <f>'Production Log'!B217</f>
        <v/>
      </c>
      <c r="C217" s="0">
        <f>'Production Log'!F217</f>
        <v/>
      </c>
      <c r="D217" s="0">
        <f>'Production Log'!W217</f>
        <v/>
      </c>
      <c r="E217" s="0">
        <f>'Production Log'!X217</f>
        <v/>
      </c>
      <c r="F217" s="0">
        <f>'Production Log'!Y217</f>
        <v/>
      </c>
      <c r="G217" s="0">
        <f>'Production Log'!Z217</f>
        <v/>
      </c>
      <c r="H217" s="0">
        <f>'Production Log'!C217</f>
        <v/>
      </c>
      <c r="I217" s="0">
        <f>IF(B217="Sold", "yes", IF(LEN(F217)&gt;1,IF(LEN(G217)&gt;1,IF(LEN(E217)&gt;1,IF(LEN(D217)&gt;1,"yes","no"),"no"),"no") ,"no"))</f>
        <v/>
      </c>
      <c r="J217" s="0">
        <f>IF(B217="Issues","yes", IF(B217="Cosmetic Issue", "yes", IF(B217="Perf Issue", "yes","")))</f>
        <v/>
      </c>
      <c r="K217" s="0">
        <f>IF(B217="Dead", "yes","")</f>
        <v/>
      </c>
      <c r="L217" s="0">
        <f>IF(K217="yes", "Dead", IF(LEN(D217)&lt;2,"Loose", (IF(B217="Sold","Shipped",IF(I217="yes","Assembled","Bonded")))))</f>
        <v/>
      </c>
      <c r="M217" s="0">
        <f>if(L217="Shipped",L217, IF(L217="Loose", L217, if(J217="yes", CONCATENATE("Pending ", L217), IF(I217="yes", IF(B217="Internal", "Internal", L217), IF(L217="Bonded", L217, CONCATENATE(L217, " Bonded"))))))</f>
        <v/>
      </c>
      <c r="N217" s="0">
        <f>if(len(C217)&lt;2, "", if(H217="yes", "certified", IF(ISERROR(SEARCH("TE",C217)), "PMI", "TE")))</f>
        <v/>
      </c>
      <c r="O217" s="0">
        <f>IF(L217="Shipped",'Production Log'!K217,"")</f>
        <v/>
      </c>
      <c r="P217" s="0">
        <f>IF(ISERROR(SEARCH("Bonded", M217)), CONCATENATE(M217," ", N217), M217)</f>
        <v/>
      </c>
      <c r="Q217" s="0" t="s">
        <v>54</v>
      </c>
      <c r="R217" s="0">
        <f>'Production Log'!L217</f>
        <v/>
      </c>
      <c r="S217" s="0" t="s">
        <v>54</v>
      </c>
      <c r="T217" s="0">
        <f>'Production Log'!M217</f>
        <v/>
      </c>
      <c r="U217" s="204">
        <f>'Production Log'!K217</f>
        <v/>
      </c>
      <c r="V217" s="204" t="s">
        <v>77</v>
      </c>
      <c r="W217" s="204" t="n"/>
    </row>
    <row r="218">
      <c r="A218" s="0">
        <f>'Production Log'!A218</f>
        <v/>
      </c>
      <c r="B218" s="0">
        <f>'Production Log'!B218</f>
        <v/>
      </c>
      <c r="C218" s="0">
        <f>'Production Log'!F218</f>
        <v/>
      </c>
      <c r="D218" s="0">
        <f>'Production Log'!W218</f>
        <v/>
      </c>
      <c r="E218" s="0">
        <f>'Production Log'!X218</f>
        <v/>
      </c>
      <c r="F218" s="0">
        <f>'Production Log'!Y218</f>
        <v/>
      </c>
      <c r="G218" s="0">
        <f>'Production Log'!Z218</f>
        <v/>
      </c>
      <c r="H218" s="0">
        <f>'Production Log'!C218</f>
        <v/>
      </c>
      <c r="I218" s="0">
        <f>IF(B218="Sold", "yes", IF(LEN(F218)&gt;1,IF(LEN(G218)&gt;1,IF(LEN(E218)&gt;1,IF(LEN(D218)&gt;1,"yes","no"),"no"),"no") ,"no"))</f>
        <v/>
      </c>
      <c r="J218" s="0">
        <f>IF(B218="Issues","yes", IF(B218="Cosmetic Issue", "yes", IF(B218="Perf Issue", "yes","")))</f>
        <v/>
      </c>
      <c r="K218" s="0">
        <f>IF(B218="Dead", "yes","")</f>
        <v/>
      </c>
      <c r="L218" s="0">
        <f>IF(K218="yes", "Dead", IF(LEN(D218)&lt;2,"Loose", (IF(B218="Sold","Shipped",IF(I218="yes","Assembled","Bonded")))))</f>
        <v/>
      </c>
      <c r="M218" s="0">
        <f>if(L218="Shipped",L218, IF(L218="Loose", L218, if(J218="yes", CONCATENATE("Pending ", L218), IF(I218="yes", IF(B218="Internal", "Internal", L218), IF(L218="Bonded", L218, CONCATENATE(L218, " Bonded"))))))</f>
        <v/>
      </c>
      <c r="N218" s="0">
        <f>if(len(C218)&lt;2, "", if(H218="yes", "certified", IF(ISERROR(SEARCH("TE",C218)), "PMI", "TE")))</f>
        <v/>
      </c>
      <c r="O218" s="0">
        <f>IF(L218="Shipped",'Production Log'!K218,"")</f>
        <v/>
      </c>
      <c r="P218" s="0">
        <f>IF(ISERROR(SEARCH("Bonded", M218)), CONCATENATE(M218," ", N218), M218)</f>
        <v/>
      </c>
      <c r="Q218" s="0" t="s">
        <v>52</v>
      </c>
      <c r="R218" s="0">
        <f>'Production Log'!L218</f>
        <v/>
      </c>
      <c r="S218" s="0" t="s">
        <v>52</v>
      </c>
      <c r="T218" s="0">
        <f>'Production Log'!M218</f>
        <v/>
      </c>
      <c r="U218" s="204">
        <f>'Production Log'!K218</f>
        <v/>
      </c>
      <c r="V218" s="204" t="s">
        <v>88</v>
      </c>
      <c r="W218" s="204" t="n"/>
    </row>
    <row r="219">
      <c r="A219" s="0">
        <f>'Production Log'!A219</f>
        <v/>
      </c>
      <c r="B219" s="0">
        <f>'Production Log'!B219</f>
        <v/>
      </c>
      <c r="C219" s="0">
        <f>'Production Log'!F219</f>
        <v/>
      </c>
      <c r="D219" s="0">
        <f>'Production Log'!W219</f>
        <v/>
      </c>
      <c r="E219" s="0">
        <f>'Production Log'!X219</f>
        <v/>
      </c>
      <c r="F219" s="0">
        <f>'Production Log'!Y219</f>
        <v/>
      </c>
      <c r="G219" s="0">
        <f>'Production Log'!Z219</f>
        <v/>
      </c>
      <c r="H219" s="0">
        <f>'Production Log'!C219</f>
        <v/>
      </c>
      <c r="I219" s="0">
        <f>IF(B219="Sold", "yes", IF(LEN(F219)&gt;1,IF(LEN(G219)&gt;1,IF(LEN(E219)&gt;1,IF(LEN(D219)&gt;1,"yes","no"),"no"),"no") ,"no"))</f>
        <v/>
      </c>
      <c r="J219" s="0">
        <f>IF(B219="Issues","yes", IF(B219="Cosmetic Issue", "yes", IF(B219="Perf Issue", "yes","")))</f>
        <v/>
      </c>
      <c r="K219" s="0">
        <f>IF(B219="Dead", "yes","")</f>
        <v/>
      </c>
      <c r="L219" s="0">
        <f>IF(K219="yes", "Dead", IF(LEN(D219)&lt;2,"Loose", (IF(B219="Sold","Shipped",IF(I219="yes","Assembled","Bonded")))))</f>
        <v/>
      </c>
      <c r="M219" s="0">
        <f>if(L219="Shipped",L219, IF(L219="Loose", L219, if(J219="yes", CONCATENATE("Pending ", L219), IF(I219="yes", IF(B219="Internal", "Internal", L219), IF(L219="Bonded", L219, CONCATENATE(L219, " Bonded"))))))</f>
        <v/>
      </c>
      <c r="N219" s="0">
        <f>if(len(C219)&lt;2, "", if(H219="yes", "certified", IF(ISERROR(SEARCH("TE",C219)), "PMI", "TE")))</f>
        <v/>
      </c>
      <c r="O219" s="0">
        <f>IF(L219="Shipped",'Production Log'!K219,"")</f>
        <v/>
      </c>
      <c r="P219" s="0">
        <f>IF(ISERROR(SEARCH("Bonded", M219)), CONCATENATE(M219," ", N219), M219)</f>
        <v/>
      </c>
      <c r="Q219" s="0" t="s">
        <v>52</v>
      </c>
      <c r="R219" s="0">
        <f>'Production Log'!L219</f>
        <v/>
      </c>
      <c r="S219" s="0" t="s">
        <v>52</v>
      </c>
      <c r="T219" s="0">
        <f>'Production Log'!M219</f>
        <v/>
      </c>
      <c r="U219" s="204">
        <f>'Production Log'!K219</f>
        <v/>
      </c>
      <c r="V219" s="204" t="s">
        <v>88</v>
      </c>
      <c r="W219" s="204" t="n"/>
    </row>
    <row r="220">
      <c r="A220" s="0">
        <f>'Production Log'!A220</f>
        <v/>
      </c>
      <c r="B220" s="0">
        <f>'Production Log'!B220</f>
        <v/>
      </c>
      <c r="C220" s="0">
        <f>'Production Log'!F220</f>
        <v/>
      </c>
      <c r="D220" s="0">
        <f>'Production Log'!W220</f>
        <v/>
      </c>
      <c r="E220" s="0">
        <f>'Production Log'!X220</f>
        <v/>
      </c>
      <c r="F220" s="0">
        <f>'Production Log'!Y220</f>
        <v/>
      </c>
      <c r="G220" s="0">
        <f>'Production Log'!Z220</f>
        <v/>
      </c>
      <c r="H220" s="0">
        <f>'Production Log'!C220</f>
        <v/>
      </c>
      <c r="I220" s="0">
        <f>IF(B220="Sold", "yes", IF(LEN(F220)&gt;1,IF(LEN(G220)&gt;1,IF(LEN(E220)&gt;1,IF(LEN(D220)&gt;1,"yes","no"),"no"),"no") ,"no"))</f>
        <v/>
      </c>
      <c r="J220" s="0">
        <f>IF(B220="Issues","yes", IF(B220="Cosmetic Issue", "yes", IF(B220="Perf Issue", "yes","")))</f>
        <v/>
      </c>
      <c r="K220" s="0">
        <f>IF(B220="Dead", "yes","")</f>
        <v/>
      </c>
      <c r="L220" s="0">
        <f>IF(K220="yes", "Dead", IF(LEN(D220)&lt;2,"Loose", (IF(B220="Sold","Shipped",IF(I220="yes","Assembled","Bonded")))))</f>
        <v/>
      </c>
      <c r="M220" s="0">
        <f>if(L220="Shipped",L220, IF(L220="Loose", L220, if(J220="yes", CONCATENATE("Pending ", L220), IF(I220="yes", IF(B220="Internal", "Internal", L220), IF(L220="Bonded", L220, CONCATENATE(L220, " Bonded"))))))</f>
        <v/>
      </c>
      <c r="N220" s="0">
        <f>if(len(C220)&lt;2, "", if(H220="yes", "certified", IF(ISERROR(SEARCH("TE",C220)), "PMI", "TE")))</f>
        <v/>
      </c>
      <c r="O220" s="0">
        <f>IF(L220="Shipped",'Production Log'!K220,"")</f>
        <v/>
      </c>
      <c r="P220" s="0">
        <f>IF(ISERROR(SEARCH("Bonded", M220)), CONCATENATE(M220," ", N220), M220)</f>
        <v/>
      </c>
      <c r="Q220" s="0" t="s">
        <v>52</v>
      </c>
      <c r="R220" s="0">
        <f>'Production Log'!L220</f>
        <v/>
      </c>
      <c r="S220" s="0" t="s">
        <v>52</v>
      </c>
      <c r="T220" s="0">
        <f>'Production Log'!M220</f>
        <v/>
      </c>
      <c r="U220" s="204">
        <f>'Production Log'!K220</f>
        <v/>
      </c>
      <c r="V220" s="204" t="s">
        <v>88</v>
      </c>
      <c r="W220" s="204" t="n"/>
    </row>
    <row r="221">
      <c r="A221" s="0">
        <f>'Production Log'!A221</f>
        <v/>
      </c>
      <c r="B221" s="0">
        <f>'Production Log'!B221</f>
        <v/>
      </c>
      <c r="C221" s="0">
        <f>'Production Log'!F221</f>
        <v/>
      </c>
      <c r="D221" s="0">
        <f>'Production Log'!W221</f>
        <v/>
      </c>
      <c r="E221" s="0">
        <f>'Production Log'!X221</f>
        <v/>
      </c>
      <c r="F221" s="0">
        <f>'Production Log'!Y221</f>
        <v/>
      </c>
      <c r="G221" s="0">
        <f>'Production Log'!Z221</f>
        <v/>
      </c>
      <c r="H221" s="0">
        <f>'Production Log'!C221</f>
        <v/>
      </c>
      <c r="I221" s="0">
        <f>IF(B221="Sold", "yes", IF(LEN(F221)&gt;1,IF(LEN(G221)&gt;1,IF(LEN(E221)&gt;1,IF(LEN(D221)&gt;1,"yes","no"),"no"),"no") ,"no"))</f>
        <v/>
      </c>
      <c r="J221" s="0">
        <f>IF(B221="Issues","yes", IF(B221="Cosmetic Issue", "yes", IF(B221="Perf Issue", "yes","")))</f>
        <v/>
      </c>
      <c r="K221" s="0">
        <f>IF(B221="Dead", "yes","")</f>
        <v/>
      </c>
      <c r="L221" s="0">
        <f>IF(K221="yes", "Dead", IF(LEN(D221)&lt;2,"Loose", (IF(B221="Sold","Shipped",IF(I221="yes","Assembled","Bonded")))))</f>
        <v/>
      </c>
      <c r="M221" s="0">
        <f>if(L221="Shipped",L221, IF(L221="Loose", L221, if(J221="yes", CONCATENATE("Pending ", L221), IF(I221="yes", IF(B221="Internal", "Internal", L221), IF(L221="Bonded", L221, CONCATENATE(L221, " Bonded"))))))</f>
        <v/>
      </c>
      <c r="N221" s="0">
        <f>if(len(C221)&lt;2, "", if(H221="yes", "certified", IF(ISERROR(SEARCH("TE",C221)), "PMI", "TE")))</f>
        <v/>
      </c>
      <c r="O221" s="0">
        <f>IF(L221="Shipped",'Production Log'!K221,"")</f>
        <v/>
      </c>
      <c r="P221" s="0">
        <f>IF(ISERROR(SEARCH("Bonded", M221)), CONCATENATE(M221," ", N221), M221)</f>
        <v/>
      </c>
      <c r="Q221" s="0" t="s">
        <v>52</v>
      </c>
      <c r="R221" s="0">
        <f>'Production Log'!L221</f>
        <v/>
      </c>
      <c r="S221" s="0" t="s">
        <v>52</v>
      </c>
      <c r="T221" s="0">
        <f>'Production Log'!M221</f>
        <v/>
      </c>
      <c r="U221" s="204">
        <f>'Production Log'!K221</f>
        <v/>
      </c>
      <c r="V221" s="204" t="s">
        <v>88</v>
      </c>
      <c r="W221" s="204" t="n"/>
    </row>
    <row r="222">
      <c r="A222" s="0">
        <f>'Production Log'!A222</f>
        <v/>
      </c>
      <c r="B222" s="0">
        <f>'Production Log'!B222</f>
        <v/>
      </c>
      <c r="C222" s="0">
        <f>'Production Log'!F222</f>
        <v/>
      </c>
      <c r="D222" s="0">
        <f>'Production Log'!W222</f>
        <v/>
      </c>
      <c r="E222" s="0">
        <f>'Production Log'!X222</f>
        <v/>
      </c>
      <c r="F222" s="0">
        <f>'Production Log'!Y222</f>
        <v/>
      </c>
      <c r="G222" s="0">
        <f>'Production Log'!Z222</f>
        <v/>
      </c>
      <c r="H222" s="0">
        <f>'Production Log'!C222</f>
        <v/>
      </c>
      <c r="I222" s="0">
        <f>IF(B222="Sold", "yes", IF(LEN(F222)&gt;1,IF(LEN(G222)&gt;1,IF(LEN(E222)&gt;1,IF(LEN(D222)&gt;1,"yes","no"),"no"),"no") ,"no"))</f>
        <v/>
      </c>
      <c r="J222" s="0">
        <f>IF(B222="Issues","yes", IF(B222="Cosmetic Issue", "yes", IF(B222="Perf Issue", "yes","")))</f>
        <v/>
      </c>
      <c r="K222" s="0">
        <f>IF(B222="Dead", "yes","")</f>
        <v/>
      </c>
      <c r="L222" s="0">
        <f>IF(K222="yes", "Dead", IF(LEN(D222)&lt;2,"Loose", (IF(B222="Sold","Shipped",IF(I222="yes","Assembled","Bonded")))))</f>
        <v/>
      </c>
      <c r="M222" s="0">
        <f>if(L222="Shipped",L222, IF(L222="Loose", L222, if(J222="yes", CONCATENATE("Pending ", L222), IF(I222="yes", IF(B222="Internal", "Internal", L222), IF(L222="Bonded", L222, CONCATENATE(L222, " Bonded"))))))</f>
        <v/>
      </c>
      <c r="N222" s="0">
        <f>if(len(C222)&lt;2, "", if(H222="yes", "certified", IF(ISERROR(SEARCH("TE",C222)), "PMI", "TE")))</f>
        <v/>
      </c>
      <c r="O222" s="0">
        <f>IF(L222="Shipped",'Production Log'!K222,"")</f>
        <v/>
      </c>
      <c r="P222" s="0">
        <f>IF(ISERROR(SEARCH("Bonded", M222)), CONCATENATE(M222," ", N222), M222)</f>
        <v/>
      </c>
      <c r="Q222" s="0" t="s">
        <v>52</v>
      </c>
      <c r="R222" s="0">
        <f>'Production Log'!L222</f>
        <v/>
      </c>
      <c r="S222" s="0" t="s">
        <v>52</v>
      </c>
      <c r="T222" s="0">
        <f>'Production Log'!M222</f>
        <v/>
      </c>
      <c r="U222" s="204">
        <f>'Production Log'!K222</f>
        <v/>
      </c>
      <c r="V222" s="204" t="s">
        <v>88</v>
      </c>
      <c r="W222" s="204" t="n"/>
    </row>
    <row r="223">
      <c r="A223" s="0">
        <f>'Production Log'!A223</f>
        <v/>
      </c>
      <c r="B223" s="0">
        <f>'Production Log'!B223</f>
        <v/>
      </c>
      <c r="C223" s="0">
        <f>'Production Log'!F223</f>
        <v/>
      </c>
      <c r="D223" s="0">
        <f>'Production Log'!W223</f>
        <v/>
      </c>
      <c r="E223" s="0">
        <f>'Production Log'!X223</f>
        <v/>
      </c>
      <c r="F223" s="0">
        <f>'Production Log'!Y223</f>
        <v/>
      </c>
      <c r="G223" s="0">
        <f>'Production Log'!Z223</f>
        <v/>
      </c>
      <c r="H223" s="0">
        <f>'Production Log'!C223</f>
        <v/>
      </c>
      <c r="I223" s="0">
        <f>IF(B223="Sold", "yes", IF(LEN(F223)&gt;1,IF(LEN(G223)&gt;1,IF(LEN(E223)&gt;1,IF(LEN(D223)&gt;1,"yes","no"),"no"),"no") ,"no"))</f>
        <v/>
      </c>
      <c r="J223" s="0">
        <f>IF(B223="Issues","yes", IF(B223="Cosmetic Issue", "yes", IF(B223="Perf Issue", "yes","")))</f>
        <v/>
      </c>
      <c r="K223" s="0">
        <f>IF(B223="Dead", "yes","")</f>
        <v/>
      </c>
      <c r="L223" s="0">
        <f>IF(K223="yes", "Dead", IF(LEN(D223)&lt;2,"Loose", (IF(B223="Sold","Shipped",IF(I223="yes","Assembled","Bonded")))))</f>
        <v/>
      </c>
      <c r="M223" s="0">
        <f>if(L223="Shipped",L223, IF(L223="Loose", L223, if(J223="yes", CONCATENATE("Pending ", L223), IF(I223="yes", IF(B223="Internal", "Internal", L223), IF(L223="Bonded", L223, CONCATENATE(L223, " Bonded"))))))</f>
        <v/>
      </c>
      <c r="N223" s="0">
        <f>if(len(C223)&lt;2, "", if(H223="yes", "certified", IF(ISERROR(SEARCH("TE",C223)), "PMI", "TE")))</f>
        <v/>
      </c>
      <c r="O223" s="0">
        <f>IF(L223="Shipped",'Production Log'!K223,"")</f>
        <v/>
      </c>
      <c r="P223" s="0">
        <f>IF(ISERROR(SEARCH("Bonded", M223)), CONCATENATE(M223," ", N223), M223)</f>
        <v/>
      </c>
      <c r="Q223" s="0" t="s">
        <v>52</v>
      </c>
      <c r="R223" s="0">
        <f>'Production Log'!L223</f>
        <v/>
      </c>
      <c r="S223" s="0" t="s">
        <v>52</v>
      </c>
      <c r="T223" s="0">
        <f>'Production Log'!M223</f>
        <v/>
      </c>
      <c r="U223" s="204">
        <f>'Production Log'!K223</f>
        <v/>
      </c>
      <c r="V223" s="204" t="s">
        <v>91</v>
      </c>
      <c r="W223" s="204" t="n"/>
    </row>
    <row r="224">
      <c r="A224" s="0">
        <f>'Production Log'!A224</f>
        <v/>
      </c>
      <c r="B224" s="0">
        <f>'Production Log'!B224</f>
        <v/>
      </c>
      <c r="C224" s="0">
        <f>'Production Log'!F224</f>
        <v/>
      </c>
      <c r="D224" s="0">
        <f>'Production Log'!W224</f>
        <v/>
      </c>
      <c r="E224" s="0">
        <f>'Production Log'!X224</f>
        <v/>
      </c>
      <c r="F224" s="0">
        <f>'Production Log'!Y224</f>
        <v/>
      </c>
      <c r="G224" s="0">
        <f>'Production Log'!Z224</f>
        <v/>
      </c>
      <c r="H224" s="0">
        <f>'Production Log'!C224</f>
        <v/>
      </c>
      <c r="I224" s="0">
        <f>IF(B224="Sold", "yes", IF(LEN(F224)&gt;1,IF(LEN(G224)&gt;1,IF(LEN(E224)&gt;1,IF(LEN(D224)&gt;1,"yes","no"),"no"),"no") ,"no"))</f>
        <v/>
      </c>
      <c r="J224" s="0">
        <f>IF(B224="Issues","yes", IF(B224="Cosmetic Issue", "yes", IF(B224="Perf Issue", "yes","")))</f>
        <v/>
      </c>
      <c r="K224" s="0">
        <f>IF(B224="Dead", "yes","")</f>
        <v/>
      </c>
      <c r="L224" s="0">
        <f>IF(K224="yes", "Dead", IF(LEN(D224)&lt;2,"Loose", (IF(B224="Sold","Shipped",IF(I224="yes","Assembled","Bonded")))))</f>
        <v/>
      </c>
      <c r="M224" s="0">
        <f>if(L224="Shipped",L224, IF(L224="Loose", L224, if(J224="yes", CONCATENATE("Pending ", L224), IF(I224="yes", IF(B224="Internal", "Internal", L224), IF(L224="Bonded", L224, CONCATENATE(L224, " Bonded"))))))</f>
        <v/>
      </c>
      <c r="N224" s="0">
        <f>if(len(C224)&lt;2, "", if(H224="yes", "certified", IF(ISERROR(SEARCH("TE",C224)), "PMI", "TE")))</f>
        <v/>
      </c>
      <c r="O224" s="0">
        <f>IF(L224="Shipped",'Production Log'!K224,"")</f>
        <v/>
      </c>
      <c r="P224" s="0">
        <f>IF(ISERROR(SEARCH("Bonded", M224)), CONCATENATE(M224," ", N224), M224)</f>
        <v/>
      </c>
      <c r="Q224" s="0" t="s">
        <v>54</v>
      </c>
      <c r="R224" s="0">
        <f>'Production Log'!L224</f>
        <v/>
      </c>
      <c r="S224" s="0" t="s">
        <v>54</v>
      </c>
      <c r="T224" s="0">
        <f>'Production Log'!M224</f>
        <v/>
      </c>
      <c r="U224" s="204">
        <f>'Production Log'!K224</f>
        <v/>
      </c>
      <c r="V224" s="204" t="s">
        <v>92</v>
      </c>
      <c r="W224" s="204" t="n"/>
    </row>
    <row r="225">
      <c r="A225" s="0">
        <f>'Production Log'!A225</f>
        <v/>
      </c>
      <c r="B225" s="0">
        <f>'Production Log'!B225</f>
        <v/>
      </c>
      <c r="C225" s="0">
        <f>'Production Log'!F225</f>
        <v/>
      </c>
      <c r="D225" s="0">
        <f>'Production Log'!W225</f>
        <v/>
      </c>
      <c r="E225" s="0">
        <f>'Production Log'!X225</f>
        <v/>
      </c>
      <c r="F225" s="0">
        <f>'Production Log'!Y225</f>
        <v/>
      </c>
      <c r="G225" s="0">
        <f>'Production Log'!Z225</f>
        <v/>
      </c>
      <c r="H225" s="0">
        <f>'Production Log'!C225</f>
        <v/>
      </c>
      <c r="I225" s="0">
        <f>IF(B225="Sold", "yes", IF(LEN(F225)&gt;1,IF(LEN(G225)&gt;1,IF(LEN(E225)&gt;1,IF(LEN(D225)&gt;1,"yes","no"),"no"),"no") ,"no"))</f>
        <v/>
      </c>
      <c r="J225" s="0">
        <f>IF(B225="Issues","yes", IF(B225="Cosmetic Issue", "yes", IF(B225="Perf Issue", "yes","")))</f>
        <v/>
      </c>
      <c r="K225" s="0">
        <f>IF(B225="Dead", "yes","")</f>
        <v/>
      </c>
      <c r="L225" s="0">
        <f>IF(K225="yes", "Dead", IF(LEN(D225)&lt;2,"Loose", (IF(B225="Sold","Shipped",IF(I225="yes","Assembled","Bonded")))))</f>
        <v/>
      </c>
      <c r="M225" s="0">
        <f>if(L225="Shipped",L225, IF(L225="Loose", L225, if(J225="yes", CONCATENATE("Pending ", L225), IF(I225="yes", IF(B225="Internal", "Internal", L225), IF(L225="Bonded", L225, CONCATENATE(L225, " Bonded"))))))</f>
        <v/>
      </c>
      <c r="N225" s="0">
        <f>if(len(C225)&lt;2, "", if(H225="yes", "certified", IF(ISERROR(SEARCH("TE",C225)), "PMI", "TE")))</f>
        <v/>
      </c>
      <c r="O225" s="0">
        <f>IF(L225="Shipped",'Production Log'!K225,"")</f>
        <v/>
      </c>
      <c r="P225" s="0">
        <f>IF(ISERROR(SEARCH("Bonded", M225)), CONCATENATE(M225," ", N225), M225)</f>
        <v/>
      </c>
      <c r="Q225" s="0" t="s">
        <v>54</v>
      </c>
      <c r="R225" s="0">
        <f>'Production Log'!L225</f>
        <v/>
      </c>
      <c r="S225" s="0" t="s">
        <v>54</v>
      </c>
      <c r="T225" s="0">
        <f>'Production Log'!M225</f>
        <v/>
      </c>
      <c r="U225" s="204">
        <f>'Production Log'!K225</f>
        <v/>
      </c>
      <c r="V225" s="204" t="s">
        <v>85</v>
      </c>
      <c r="W225" s="204" t="n"/>
    </row>
    <row r="226">
      <c r="A226" s="0">
        <f>'Production Log'!A226</f>
        <v/>
      </c>
      <c r="B226" s="0">
        <f>'Production Log'!B226</f>
        <v/>
      </c>
      <c r="C226" s="0">
        <f>'Production Log'!F226</f>
        <v/>
      </c>
      <c r="D226" s="0">
        <f>'Production Log'!W226</f>
        <v/>
      </c>
      <c r="E226" s="0">
        <f>'Production Log'!X226</f>
        <v/>
      </c>
      <c r="F226" s="0">
        <f>'Production Log'!Y226</f>
        <v/>
      </c>
      <c r="G226" s="0">
        <f>'Production Log'!Z226</f>
        <v/>
      </c>
      <c r="H226" s="0">
        <f>'Production Log'!C226</f>
        <v/>
      </c>
      <c r="I226" s="0">
        <f>IF(B226="Sold", "yes", IF(LEN(F226)&gt;1,IF(LEN(G226)&gt;1,IF(LEN(E226)&gt;1,IF(LEN(D226)&gt;1,"yes","no"),"no"),"no") ,"no"))</f>
        <v/>
      </c>
      <c r="J226" s="0">
        <f>IF(B226="Issues","yes", IF(B226="Cosmetic Issue", "yes", IF(B226="Perf Issue", "yes","")))</f>
        <v/>
      </c>
      <c r="K226" s="0">
        <f>IF(B226="Dead", "yes","")</f>
        <v/>
      </c>
      <c r="L226" s="0">
        <f>IF(K226="yes", "Dead", IF(LEN(D226)&lt;2,"Loose", (IF(B226="Sold","Shipped",IF(I226="yes","Assembled","Bonded")))))</f>
        <v/>
      </c>
      <c r="M226" s="0">
        <f>if(L226="Shipped",L226, IF(L226="Loose", L226, if(J226="yes", CONCATENATE("Pending ", L226), IF(I226="yes", IF(B226="Internal", "Internal", L226), IF(L226="Bonded", L226, CONCATENATE(L226, " Bonded"))))))</f>
        <v/>
      </c>
      <c r="N226" s="0">
        <f>if(len(C226)&lt;2, "", if(H226="yes", "certified", IF(ISERROR(SEARCH("TE",C226)), "PMI", "TE")))</f>
        <v/>
      </c>
      <c r="O226" s="0">
        <f>IF(L226="Shipped",'Production Log'!K226,"")</f>
        <v/>
      </c>
      <c r="P226" s="0">
        <f>IF(ISERROR(SEARCH("Bonded", M226)), CONCATENATE(M226," ", N226), M226)</f>
        <v/>
      </c>
      <c r="Q226" s="0" t="s">
        <v>54</v>
      </c>
      <c r="R226" s="0">
        <f>'Production Log'!L226</f>
        <v/>
      </c>
      <c r="S226" s="0" t="s">
        <v>54</v>
      </c>
      <c r="T226" s="0">
        <f>'Production Log'!M226</f>
        <v/>
      </c>
      <c r="U226" s="204">
        <f>'Production Log'!K226</f>
        <v/>
      </c>
      <c r="V226" s="204" t="s">
        <v>85</v>
      </c>
      <c r="W226" s="204" t="n"/>
    </row>
    <row r="227">
      <c r="A227" s="0">
        <f>'Production Log'!A227</f>
        <v/>
      </c>
      <c r="B227" s="0">
        <f>'Production Log'!B227</f>
        <v/>
      </c>
      <c r="C227" s="0">
        <f>'Production Log'!F227</f>
        <v/>
      </c>
      <c r="D227" s="0">
        <f>'Production Log'!W227</f>
        <v/>
      </c>
      <c r="E227" s="0">
        <f>'Production Log'!X227</f>
        <v/>
      </c>
      <c r="F227" s="0">
        <f>'Production Log'!Y227</f>
        <v/>
      </c>
      <c r="G227" s="0">
        <f>'Production Log'!Z227</f>
        <v/>
      </c>
      <c r="H227" s="0">
        <f>'Production Log'!C227</f>
        <v/>
      </c>
      <c r="I227" s="0">
        <f>IF(B227="Sold", "yes", IF(LEN(F227)&gt;1,IF(LEN(G227)&gt;1,IF(LEN(E227)&gt;1,IF(LEN(D227)&gt;1,"yes","no"),"no"),"no") ,"no"))</f>
        <v/>
      </c>
      <c r="J227" s="0">
        <f>IF(B227="Issues","yes", IF(B227="Cosmetic Issue", "yes", IF(B227="Perf Issue", "yes","")))</f>
        <v/>
      </c>
      <c r="K227" s="0">
        <f>IF(B227="Dead", "yes","")</f>
        <v/>
      </c>
      <c r="L227" s="0">
        <f>IF(K227="yes", "Dead", IF(LEN(D227)&lt;2,"Loose", (IF(B227="Sold","Shipped",IF(I227="yes","Assembled","Bonded")))))</f>
        <v/>
      </c>
      <c r="M227" s="0">
        <f>if(L227="Shipped",L227, IF(L227="Loose", L227, if(J227="yes", CONCATENATE("Pending ", L227), IF(I227="yes", IF(B227="Internal", "Internal", L227), IF(L227="Bonded", L227, CONCATENATE(L227, " Bonded"))))))</f>
        <v/>
      </c>
      <c r="N227" s="0">
        <f>if(len(C227)&lt;2, "", if(H227="yes", "certified", IF(ISERROR(SEARCH("TE",C227)), "PMI", "TE")))</f>
        <v/>
      </c>
      <c r="O227" s="0">
        <f>IF(L227="Shipped",'Production Log'!K227,"")</f>
        <v/>
      </c>
      <c r="P227" s="0">
        <f>IF(ISERROR(SEARCH("Bonded", M227)), CONCATENATE(M227," ", N227), M227)</f>
        <v/>
      </c>
      <c r="Q227" s="0" t="s">
        <v>54</v>
      </c>
      <c r="R227" s="0">
        <f>'Production Log'!L227</f>
        <v/>
      </c>
      <c r="S227" s="0" t="s">
        <v>54</v>
      </c>
      <c r="T227" s="0">
        <f>'Production Log'!M227</f>
        <v/>
      </c>
      <c r="U227" s="204">
        <f>'Production Log'!K227</f>
        <v/>
      </c>
      <c r="V227" s="204" t="s">
        <v>85</v>
      </c>
      <c r="W227" s="204" t="n"/>
    </row>
    <row r="228">
      <c r="A228" s="0">
        <f>'Production Log'!A228</f>
        <v/>
      </c>
      <c r="B228" s="0">
        <f>'Production Log'!B228</f>
        <v/>
      </c>
      <c r="C228" s="0">
        <f>'Production Log'!F228</f>
        <v/>
      </c>
      <c r="D228" s="0">
        <f>'Production Log'!W228</f>
        <v/>
      </c>
      <c r="E228" s="0">
        <f>'Production Log'!X228</f>
        <v/>
      </c>
      <c r="F228" s="0">
        <f>'Production Log'!Y228</f>
        <v/>
      </c>
      <c r="G228" s="0">
        <f>'Production Log'!Z228</f>
        <v/>
      </c>
      <c r="H228" s="0">
        <f>'Production Log'!C228</f>
        <v/>
      </c>
      <c r="I228" s="0">
        <f>IF(B228="Sold", "yes", IF(LEN(F228)&gt;1,IF(LEN(G228)&gt;1,IF(LEN(E228)&gt;1,IF(LEN(D228)&gt;1,"yes","no"),"no"),"no") ,"no"))</f>
        <v/>
      </c>
      <c r="J228" s="0">
        <f>IF(B228="Issues","yes", IF(B228="Cosmetic Issue", "yes", IF(B228="Perf Issue", "yes","")))</f>
        <v/>
      </c>
      <c r="K228" s="0">
        <f>IF(B228="Dead", "yes","")</f>
        <v/>
      </c>
      <c r="L228" s="0">
        <f>IF(K228="yes", "Dead", IF(LEN(D228)&lt;2,"Loose", (IF(B228="Sold","Shipped",IF(I228="yes","Assembled","Bonded")))))</f>
        <v/>
      </c>
      <c r="M228" s="0">
        <f>if(L228="Shipped",L228, IF(L228="Loose", L228, if(J228="yes", CONCATENATE("Pending ", L228), IF(I228="yes", IF(B228="Internal", "Internal", L228), IF(L228="Bonded", L228, CONCATENATE(L228, " Bonded"))))))</f>
        <v/>
      </c>
      <c r="N228" s="0">
        <f>if(len(C228)&lt;2, "", if(H228="yes", "certified", IF(ISERROR(SEARCH("TE",C228)), "PMI", "TE")))</f>
        <v/>
      </c>
      <c r="O228" s="0">
        <f>IF(L228="Shipped",'Production Log'!K228,"")</f>
        <v/>
      </c>
      <c r="P228" s="0">
        <f>IF(ISERROR(SEARCH("Bonded", M228)), CONCATENATE(M228," ", N228), M228)</f>
        <v/>
      </c>
      <c r="Q228" s="0" t="s">
        <v>54</v>
      </c>
      <c r="R228" s="0">
        <f>'Production Log'!L228</f>
        <v/>
      </c>
      <c r="S228" s="0" t="s">
        <v>54</v>
      </c>
      <c r="T228" s="0">
        <f>'Production Log'!M228</f>
        <v/>
      </c>
      <c r="U228" s="204">
        <f>'Production Log'!K228</f>
        <v/>
      </c>
      <c r="V228" s="204" t="s">
        <v>93</v>
      </c>
      <c r="W228" s="204" t="n"/>
    </row>
    <row r="229">
      <c r="A229" s="0">
        <f>'Production Log'!A229</f>
        <v/>
      </c>
      <c r="B229" s="0">
        <f>'Production Log'!B229</f>
        <v/>
      </c>
      <c r="C229" s="0">
        <f>'Production Log'!F229</f>
        <v/>
      </c>
      <c r="D229" s="0">
        <f>'Production Log'!W229</f>
        <v/>
      </c>
      <c r="E229" s="0">
        <f>'Production Log'!X229</f>
        <v/>
      </c>
      <c r="F229" s="0">
        <f>'Production Log'!Y229</f>
        <v/>
      </c>
      <c r="G229" s="0">
        <f>'Production Log'!Z229</f>
        <v/>
      </c>
      <c r="H229" s="0">
        <f>'Production Log'!C229</f>
        <v/>
      </c>
      <c r="I229" s="0">
        <f>IF(B229="Sold", "yes", IF(LEN(F229)&gt;1,IF(LEN(G229)&gt;1,IF(LEN(E229)&gt;1,IF(LEN(D229)&gt;1,"yes","no"),"no"),"no") ,"no"))</f>
        <v/>
      </c>
      <c r="J229" s="0">
        <f>IF(B229="Issues","yes", IF(B229="Cosmetic Issue", "yes", IF(B229="Perf Issue", "yes","")))</f>
        <v/>
      </c>
      <c r="K229" s="0">
        <f>IF(B229="Dead", "yes","")</f>
        <v/>
      </c>
      <c r="L229" s="0">
        <f>IF(K229="yes", "Dead", IF(LEN(D229)&lt;2,"Loose", (IF(B229="Sold","Shipped",IF(I229="yes","Assembled","Bonded")))))</f>
        <v/>
      </c>
      <c r="M229" s="0">
        <f>if(L229="Shipped",L229, IF(L229="Loose", L229, if(J229="yes", CONCATENATE("Pending ", L229), IF(I229="yes", IF(B229="Internal", "Internal", L229), IF(L229="Bonded", L229, CONCATENATE(L229, " Bonded"))))))</f>
        <v/>
      </c>
      <c r="N229" s="0">
        <f>if(len(C229)&lt;2, "", if(H229="yes", "certified", IF(ISERROR(SEARCH("TE",C229)), "PMI", "TE")))</f>
        <v/>
      </c>
      <c r="O229" s="0">
        <f>IF(L229="Shipped",'Production Log'!K229,"")</f>
        <v/>
      </c>
      <c r="P229" s="0">
        <f>IF(ISERROR(SEARCH("Bonded", M229)), CONCATENATE(M229," ", N229), M229)</f>
        <v/>
      </c>
      <c r="Q229" s="0" t="s">
        <v>54</v>
      </c>
      <c r="R229" s="0">
        <f>'Production Log'!L229</f>
        <v/>
      </c>
      <c r="S229" s="0" t="s">
        <v>54</v>
      </c>
      <c r="T229" s="0">
        <f>'Production Log'!M229</f>
        <v/>
      </c>
      <c r="U229" s="204">
        <f>'Production Log'!K229</f>
        <v/>
      </c>
      <c r="V229" s="204" t="s">
        <v>85</v>
      </c>
      <c r="W229" s="204" t="n"/>
    </row>
    <row r="230">
      <c r="A230" s="0">
        <f>'Production Log'!A230</f>
        <v/>
      </c>
      <c r="B230" s="0">
        <f>'Production Log'!B230</f>
        <v/>
      </c>
      <c r="C230" s="0">
        <f>'Production Log'!F230</f>
        <v/>
      </c>
      <c r="D230" s="0">
        <f>'Production Log'!W230</f>
        <v/>
      </c>
      <c r="E230" s="0">
        <f>'Production Log'!X230</f>
        <v/>
      </c>
      <c r="F230" s="0">
        <f>'Production Log'!Y230</f>
        <v/>
      </c>
      <c r="G230" s="0">
        <f>'Production Log'!Z230</f>
        <v/>
      </c>
      <c r="H230" s="0">
        <f>'Production Log'!C230</f>
        <v/>
      </c>
      <c r="I230" s="0">
        <f>IF(B230="Sold", "yes", IF(LEN(F230)&gt;1,IF(LEN(G230)&gt;1,IF(LEN(E230)&gt;1,IF(LEN(D230)&gt;1,"yes","no"),"no"),"no") ,"no"))</f>
        <v/>
      </c>
      <c r="J230" s="0">
        <f>IF(B230="Issues","yes", IF(B230="Cosmetic Issue", "yes", IF(B230="Perf Issue", "yes","")))</f>
        <v/>
      </c>
      <c r="K230" s="0">
        <f>IF(B230="Dead", "yes","")</f>
        <v/>
      </c>
      <c r="L230" s="0">
        <f>IF(K230="yes", "Dead", IF(LEN(D230)&lt;2,"Loose", (IF(B230="Sold","Shipped",IF(I230="yes","Assembled","Bonded")))))</f>
        <v/>
      </c>
      <c r="M230" s="0">
        <f>if(L230="Shipped",L230, IF(L230="Loose", L230, if(J230="yes", CONCATENATE("Pending ", L230), IF(I230="yes", IF(B230="Internal", "Internal", L230), IF(L230="Bonded", L230, CONCATENATE(L230, " Bonded"))))))</f>
        <v/>
      </c>
      <c r="N230" s="0">
        <f>if(len(C230)&lt;2, "", if(H230="yes", "certified", IF(ISERROR(SEARCH("TE",C230)), "PMI", "TE")))</f>
        <v/>
      </c>
      <c r="O230" s="0">
        <f>IF(L230="Shipped",'Production Log'!K230,"")</f>
        <v/>
      </c>
      <c r="P230" s="0">
        <f>IF(ISERROR(SEARCH("Bonded", M230)), CONCATENATE(M230," ", N230), M230)</f>
        <v/>
      </c>
      <c r="Q230" s="0" t="s">
        <v>54</v>
      </c>
      <c r="R230" s="0">
        <f>'Production Log'!L230</f>
        <v/>
      </c>
      <c r="S230" s="0" t="s">
        <v>54</v>
      </c>
      <c r="T230" s="0">
        <f>'Production Log'!M230</f>
        <v/>
      </c>
      <c r="U230" s="204">
        <f>'Production Log'!K230</f>
        <v/>
      </c>
      <c r="V230" s="204" t="s">
        <v>77</v>
      </c>
      <c r="W230" s="204" t="n"/>
    </row>
    <row r="231">
      <c r="A231" s="0">
        <f>'Production Log'!A231</f>
        <v/>
      </c>
      <c r="B231" s="0">
        <f>'Production Log'!B231</f>
        <v/>
      </c>
      <c r="C231" s="0">
        <f>'Production Log'!F231</f>
        <v/>
      </c>
      <c r="D231" s="0">
        <f>'Production Log'!W231</f>
        <v/>
      </c>
      <c r="E231" s="0">
        <f>'Production Log'!X231</f>
        <v/>
      </c>
      <c r="F231" s="0">
        <f>'Production Log'!Y231</f>
        <v/>
      </c>
      <c r="G231" s="0">
        <f>'Production Log'!Z231</f>
        <v/>
      </c>
      <c r="H231" s="0">
        <f>'Production Log'!C231</f>
        <v/>
      </c>
      <c r="I231" s="0">
        <f>IF(B231="Sold", "yes", IF(LEN(F231)&gt;1,IF(LEN(G231)&gt;1,IF(LEN(E231)&gt;1,IF(LEN(D231)&gt;1,"yes","no"),"no"),"no") ,"no"))</f>
        <v/>
      </c>
      <c r="J231" s="0">
        <f>IF(B231="Issues","yes", IF(B231="Cosmetic Issue", "yes", IF(B231="Perf Issue", "yes","")))</f>
        <v/>
      </c>
      <c r="K231" s="0">
        <f>IF(B231="Dead", "yes","")</f>
        <v/>
      </c>
      <c r="L231" s="0">
        <f>IF(K231="yes", "Dead", IF(LEN(D231)&lt;2,"Loose", (IF(B231="Sold","Shipped",IF(I231="yes","Assembled","Bonded")))))</f>
        <v/>
      </c>
      <c r="M231" s="0">
        <f>if(L231="Shipped",L231, IF(L231="Loose", L231, if(J231="yes", CONCATENATE("Pending ", L231), IF(I231="yes", IF(B231="Internal", "Internal", L231), IF(L231="Bonded", L231, CONCATENATE(L231, " Bonded"))))))</f>
        <v/>
      </c>
      <c r="N231" s="0">
        <f>if(len(C231)&lt;2, "", if(H231="yes", "certified", IF(ISERROR(SEARCH("TE",C231)), "PMI", "TE")))</f>
        <v/>
      </c>
      <c r="O231" s="0">
        <f>IF(L231="Shipped",'Production Log'!K231,"")</f>
        <v/>
      </c>
      <c r="P231" s="0">
        <f>IF(ISERROR(SEARCH("Bonded", M231)), CONCATENATE(M231," ", N231), M231)</f>
        <v/>
      </c>
      <c r="Q231" s="0" t="s">
        <v>54</v>
      </c>
      <c r="R231" s="0">
        <f>'Production Log'!L231</f>
        <v/>
      </c>
      <c r="S231" s="0" t="s">
        <v>54</v>
      </c>
      <c r="T231" s="0">
        <f>'Production Log'!M231</f>
        <v/>
      </c>
      <c r="U231" s="204">
        <f>'Production Log'!K231</f>
        <v/>
      </c>
      <c r="V231" s="204" t="s">
        <v>77</v>
      </c>
      <c r="W231" s="204" t="n"/>
    </row>
    <row r="232">
      <c r="A232" s="0">
        <f>'Production Log'!A232</f>
        <v/>
      </c>
      <c r="B232" s="0">
        <f>'Production Log'!B232</f>
        <v/>
      </c>
      <c r="C232" s="0">
        <f>'Production Log'!F232</f>
        <v/>
      </c>
      <c r="D232" s="0">
        <f>'Production Log'!W232</f>
        <v/>
      </c>
      <c r="E232" s="0">
        <f>'Production Log'!X232</f>
        <v/>
      </c>
      <c r="F232" s="0">
        <f>'Production Log'!Y232</f>
        <v/>
      </c>
      <c r="G232" s="0">
        <f>'Production Log'!Z232</f>
        <v/>
      </c>
      <c r="H232" s="0">
        <f>'Production Log'!C232</f>
        <v/>
      </c>
      <c r="I232" s="0">
        <f>IF(B232="Sold", "yes", IF(LEN(F232)&gt;1,IF(LEN(G232)&gt;1,IF(LEN(E232)&gt;1,IF(LEN(D232)&gt;1,"yes","no"),"no"),"no") ,"no"))</f>
        <v/>
      </c>
      <c r="J232" s="0">
        <f>IF(B232="Issues","yes", IF(B232="Cosmetic Issue", "yes", IF(B232="Perf Issue", "yes","")))</f>
        <v/>
      </c>
      <c r="K232" s="0">
        <f>IF(B232="Dead", "yes","")</f>
        <v/>
      </c>
      <c r="L232" s="0">
        <f>IF(K232="yes", "Dead", IF(LEN(D232)&lt;2,"Loose", (IF(B232="Sold","Shipped",IF(I232="yes","Assembled","Bonded")))))</f>
        <v/>
      </c>
      <c r="M232" s="0">
        <f>if(L232="Shipped",L232, IF(L232="Loose", L232, if(J232="yes", CONCATENATE("Pending ", L232), IF(I232="yes", IF(B232="Internal", "Internal", L232), IF(L232="Bonded", L232, CONCATENATE(L232, " Bonded"))))))</f>
        <v/>
      </c>
      <c r="N232" s="0">
        <f>if(len(C232)&lt;2, "", if(H232="yes", "certified", IF(ISERROR(SEARCH("TE",C232)), "PMI", "TE")))</f>
        <v/>
      </c>
      <c r="O232" s="0">
        <f>IF(L232="Shipped",'Production Log'!K232,"")</f>
        <v/>
      </c>
      <c r="P232" s="0">
        <f>IF(ISERROR(SEARCH("Bonded", M232)), CONCATENATE(M232," ", N232), M232)</f>
        <v/>
      </c>
      <c r="Q232" s="0" t="s">
        <v>54</v>
      </c>
      <c r="R232" s="0">
        <f>'Production Log'!L232</f>
        <v/>
      </c>
      <c r="S232" s="0" t="s">
        <v>54</v>
      </c>
      <c r="T232" s="0">
        <f>'Production Log'!M232</f>
        <v/>
      </c>
      <c r="U232" s="204">
        <f>'Production Log'!K232</f>
        <v/>
      </c>
      <c r="V232" s="204" t="s">
        <v>93</v>
      </c>
      <c r="W232" s="204" t="n"/>
    </row>
    <row r="233">
      <c r="A233" s="0">
        <f>'Production Log'!A233</f>
        <v/>
      </c>
      <c r="B233" s="0">
        <f>'Production Log'!B233</f>
        <v/>
      </c>
      <c r="C233" s="0">
        <f>'Production Log'!F233</f>
        <v/>
      </c>
      <c r="D233" s="0">
        <f>'Production Log'!W233</f>
        <v/>
      </c>
      <c r="E233" s="0">
        <f>'Production Log'!X233</f>
        <v/>
      </c>
      <c r="F233" s="0">
        <f>'Production Log'!Y233</f>
        <v/>
      </c>
      <c r="G233" s="0">
        <f>'Production Log'!Z233</f>
        <v/>
      </c>
      <c r="H233" s="0">
        <f>'Production Log'!C233</f>
        <v/>
      </c>
      <c r="I233" s="0">
        <f>IF(B233="Sold", "yes", IF(LEN(F233)&gt;1,IF(LEN(G233)&gt;1,IF(LEN(E233)&gt;1,IF(LEN(D233)&gt;1,"yes","no"),"no"),"no") ,"no"))</f>
        <v/>
      </c>
      <c r="J233" s="0">
        <f>IF(B233="Issues","yes", IF(B233="Cosmetic Issue", "yes", IF(B233="Perf Issue", "yes","")))</f>
        <v/>
      </c>
      <c r="K233" s="0">
        <f>IF(B233="Dead", "yes","")</f>
        <v/>
      </c>
      <c r="L233" s="0">
        <f>IF(K233="yes", "Dead", IF(LEN(D233)&lt;2,"Loose", (IF(B233="Sold","Shipped",IF(I233="yes","Assembled","Bonded")))))</f>
        <v/>
      </c>
      <c r="M233" s="0">
        <f>if(L233="Shipped",L233, IF(L233="Loose", L233, if(J233="yes", CONCATENATE("Pending ", L233), IF(I233="yes", IF(B233="Internal", "Internal", L233), IF(L233="Bonded", L233, CONCATENATE(L233, " Bonded"))))))</f>
        <v/>
      </c>
      <c r="N233" s="0">
        <f>if(len(C233)&lt;2, "", if(H233="yes", "certified", IF(ISERROR(SEARCH("TE",C233)), "PMI", "TE")))</f>
        <v/>
      </c>
      <c r="O233" s="0">
        <f>IF(L233="Shipped",'Production Log'!K233,"")</f>
        <v/>
      </c>
      <c r="P233" s="0">
        <f>IF(ISERROR(SEARCH("Bonded", M233)), CONCATENATE(M233," ", N233), M233)</f>
        <v/>
      </c>
      <c r="Q233" s="0" t="s">
        <v>54</v>
      </c>
      <c r="R233" s="0">
        <f>'Production Log'!L233</f>
        <v/>
      </c>
      <c r="S233" s="0" t="s">
        <v>75</v>
      </c>
      <c r="T233" s="0">
        <f>'Production Log'!M233</f>
        <v/>
      </c>
      <c r="U233" s="204">
        <f>'Production Log'!K233</f>
        <v/>
      </c>
      <c r="V233" s="204" t="s">
        <v>76</v>
      </c>
      <c r="W233" s="204" t="n"/>
    </row>
    <row r="234">
      <c r="A234" s="0">
        <f>'Production Log'!A234</f>
        <v/>
      </c>
      <c r="B234" s="0">
        <f>'Production Log'!B234</f>
        <v/>
      </c>
      <c r="C234" s="0">
        <f>'Production Log'!F234</f>
        <v/>
      </c>
      <c r="D234" s="0">
        <f>'Production Log'!W234</f>
        <v/>
      </c>
      <c r="E234" s="0">
        <f>'Production Log'!X234</f>
        <v/>
      </c>
      <c r="F234" s="0">
        <f>'Production Log'!Y234</f>
        <v/>
      </c>
      <c r="G234" s="0">
        <f>'Production Log'!Z234</f>
        <v/>
      </c>
      <c r="H234" s="0">
        <f>'Production Log'!C234</f>
        <v/>
      </c>
      <c r="I234" s="0">
        <f>IF(B234="Sold", "yes", IF(LEN(F234)&gt;1,IF(LEN(G234)&gt;1,IF(LEN(E234)&gt;1,IF(LEN(D234)&gt;1,"yes","no"),"no"),"no") ,"no"))</f>
        <v/>
      </c>
      <c r="J234" s="0">
        <f>IF(B234="Issues","yes", IF(B234="Cosmetic Issue", "yes", IF(B234="Perf Issue", "yes","")))</f>
        <v/>
      </c>
      <c r="K234" s="0">
        <f>IF(B234="Dead", "yes","")</f>
        <v/>
      </c>
      <c r="L234" s="0">
        <f>IF(K234="yes", "Dead", IF(LEN(D234)&lt;2,"Loose", (IF(B234="Sold","Shipped",IF(I234="yes","Assembled","Bonded")))))</f>
        <v/>
      </c>
      <c r="M234" s="0">
        <f>if(L234="Shipped",L234, IF(L234="Loose", L234, if(J234="yes", CONCATENATE("Pending ", L234), IF(I234="yes", IF(B234="Internal", "Internal", L234), IF(L234="Bonded", L234, CONCATENATE(L234, " Bonded"))))))</f>
        <v/>
      </c>
      <c r="N234" s="0">
        <f>if(len(C234)&lt;2, "", if(H234="yes", "certified", IF(ISERROR(SEARCH("TE",C234)), "PMI", "TE")))</f>
        <v/>
      </c>
      <c r="O234" s="0">
        <f>IF(L234="Shipped",'Production Log'!K234,"")</f>
        <v/>
      </c>
      <c r="P234" s="0">
        <f>IF(ISERROR(SEARCH("Bonded", M234)), CONCATENATE(M234," ", N234), M234)</f>
        <v/>
      </c>
      <c r="Q234" s="0" t="s">
        <v>54</v>
      </c>
      <c r="R234" s="0">
        <f>'Production Log'!L234</f>
        <v/>
      </c>
      <c r="S234" s="0" t="s">
        <v>54</v>
      </c>
      <c r="T234" s="0">
        <f>'Production Log'!M234</f>
        <v/>
      </c>
      <c r="U234" s="204">
        <f>'Production Log'!K234</f>
        <v/>
      </c>
      <c r="V234" s="204" t="n"/>
      <c r="W234" s="204" t="n"/>
      <c r="X234" s="204" t="s">
        <v>45</v>
      </c>
    </row>
    <row r="235">
      <c r="A235" s="0">
        <f>'Production Log'!A235</f>
        <v/>
      </c>
      <c r="B235" s="0">
        <f>'Production Log'!B235</f>
        <v/>
      </c>
      <c r="C235" s="0">
        <f>'Production Log'!F235</f>
        <v/>
      </c>
      <c r="D235" s="0">
        <f>'Production Log'!W235</f>
        <v/>
      </c>
      <c r="E235" s="0">
        <f>'Production Log'!X235</f>
        <v/>
      </c>
      <c r="F235" s="0">
        <f>'Production Log'!Y235</f>
        <v/>
      </c>
      <c r="G235" s="0">
        <f>'Production Log'!Z235</f>
        <v/>
      </c>
      <c r="H235" s="0">
        <f>'Production Log'!C235</f>
        <v/>
      </c>
      <c r="I235" s="0">
        <f>IF(B235="Sold", "yes", IF(LEN(F235)&gt;1,IF(LEN(G235)&gt;1,IF(LEN(E235)&gt;1,IF(LEN(D235)&gt;1,"yes","no"),"no"),"no") ,"no"))</f>
        <v/>
      </c>
      <c r="J235" s="0">
        <f>IF(B235="Issues","yes", IF(B235="Cosmetic Issue", "yes", IF(B235="Perf Issue", "yes","")))</f>
        <v/>
      </c>
      <c r="K235" s="0">
        <f>IF(B235="Dead", "yes","")</f>
        <v/>
      </c>
      <c r="L235" s="0">
        <f>IF(K235="yes", "Dead", IF(LEN(D235)&lt;2,"Loose", (IF(B235="Sold","Shipped",IF(I235="yes","Assembled","Bonded")))))</f>
        <v/>
      </c>
      <c r="M235" s="0">
        <f>if(L235="Shipped",L235, IF(L235="Loose", L235, if(J235="yes", CONCATENATE("Pending ", L235), IF(I235="yes", IF(B235="Internal", "Internal", L235), IF(L235="Bonded", L235, CONCATENATE(L235, " Bonded"))))))</f>
        <v/>
      </c>
      <c r="N235" s="0">
        <f>if(len(C235)&lt;2, "", if(H235="yes", "certified", IF(ISERROR(SEARCH("TE",C235)), "PMI", "TE")))</f>
        <v/>
      </c>
      <c r="O235" s="0">
        <f>IF(L235="Shipped",'Production Log'!K235,"")</f>
        <v/>
      </c>
      <c r="P235" s="0">
        <f>IF(ISERROR(SEARCH("Bonded", M235)), CONCATENATE(M235," ", N235), M235)</f>
        <v/>
      </c>
      <c r="Q235" s="0" t="s">
        <v>54</v>
      </c>
      <c r="R235" s="0">
        <f>'Production Log'!L235</f>
        <v/>
      </c>
      <c r="S235" s="0" t="s">
        <v>54</v>
      </c>
      <c r="T235" s="0">
        <f>'Production Log'!M235</f>
        <v/>
      </c>
      <c r="U235" s="204">
        <f>'Production Log'!K235</f>
        <v/>
      </c>
      <c r="V235" s="204" t="s">
        <v>77</v>
      </c>
      <c r="W235" s="204" t="n"/>
    </row>
    <row r="236">
      <c r="A236" s="0">
        <f>'Production Log'!A236</f>
        <v/>
      </c>
      <c r="B236" s="0">
        <f>'Production Log'!B236</f>
        <v/>
      </c>
      <c r="C236" s="0">
        <f>'Production Log'!F236</f>
        <v/>
      </c>
      <c r="D236" s="0">
        <f>'Production Log'!W236</f>
        <v/>
      </c>
      <c r="E236" s="0">
        <f>'Production Log'!X236</f>
        <v/>
      </c>
      <c r="F236" s="0">
        <f>'Production Log'!Y236</f>
        <v/>
      </c>
      <c r="G236" s="0">
        <f>'Production Log'!Z236</f>
        <v/>
      </c>
      <c r="H236" s="0">
        <f>'Production Log'!C236</f>
        <v/>
      </c>
      <c r="I236" s="0">
        <f>IF(B236="Sold", "yes", IF(LEN(F236)&gt;1,IF(LEN(G236)&gt;1,IF(LEN(E236)&gt;1,IF(LEN(D236)&gt;1,"yes","no"),"no"),"no") ,"no"))</f>
        <v/>
      </c>
      <c r="J236" s="0">
        <f>IF(B236="Issues","yes", IF(B236="Cosmetic Issue", "yes", IF(B236="Perf Issue", "yes","")))</f>
        <v/>
      </c>
      <c r="K236" s="0">
        <f>IF(B236="Dead", "yes","")</f>
        <v/>
      </c>
      <c r="L236" s="0">
        <f>IF(K236="yes", "Dead", IF(LEN(D236)&lt;2,"Loose", (IF(B236="Sold","Shipped",IF(I236="yes","Assembled","Bonded")))))</f>
        <v/>
      </c>
      <c r="M236" s="0">
        <f>if(L236="Shipped",L236, IF(L236="Loose", L236, if(J236="yes", CONCATENATE("Pending ", L236), IF(I236="yes", IF(B236="Internal", "Internal", L236), IF(L236="Bonded", L236, CONCATENATE(L236, " Bonded"))))))</f>
        <v/>
      </c>
      <c r="N236" s="0">
        <f>if(len(C236)&lt;2, "", if(H236="yes", "certified", IF(ISERROR(SEARCH("TE",C236)), "PMI", "TE")))</f>
        <v/>
      </c>
      <c r="O236" s="0">
        <f>IF(L236="Shipped",'Production Log'!K236,"")</f>
        <v/>
      </c>
      <c r="P236" s="0">
        <f>IF(ISERROR(SEARCH("Bonded", M236)), CONCATENATE(M236," ", N236), M236)</f>
        <v/>
      </c>
      <c r="Q236" s="0" t="s">
        <v>54</v>
      </c>
      <c r="R236" s="0">
        <f>'Production Log'!L236</f>
        <v/>
      </c>
      <c r="S236" s="0" t="s">
        <v>54</v>
      </c>
      <c r="T236" s="0">
        <f>'Production Log'!M236</f>
        <v/>
      </c>
      <c r="U236" s="204">
        <f>'Production Log'!K236</f>
        <v/>
      </c>
      <c r="V236" s="204" t="s">
        <v>85</v>
      </c>
      <c r="W236" s="204" t="n"/>
    </row>
    <row r="237">
      <c r="A237" s="0">
        <f>'Production Log'!A237</f>
        <v/>
      </c>
      <c r="B237" s="0">
        <f>'Production Log'!B237</f>
        <v/>
      </c>
      <c r="C237" s="0">
        <f>'Production Log'!F237</f>
        <v/>
      </c>
      <c r="D237" s="0">
        <f>'Production Log'!W237</f>
        <v/>
      </c>
      <c r="E237" s="0">
        <f>'Production Log'!X237</f>
        <v/>
      </c>
      <c r="F237" s="0">
        <f>'Production Log'!Y237</f>
        <v/>
      </c>
      <c r="G237" s="0">
        <f>'Production Log'!Z237</f>
        <v/>
      </c>
      <c r="H237" s="0">
        <f>'Production Log'!C237</f>
        <v/>
      </c>
      <c r="I237" s="0">
        <f>IF(B237="Sold", "yes", IF(LEN(F237)&gt;1,IF(LEN(G237)&gt;1,IF(LEN(E237)&gt;1,IF(LEN(D237)&gt;1,"yes","no"),"no"),"no") ,"no"))</f>
        <v/>
      </c>
      <c r="J237" s="0">
        <f>IF(B237="Issues","yes", IF(B237="Cosmetic Issue", "yes", IF(B237="Perf Issue", "yes","")))</f>
        <v/>
      </c>
      <c r="K237" s="0">
        <f>IF(B237="Dead", "yes","")</f>
        <v/>
      </c>
      <c r="L237" s="0">
        <f>IF(K237="yes", "Dead", IF(LEN(D237)&lt;2,"Loose", (IF(B237="Sold","Shipped",IF(I237="yes","Assembled","Bonded")))))</f>
        <v/>
      </c>
      <c r="M237" s="0">
        <f>if(L237="Shipped",L237, IF(L237="Loose", L237, if(J237="yes", CONCATENATE("Pending ", L237), IF(I237="yes", IF(B237="Internal", "Internal", L237), IF(L237="Bonded", L237, CONCATENATE(L237, " Bonded"))))))</f>
        <v/>
      </c>
      <c r="N237" s="0">
        <f>if(len(C237)&lt;2, "", if(H237="yes", "certified", IF(ISERROR(SEARCH("TE",C237)), "PMI", "TE")))</f>
        <v/>
      </c>
      <c r="O237" s="0">
        <f>IF(L237="Shipped",'Production Log'!K237,"")</f>
        <v/>
      </c>
      <c r="P237" s="0">
        <f>IF(ISERROR(SEARCH("Bonded", M237)), CONCATENATE(M237," ", N237), M237)</f>
        <v/>
      </c>
      <c r="Q237" s="0" t="s">
        <v>54</v>
      </c>
      <c r="R237" s="0">
        <f>'Production Log'!L237</f>
        <v/>
      </c>
      <c r="S237" s="0" t="s">
        <v>54</v>
      </c>
      <c r="T237" s="0">
        <f>'Production Log'!M237</f>
        <v/>
      </c>
      <c r="U237" s="204">
        <f>'Production Log'!K237</f>
        <v/>
      </c>
      <c r="V237" s="204" t="s">
        <v>85</v>
      </c>
      <c r="W237" s="204" t="n"/>
    </row>
    <row r="238">
      <c r="A238" s="0">
        <f>'Production Log'!A238</f>
        <v/>
      </c>
      <c r="B238" s="0">
        <f>'Production Log'!B238</f>
        <v/>
      </c>
      <c r="C238" s="0">
        <f>'Production Log'!F238</f>
        <v/>
      </c>
      <c r="D238" s="0">
        <f>'Production Log'!W238</f>
        <v/>
      </c>
      <c r="E238" s="0">
        <f>'Production Log'!X238</f>
        <v/>
      </c>
      <c r="F238" s="0">
        <f>'Production Log'!Y238</f>
        <v/>
      </c>
      <c r="G238" s="0">
        <f>'Production Log'!Z238</f>
        <v/>
      </c>
      <c r="H238" s="0">
        <f>'Production Log'!C238</f>
        <v/>
      </c>
      <c r="I238" s="0">
        <f>IF(B238="Sold", "yes", IF(LEN(F238)&gt;1,IF(LEN(G238)&gt;1,IF(LEN(E238)&gt;1,IF(LEN(D238)&gt;1,"yes","no"),"no"),"no") ,"no"))</f>
        <v/>
      </c>
      <c r="J238" s="0">
        <f>IF(B238="Issues","yes", IF(B238="Cosmetic Issue", "yes", IF(B238="Perf Issue", "yes","")))</f>
        <v/>
      </c>
      <c r="K238" s="0">
        <f>IF(B238="Dead", "yes","")</f>
        <v/>
      </c>
      <c r="L238" s="0">
        <f>IF(K238="yes", "Dead", IF(LEN(D238)&lt;2,"Loose", (IF(B238="Sold","Shipped",IF(I238="yes","Assembled","Bonded")))))</f>
        <v/>
      </c>
      <c r="M238" s="0">
        <f>if(L238="Shipped",L238, IF(L238="Loose", L238, if(J238="yes", CONCATENATE("Pending ", L238), IF(I238="yes", IF(B238="Internal", "Internal", L238), IF(L238="Bonded", L238, CONCATENATE(L238, " Bonded"))))))</f>
        <v/>
      </c>
      <c r="N238" s="0">
        <f>if(len(C238)&lt;2, "", if(H238="yes", "certified", IF(ISERROR(SEARCH("TE",C238)), "PMI", "TE")))</f>
        <v/>
      </c>
      <c r="O238" s="0">
        <f>IF(L238="Shipped",'Production Log'!K238,"")</f>
        <v/>
      </c>
      <c r="P238" s="0">
        <f>IF(ISERROR(SEARCH("Bonded", M238)), CONCATENATE(M238," ", N238), M238)</f>
        <v/>
      </c>
      <c r="Q238" s="0" t="s">
        <v>54</v>
      </c>
      <c r="R238" s="0">
        <f>'Production Log'!L238</f>
        <v/>
      </c>
      <c r="S238" s="0" t="s">
        <v>54</v>
      </c>
      <c r="T238" s="0">
        <f>'Production Log'!M238</f>
        <v/>
      </c>
      <c r="U238" s="204">
        <f>'Production Log'!K238</f>
        <v/>
      </c>
      <c r="V238" s="204" t="s">
        <v>85</v>
      </c>
      <c r="W238" s="204" t="n"/>
    </row>
    <row r="239">
      <c r="A239" s="0">
        <f>'Production Log'!A239</f>
        <v/>
      </c>
      <c r="B239" s="0">
        <f>'Production Log'!B239</f>
        <v/>
      </c>
      <c r="C239" s="0">
        <f>'Production Log'!F239</f>
        <v/>
      </c>
      <c r="D239" s="0">
        <f>'Production Log'!W239</f>
        <v/>
      </c>
      <c r="E239" s="0">
        <f>'Production Log'!X239</f>
        <v/>
      </c>
      <c r="F239" s="0">
        <f>'Production Log'!Y239</f>
        <v/>
      </c>
      <c r="G239" s="0">
        <f>'Production Log'!Z239</f>
        <v/>
      </c>
      <c r="H239" s="0">
        <f>'Production Log'!C239</f>
        <v/>
      </c>
      <c r="I239" s="0">
        <f>IF(B239="Sold", "yes", IF(LEN(F239)&gt;1,IF(LEN(G239)&gt;1,IF(LEN(E239)&gt;1,IF(LEN(D239)&gt;1,"yes","no"),"no"),"no") ,"no"))</f>
        <v/>
      </c>
      <c r="J239" s="0">
        <f>IF(B239="Issues","yes", IF(B239="Cosmetic Issue", "yes", IF(B239="Perf Issue", "yes","")))</f>
        <v/>
      </c>
      <c r="K239" s="0">
        <f>IF(B239="Dead", "yes","")</f>
        <v/>
      </c>
      <c r="L239" s="0">
        <f>IF(K239="yes", "Dead", IF(LEN(D239)&lt;2,"Loose", (IF(B239="Sold","Shipped",IF(I239="yes","Assembled","Bonded")))))</f>
        <v/>
      </c>
      <c r="M239" s="0">
        <f>if(L239="Shipped",L239, IF(L239="Loose", L239, if(J239="yes", CONCATENATE("Pending ", L239), IF(I239="yes", IF(B239="Internal", "Internal", L239), IF(L239="Bonded", L239, CONCATENATE(L239, " Bonded"))))))</f>
        <v/>
      </c>
      <c r="N239" s="0">
        <f>if(len(C239)&lt;2, "", if(H239="yes", "certified", IF(ISERROR(SEARCH("TE",C239)), "PMI", "TE")))</f>
        <v/>
      </c>
      <c r="O239" s="0">
        <f>IF(L239="Shipped",'Production Log'!K239,"")</f>
        <v/>
      </c>
      <c r="P239" s="0">
        <f>IF(ISERROR(SEARCH("Bonded", M239)), CONCATENATE(M239," ", N239), M239)</f>
        <v/>
      </c>
      <c r="Q239" s="0" t="s">
        <v>54</v>
      </c>
      <c r="R239" s="0">
        <f>'Production Log'!L239</f>
        <v/>
      </c>
      <c r="S239" s="0" t="s">
        <v>54</v>
      </c>
      <c r="T239" s="0">
        <f>'Production Log'!M239</f>
        <v/>
      </c>
      <c r="U239" s="204">
        <f>'Production Log'!K239</f>
        <v/>
      </c>
      <c r="V239" s="204" t="s">
        <v>93</v>
      </c>
      <c r="W239" s="204" t="n"/>
    </row>
    <row r="240">
      <c r="A240" s="0">
        <f>'Production Log'!A240</f>
        <v/>
      </c>
      <c r="B240" s="0">
        <f>'Production Log'!B240</f>
        <v/>
      </c>
      <c r="C240" s="0">
        <f>'Production Log'!F240</f>
        <v/>
      </c>
      <c r="D240" s="0">
        <f>'Production Log'!W240</f>
        <v/>
      </c>
      <c r="E240" s="0">
        <f>'Production Log'!X240</f>
        <v/>
      </c>
      <c r="F240" s="0">
        <f>'Production Log'!Y240</f>
        <v/>
      </c>
      <c r="G240" s="0">
        <f>'Production Log'!Z240</f>
        <v/>
      </c>
      <c r="H240" s="0">
        <f>'Production Log'!C240</f>
        <v/>
      </c>
      <c r="I240" s="0">
        <f>IF(B240="Sold", "yes", IF(LEN(F240)&gt;1,IF(LEN(G240)&gt;1,IF(LEN(E240)&gt;1,IF(LEN(D240)&gt;1,"yes","no"),"no"),"no") ,"no"))</f>
        <v/>
      </c>
      <c r="J240" s="0">
        <f>IF(B240="Issues","yes", IF(B240="Cosmetic Issue", "yes", IF(B240="Perf Issue", "yes","")))</f>
        <v/>
      </c>
      <c r="K240" s="0">
        <f>IF(B240="Dead", "yes","")</f>
        <v/>
      </c>
      <c r="L240" s="0">
        <f>IF(K240="yes", "Dead", IF(LEN(D240)&lt;2,"Loose", (IF(B240="Sold","Shipped",IF(I240="yes","Assembled","Bonded")))))</f>
        <v/>
      </c>
      <c r="M240" s="0">
        <f>if(L240="Shipped",L240, IF(L240="Loose", L240, if(J240="yes", CONCATENATE("Pending ", L240), IF(I240="yes", IF(B240="Internal", "Internal", L240), IF(L240="Bonded", L240, CONCATENATE(L240, " Bonded"))))))</f>
        <v/>
      </c>
      <c r="N240" s="0">
        <f>if(len(C240)&lt;2, "", if(H240="yes", "certified", IF(ISERROR(SEARCH("TE",C240)), "PMI", "TE")))</f>
        <v/>
      </c>
      <c r="O240" s="0">
        <f>IF(L240="Shipped",'Production Log'!K240,"")</f>
        <v/>
      </c>
      <c r="P240" s="0">
        <f>IF(ISERROR(SEARCH("Bonded", M240)), CONCATENATE(M240," ", N240), M240)</f>
        <v/>
      </c>
      <c r="Q240" s="0" t="s">
        <v>54</v>
      </c>
      <c r="R240" s="0">
        <f>'Production Log'!L240</f>
        <v/>
      </c>
      <c r="S240" s="0" t="s">
        <v>54</v>
      </c>
      <c r="T240" s="0">
        <f>'Production Log'!M240</f>
        <v/>
      </c>
      <c r="U240" s="204">
        <f>'Production Log'!K240</f>
        <v/>
      </c>
      <c r="V240" s="204" t="s">
        <v>85</v>
      </c>
      <c r="W240" s="204" t="n"/>
    </row>
    <row r="241">
      <c r="A241" s="0">
        <f>'Production Log'!A241</f>
        <v/>
      </c>
      <c r="B241" s="0">
        <f>'Production Log'!B241</f>
        <v/>
      </c>
      <c r="C241" s="0">
        <f>'Production Log'!F241</f>
        <v/>
      </c>
      <c r="D241" s="0">
        <f>'Production Log'!W241</f>
        <v/>
      </c>
      <c r="E241" s="0">
        <f>'Production Log'!X241</f>
        <v/>
      </c>
      <c r="F241" s="0">
        <f>'Production Log'!Y241</f>
        <v/>
      </c>
      <c r="G241" s="0">
        <f>'Production Log'!Z241</f>
        <v/>
      </c>
      <c r="H241" s="0">
        <f>'Production Log'!C241</f>
        <v/>
      </c>
      <c r="I241" s="0">
        <f>IF(B241="Sold", "yes", IF(LEN(F241)&gt;1,IF(LEN(G241)&gt;1,IF(LEN(E241)&gt;1,IF(LEN(D241)&gt;1,"yes","no"),"no"),"no") ,"no"))</f>
        <v/>
      </c>
      <c r="J241" s="0">
        <f>IF(B241="Issues","yes", IF(B241="Cosmetic Issue", "yes", IF(B241="Perf Issue", "yes","")))</f>
        <v/>
      </c>
      <c r="K241" s="0">
        <f>IF(B241="Dead", "yes","")</f>
        <v/>
      </c>
      <c r="L241" s="0">
        <f>IF(K241="yes", "Dead", IF(LEN(D241)&lt;2,"Loose", (IF(B241="Sold","Shipped",IF(I241="yes","Assembled","Bonded")))))</f>
        <v/>
      </c>
      <c r="M241" s="0">
        <f>if(L241="Shipped",L241, IF(L241="Loose", L241, if(J241="yes", CONCATENATE("Pending ", L241), IF(I241="yes", IF(B241="Internal", "Internal", L241), IF(L241="Bonded", L241, CONCATENATE(L241, " Bonded"))))))</f>
        <v/>
      </c>
      <c r="N241" s="0">
        <f>if(len(C241)&lt;2, "", if(H241="yes", "certified", IF(ISERROR(SEARCH("TE",C241)), "PMI", "TE")))</f>
        <v/>
      </c>
      <c r="O241" s="0">
        <f>IF(L241="Shipped",'Production Log'!K241,"")</f>
        <v/>
      </c>
      <c r="P241" s="0">
        <f>IF(ISERROR(SEARCH("Bonded", M241)), CONCATENATE(M241," ", N241), M241)</f>
        <v/>
      </c>
      <c r="Q241" s="0" t="s">
        <v>54</v>
      </c>
      <c r="R241" s="0">
        <f>'Production Log'!L241</f>
        <v/>
      </c>
      <c r="S241" s="0" t="s">
        <v>54</v>
      </c>
      <c r="T241" s="0">
        <f>'Production Log'!M241</f>
        <v/>
      </c>
      <c r="U241" s="204">
        <f>'Production Log'!K241</f>
        <v/>
      </c>
      <c r="V241" s="204" t="s">
        <v>85</v>
      </c>
      <c r="W241" s="204" t="n"/>
    </row>
    <row r="242">
      <c r="A242" s="0">
        <f>'Production Log'!A242</f>
        <v/>
      </c>
      <c r="B242" s="0">
        <f>'Production Log'!B242</f>
        <v/>
      </c>
      <c r="C242" s="0">
        <f>'Production Log'!F242</f>
        <v/>
      </c>
      <c r="D242" s="0">
        <f>'Production Log'!W242</f>
        <v/>
      </c>
      <c r="E242" s="0">
        <f>'Production Log'!X242</f>
        <v/>
      </c>
      <c r="F242" s="0">
        <f>'Production Log'!Y242</f>
        <v/>
      </c>
      <c r="G242" s="0">
        <f>'Production Log'!Z242</f>
        <v/>
      </c>
      <c r="H242" s="0">
        <f>'Production Log'!C242</f>
        <v/>
      </c>
      <c r="I242" s="0">
        <f>IF(B242="Sold", "yes", IF(LEN(F242)&gt;1,IF(LEN(G242)&gt;1,IF(LEN(E242)&gt;1,IF(LEN(D242)&gt;1,"yes","no"),"no"),"no") ,"no"))</f>
        <v/>
      </c>
      <c r="J242" s="0">
        <f>IF(B242="Issues","yes", IF(B242="Cosmetic Issue", "yes", IF(B242="Perf Issue", "yes","")))</f>
        <v/>
      </c>
      <c r="K242" s="0">
        <f>IF(B242="Dead", "yes","")</f>
        <v/>
      </c>
      <c r="L242" s="0">
        <f>IF(K242="yes", "Dead", IF(LEN(D242)&lt;2,"Loose", (IF(B242="Sold","Shipped",IF(I242="yes","Assembled","Bonded")))))</f>
        <v/>
      </c>
      <c r="M242" s="0">
        <f>if(L242="Shipped",L242, IF(L242="Loose", L242, if(J242="yes", CONCATENATE("Pending ", L242), IF(I242="yes", IF(B242="Internal", "Internal", L242), IF(L242="Bonded", L242, CONCATENATE(L242, " Bonded"))))))</f>
        <v/>
      </c>
      <c r="N242" s="0">
        <f>if(len(C242)&lt;2, "", if(H242="yes", "certified", IF(ISERROR(SEARCH("TE",C242)), "PMI", "TE")))</f>
        <v/>
      </c>
      <c r="O242" s="0">
        <f>IF(L242="Shipped",'Production Log'!K242,"")</f>
        <v/>
      </c>
      <c r="P242" s="0">
        <f>IF(ISERROR(SEARCH("Bonded", M242)), CONCATENATE(M242," ", N242), M242)</f>
        <v/>
      </c>
      <c r="Q242" s="0" t="s">
        <v>54</v>
      </c>
      <c r="R242" s="0">
        <f>'Production Log'!L242</f>
        <v/>
      </c>
      <c r="S242" s="0" t="s">
        <v>54</v>
      </c>
      <c r="T242" s="0">
        <f>'Production Log'!M242</f>
        <v/>
      </c>
      <c r="U242" s="204">
        <f>'Production Log'!K242</f>
        <v/>
      </c>
      <c r="V242" s="204" t="s">
        <v>85</v>
      </c>
      <c r="W242" s="204" t="n"/>
    </row>
    <row r="243">
      <c r="A243" s="0">
        <f>'Production Log'!A243</f>
        <v/>
      </c>
      <c r="B243" s="0">
        <f>'Production Log'!B243</f>
        <v/>
      </c>
      <c r="C243" s="0">
        <f>'Production Log'!F243</f>
        <v/>
      </c>
      <c r="D243" s="0">
        <f>'Production Log'!W243</f>
        <v/>
      </c>
      <c r="E243" s="0">
        <f>'Production Log'!X243</f>
        <v/>
      </c>
      <c r="F243" s="0">
        <f>'Production Log'!Y243</f>
        <v/>
      </c>
      <c r="G243" s="0">
        <f>'Production Log'!Z243</f>
        <v/>
      </c>
      <c r="H243" s="0">
        <f>'Production Log'!C243</f>
        <v/>
      </c>
      <c r="I243" s="0">
        <f>IF(B243="Sold", "yes", IF(LEN(F243)&gt;1,IF(LEN(G243)&gt;1,IF(LEN(E243)&gt;1,IF(LEN(D243)&gt;1,"yes","no"),"no"),"no") ,"no"))</f>
        <v/>
      </c>
      <c r="J243" s="0">
        <f>IF(B243="Issues","yes", IF(B243="Cosmetic Issue", "yes", IF(B243="Perf Issue", "yes","")))</f>
        <v/>
      </c>
      <c r="K243" s="0">
        <f>IF(B243="Dead", "yes","")</f>
        <v/>
      </c>
      <c r="L243" s="0">
        <f>IF(K243="yes", "Dead", IF(LEN(D243)&lt;2,"Loose", (IF(B243="Sold","Shipped",IF(I243="yes","Assembled","Bonded")))))</f>
        <v/>
      </c>
      <c r="M243" s="0">
        <f>if(L243="Shipped",L243, IF(L243="Loose", L243, if(J243="yes", CONCATENATE("Pending ", L243), IF(I243="yes", IF(B243="Internal", "Internal", L243), IF(L243="Bonded", L243, CONCATENATE(L243, " Bonded"))))))</f>
        <v/>
      </c>
      <c r="N243" s="0">
        <f>if(len(C243)&lt;2, "", if(H243="yes", "certified", IF(ISERROR(SEARCH("TE",C243)), "PMI", "TE")))</f>
        <v/>
      </c>
      <c r="O243" s="0">
        <f>IF(L243="Shipped",'Production Log'!K243,"")</f>
        <v/>
      </c>
      <c r="P243" s="0">
        <f>IF(ISERROR(SEARCH("Bonded", M243)), CONCATENATE(M243," ", N243), M243)</f>
        <v/>
      </c>
      <c r="Q243" s="0" t="s">
        <v>54</v>
      </c>
      <c r="R243" s="0">
        <f>'Production Log'!L243</f>
        <v/>
      </c>
      <c r="S243" s="0" t="s">
        <v>54</v>
      </c>
      <c r="T243" s="0">
        <f>'Production Log'!M243</f>
        <v/>
      </c>
      <c r="U243" s="204">
        <f>'Production Log'!K243</f>
        <v/>
      </c>
      <c r="V243" s="204" t="s">
        <v>85</v>
      </c>
      <c r="W243" s="204" t="n"/>
    </row>
    <row r="244">
      <c r="A244" s="0">
        <f>'Production Log'!A244</f>
        <v/>
      </c>
      <c r="B244" s="0">
        <f>'Production Log'!B244</f>
        <v/>
      </c>
      <c r="C244" s="0">
        <f>'Production Log'!F244</f>
        <v/>
      </c>
      <c r="D244" s="0">
        <f>'Production Log'!W244</f>
        <v/>
      </c>
      <c r="E244" s="0">
        <f>'Production Log'!X244</f>
        <v/>
      </c>
      <c r="F244" s="0">
        <f>'Production Log'!Y244</f>
        <v/>
      </c>
      <c r="G244" s="0">
        <f>'Production Log'!Z244</f>
        <v/>
      </c>
      <c r="H244" s="0">
        <f>'Production Log'!C244</f>
        <v/>
      </c>
      <c r="I244" s="0">
        <f>IF(B244="Sold", "yes", IF(LEN(F244)&gt;1,IF(LEN(G244)&gt;1,IF(LEN(E244)&gt;1,IF(LEN(D244)&gt;1,"yes","no"),"no"),"no") ,"no"))</f>
        <v/>
      </c>
      <c r="J244" s="0">
        <f>IF(B244="Issues","yes", IF(B244="Cosmetic Issue", "yes", IF(B244="Perf Issue", "yes","")))</f>
        <v/>
      </c>
      <c r="K244" s="0">
        <f>IF(B244="Dead", "yes","")</f>
        <v/>
      </c>
      <c r="L244" s="0">
        <f>IF(K244="yes", "Dead", IF(LEN(D244)&lt;2,"Loose", (IF(B244="Sold","Shipped",IF(I244="yes","Assembled","Bonded")))))</f>
        <v/>
      </c>
      <c r="M244" s="0">
        <f>if(L244="Shipped",L244, IF(L244="Loose", L244, if(J244="yes", CONCATENATE("Pending ", L244), IF(I244="yes", IF(B244="Internal", "Internal", L244), IF(L244="Bonded", L244, CONCATENATE(L244, " Bonded"))))))</f>
        <v/>
      </c>
      <c r="N244" s="0">
        <f>if(len(C244)&lt;2, "", if(H244="yes", "certified", IF(ISERROR(SEARCH("TE",C244)), "PMI", "TE")))</f>
        <v/>
      </c>
      <c r="O244" s="0">
        <f>IF(L244="Shipped",'Production Log'!K244,"")</f>
        <v/>
      </c>
      <c r="P244" s="0">
        <f>IF(ISERROR(SEARCH("Bonded", M244)), CONCATENATE(M244," ", N244), M244)</f>
        <v/>
      </c>
      <c r="Q244" s="0" t="s">
        <v>54</v>
      </c>
      <c r="R244" s="0">
        <f>'Production Log'!L244</f>
        <v/>
      </c>
      <c r="S244" s="0" t="s">
        <v>54</v>
      </c>
      <c r="T244" s="0">
        <f>'Production Log'!M244</f>
        <v/>
      </c>
      <c r="U244" s="204">
        <f>'Production Log'!K244</f>
        <v/>
      </c>
      <c r="V244" s="204" t="s">
        <v>85</v>
      </c>
      <c r="W244" s="204" t="n"/>
    </row>
    <row r="245">
      <c r="A245" s="0">
        <f>'Production Log'!A245</f>
        <v/>
      </c>
      <c r="B245" s="0">
        <f>'Production Log'!B245</f>
        <v/>
      </c>
      <c r="C245" s="0">
        <f>'Production Log'!F245</f>
        <v/>
      </c>
      <c r="D245" s="0">
        <f>'Production Log'!W245</f>
        <v/>
      </c>
      <c r="E245" s="0">
        <f>'Production Log'!X245</f>
        <v/>
      </c>
      <c r="F245" s="0">
        <f>'Production Log'!Y245</f>
        <v/>
      </c>
      <c r="G245" s="0">
        <f>'Production Log'!Z245</f>
        <v/>
      </c>
      <c r="H245" s="0">
        <f>'Production Log'!C245</f>
        <v/>
      </c>
      <c r="I245" s="0">
        <f>IF(B245="Sold", "yes", IF(LEN(F245)&gt;1,IF(LEN(G245)&gt;1,IF(LEN(E245)&gt;1,IF(LEN(D245)&gt;1,"yes","no"),"no"),"no") ,"no"))</f>
        <v/>
      </c>
      <c r="J245" s="0">
        <f>IF(B245="Issues","yes", IF(B245="Cosmetic Issue", "yes", IF(B245="Perf Issue", "yes","")))</f>
        <v/>
      </c>
      <c r="K245" s="0">
        <f>IF(B245="Dead", "yes","")</f>
        <v/>
      </c>
      <c r="L245" s="0">
        <f>IF(K245="yes", "Dead", IF(LEN(D245)&lt;2,"Loose", (IF(B245="Sold","Shipped",IF(I245="yes","Assembled","Bonded")))))</f>
        <v/>
      </c>
      <c r="M245" s="0">
        <f>if(L245="Shipped",L245, IF(L245="Loose", L245, if(J245="yes", CONCATENATE("Pending ", L245), IF(I245="yes", IF(B245="Internal", "Internal", L245), IF(L245="Bonded", L245, CONCATENATE(L245, " Bonded"))))))</f>
        <v/>
      </c>
      <c r="N245" s="0">
        <f>if(len(C245)&lt;2, "", if(H245="yes", "certified", IF(ISERROR(SEARCH("TE",C245)), "PMI", "TE")))</f>
        <v/>
      </c>
      <c r="O245" s="0">
        <f>IF(L245="Shipped",'Production Log'!K245,"")</f>
        <v/>
      </c>
      <c r="P245" s="0">
        <f>IF(ISERROR(SEARCH("Bonded", M245)), CONCATENATE(M245," ", N245), M245)</f>
        <v/>
      </c>
      <c r="Q245" s="0" t="s">
        <v>54</v>
      </c>
      <c r="R245" s="0">
        <f>'Production Log'!L245</f>
        <v/>
      </c>
      <c r="S245" s="0" t="s">
        <v>54</v>
      </c>
      <c r="T245" s="0">
        <f>'Production Log'!M245</f>
        <v/>
      </c>
      <c r="U245" s="204">
        <f>'Production Log'!K245</f>
        <v/>
      </c>
      <c r="V245" s="204" t="n">
        <v>21004620</v>
      </c>
      <c r="W245" s="204" t="n"/>
    </row>
    <row r="246">
      <c r="A246" s="0">
        <f>'Production Log'!A246</f>
        <v/>
      </c>
      <c r="B246" s="0">
        <f>'Production Log'!B246</f>
        <v/>
      </c>
      <c r="C246" s="0">
        <f>'Production Log'!F246</f>
        <v/>
      </c>
      <c r="D246" s="0">
        <f>'Production Log'!W246</f>
        <v/>
      </c>
      <c r="E246" s="0">
        <f>'Production Log'!X246</f>
        <v/>
      </c>
      <c r="F246" s="0">
        <f>'Production Log'!Y246</f>
        <v/>
      </c>
      <c r="G246" s="0">
        <f>'Production Log'!Z246</f>
        <v/>
      </c>
      <c r="H246" s="0">
        <f>'Production Log'!C246</f>
        <v/>
      </c>
      <c r="I246" s="0">
        <f>IF(B246="Sold", "yes", IF(LEN(F246)&gt;1,IF(LEN(G246)&gt;1,IF(LEN(E246)&gt;1,IF(LEN(D246)&gt;1,"yes","no"),"no"),"no") ,"no"))</f>
        <v/>
      </c>
      <c r="J246" s="0">
        <f>IF(B246="Issues","yes", IF(B246="Cosmetic Issue", "yes", IF(B246="Perf Issue", "yes","")))</f>
        <v/>
      </c>
      <c r="K246" s="0">
        <f>IF(B246="Dead", "yes","")</f>
        <v/>
      </c>
      <c r="L246" s="0">
        <f>IF(K246="yes", "Dead", IF(LEN(D246)&lt;2,"Loose", (IF(B246="Sold","Shipped",IF(I246="yes","Assembled","Bonded")))))</f>
        <v/>
      </c>
      <c r="M246" s="0">
        <f>if(L246="Shipped",L246, IF(L246="Loose", L246, if(J246="yes", CONCATENATE("Pending ", L246), IF(I246="yes", IF(B246="Internal", "Internal", L246), IF(L246="Bonded", L246, CONCATENATE(L246, " Bonded"))))))</f>
        <v/>
      </c>
      <c r="N246" s="0">
        <f>if(len(C246)&lt;2, "", if(H246="yes", "certified", IF(ISERROR(SEARCH("TE",C246)), "PMI", "TE")))</f>
        <v/>
      </c>
      <c r="O246" s="0">
        <f>IF(L246="Shipped",'Production Log'!K246,"")</f>
        <v/>
      </c>
      <c r="P246" s="0">
        <f>IF(ISERROR(SEARCH("Bonded", M246)), CONCATENATE(M246," ", N246), M246)</f>
        <v/>
      </c>
      <c r="Q246" s="0" t="s">
        <v>54</v>
      </c>
      <c r="R246" s="0">
        <f>'Production Log'!L246</f>
        <v/>
      </c>
      <c r="S246" s="0" t="s">
        <v>54</v>
      </c>
      <c r="T246" s="0">
        <f>'Production Log'!M246</f>
        <v/>
      </c>
      <c r="U246" s="204">
        <f>'Production Log'!K246</f>
        <v/>
      </c>
      <c r="V246" s="204" t="n"/>
      <c r="W246" s="0" t="n"/>
      <c r="X246" s="204" t="s">
        <v>45</v>
      </c>
      <c r="Y246" s="0" t="s">
        <v>50</v>
      </c>
    </row>
    <row r="247">
      <c r="A247" s="0">
        <f>'Production Log'!A247</f>
        <v/>
      </c>
      <c r="B247" s="0">
        <f>'Production Log'!B247</f>
        <v/>
      </c>
      <c r="C247" s="0">
        <f>'Production Log'!F247</f>
        <v/>
      </c>
      <c r="D247" s="0">
        <f>'Production Log'!W247</f>
        <v/>
      </c>
      <c r="E247" s="0">
        <f>'Production Log'!X247</f>
        <v/>
      </c>
      <c r="F247" s="0">
        <f>'Production Log'!Y247</f>
        <v/>
      </c>
      <c r="G247" s="0">
        <f>'Production Log'!Z247</f>
        <v/>
      </c>
      <c r="H247" s="0">
        <f>'Production Log'!C247</f>
        <v/>
      </c>
      <c r="I247" s="0">
        <f>IF(B247="Sold", "yes", IF(LEN(F247)&gt;1,IF(LEN(G247)&gt;1,IF(LEN(E247)&gt;1,IF(LEN(D247)&gt;1,"yes","no"),"no"),"no") ,"no"))</f>
        <v/>
      </c>
      <c r="J247" s="0">
        <f>IF(B247="Issues","yes", IF(B247="Cosmetic Issue", "yes", IF(B247="Perf Issue", "yes","")))</f>
        <v/>
      </c>
      <c r="K247" s="0">
        <f>IF(B247="Dead", "yes","")</f>
        <v/>
      </c>
      <c r="L247" s="0">
        <f>IF(K247="yes", "Dead", IF(LEN(D247)&lt;2,"Loose", (IF(B247="Sold","Shipped",IF(I247="yes","Assembled","Bonded")))))</f>
        <v/>
      </c>
      <c r="M247" s="0">
        <f>if(L247="Shipped",L247, IF(L247="Loose", L247, if(J247="yes", CONCATENATE("Pending ", L247), IF(I247="yes", IF(B247="Internal", "Internal", L247), IF(L247="Bonded", L247, CONCATENATE(L247, " Bonded"))))))</f>
        <v/>
      </c>
      <c r="N247" s="0">
        <f>if(len(C247)&lt;2, "", if(H247="yes", "certified", IF(ISERROR(SEARCH("TE",C247)), "PMI", "TE")))</f>
        <v/>
      </c>
      <c r="O247" s="0">
        <f>IF(L247="Shipped",'Production Log'!K247,"")</f>
        <v/>
      </c>
      <c r="P247" s="0">
        <f>IF(ISERROR(SEARCH("Bonded", M247)), CONCATENATE(M247," ", N247), M247)</f>
        <v/>
      </c>
      <c r="Q247" s="0" t="s">
        <v>54</v>
      </c>
      <c r="R247" s="0">
        <f>'Production Log'!L247</f>
        <v/>
      </c>
      <c r="S247" s="0" t="s">
        <v>75</v>
      </c>
      <c r="T247" s="0">
        <f>'Production Log'!M247</f>
        <v/>
      </c>
      <c r="U247" s="204">
        <f>'Production Log'!K247</f>
        <v/>
      </c>
      <c r="V247" s="204" t="s">
        <v>76</v>
      </c>
      <c r="W247" s="204" t="n"/>
    </row>
    <row r="248">
      <c r="A248" s="0">
        <f>'Production Log'!A248</f>
        <v/>
      </c>
      <c r="B248" s="0">
        <f>'Production Log'!B248</f>
        <v/>
      </c>
      <c r="C248" s="0">
        <f>'Production Log'!F248</f>
        <v/>
      </c>
      <c r="D248" s="0">
        <f>'Production Log'!W248</f>
        <v/>
      </c>
      <c r="E248" s="0">
        <f>'Production Log'!X248</f>
        <v/>
      </c>
      <c r="F248" s="0">
        <f>'Production Log'!Y248</f>
        <v/>
      </c>
      <c r="G248" s="0">
        <f>'Production Log'!Z248</f>
        <v/>
      </c>
      <c r="H248" s="0">
        <f>'Production Log'!C248</f>
        <v/>
      </c>
      <c r="I248" s="0">
        <f>IF(B248="Sold", "yes", IF(LEN(F248)&gt;1,IF(LEN(G248)&gt;1,IF(LEN(E248)&gt;1,IF(LEN(D248)&gt;1,"yes","no"),"no"),"no") ,"no"))</f>
        <v/>
      </c>
      <c r="J248" s="0">
        <f>IF(B248="Issues","yes", IF(B248="Cosmetic Issue", "yes", IF(B248="Perf Issue", "yes","")))</f>
        <v/>
      </c>
      <c r="K248" s="0">
        <f>IF(B248="Dead", "yes","")</f>
        <v/>
      </c>
      <c r="L248" s="0">
        <f>IF(K248="yes", "Dead", IF(LEN(D248)&lt;2,"Loose", (IF(B248="Sold","Shipped",IF(I248="yes","Assembled","Bonded")))))</f>
        <v/>
      </c>
      <c r="M248" s="0">
        <f>if(L248="Shipped",L248, IF(L248="Loose", L248, if(J248="yes", CONCATENATE("Pending ", L248), IF(I248="yes", IF(B248="Internal", "Internal", L248), IF(L248="Bonded", L248, CONCATENATE(L248, " Bonded"))))))</f>
        <v/>
      </c>
      <c r="N248" s="0">
        <f>if(len(C248)&lt;2, "", if(H248="yes", "certified", IF(ISERROR(SEARCH("TE",C248)), "PMI", "TE")))</f>
        <v/>
      </c>
      <c r="O248" s="0">
        <f>IF(L248="Shipped",'Production Log'!K248,"")</f>
        <v/>
      </c>
      <c r="P248" s="0">
        <f>IF(ISERROR(SEARCH("Bonded", M248)), CONCATENATE(M248," ", N248), M248)</f>
        <v/>
      </c>
      <c r="Q248" s="0" t="s">
        <v>54</v>
      </c>
      <c r="R248" s="0">
        <f>'Production Log'!L248</f>
        <v/>
      </c>
      <c r="S248" s="0" t="s">
        <v>54</v>
      </c>
      <c r="T248" s="0" t="n"/>
      <c r="U248" s="204">
        <f>'Production Log'!K248</f>
        <v/>
      </c>
      <c r="V248" s="224" t="s">
        <v>94</v>
      </c>
      <c r="W248" s="204" t="n"/>
      <c r="Y248" s="0" t="s">
        <v>63</v>
      </c>
    </row>
    <row r="249">
      <c r="A249" s="0">
        <f>'Production Log'!A249</f>
        <v/>
      </c>
      <c r="B249" s="0">
        <f>'Production Log'!B249</f>
        <v/>
      </c>
      <c r="C249" s="0">
        <f>'Production Log'!F249</f>
        <v/>
      </c>
      <c r="D249" s="0">
        <f>'Production Log'!W249</f>
        <v/>
      </c>
      <c r="E249" s="0">
        <f>'Production Log'!X249</f>
        <v/>
      </c>
      <c r="F249" s="0">
        <f>'Production Log'!Y249</f>
        <v/>
      </c>
      <c r="G249" s="0">
        <f>'Production Log'!Z249</f>
        <v/>
      </c>
      <c r="H249" s="0">
        <f>'Production Log'!C249</f>
        <v/>
      </c>
      <c r="I249" s="0">
        <f>IF(B249="Sold", "yes", IF(LEN(F249)&gt;1,IF(LEN(G249)&gt;1,IF(LEN(E249)&gt;1,IF(LEN(D249)&gt;1,"yes","no"),"no"),"no") ,"no"))</f>
        <v/>
      </c>
      <c r="J249" s="0">
        <f>IF(B249="Issues","yes", IF(B249="Cosmetic Issue", "yes", IF(B249="Perf Issue", "yes","")))</f>
        <v/>
      </c>
      <c r="K249" s="0">
        <f>IF(B249="Dead", "yes","")</f>
        <v/>
      </c>
      <c r="L249" s="0">
        <f>IF(K249="yes", "Dead", IF(LEN(D249)&lt;2,"Loose", (IF(B249="Sold","Shipped",IF(I249="yes","Assembled","Bonded")))))</f>
        <v/>
      </c>
      <c r="M249" s="0">
        <f>if(L249="Shipped",L249, IF(L249="Loose", L249, if(J249="yes", CONCATENATE("Pending ", L249), IF(I249="yes", IF(B249="Internal", "Internal", L249), IF(L249="Bonded", L249, CONCATENATE(L249, " Bonded"))))))</f>
        <v/>
      </c>
      <c r="N249" s="0">
        <f>if(len(C249)&lt;2, "", if(H249="yes", "certified", IF(ISERROR(SEARCH("TE",C249)), "PMI", "TE")))</f>
        <v/>
      </c>
      <c r="O249" s="0">
        <f>IF(L249="Shipped",'Production Log'!K249,"")</f>
        <v/>
      </c>
      <c r="P249" s="0">
        <f>IF(ISERROR(SEARCH("Bonded", M249)), CONCATENATE(M249," ", N249), M249)</f>
        <v/>
      </c>
      <c r="Q249" s="0" t="s">
        <v>54</v>
      </c>
      <c r="R249" s="0">
        <f>'Production Log'!L249</f>
        <v/>
      </c>
      <c r="S249" s="0" t="s">
        <v>54</v>
      </c>
      <c r="T249" s="0">
        <f>'Production Log'!M249</f>
        <v/>
      </c>
      <c r="U249" s="204">
        <f>'Production Log'!K249</f>
        <v/>
      </c>
      <c r="V249" s="204" t="s">
        <v>85</v>
      </c>
      <c r="W249" s="204" t="n"/>
    </row>
    <row r="250">
      <c r="A250" s="0">
        <f>'Production Log'!A250</f>
        <v/>
      </c>
      <c r="B250" s="0">
        <f>'Production Log'!B250</f>
        <v/>
      </c>
      <c r="C250" s="0">
        <f>'Production Log'!F250</f>
        <v/>
      </c>
      <c r="D250" s="0">
        <f>'Production Log'!W250</f>
        <v/>
      </c>
      <c r="E250" s="0">
        <f>'Production Log'!X250</f>
        <v/>
      </c>
      <c r="F250" s="0">
        <f>'Production Log'!Y250</f>
        <v/>
      </c>
      <c r="G250" s="0">
        <f>'Production Log'!Z250</f>
        <v/>
      </c>
      <c r="H250" s="0">
        <f>'Production Log'!C250</f>
        <v/>
      </c>
      <c r="I250" s="0">
        <f>IF(B250="Sold", "yes", IF(LEN(F250)&gt;1,IF(LEN(G250)&gt;1,IF(LEN(E250)&gt;1,IF(LEN(D250)&gt;1,"yes","no"),"no"),"no") ,"no"))</f>
        <v/>
      </c>
      <c r="J250" s="0">
        <f>IF(B250="Issues","yes", IF(B250="Cosmetic Issue", "yes", IF(B250="Perf Issue", "yes","")))</f>
        <v/>
      </c>
      <c r="K250" s="0">
        <f>IF(B250="Dead", "yes","")</f>
        <v/>
      </c>
      <c r="L250" s="0">
        <f>IF(K250="yes", "Dead", IF(LEN(D250)&lt;2,"Loose", (IF(B250="Sold","Shipped",IF(I250="yes","Assembled","Bonded")))))</f>
        <v/>
      </c>
      <c r="M250" s="0">
        <f>if(L250="Shipped",L250, IF(L250="Loose", L250, if(J250="yes", CONCATENATE("Pending ", L250), IF(I250="yes", IF(B250="Internal", "Internal", L250), IF(L250="Bonded", L250, CONCATENATE(L250, " Bonded"))))))</f>
        <v/>
      </c>
      <c r="N250" s="0">
        <f>if(len(C250)&lt;2, "", if(H250="yes", "certified", IF(ISERROR(SEARCH("TE",C250)), "PMI", "TE")))</f>
        <v/>
      </c>
      <c r="O250" s="0">
        <f>IF(L250="Shipped",'Production Log'!K250,"")</f>
        <v/>
      </c>
      <c r="P250" s="0">
        <f>IF(ISERROR(SEARCH("Bonded", M250)), CONCATENATE(M250," ", N250), M250)</f>
        <v/>
      </c>
      <c r="Q250" s="0" t="s">
        <v>54</v>
      </c>
      <c r="R250" s="0">
        <f>'Production Log'!L250</f>
        <v/>
      </c>
      <c r="S250" s="0" t="s">
        <v>54</v>
      </c>
      <c r="T250" s="0">
        <f>'Production Log'!M250</f>
        <v/>
      </c>
      <c r="U250" s="204">
        <f>'Production Log'!K250</f>
        <v/>
      </c>
      <c r="V250" s="204" t="s">
        <v>77</v>
      </c>
      <c r="W250" s="204" t="n"/>
    </row>
    <row r="251">
      <c r="A251" s="0">
        <f>'Production Log'!A251</f>
        <v/>
      </c>
      <c r="B251" s="0">
        <f>'Production Log'!B251</f>
        <v/>
      </c>
      <c r="C251" s="0">
        <f>'Production Log'!F251</f>
        <v/>
      </c>
      <c r="D251" s="0">
        <f>'Production Log'!W251</f>
        <v/>
      </c>
      <c r="E251" s="0">
        <f>'Production Log'!X251</f>
        <v/>
      </c>
      <c r="F251" s="0">
        <f>'Production Log'!Y251</f>
        <v/>
      </c>
      <c r="G251" s="0">
        <f>'Production Log'!Z251</f>
        <v/>
      </c>
      <c r="H251" s="0">
        <f>'Production Log'!C251</f>
        <v/>
      </c>
      <c r="I251" s="0">
        <f>IF(B251="Sold", "yes", IF(LEN(F251)&gt;1,IF(LEN(G251)&gt;1,IF(LEN(E251)&gt;1,IF(LEN(D251)&gt;1,"yes","no"),"no"),"no") ,"no"))</f>
        <v/>
      </c>
      <c r="J251" s="0">
        <f>IF(B251="Issues","yes", IF(B251="Cosmetic Issue", "yes", IF(B251="Perf Issue", "yes","")))</f>
        <v/>
      </c>
      <c r="K251" s="0">
        <f>IF(B251="Dead", "yes","")</f>
        <v/>
      </c>
      <c r="L251" s="0">
        <f>IF(K251="yes", "Dead", IF(LEN(D251)&lt;2,"Loose", (IF(B251="Sold","Shipped",IF(I251="yes","Assembled","Bonded")))))</f>
        <v/>
      </c>
      <c r="M251" s="0">
        <f>if(L251="Shipped",L251, IF(L251="Loose", L251, if(J251="yes", CONCATENATE("Pending ", L251), IF(I251="yes", IF(B251="Internal", "Internal", L251), IF(L251="Bonded", L251, CONCATENATE(L251, " Bonded"))))))</f>
        <v/>
      </c>
      <c r="N251" s="0">
        <f>if(len(C251)&lt;2, "", if(H251="yes", "certified", IF(ISERROR(SEARCH("TE",C251)), "PMI", "TE")))</f>
        <v/>
      </c>
      <c r="O251" s="0">
        <f>IF(L251="Shipped",'Production Log'!K251,"")</f>
        <v/>
      </c>
      <c r="P251" s="0">
        <f>IF(ISERROR(SEARCH("Bonded", M251)), CONCATENATE(M251," ", N251), M251)</f>
        <v/>
      </c>
      <c r="Q251" s="0" t="s">
        <v>54</v>
      </c>
      <c r="R251" s="0">
        <f>'Production Log'!L251</f>
        <v/>
      </c>
      <c r="S251" s="0" t="s">
        <v>54</v>
      </c>
      <c r="T251" s="0">
        <f>'Production Log'!M251</f>
        <v/>
      </c>
      <c r="U251" s="204">
        <f>'Production Log'!K251</f>
        <v/>
      </c>
      <c r="V251" s="204" t="s">
        <v>77</v>
      </c>
      <c r="W251" s="204" t="n"/>
    </row>
    <row r="252">
      <c r="A252" s="0">
        <f>'Production Log'!A252</f>
        <v/>
      </c>
      <c r="B252" s="0">
        <f>'Production Log'!B252</f>
        <v/>
      </c>
      <c r="C252" s="0">
        <f>'Production Log'!F252</f>
        <v/>
      </c>
      <c r="D252" s="0">
        <f>'Production Log'!W252</f>
        <v/>
      </c>
      <c r="E252" s="0">
        <f>'Production Log'!X252</f>
        <v/>
      </c>
      <c r="F252" s="0">
        <f>'Production Log'!Y252</f>
        <v/>
      </c>
      <c r="G252" s="0">
        <f>'Production Log'!Z252</f>
        <v/>
      </c>
      <c r="H252" s="0">
        <f>'Production Log'!C252</f>
        <v/>
      </c>
      <c r="I252" s="0">
        <f>IF(B252="Sold", "yes", IF(LEN(F252)&gt;1,IF(LEN(G252)&gt;1,IF(LEN(E252)&gt;1,IF(LEN(D252)&gt;1,"yes","no"),"no"),"no") ,"no"))</f>
        <v/>
      </c>
      <c r="J252" s="0">
        <f>IF(B252="Issues","yes", IF(B252="Cosmetic Issue", "yes", IF(B252="Perf Issue", "yes","")))</f>
        <v/>
      </c>
      <c r="K252" s="0">
        <f>IF(B252="Dead", "yes","")</f>
        <v/>
      </c>
      <c r="L252" s="0">
        <f>IF(K252="yes", "Dead", IF(LEN(D252)&lt;2,"Loose", (IF(B252="Sold","Shipped",IF(I252="yes","Assembled","Bonded")))))</f>
        <v/>
      </c>
      <c r="M252" s="0">
        <f>if(L252="Shipped",L252, IF(L252="Loose", L252, if(J252="yes", CONCATENATE("Pending ", L252), IF(I252="yes", IF(B252="Internal", "Internal", L252), IF(L252="Bonded", L252, CONCATENATE(L252, " Bonded"))))))</f>
        <v/>
      </c>
      <c r="N252" s="0">
        <f>if(len(C252)&lt;2, "", if(H252="yes", "certified", IF(ISERROR(SEARCH("TE",C252)), "PMI", "TE")))</f>
        <v/>
      </c>
      <c r="O252" s="0">
        <f>IF(L252="Shipped",'Production Log'!K252,"")</f>
        <v/>
      </c>
      <c r="P252" s="0">
        <f>IF(ISERROR(SEARCH("Bonded", M252)), CONCATENATE(M252," ", N252), M252)</f>
        <v/>
      </c>
      <c r="Q252" s="0" t="s">
        <v>54</v>
      </c>
      <c r="R252" s="0">
        <f>'Production Log'!L252</f>
        <v/>
      </c>
      <c r="S252" s="0" t="s">
        <v>54</v>
      </c>
      <c r="T252" s="0">
        <f>'Production Log'!M252</f>
        <v/>
      </c>
      <c r="U252" s="204">
        <f>'Production Log'!K252</f>
        <v/>
      </c>
      <c r="V252" s="204" t="n">
        <v>21004620</v>
      </c>
      <c r="W252" s="204" t="n"/>
    </row>
    <row r="253">
      <c r="A253" s="0">
        <f>'Production Log'!A253</f>
        <v/>
      </c>
      <c r="B253" s="0">
        <f>'Production Log'!B253</f>
        <v/>
      </c>
      <c r="C253" s="0">
        <f>'Production Log'!F253</f>
        <v/>
      </c>
      <c r="D253" s="0">
        <f>'Production Log'!W253</f>
        <v/>
      </c>
      <c r="E253" s="0">
        <f>'Production Log'!X253</f>
        <v/>
      </c>
      <c r="F253" s="0">
        <f>'Production Log'!Y253</f>
        <v/>
      </c>
      <c r="G253" s="0">
        <f>'Production Log'!Z253</f>
        <v/>
      </c>
      <c r="H253" s="0">
        <f>'Production Log'!C253</f>
        <v/>
      </c>
      <c r="I253" s="0">
        <f>IF(B253="Sold", "yes", IF(LEN(F253)&gt;1,IF(LEN(G253)&gt;1,IF(LEN(E253)&gt;1,IF(LEN(D253)&gt;1,"yes","no"),"no"),"no") ,"no"))</f>
        <v/>
      </c>
      <c r="J253" s="0">
        <f>IF(B253="Issues","yes", IF(B253="Cosmetic Issue", "yes", IF(B253="Perf Issue", "yes","")))</f>
        <v/>
      </c>
      <c r="K253" s="0">
        <f>IF(B253="Dead", "yes","")</f>
        <v/>
      </c>
      <c r="L253" s="0">
        <f>IF(K253="yes", "Dead", IF(LEN(D253)&lt;2,"Loose", (IF(B253="Sold","Shipped",IF(I253="yes","Assembled","Bonded")))))</f>
        <v/>
      </c>
      <c r="M253" s="0">
        <f>if(L253="Shipped",L253, IF(L253="Loose", L253, if(J253="yes", CONCATENATE("Pending ", L253), IF(I253="yes", IF(B253="Internal", "Internal", L253), IF(L253="Bonded", L253, CONCATENATE(L253, " Bonded"))))))</f>
        <v/>
      </c>
      <c r="N253" s="0">
        <f>if(len(C253)&lt;2, "", if(H253="yes", "certified", IF(ISERROR(SEARCH("TE",C253)), "PMI", "TE")))</f>
        <v/>
      </c>
      <c r="O253" s="0">
        <f>IF(L253="Shipped",'Production Log'!K253,"")</f>
        <v/>
      </c>
      <c r="P253" s="0">
        <f>IF(ISERROR(SEARCH("Bonded", M253)), CONCATENATE(M253," ", N253), M253)</f>
        <v/>
      </c>
      <c r="Q253" s="0" t="s">
        <v>54</v>
      </c>
      <c r="R253" s="0">
        <f>'Production Log'!L253</f>
        <v/>
      </c>
      <c r="S253" s="0" t="s">
        <v>54</v>
      </c>
      <c r="T253" s="0">
        <f>'Production Log'!M253</f>
        <v/>
      </c>
      <c r="U253" s="204">
        <f>'Production Log'!K253</f>
        <v/>
      </c>
      <c r="V253" s="204" t="s">
        <v>77</v>
      </c>
      <c r="W253" s="204" t="n"/>
    </row>
    <row r="254">
      <c r="A254" s="0">
        <f>'Production Log'!A254</f>
        <v/>
      </c>
      <c r="B254" s="0">
        <f>'Production Log'!B254</f>
        <v/>
      </c>
      <c r="C254" s="0">
        <f>'Production Log'!F254</f>
        <v/>
      </c>
      <c r="D254" s="0">
        <f>'Production Log'!W254</f>
        <v/>
      </c>
      <c r="E254" s="0">
        <f>'Production Log'!X254</f>
        <v/>
      </c>
      <c r="F254" s="0">
        <f>'Production Log'!Y254</f>
        <v/>
      </c>
      <c r="G254" s="0">
        <f>'Production Log'!Z254</f>
        <v/>
      </c>
      <c r="H254" s="0">
        <f>'Production Log'!C254</f>
        <v/>
      </c>
      <c r="I254" s="0">
        <f>IF(B254="Sold", "yes", IF(LEN(F254)&gt;1,IF(LEN(G254)&gt;1,IF(LEN(E254)&gt;1,IF(LEN(D254)&gt;1,"yes","no"),"no"),"no") ,"no"))</f>
        <v/>
      </c>
      <c r="J254" s="0">
        <f>IF(B254="Issues","yes", IF(B254="Cosmetic Issue", "yes", IF(B254="Perf Issue", "yes","")))</f>
        <v/>
      </c>
      <c r="K254" s="0">
        <f>IF(B254="Dead", "yes","")</f>
        <v/>
      </c>
      <c r="L254" s="0">
        <f>IF(K254="yes", "Dead", IF(LEN(D254)&lt;2,"Loose", (IF(B254="Sold","Shipped",IF(I254="yes","Assembled","Bonded")))))</f>
        <v/>
      </c>
      <c r="M254" s="0">
        <f>if(L254="Shipped",L254, IF(L254="Loose", L254, if(J254="yes", CONCATENATE("Pending ", L254), IF(I254="yes", IF(B254="Internal", "Internal", L254), IF(L254="Bonded", L254, CONCATENATE(L254, " Bonded"))))))</f>
        <v/>
      </c>
      <c r="N254" s="0">
        <f>if(len(C254)&lt;2, "", if(H254="yes", "certified", IF(ISERROR(SEARCH("TE",C254)), "PMI", "TE")))</f>
        <v/>
      </c>
      <c r="O254" s="0">
        <f>IF(L254="Shipped",'Production Log'!K254,"")</f>
        <v/>
      </c>
      <c r="P254" s="0">
        <f>IF(ISERROR(SEARCH("Bonded", M254)), CONCATENATE(M254," ", N254), M254)</f>
        <v/>
      </c>
      <c r="Q254" s="0" t="s">
        <v>54</v>
      </c>
      <c r="R254" s="0">
        <f>'Production Log'!L254</f>
        <v/>
      </c>
      <c r="S254" s="0" t="s">
        <v>54</v>
      </c>
      <c r="T254" s="0">
        <f>'Production Log'!M254</f>
        <v/>
      </c>
      <c r="U254" s="204">
        <f>'Production Log'!K254</f>
        <v/>
      </c>
      <c r="V254" s="204" t="s">
        <v>85</v>
      </c>
      <c r="W254" s="204" t="n"/>
    </row>
    <row r="255">
      <c r="A255" s="0">
        <f>'Production Log'!A255</f>
        <v/>
      </c>
      <c r="B255" s="0">
        <f>'Production Log'!B255</f>
        <v/>
      </c>
      <c r="C255" s="0">
        <f>'Production Log'!F255</f>
        <v/>
      </c>
      <c r="D255" s="0">
        <f>'Production Log'!W255</f>
        <v/>
      </c>
      <c r="E255" s="0">
        <f>'Production Log'!X255</f>
        <v/>
      </c>
      <c r="F255" s="0">
        <f>'Production Log'!Y255</f>
        <v/>
      </c>
      <c r="G255" s="0">
        <f>'Production Log'!Z255</f>
        <v/>
      </c>
      <c r="H255" s="0">
        <f>'Production Log'!C255</f>
        <v/>
      </c>
      <c r="I255" s="0">
        <f>IF(B255="Sold", "yes", IF(LEN(F255)&gt;1,IF(LEN(G255)&gt;1,IF(LEN(E255)&gt;1,IF(LEN(D255)&gt;1,"yes","no"),"no"),"no") ,"no"))</f>
        <v/>
      </c>
      <c r="J255" s="0">
        <f>IF(B255="Issues","yes", IF(B255="Cosmetic Issue", "yes", IF(B255="Perf Issue", "yes","")))</f>
        <v/>
      </c>
      <c r="K255" s="0">
        <f>IF(B255="Dead", "yes","")</f>
        <v/>
      </c>
      <c r="L255" s="0">
        <f>IF(K255="yes", "Dead", IF(LEN(D255)&lt;2,"Loose", (IF(B255="Sold","Shipped",IF(I255="yes","Assembled","Bonded")))))</f>
        <v/>
      </c>
      <c r="M255" s="0">
        <f>if(L255="Shipped",L255, IF(L255="Loose", L255, if(J255="yes", CONCATENATE("Pending ", L255), IF(I255="yes", IF(B255="Internal", "Internal", L255), IF(L255="Bonded", L255, CONCATENATE(L255, " Bonded"))))))</f>
        <v/>
      </c>
      <c r="N255" s="0">
        <f>if(len(C255)&lt;2, "", if(H255="yes", "certified", IF(ISERROR(SEARCH("TE",C255)), "PMI", "TE")))</f>
        <v/>
      </c>
      <c r="O255" s="0">
        <f>IF(L255="Shipped",'Production Log'!K255,"")</f>
        <v/>
      </c>
      <c r="P255" s="0">
        <f>IF(ISERROR(SEARCH("Bonded", M255)), CONCATENATE(M255," ", N255), M255)</f>
        <v/>
      </c>
      <c r="Q255" s="0" t="s">
        <v>54</v>
      </c>
      <c r="R255" s="0">
        <f>'Production Log'!L255</f>
        <v/>
      </c>
      <c r="S255" s="0" t="s">
        <v>54</v>
      </c>
      <c r="T255" s="0">
        <f>'Production Log'!M255</f>
        <v/>
      </c>
      <c r="U255" s="204">
        <f>'Production Log'!K255</f>
        <v/>
      </c>
      <c r="V255" s="204" t="s">
        <v>85</v>
      </c>
      <c r="W255" s="204" t="n"/>
    </row>
    <row r="256">
      <c r="A256" s="0">
        <f>'Production Log'!A256</f>
        <v/>
      </c>
      <c r="B256" s="0">
        <f>'Production Log'!B256</f>
        <v/>
      </c>
      <c r="C256" s="0">
        <f>'Production Log'!F256</f>
        <v/>
      </c>
      <c r="D256" s="0">
        <f>'Production Log'!W256</f>
        <v/>
      </c>
      <c r="E256" s="0">
        <f>'Production Log'!X256</f>
        <v/>
      </c>
      <c r="F256" s="0">
        <f>'Production Log'!Y256</f>
        <v/>
      </c>
      <c r="G256" s="0">
        <f>'Production Log'!Z256</f>
        <v/>
      </c>
      <c r="H256" s="0">
        <f>'Production Log'!C256</f>
        <v/>
      </c>
      <c r="I256" s="0">
        <f>IF(B256="Sold", "yes", IF(LEN(F256)&gt;1,IF(LEN(G256)&gt;1,IF(LEN(E256)&gt;1,IF(LEN(D256)&gt;1,"yes","no"),"no"),"no") ,"no"))</f>
        <v/>
      </c>
      <c r="J256" s="0">
        <f>IF(B256="Issues","yes", IF(B256="Cosmetic Issue", "yes", IF(B256="Perf Issue", "yes","")))</f>
        <v/>
      </c>
      <c r="K256" s="0">
        <f>IF(B256="Dead", "yes","")</f>
        <v/>
      </c>
      <c r="L256" s="0">
        <f>IF(K256="yes", "Dead", IF(LEN(D256)&lt;2,"Loose", (IF(B256="Sold","Shipped",IF(I256="yes","Assembled","Bonded")))))</f>
        <v/>
      </c>
      <c r="M256" s="0">
        <f>if(L256="Shipped",L256, IF(L256="Loose", L256, if(J256="yes", CONCATENATE("Pending ", L256), IF(I256="yes", IF(B256="Internal", "Internal", L256), IF(L256="Bonded", L256, CONCATENATE(L256, " Bonded"))))))</f>
        <v/>
      </c>
      <c r="N256" s="0">
        <f>if(len(C256)&lt;2, "", if(H256="yes", "certified", IF(ISERROR(SEARCH("TE",C256)), "PMI", "TE")))</f>
        <v/>
      </c>
      <c r="O256" s="0">
        <f>IF(L256="Shipped",'Production Log'!K256,"")</f>
        <v/>
      </c>
      <c r="P256" s="0">
        <f>IF(ISERROR(SEARCH("Bonded", M256)), CONCATENATE(M256," ", N256), M256)</f>
        <v/>
      </c>
      <c r="Q256" s="0" t="s">
        <v>54</v>
      </c>
      <c r="R256" s="0">
        <f>'Production Log'!L256</f>
        <v/>
      </c>
      <c r="S256" s="0" t="s">
        <v>54</v>
      </c>
      <c r="T256" s="0">
        <f>'Production Log'!M256</f>
        <v/>
      </c>
      <c r="U256" s="204">
        <f>'Production Log'!K256</f>
        <v/>
      </c>
      <c r="V256" s="204" t="s">
        <v>77</v>
      </c>
      <c r="W256" s="204" t="n"/>
    </row>
    <row r="257">
      <c r="A257" s="0">
        <f>'Production Log'!A257</f>
        <v/>
      </c>
      <c r="B257" s="0">
        <f>'Production Log'!B257</f>
        <v/>
      </c>
      <c r="C257" s="0">
        <f>'Production Log'!F257</f>
        <v/>
      </c>
      <c r="D257" s="0">
        <f>'Production Log'!W257</f>
        <v/>
      </c>
      <c r="E257" s="0">
        <f>'Production Log'!X257</f>
        <v/>
      </c>
      <c r="F257" s="0">
        <f>'Production Log'!Y257</f>
        <v/>
      </c>
      <c r="G257" s="0">
        <f>'Production Log'!Z257</f>
        <v/>
      </c>
      <c r="H257" s="0">
        <f>'Production Log'!C257</f>
        <v/>
      </c>
      <c r="I257" s="0">
        <f>IF(B257="Sold", "yes", IF(LEN(F257)&gt;1,IF(LEN(G257)&gt;1,IF(LEN(E257)&gt;1,IF(LEN(D257)&gt;1,"yes","no"),"no"),"no") ,"no"))</f>
        <v/>
      </c>
      <c r="J257" s="0">
        <f>IF(B257="Issues","yes", IF(B257="Cosmetic Issue", "yes", IF(B257="Perf Issue", "yes","")))</f>
        <v/>
      </c>
      <c r="K257" s="0">
        <f>IF(B257="Dead", "yes","")</f>
        <v/>
      </c>
      <c r="L257" s="0">
        <f>IF(K257="yes", "Dead", IF(LEN(D257)&lt;2,"Loose", (IF(B257="Sold","Shipped",IF(I257="yes","Assembled","Bonded")))))</f>
        <v/>
      </c>
      <c r="M257" s="0">
        <f>if(L257="Shipped",L257, IF(L257="Loose", L257, if(J257="yes", CONCATENATE("Pending ", L257), IF(I257="yes", IF(B257="Internal", "Internal", L257), IF(L257="Bonded", L257, CONCATENATE(L257, " Bonded"))))))</f>
        <v/>
      </c>
      <c r="N257" s="0">
        <f>if(len(C257)&lt;2, "", if(H257="yes", "certified", IF(ISERROR(SEARCH("TE",C257)), "PMI", "TE")))</f>
        <v/>
      </c>
      <c r="O257" s="0">
        <f>IF(L257="Shipped",'Production Log'!K257,"")</f>
        <v/>
      </c>
      <c r="P257" s="0">
        <f>IF(ISERROR(SEARCH("Bonded", M257)), CONCATENATE(M257," ", N257), M257)</f>
        <v/>
      </c>
      <c r="Q257" s="0" t="s">
        <v>54</v>
      </c>
      <c r="R257" s="0">
        <f>'Production Log'!L257</f>
        <v/>
      </c>
      <c r="S257" s="0" t="s">
        <v>54</v>
      </c>
      <c r="T257" s="0">
        <f>'Production Log'!M257</f>
        <v/>
      </c>
      <c r="U257" s="204">
        <f>'Production Log'!K257</f>
        <v/>
      </c>
      <c r="V257" s="204" t="s">
        <v>85</v>
      </c>
      <c r="W257" s="204" t="n"/>
    </row>
    <row r="258">
      <c r="A258" s="0">
        <f>'Production Log'!A258</f>
        <v/>
      </c>
      <c r="B258" s="0">
        <f>'Production Log'!B258</f>
        <v/>
      </c>
      <c r="C258" s="0">
        <f>'Production Log'!F258</f>
        <v/>
      </c>
      <c r="D258" s="0">
        <f>'Production Log'!W258</f>
        <v/>
      </c>
      <c r="E258" s="0">
        <f>'Production Log'!X258</f>
        <v/>
      </c>
      <c r="F258" s="0">
        <f>'Production Log'!Y258</f>
        <v/>
      </c>
      <c r="G258" s="0">
        <f>'Production Log'!Z258</f>
        <v/>
      </c>
      <c r="H258" s="0">
        <f>'Production Log'!C258</f>
        <v/>
      </c>
      <c r="I258" s="0">
        <f>IF(B258="Sold", "yes", IF(LEN(F258)&gt;1,IF(LEN(G258)&gt;1,IF(LEN(E258)&gt;1,IF(LEN(D258)&gt;1,"yes","no"),"no"),"no") ,"no"))</f>
        <v/>
      </c>
      <c r="J258" s="0">
        <f>IF(B258="Issues","yes", IF(B258="Cosmetic Issue", "yes", IF(B258="Perf Issue", "yes","")))</f>
        <v/>
      </c>
      <c r="K258" s="0">
        <f>IF(B258="Dead", "yes","")</f>
        <v/>
      </c>
      <c r="L258" s="0">
        <f>IF(K258="yes", "Dead", IF(LEN(D258)&lt;2,"Loose", (IF(B258="Sold","Shipped",IF(I258="yes","Assembled","Bonded")))))</f>
        <v/>
      </c>
      <c r="M258" s="0">
        <f>if(L258="Shipped",L258, IF(L258="Loose", L258, if(J258="yes", CONCATENATE("Pending ", L258), IF(I258="yes", IF(B258="Internal", "Internal", L258), IF(L258="Bonded", L258, CONCATENATE(L258, " Bonded"))))))</f>
        <v/>
      </c>
      <c r="N258" s="0">
        <f>if(len(C258)&lt;2, "", if(H258="yes", "certified", IF(ISERROR(SEARCH("TE",C258)), "PMI", "TE")))</f>
        <v/>
      </c>
      <c r="O258" s="0">
        <f>IF(L258="Shipped",'Production Log'!K258,"")</f>
        <v/>
      </c>
      <c r="P258" s="0">
        <f>IF(ISERROR(SEARCH("Bonded", M258)), CONCATENATE(M258," ", N258), M258)</f>
        <v/>
      </c>
      <c r="Q258" s="0" t="s">
        <v>54</v>
      </c>
      <c r="R258" s="0">
        <f>'Production Log'!L258</f>
        <v/>
      </c>
      <c r="S258" s="0" t="s">
        <v>54</v>
      </c>
      <c r="T258" s="0">
        <f>'Production Log'!M258</f>
        <v/>
      </c>
      <c r="U258" s="204">
        <f>'Production Log'!K258</f>
        <v/>
      </c>
      <c r="V258" s="204" t="s">
        <v>85</v>
      </c>
      <c r="W258" s="204" t="n"/>
    </row>
    <row r="259">
      <c r="A259" s="0">
        <f>'Production Log'!A259</f>
        <v/>
      </c>
      <c r="B259" s="0">
        <f>'Production Log'!B259</f>
        <v/>
      </c>
      <c r="C259" s="0">
        <f>'Production Log'!F259</f>
        <v/>
      </c>
      <c r="D259" s="0">
        <f>'Production Log'!W259</f>
        <v/>
      </c>
      <c r="E259" s="0">
        <f>'Production Log'!X259</f>
        <v/>
      </c>
      <c r="F259" s="0">
        <f>'Production Log'!Y259</f>
        <v/>
      </c>
      <c r="G259" s="0">
        <f>'Production Log'!Z259</f>
        <v/>
      </c>
      <c r="H259" s="0">
        <f>'Production Log'!C259</f>
        <v/>
      </c>
      <c r="I259" s="0">
        <f>IF(B259="Sold", "yes", IF(LEN(F259)&gt;1,IF(LEN(G259)&gt;1,IF(LEN(E259)&gt;1,IF(LEN(D259)&gt;1,"yes","no"),"no"),"no") ,"no"))</f>
        <v/>
      </c>
      <c r="J259" s="0">
        <f>IF(B259="Issues","yes", IF(B259="Cosmetic Issue", "yes", IF(B259="Perf Issue", "yes","")))</f>
        <v/>
      </c>
      <c r="K259" s="0">
        <f>IF(B259="Dead", "yes","")</f>
        <v/>
      </c>
      <c r="L259" s="0">
        <f>IF(K259="yes", "Dead", IF(LEN(D259)&lt;2,"Loose", (IF(B259="Sold","Shipped",IF(I259="yes","Assembled","Bonded")))))</f>
        <v/>
      </c>
      <c r="M259" s="0">
        <f>if(L259="Shipped",L259, IF(L259="Loose", L259, if(J259="yes", CONCATENATE("Pending ", L259), IF(I259="yes", IF(B259="Internal", "Internal", L259), IF(L259="Bonded", L259, CONCATENATE(L259, " Bonded"))))))</f>
        <v/>
      </c>
      <c r="N259" s="0">
        <f>if(len(C259)&lt;2, "", if(H259="yes", "certified", IF(ISERROR(SEARCH("TE",C259)), "PMI", "TE")))</f>
        <v/>
      </c>
      <c r="O259" s="0">
        <f>IF(L259="Shipped",'Production Log'!K259,"")</f>
        <v/>
      </c>
      <c r="P259" s="0">
        <f>IF(ISERROR(SEARCH("Bonded", M259)), CONCATENATE(M259," ", N259), M259)</f>
        <v/>
      </c>
      <c r="Q259" s="0" t="s">
        <v>54</v>
      </c>
      <c r="R259" s="0">
        <f>'Production Log'!L259</f>
        <v/>
      </c>
      <c r="S259" s="0" t="s">
        <v>81</v>
      </c>
      <c r="T259" s="0">
        <f>'Production Log'!M259</f>
        <v/>
      </c>
      <c r="U259" s="204">
        <f>'Production Log'!K259</f>
        <v/>
      </c>
      <c r="V259" s="204" t="s">
        <v>82</v>
      </c>
      <c r="W259" s="204" t="n"/>
    </row>
    <row r="260">
      <c r="A260" s="0">
        <f>'Production Log'!A260</f>
        <v/>
      </c>
      <c r="B260" s="0">
        <f>'Production Log'!B260</f>
        <v/>
      </c>
      <c r="C260" s="0">
        <f>'Production Log'!F260</f>
        <v/>
      </c>
      <c r="D260" s="0">
        <f>'Production Log'!W260</f>
        <v/>
      </c>
      <c r="E260" s="0">
        <f>'Production Log'!X260</f>
        <v/>
      </c>
      <c r="F260" s="0">
        <f>'Production Log'!Y260</f>
        <v/>
      </c>
      <c r="G260" s="0">
        <f>'Production Log'!Z260</f>
        <v/>
      </c>
      <c r="H260" s="0">
        <f>'Production Log'!C260</f>
        <v/>
      </c>
      <c r="I260" s="0">
        <f>IF(B260="Sold", "yes", IF(LEN(F260)&gt;1,IF(LEN(G260)&gt;1,IF(LEN(E260)&gt;1,IF(LEN(D260)&gt;1,"yes","no"),"no"),"no") ,"no"))</f>
        <v/>
      </c>
      <c r="J260" s="0">
        <f>IF(B260="Issues","yes", IF(B260="Cosmetic Issue", "yes", IF(B260="Perf Issue", "yes","")))</f>
        <v/>
      </c>
      <c r="K260" s="0">
        <f>IF(B260="Dead", "yes","")</f>
        <v/>
      </c>
      <c r="L260" s="0">
        <f>IF(K260="yes", "Dead", IF(LEN(D260)&lt;2,"Loose", (IF(B260="Sold","Shipped",IF(I260="yes","Assembled","Bonded")))))</f>
        <v/>
      </c>
      <c r="M260" s="0">
        <f>if(L260="Shipped",L260, IF(L260="Loose", L260, if(J260="yes", CONCATENATE("Pending ", L260), IF(I260="yes", IF(B260="Internal", "Internal", L260), IF(L260="Bonded", L260, CONCATENATE(L260, " Bonded"))))))</f>
        <v/>
      </c>
      <c r="N260" s="0">
        <f>if(len(C260)&lt;2, "", if(H260="yes", "certified", IF(ISERROR(SEARCH("TE",C260)), "PMI", "TE")))</f>
        <v/>
      </c>
      <c r="O260" s="0">
        <f>IF(L260="Shipped",'Production Log'!K260,"")</f>
        <v/>
      </c>
      <c r="P260" s="0">
        <f>IF(ISERROR(SEARCH("Bonded", M260)), CONCATENATE(M260," ", N260), M260)</f>
        <v/>
      </c>
      <c r="Q260" s="0" t="s">
        <v>54</v>
      </c>
      <c r="R260" s="0">
        <f>'Production Log'!L260</f>
        <v/>
      </c>
      <c r="S260" s="0" t="s">
        <v>54</v>
      </c>
      <c r="T260" s="0">
        <f>'Production Log'!M260</f>
        <v/>
      </c>
      <c r="U260" s="204">
        <f>'Production Log'!K260</f>
        <v/>
      </c>
      <c r="V260" s="204" t="s">
        <v>93</v>
      </c>
      <c r="W260" s="204" t="n"/>
    </row>
    <row r="261">
      <c r="A261" s="0">
        <f>'Production Log'!A261</f>
        <v/>
      </c>
      <c r="B261" s="0">
        <f>'Production Log'!B261</f>
        <v/>
      </c>
      <c r="C261" s="0">
        <f>'Production Log'!F261</f>
        <v/>
      </c>
      <c r="D261" s="0">
        <f>'Production Log'!W261</f>
        <v/>
      </c>
      <c r="E261" s="0">
        <f>'Production Log'!X261</f>
        <v/>
      </c>
      <c r="F261" s="0">
        <f>'Production Log'!Y261</f>
        <v/>
      </c>
      <c r="G261" s="0">
        <f>'Production Log'!Z261</f>
        <v/>
      </c>
      <c r="H261" s="0">
        <f>'Production Log'!C261</f>
        <v/>
      </c>
      <c r="I261" s="0">
        <f>IF(B261="Sold", "yes", IF(LEN(F261)&gt;1,IF(LEN(G261)&gt;1,IF(LEN(E261)&gt;1,IF(LEN(D261)&gt;1,"yes","no"),"no"),"no") ,"no"))</f>
        <v/>
      </c>
      <c r="J261" s="0">
        <f>IF(B261="Issues","yes", IF(B261="Cosmetic Issue", "yes", IF(B261="Perf Issue", "yes","")))</f>
        <v/>
      </c>
      <c r="K261" s="0">
        <f>IF(B261="Dead", "yes","")</f>
        <v/>
      </c>
      <c r="L261" s="0">
        <f>IF(K261="yes", "Dead", IF(LEN(D261)&lt;2,"Loose", (IF(B261="Sold","Shipped",IF(I261="yes","Assembled","Bonded")))))</f>
        <v/>
      </c>
      <c r="M261" s="0">
        <f>if(L261="Shipped",L261, IF(L261="Loose", L261, if(J261="yes", CONCATENATE("Pending ", L261), IF(I261="yes", IF(B261="Internal", "Internal", L261), IF(L261="Bonded", L261, CONCATENATE(L261, " Bonded"))))))</f>
        <v/>
      </c>
      <c r="N261" s="0">
        <f>if(len(C261)&lt;2, "", if(H261="yes", "certified", IF(ISERROR(SEARCH("TE",C261)), "PMI", "TE")))</f>
        <v/>
      </c>
      <c r="O261" s="0">
        <f>IF(L261="Shipped",'Production Log'!K261,"")</f>
        <v/>
      </c>
      <c r="P261" s="0">
        <f>IF(ISERROR(SEARCH("Bonded", M261)), CONCATENATE(M261," ", N261), M261)</f>
        <v/>
      </c>
      <c r="Q261" s="0" t="s">
        <v>54</v>
      </c>
      <c r="R261" s="0">
        <f>'Production Log'!L261</f>
        <v/>
      </c>
      <c r="S261" s="0" t="s">
        <v>54</v>
      </c>
      <c r="T261" s="0">
        <f>'Production Log'!M261</f>
        <v/>
      </c>
      <c r="U261" s="204">
        <f>'Production Log'!K261</f>
        <v/>
      </c>
      <c r="V261" s="204" t="s">
        <v>85</v>
      </c>
      <c r="W261" s="204" t="n"/>
    </row>
    <row r="262">
      <c r="A262" s="0">
        <f>'Production Log'!A262</f>
        <v/>
      </c>
      <c r="B262" s="0">
        <f>'Production Log'!B262</f>
        <v/>
      </c>
      <c r="C262" s="0">
        <f>'Production Log'!F262</f>
        <v/>
      </c>
      <c r="D262" s="0">
        <f>'Production Log'!W262</f>
        <v/>
      </c>
      <c r="E262" s="0">
        <f>'Production Log'!X262</f>
        <v/>
      </c>
      <c r="F262" s="0">
        <f>'Production Log'!Y262</f>
        <v/>
      </c>
      <c r="G262" s="0">
        <f>'Production Log'!Z262</f>
        <v/>
      </c>
      <c r="H262" s="0">
        <f>'Production Log'!C262</f>
        <v/>
      </c>
      <c r="I262" s="0">
        <f>IF(B262="Sold", "yes", IF(LEN(F262)&gt;1,IF(LEN(G262)&gt;1,IF(LEN(E262)&gt;1,IF(LEN(D262)&gt;1,"yes","no"),"no"),"no") ,"no"))</f>
        <v/>
      </c>
      <c r="J262" s="0">
        <f>IF(B262="Issues","yes", IF(B262="Cosmetic Issue", "yes", IF(B262="Perf Issue", "yes","")))</f>
        <v/>
      </c>
      <c r="K262" s="0">
        <f>IF(B262="Dead", "yes","")</f>
        <v/>
      </c>
      <c r="L262" s="0">
        <f>IF(K262="yes", "Dead", IF(LEN(D262)&lt;2,"Loose", (IF(B262="Sold","Shipped",IF(I262="yes","Assembled","Bonded")))))</f>
        <v/>
      </c>
      <c r="M262" s="0">
        <f>if(L262="Shipped",L262, IF(L262="Loose", L262, if(J262="yes", CONCATENATE("Pending ", L262), IF(I262="yes", IF(B262="Internal", "Internal", L262), IF(L262="Bonded", L262, CONCATENATE(L262, " Bonded"))))))</f>
        <v/>
      </c>
      <c r="N262" s="0">
        <f>if(len(C262)&lt;2, "", if(H262="yes", "certified", IF(ISERROR(SEARCH("TE",C262)), "PMI", "TE")))</f>
        <v/>
      </c>
      <c r="O262" s="0">
        <f>IF(L262="Shipped",'Production Log'!K262,"")</f>
        <v/>
      </c>
      <c r="P262" s="0">
        <f>IF(ISERROR(SEARCH("Bonded", M262)), CONCATENATE(M262," ", N262), M262)</f>
        <v/>
      </c>
      <c r="Q262" s="0" t="s">
        <v>54</v>
      </c>
      <c r="R262" s="0">
        <f>'Production Log'!L262</f>
        <v/>
      </c>
      <c r="S262" s="0" t="s">
        <v>54</v>
      </c>
      <c r="T262" s="0">
        <f>'Production Log'!M262</f>
        <v/>
      </c>
      <c r="U262" s="204">
        <f>'Production Log'!K262</f>
        <v/>
      </c>
      <c r="V262" s="204" t="s">
        <v>85</v>
      </c>
      <c r="W262" s="204" t="n"/>
    </row>
    <row r="263">
      <c r="A263" s="0">
        <f>'Production Log'!A263</f>
        <v/>
      </c>
      <c r="B263" s="0">
        <f>'Production Log'!B263</f>
        <v/>
      </c>
      <c r="C263" s="0">
        <f>'Production Log'!F263</f>
        <v/>
      </c>
      <c r="D263" s="0">
        <f>'Production Log'!W263</f>
        <v/>
      </c>
      <c r="E263" s="0">
        <f>'Production Log'!X263</f>
        <v/>
      </c>
      <c r="F263" s="0">
        <f>'Production Log'!Y263</f>
        <v/>
      </c>
      <c r="G263" s="0">
        <f>'Production Log'!Z263</f>
        <v/>
      </c>
      <c r="H263" s="0">
        <f>'Production Log'!C263</f>
        <v/>
      </c>
      <c r="I263" s="0">
        <f>IF(B263="Sold", "yes", IF(LEN(F263)&gt;1,IF(LEN(G263)&gt;1,IF(LEN(E263)&gt;1,IF(LEN(D263)&gt;1,"yes","no"),"no"),"no") ,"no"))</f>
        <v/>
      </c>
      <c r="J263" s="0">
        <f>IF(B263="Issues","yes", IF(B263="Cosmetic Issue", "yes", IF(B263="Perf Issue", "yes","")))</f>
        <v/>
      </c>
      <c r="K263" s="0">
        <f>IF(B263="Dead", "yes","")</f>
        <v/>
      </c>
      <c r="L263" s="0">
        <f>IF(K263="yes", "Dead", IF(LEN(D263)&lt;2,"Loose", (IF(B263="Sold","Shipped",IF(I263="yes","Assembled","Bonded")))))</f>
        <v/>
      </c>
      <c r="M263" s="0">
        <f>if(L263="Shipped",L263, IF(L263="Loose", L263, if(J263="yes", CONCATENATE("Pending ", L263), IF(I263="yes", IF(B263="Internal", "Internal", L263), IF(L263="Bonded", L263, CONCATENATE(L263, " Bonded"))))))</f>
        <v/>
      </c>
      <c r="N263" s="0">
        <f>if(len(C263)&lt;2, "", if(H263="yes", "certified", IF(ISERROR(SEARCH("TE",C263)), "PMI", "TE")))</f>
        <v/>
      </c>
      <c r="O263" s="0">
        <f>IF(L263="Shipped",'Production Log'!K263,"")</f>
        <v/>
      </c>
      <c r="P263" s="0">
        <f>IF(ISERROR(SEARCH("Bonded", M263)), CONCATENATE(M263," ", N263), M263)</f>
        <v/>
      </c>
      <c r="Q263" s="0" t="s">
        <v>54</v>
      </c>
      <c r="R263" s="0">
        <f>'Production Log'!L263</f>
        <v/>
      </c>
      <c r="S263" s="0" t="s">
        <v>81</v>
      </c>
      <c r="T263" s="0">
        <f>'Production Log'!M263</f>
        <v/>
      </c>
      <c r="U263" s="204">
        <f>'Production Log'!K263</f>
        <v/>
      </c>
      <c r="V263" s="204" t="s">
        <v>82</v>
      </c>
      <c r="W263" s="204" t="n"/>
    </row>
    <row r="264">
      <c r="A264" s="0">
        <f>'Production Log'!A264</f>
        <v/>
      </c>
      <c r="B264" s="0">
        <f>'Production Log'!B264</f>
        <v/>
      </c>
      <c r="C264" s="0">
        <f>'Production Log'!F264</f>
        <v/>
      </c>
      <c r="D264" s="0">
        <f>'Production Log'!W264</f>
        <v/>
      </c>
      <c r="E264" s="0">
        <f>'Production Log'!X264</f>
        <v/>
      </c>
      <c r="F264" s="0">
        <f>'Production Log'!Y264</f>
        <v/>
      </c>
      <c r="G264" s="0">
        <f>'Production Log'!Z264</f>
        <v/>
      </c>
      <c r="H264" s="0">
        <f>'Production Log'!C264</f>
        <v/>
      </c>
      <c r="I264" s="0">
        <f>IF(B264="Sold", "yes", IF(LEN(F264)&gt;1,IF(LEN(G264)&gt;1,IF(LEN(E264)&gt;1,IF(LEN(D264)&gt;1,"yes","no"),"no"),"no") ,"no"))</f>
        <v/>
      </c>
      <c r="J264" s="0">
        <f>IF(B264="Issues","yes", IF(B264="Cosmetic Issue", "yes", IF(B264="Perf Issue", "yes","")))</f>
        <v/>
      </c>
      <c r="K264" s="0">
        <f>IF(B264="Dead", "yes","")</f>
        <v/>
      </c>
      <c r="L264" s="0">
        <f>IF(K264="yes", "Dead", IF(LEN(D264)&lt;2,"Loose", (IF(B264="Sold","Shipped",IF(I264="yes","Assembled","Bonded")))))</f>
        <v/>
      </c>
      <c r="M264" s="0">
        <f>if(L264="Shipped",L264, IF(L264="Loose", L264, if(J264="yes", CONCATENATE("Pending ", L264), IF(I264="yes", IF(B264="Internal", "Internal", L264), IF(L264="Bonded", L264, CONCATENATE(L264, " Bonded"))))))</f>
        <v/>
      </c>
      <c r="N264" s="0">
        <f>if(len(C264)&lt;2, "", if(H264="yes", "certified", IF(ISERROR(SEARCH("TE",C264)), "PMI", "TE")))</f>
        <v/>
      </c>
      <c r="O264" s="0">
        <f>IF(L264="Shipped",'Production Log'!K264,"")</f>
        <v/>
      </c>
      <c r="P264" s="0">
        <f>IF(ISERROR(SEARCH("Bonded", M264)), CONCATENATE(M264," ", N264), M264)</f>
        <v/>
      </c>
      <c r="Q264" s="0" t="s">
        <v>54</v>
      </c>
      <c r="R264" s="0">
        <f>'Production Log'!L264</f>
        <v/>
      </c>
      <c r="S264" s="0" t="s">
        <v>54</v>
      </c>
      <c r="T264" s="0">
        <f>'Production Log'!M264</f>
        <v/>
      </c>
      <c r="U264" s="204">
        <f>'Production Log'!K264</f>
        <v/>
      </c>
      <c r="V264" s="204" t="s">
        <v>77</v>
      </c>
      <c r="W264" s="204" t="n"/>
    </row>
    <row r="265">
      <c r="A265" s="0">
        <f>'Production Log'!A265</f>
        <v/>
      </c>
      <c r="B265" s="0">
        <f>'Production Log'!B265</f>
        <v/>
      </c>
      <c r="C265" s="0">
        <f>'Production Log'!F265</f>
        <v/>
      </c>
      <c r="D265" s="0">
        <f>'Production Log'!W265</f>
        <v/>
      </c>
      <c r="E265" s="0">
        <f>'Production Log'!X265</f>
        <v/>
      </c>
      <c r="F265" s="0">
        <f>'Production Log'!Y265</f>
        <v/>
      </c>
      <c r="G265" s="0">
        <f>'Production Log'!Z265</f>
        <v/>
      </c>
      <c r="H265" s="0">
        <f>'Production Log'!C265</f>
        <v/>
      </c>
      <c r="I265" s="0">
        <f>IF(B265="Sold", "yes", IF(LEN(F265)&gt;1,IF(LEN(G265)&gt;1,IF(LEN(E265)&gt;1,IF(LEN(D265)&gt;1,"yes","no"),"no"),"no") ,"no"))</f>
        <v/>
      </c>
      <c r="J265" s="0">
        <f>IF(B265="Issues","yes", IF(B265="Cosmetic Issue", "yes", IF(B265="Perf Issue", "yes","")))</f>
        <v/>
      </c>
      <c r="K265" s="0">
        <f>IF(B265="Dead", "yes","")</f>
        <v/>
      </c>
      <c r="L265" s="0">
        <f>IF(K265="yes", "Dead", IF(LEN(D265)&lt;2,"Loose", (IF(B265="Sold","Shipped",IF(I265="yes","Assembled","Bonded")))))</f>
        <v/>
      </c>
      <c r="M265" s="0">
        <f>if(L265="Shipped",L265, IF(L265="Loose", L265, if(J265="yes", CONCATENATE("Pending ", L265), IF(I265="yes", IF(B265="Internal", "Internal", L265), IF(L265="Bonded", L265, CONCATENATE(L265, " Bonded"))))))</f>
        <v/>
      </c>
      <c r="N265" s="0">
        <f>if(len(C265)&lt;2, "", if(H265="yes", "certified", IF(ISERROR(SEARCH("TE",C265)), "PMI", "TE")))</f>
        <v/>
      </c>
      <c r="O265" s="0">
        <f>IF(L265="Shipped",'Production Log'!K265,"")</f>
        <v/>
      </c>
      <c r="P265" s="0">
        <f>IF(ISERROR(SEARCH("Bonded", M265)), CONCATENATE(M265," ", N265), M265)</f>
        <v/>
      </c>
      <c r="Q265" s="0" t="s">
        <v>52</v>
      </c>
      <c r="R265" s="0">
        <f>'Production Log'!L265</f>
        <v/>
      </c>
      <c r="S265" s="0" t="s">
        <v>52</v>
      </c>
      <c r="T265" s="0">
        <f>'Production Log'!M265</f>
        <v/>
      </c>
      <c r="U265" s="204">
        <f>'Production Log'!K265</f>
        <v/>
      </c>
      <c r="V265" s="204" t="s">
        <v>95</v>
      </c>
      <c r="W265" s="204" t="n"/>
    </row>
    <row r="266">
      <c r="A266" s="0">
        <f>'Production Log'!A266</f>
        <v/>
      </c>
      <c r="B266" s="0">
        <f>'Production Log'!B266</f>
        <v/>
      </c>
      <c r="C266" s="0">
        <f>'Production Log'!F266</f>
        <v/>
      </c>
      <c r="D266" s="0">
        <f>'Production Log'!W266</f>
        <v/>
      </c>
      <c r="E266" s="0">
        <f>'Production Log'!X266</f>
        <v/>
      </c>
      <c r="F266" s="0">
        <f>'Production Log'!Y266</f>
        <v/>
      </c>
      <c r="G266" s="0">
        <f>'Production Log'!Z266</f>
        <v/>
      </c>
      <c r="H266" s="0">
        <f>'Production Log'!C266</f>
        <v/>
      </c>
      <c r="I266" s="0">
        <f>IF(B266="Sold", "yes", IF(LEN(F266)&gt;1,IF(LEN(G266)&gt;1,IF(LEN(E266)&gt;1,IF(LEN(D266)&gt;1,"yes","no"),"no"),"no") ,"no"))</f>
        <v/>
      </c>
      <c r="J266" s="0">
        <f>IF(B266="Issues","yes", IF(B266="Cosmetic Issue", "yes", IF(B266="Perf Issue", "yes","")))</f>
        <v/>
      </c>
      <c r="K266" s="0">
        <f>IF(B266="Dead", "yes","")</f>
        <v/>
      </c>
      <c r="L266" s="0">
        <f>IF(K266="yes", "Dead", IF(LEN(D266)&lt;2,"Loose", (IF(B266="Sold","Shipped",IF(I266="yes","Assembled","Bonded")))))</f>
        <v/>
      </c>
      <c r="M266" s="0">
        <f>if(L266="Shipped",L266, IF(L266="Loose", L266, if(J266="yes", CONCATENATE("Pending ", L266), IF(I266="yes", IF(B266="Internal", "Internal", L266), IF(L266="Bonded", L266, CONCATENATE(L266, " Bonded"))))))</f>
        <v/>
      </c>
      <c r="N266" s="0">
        <f>if(len(C266)&lt;2, "", if(H266="yes", "certified", IF(ISERROR(SEARCH("TE",C266)), "PMI", "TE")))</f>
        <v/>
      </c>
      <c r="O266" s="0">
        <f>IF(L266="Shipped",'Production Log'!K266,"")</f>
        <v/>
      </c>
      <c r="P266" s="0">
        <f>IF(ISERROR(SEARCH("Bonded", M266)), CONCATENATE(M266," ", N266), M266)</f>
        <v/>
      </c>
      <c r="Q266" s="0" t="s">
        <v>52</v>
      </c>
      <c r="R266" s="0">
        <f>'Production Log'!L266</f>
        <v/>
      </c>
      <c r="S266" s="0" t="s">
        <v>52</v>
      </c>
      <c r="T266" s="0">
        <f>'Production Log'!M266</f>
        <v/>
      </c>
      <c r="U266" s="204">
        <f>'Production Log'!K266</f>
        <v/>
      </c>
      <c r="V266" s="204" t="s">
        <v>95</v>
      </c>
      <c r="W266" s="204" t="n"/>
    </row>
    <row r="267">
      <c r="A267" s="0">
        <f>'Production Log'!A267</f>
        <v/>
      </c>
      <c r="B267" s="0">
        <f>'Production Log'!B267</f>
        <v/>
      </c>
      <c r="C267" s="0">
        <f>'Production Log'!F267</f>
        <v/>
      </c>
      <c r="D267" s="0">
        <f>'Production Log'!W267</f>
        <v/>
      </c>
      <c r="E267" s="0">
        <f>'Production Log'!X267</f>
        <v/>
      </c>
      <c r="F267" s="0">
        <f>'Production Log'!Y267</f>
        <v/>
      </c>
      <c r="G267" s="0">
        <f>'Production Log'!Z267</f>
        <v/>
      </c>
      <c r="H267" s="0">
        <f>'Production Log'!C267</f>
        <v/>
      </c>
      <c r="I267" s="0">
        <f>IF(B267="Sold", "yes", IF(LEN(F267)&gt;1,IF(LEN(G267)&gt;1,IF(LEN(E267)&gt;1,IF(LEN(D267)&gt;1,"yes","no"),"no"),"no") ,"no"))</f>
        <v/>
      </c>
      <c r="J267" s="0">
        <f>IF(B267="Issues","yes", IF(B267="Cosmetic Issue", "yes", IF(B267="Perf Issue", "yes","")))</f>
        <v/>
      </c>
      <c r="K267" s="0">
        <f>IF(B267="Dead", "yes","")</f>
        <v/>
      </c>
      <c r="L267" s="0">
        <f>IF(K267="yes", "Dead", IF(LEN(D267)&lt;2,"Loose", (IF(B267="Sold","Shipped",IF(I267="yes","Assembled","Bonded")))))</f>
        <v/>
      </c>
      <c r="M267" s="0">
        <f>if(L267="Shipped",L267, IF(L267="Loose", L267, if(J267="yes", CONCATENATE("Pending ", L267), IF(I267="yes", IF(B267="Internal", "Internal", L267), IF(L267="Bonded", L267, CONCATENATE(L267, " Bonded"))))))</f>
        <v/>
      </c>
      <c r="N267" s="0">
        <f>if(len(C267)&lt;2, "", if(H267="yes", "certified", IF(ISERROR(SEARCH("TE",C267)), "PMI", "TE")))</f>
        <v/>
      </c>
      <c r="O267" s="0">
        <f>IF(L267="Shipped",'Production Log'!K267,"")</f>
        <v/>
      </c>
      <c r="P267" s="0">
        <f>IF(ISERROR(SEARCH("Bonded", M267)), CONCATENATE(M267," ", N267), M267)</f>
        <v/>
      </c>
      <c r="Q267" s="0" t="s">
        <v>52</v>
      </c>
      <c r="R267" s="0">
        <f>'Production Log'!L267</f>
        <v/>
      </c>
      <c r="S267" s="0" t="s">
        <v>52</v>
      </c>
      <c r="T267" s="0">
        <f>'Production Log'!M267</f>
        <v/>
      </c>
      <c r="U267" s="204">
        <f>'Production Log'!K267</f>
        <v/>
      </c>
      <c r="V267" s="204" t="s">
        <v>95</v>
      </c>
      <c r="W267" s="204" t="n"/>
    </row>
    <row r="268">
      <c r="A268" s="0">
        <f>'Production Log'!A268</f>
        <v/>
      </c>
      <c r="B268" s="0">
        <f>'Production Log'!B268</f>
        <v/>
      </c>
      <c r="C268" s="0">
        <f>'Production Log'!F268</f>
        <v/>
      </c>
      <c r="D268" s="0">
        <f>'Production Log'!W268</f>
        <v/>
      </c>
      <c r="E268" s="0">
        <f>'Production Log'!X268</f>
        <v/>
      </c>
      <c r="F268" s="0">
        <f>'Production Log'!Y268</f>
        <v/>
      </c>
      <c r="G268" s="0">
        <f>'Production Log'!Z268</f>
        <v/>
      </c>
      <c r="H268" s="0">
        <f>'Production Log'!C268</f>
        <v/>
      </c>
      <c r="I268" s="0">
        <f>IF(B268="Sold", "yes", IF(LEN(F268)&gt;1,IF(LEN(G268)&gt;1,IF(LEN(E268)&gt;1,IF(LEN(D268)&gt;1,"yes","no"),"no"),"no") ,"no"))</f>
        <v/>
      </c>
      <c r="J268" s="0">
        <f>IF(B268="Issues","yes", IF(B268="Cosmetic Issue", "yes", IF(B268="Perf Issue", "yes","")))</f>
        <v/>
      </c>
      <c r="K268" s="0">
        <f>IF(B268="Dead", "yes","")</f>
        <v/>
      </c>
      <c r="L268" s="0">
        <f>IF(K268="yes", "Dead", IF(LEN(D268)&lt;2,"Loose", (IF(B268="Sold","Shipped",IF(I268="yes","Assembled","Bonded")))))</f>
        <v/>
      </c>
      <c r="M268" s="0">
        <f>if(L268="Shipped",L268, IF(L268="Loose", L268, if(J268="yes", CONCATENATE("Pending ", L268), IF(I268="yes", IF(B268="Internal", "Internal", L268), IF(L268="Bonded", L268, CONCATENATE(L268, " Bonded"))))))</f>
        <v/>
      </c>
      <c r="N268" s="0">
        <f>if(len(C268)&lt;2, "", if(H268="yes", "certified", IF(ISERROR(SEARCH("TE",C268)), "PMI", "TE")))</f>
        <v/>
      </c>
      <c r="O268" s="0">
        <f>IF(L268="Shipped",'Production Log'!K268,"")</f>
        <v/>
      </c>
      <c r="P268" s="0">
        <f>IF(ISERROR(SEARCH("Bonded", M268)), CONCATENATE(M268," ", N268), M268)</f>
        <v/>
      </c>
      <c r="Q268" s="0" t="s">
        <v>52</v>
      </c>
      <c r="R268" s="0">
        <f>'Production Log'!L268</f>
        <v/>
      </c>
      <c r="S268" s="0" t="s">
        <v>52</v>
      </c>
      <c r="T268" s="0">
        <f>'Production Log'!M268</f>
        <v/>
      </c>
      <c r="U268" s="204">
        <f>'Production Log'!K268</f>
        <v/>
      </c>
      <c r="V268" s="204" t="s">
        <v>95</v>
      </c>
      <c r="W268" s="204" t="n"/>
    </row>
    <row r="269">
      <c r="A269" s="0">
        <f>'Production Log'!A269</f>
        <v/>
      </c>
      <c r="B269" s="0">
        <f>'Production Log'!B269</f>
        <v/>
      </c>
      <c r="C269" s="0">
        <f>'Production Log'!F269</f>
        <v/>
      </c>
      <c r="D269" s="0">
        <f>'Production Log'!W269</f>
        <v/>
      </c>
      <c r="E269" s="0">
        <f>'Production Log'!X269</f>
        <v/>
      </c>
      <c r="F269" s="0">
        <f>'Production Log'!Y269</f>
        <v/>
      </c>
      <c r="G269" s="0">
        <f>'Production Log'!Z269</f>
        <v/>
      </c>
      <c r="H269" s="0">
        <f>'Production Log'!C269</f>
        <v/>
      </c>
      <c r="I269" s="0">
        <f>IF(B269="Sold", "yes", IF(LEN(F269)&gt;1,IF(LEN(G269)&gt;1,IF(LEN(E269)&gt;1,IF(LEN(D269)&gt;1,"yes","no"),"no"),"no") ,"no"))</f>
        <v/>
      </c>
      <c r="J269" s="0">
        <f>IF(B269="Issues","yes", IF(B269="Cosmetic Issue", "yes", IF(B269="Perf Issue", "yes","")))</f>
        <v/>
      </c>
      <c r="K269" s="0">
        <f>IF(B269="Dead", "yes","")</f>
        <v/>
      </c>
      <c r="L269" s="0">
        <f>IF(K269="yes", "Dead", IF(LEN(D269)&lt;2,"Loose", (IF(B269="Sold","Shipped",IF(I269="yes","Assembled","Bonded")))))</f>
        <v/>
      </c>
      <c r="M269" s="0">
        <f>if(L269="Shipped",L269, IF(L269="Loose", L269, if(J269="yes", CONCATENATE("Pending ", L269), IF(I269="yes", IF(B269="Internal", "Internal", L269), IF(L269="Bonded", L269, CONCATENATE(L269, " Bonded"))))))</f>
        <v/>
      </c>
      <c r="N269" s="0">
        <f>if(len(C269)&lt;2, "", if(H269="yes", "certified", IF(ISERROR(SEARCH("TE",C269)), "PMI", "TE")))</f>
        <v/>
      </c>
      <c r="O269" s="0">
        <f>IF(L269="Shipped",'Production Log'!K269,"")</f>
        <v/>
      </c>
      <c r="P269" s="0">
        <f>IF(ISERROR(SEARCH("Bonded", M269)), CONCATENATE(M269," ", N269), M269)</f>
        <v/>
      </c>
      <c r="Q269" s="0" t="s">
        <v>54</v>
      </c>
      <c r="R269" s="0">
        <f>'Production Log'!L269</f>
        <v/>
      </c>
      <c r="S269" s="0" t="s">
        <v>54</v>
      </c>
      <c r="T269" s="0">
        <f>'Production Log'!M269</f>
        <v/>
      </c>
      <c r="U269" s="204">
        <f>'Production Log'!K269</f>
        <v/>
      </c>
      <c r="V269" s="204" t="s">
        <v>96</v>
      </c>
      <c r="W269" s="204" t="n"/>
    </row>
    <row r="270">
      <c r="A270" s="0">
        <f>'Production Log'!A270</f>
        <v/>
      </c>
      <c r="B270" s="0">
        <f>'Production Log'!B270</f>
        <v/>
      </c>
      <c r="C270" s="0">
        <f>'Production Log'!F270</f>
        <v/>
      </c>
      <c r="D270" s="0">
        <f>'Production Log'!W270</f>
        <v/>
      </c>
      <c r="E270" s="0">
        <f>'Production Log'!X270</f>
        <v/>
      </c>
      <c r="F270" s="0">
        <f>'Production Log'!Y270</f>
        <v/>
      </c>
      <c r="G270" s="0">
        <f>'Production Log'!Z270</f>
        <v/>
      </c>
      <c r="H270" s="0">
        <f>'Production Log'!C270</f>
        <v/>
      </c>
      <c r="I270" s="0">
        <f>IF(B270="Sold", "yes", IF(LEN(F270)&gt;1,IF(LEN(G270)&gt;1,IF(LEN(E270)&gt;1,IF(LEN(D270)&gt;1,"yes","no"),"no"),"no") ,"no"))</f>
        <v/>
      </c>
      <c r="J270" s="0">
        <f>IF(B270="Issues","yes", IF(B270="Cosmetic Issue", "yes", IF(B270="Perf Issue", "yes","")))</f>
        <v/>
      </c>
      <c r="K270" s="0">
        <f>IF(B270="Dead", "yes","")</f>
        <v/>
      </c>
      <c r="L270" s="0">
        <f>IF(K270="yes", "Dead", IF(LEN(D270)&lt;2,"Loose", (IF(B270="Sold","Shipped",IF(I270="yes","Assembled","Bonded")))))</f>
        <v/>
      </c>
      <c r="M270" s="0">
        <f>if(L270="Shipped",L270, IF(L270="Loose", L270, if(J270="yes", CONCATENATE("Pending ", L270), IF(I270="yes", IF(B270="Internal", "Internal", L270), IF(L270="Bonded", L270, CONCATENATE(L270, " Bonded"))))))</f>
        <v/>
      </c>
      <c r="N270" s="0">
        <f>if(len(C270)&lt;2, "", if(H270="yes", "certified", IF(ISERROR(SEARCH("TE",C270)), "PMI", "TE")))</f>
        <v/>
      </c>
      <c r="O270" s="0">
        <f>IF(L270="Shipped",'Production Log'!K270,"")</f>
        <v/>
      </c>
      <c r="P270" s="0">
        <f>IF(ISERROR(SEARCH("Bonded", M270)), CONCATENATE(M270," ", N270), M270)</f>
        <v/>
      </c>
      <c r="Q270" s="0" t="s">
        <v>54</v>
      </c>
      <c r="R270" s="0">
        <f>'Production Log'!L270</f>
        <v/>
      </c>
      <c r="S270" s="0" t="s">
        <v>54</v>
      </c>
      <c r="T270" s="0">
        <f>'Production Log'!M270</f>
        <v/>
      </c>
      <c r="U270" s="204">
        <f>'Production Log'!K270</f>
        <v/>
      </c>
      <c r="V270" s="204" t="s">
        <v>96</v>
      </c>
      <c r="W270" s="204" t="n"/>
    </row>
    <row r="271">
      <c r="A271" s="0">
        <f>'Production Log'!A271</f>
        <v/>
      </c>
      <c r="B271" s="0">
        <f>'Production Log'!B271</f>
        <v/>
      </c>
      <c r="C271" s="0">
        <f>'Production Log'!F271</f>
        <v/>
      </c>
      <c r="D271" s="0">
        <f>'Production Log'!W271</f>
        <v/>
      </c>
      <c r="E271" s="0">
        <f>'Production Log'!X271</f>
        <v/>
      </c>
      <c r="F271" s="0">
        <f>'Production Log'!Y271</f>
        <v/>
      </c>
      <c r="G271" s="0">
        <f>'Production Log'!Z271</f>
        <v/>
      </c>
      <c r="H271" s="0">
        <f>'Production Log'!C271</f>
        <v/>
      </c>
      <c r="I271" s="0">
        <f>IF(B271="Sold", "yes", IF(LEN(F271)&gt;1,IF(LEN(G271)&gt;1,IF(LEN(E271)&gt;1,IF(LEN(D271)&gt;1,"yes","no"),"no"),"no") ,"no"))</f>
        <v/>
      </c>
      <c r="J271" s="0">
        <f>IF(B271="Issues","yes", IF(B271="Cosmetic Issue", "yes", IF(B271="Perf Issue", "yes","")))</f>
        <v/>
      </c>
      <c r="K271" s="0">
        <f>IF(B271="Dead", "yes","")</f>
        <v/>
      </c>
      <c r="L271" s="0">
        <f>IF(K271="yes", "Dead", IF(LEN(D271)&lt;2,"Loose", (IF(B271="Sold","Shipped",IF(I271="yes","Assembled","Bonded")))))</f>
        <v/>
      </c>
      <c r="M271" s="0">
        <f>if(L271="Shipped",L271, IF(L271="Loose", L271, if(J271="yes", CONCATENATE("Pending ", L271), IF(I271="yes", IF(B271="Internal", "Internal", L271), IF(L271="Bonded", L271, CONCATENATE(L271, " Bonded"))))))</f>
        <v/>
      </c>
      <c r="N271" s="0">
        <f>if(len(C271)&lt;2, "", if(H271="yes", "certified", IF(ISERROR(SEARCH("TE",C271)), "PMI", "TE")))</f>
        <v/>
      </c>
      <c r="O271" s="0">
        <f>IF(L271="Shipped",'Production Log'!K271,"")</f>
        <v/>
      </c>
      <c r="P271" s="0">
        <f>IF(ISERROR(SEARCH("Bonded", M271)), CONCATENATE(M271," ", N271), M271)</f>
        <v/>
      </c>
      <c r="Q271" s="0" t="s">
        <v>52</v>
      </c>
      <c r="R271" s="0">
        <f>'Production Log'!L271</f>
        <v/>
      </c>
      <c r="S271" s="0" t="s">
        <v>52</v>
      </c>
      <c r="T271" s="0">
        <f>'Production Log'!M271</f>
        <v/>
      </c>
      <c r="U271" s="204">
        <f>'Production Log'!K271</f>
        <v/>
      </c>
      <c r="V271" s="204" t="s">
        <v>95</v>
      </c>
      <c r="W271" s="204" t="n"/>
    </row>
    <row r="272">
      <c r="A272" s="0">
        <f>'Production Log'!A272</f>
        <v/>
      </c>
      <c r="B272" s="0">
        <f>'Production Log'!B272</f>
        <v/>
      </c>
      <c r="C272" s="0">
        <f>'Production Log'!F272</f>
        <v/>
      </c>
      <c r="D272" s="0">
        <f>'Production Log'!W272</f>
        <v/>
      </c>
      <c r="E272" s="0">
        <f>'Production Log'!X272</f>
        <v/>
      </c>
      <c r="F272" s="0">
        <f>'Production Log'!Y272</f>
        <v/>
      </c>
      <c r="G272" s="0">
        <f>'Production Log'!Z272</f>
        <v/>
      </c>
      <c r="H272" s="0">
        <f>'Production Log'!C272</f>
        <v/>
      </c>
      <c r="I272" s="0">
        <f>IF(B272="Sold", "yes", IF(LEN(F272)&gt;1,IF(LEN(G272)&gt;1,IF(LEN(E272)&gt;1,IF(LEN(D272)&gt;1,"yes","no"),"no"),"no") ,"no"))</f>
        <v/>
      </c>
      <c r="J272" s="0">
        <f>IF(B272="Issues","yes", IF(B272="Cosmetic Issue", "yes", IF(B272="Perf Issue", "yes","")))</f>
        <v/>
      </c>
      <c r="K272" s="0">
        <f>IF(B272="Dead", "yes","")</f>
        <v/>
      </c>
      <c r="L272" s="0">
        <f>IF(K272="yes", "Dead", IF(LEN(D272)&lt;2,"Loose", (IF(B272="Sold","Shipped",IF(I272="yes","Assembled","Bonded")))))</f>
        <v/>
      </c>
      <c r="M272" s="0">
        <f>if(L272="Shipped",L272, IF(L272="Loose", L272, if(J272="yes", CONCATENATE("Pending ", L272), IF(I272="yes", IF(B272="Internal", "Internal", L272), IF(L272="Bonded", L272, CONCATENATE(L272, " Bonded"))))))</f>
        <v/>
      </c>
      <c r="N272" s="0">
        <f>if(len(C272)&lt;2, "", if(H272="yes", "certified", IF(ISERROR(SEARCH("TE",C272)), "PMI", "TE")))</f>
        <v/>
      </c>
      <c r="O272" s="0">
        <f>IF(L272="Shipped",'Production Log'!K272,"")</f>
        <v/>
      </c>
      <c r="P272" s="0">
        <f>IF(ISERROR(SEARCH("Bonded", M272)), CONCATENATE(M272," ", N272), M272)</f>
        <v/>
      </c>
      <c r="Q272" s="0" t="s">
        <v>52</v>
      </c>
      <c r="R272" s="0">
        <f>'Production Log'!L272</f>
        <v/>
      </c>
      <c r="S272" s="0" t="s">
        <v>52</v>
      </c>
      <c r="T272" s="0">
        <f>'Production Log'!M272</f>
        <v/>
      </c>
      <c r="U272" s="204">
        <f>'Production Log'!K272</f>
        <v/>
      </c>
      <c r="V272" s="204" t="s">
        <v>95</v>
      </c>
      <c r="W272" s="204" t="n"/>
    </row>
    <row r="273">
      <c r="A273" s="0">
        <f>'Production Log'!A273</f>
        <v/>
      </c>
      <c r="B273" s="0">
        <f>'Production Log'!B273</f>
        <v/>
      </c>
      <c r="C273" s="0">
        <f>'Production Log'!F273</f>
        <v/>
      </c>
      <c r="D273" s="0">
        <f>'Production Log'!W273</f>
        <v/>
      </c>
      <c r="E273" s="0">
        <f>'Production Log'!X273</f>
        <v/>
      </c>
      <c r="F273" s="0">
        <f>'Production Log'!Y273</f>
        <v/>
      </c>
      <c r="G273" s="0">
        <f>'Production Log'!Z273</f>
        <v/>
      </c>
      <c r="H273" s="0">
        <f>'Production Log'!C273</f>
        <v/>
      </c>
      <c r="I273" s="0">
        <f>IF(B273="Sold", "yes", IF(LEN(F273)&gt;1,IF(LEN(G273)&gt;1,IF(LEN(E273)&gt;1,IF(LEN(D273)&gt;1,"yes","no"),"no"),"no") ,"no"))</f>
        <v/>
      </c>
      <c r="J273" s="0">
        <f>IF(B273="Issues","yes", IF(B273="Cosmetic Issue", "yes", IF(B273="Perf Issue", "yes","")))</f>
        <v/>
      </c>
      <c r="K273" s="0">
        <f>IF(B273="Dead", "yes","")</f>
        <v/>
      </c>
      <c r="L273" s="0">
        <f>IF(K273="yes", "Dead", IF(LEN(D273)&lt;2,"Loose", (IF(B273="Sold","Shipped",IF(I273="yes","Assembled","Bonded")))))</f>
        <v/>
      </c>
      <c r="M273" s="0">
        <f>if(L273="Shipped",L273, IF(L273="Loose", L273, if(J273="yes", CONCATENATE("Pending ", L273), IF(I273="yes", IF(B273="Internal", "Internal", L273), IF(L273="Bonded", L273, CONCATENATE(L273, " Bonded"))))))</f>
        <v/>
      </c>
      <c r="N273" s="0">
        <f>if(len(C273)&lt;2, "", if(H273="yes", "certified", IF(ISERROR(SEARCH("TE",C273)), "PMI", "TE")))</f>
        <v/>
      </c>
      <c r="O273" s="0">
        <f>IF(L273="Shipped",'Production Log'!K273,"")</f>
        <v/>
      </c>
      <c r="P273" s="0">
        <f>IF(ISERROR(SEARCH("Bonded", M273)), CONCATENATE(M273," ", N273), M273)</f>
        <v/>
      </c>
      <c r="Q273" s="0" t="s">
        <v>54</v>
      </c>
      <c r="R273" s="0">
        <f>'Production Log'!L273</f>
        <v/>
      </c>
      <c r="S273" s="0" t="s">
        <v>54</v>
      </c>
      <c r="T273" s="0">
        <f>'Production Log'!M273</f>
        <v/>
      </c>
      <c r="U273" s="204">
        <f>'Production Log'!K273</f>
        <v/>
      </c>
      <c r="V273" s="204" t="n"/>
      <c r="W273" s="204" t="n"/>
    </row>
    <row r="274">
      <c r="A274" s="0">
        <f>'Production Log'!A274</f>
        <v/>
      </c>
      <c r="B274" s="0">
        <f>'Production Log'!B274</f>
        <v/>
      </c>
      <c r="C274" s="0">
        <f>'Production Log'!F274</f>
        <v/>
      </c>
      <c r="D274" s="0">
        <f>'Production Log'!W274</f>
        <v/>
      </c>
      <c r="E274" s="0">
        <f>'Production Log'!X274</f>
        <v/>
      </c>
      <c r="F274" s="0">
        <f>'Production Log'!Y274</f>
        <v/>
      </c>
      <c r="G274" s="0">
        <f>'Production Log'!Z274</f>
        <v/>
      </c>
      <c r="H274" s="0">
        <f>'Production Log'!C274</f>
        <v/>
      </c>
      <c r="I274" s="0">
        <f>IF(B274="Sold", "yes", IF(LEN(F274)&gt;1,IF(LEN(G274)&gt;1,IF(LEN(E274)&gt;1,IF(LEN(D274)&gt;1,"yes","no"),"no"),"no") ,"no"))</f>
        <v/>
      </c>
      <c r="J274" s="0">
        <f>IF(B274="Issues","yes", IF(B274="Cosmetic Issue", "yes", IF(B274="Perf Issue", "yes","")))</f>
        <v/>
      </c>
      <c r="K274" s="0">
        <f>IF(B274="Dead", "yes","")</f>
        <v/>
      </c>
      <c r="L274" s="0">
        <f>IF(K274="yes", "Dead", IF(LEN(D274)&lt;2,"Loose", (IF(B274="Sold","Shipped",IF(I274="yes","Assembled","Bonded")))))</f>
        <v/>
      </c>
      <c r="M274" s="0">
        <f>if(L274="Shipped",L274, IF(L274="Loose", L274, if(J274="yes", CONCATENATE("Pending ", L274), IF(I274="yes", IF(B274="Internal", "Internal", L274), IF(L274="Bonded", L274, CONCATENATE(L274, " Bonded"))))))</f>
        <v/>
      </c>
      <c r="N274" s="0">
        <f>if(len(C274)&lt;2, "", if(H274="yes", "certified", IF(ISERROR(SEARCH("TE",C274)), "PMI", "TE")))</f>
        <v/>
      </c>
      <c r="O274" s="0">
        <f>IF(L274="Shipped",'Production Log'!K274,"")</f>
        <v/>
      </c>
      <c r="P274" s="0">
        <f>IF(ISERROR(SEARCH("Bonded", M274)), CONCATENATE(M274," ", N274), M274)</f>
        <v/>
      </c>
      <c r="Q274" s="0" t="s">
        <v>52</v>
      </c>
      <c r="R274" s="0">
        <f>'Production Log'!L274</f>
        <v/>
      </c>
      <c r="S274" s="0" t="s">
        <v>52</v>
      </c>
      <c r="T274" s="0">
        <f>'Production Log'!M274</f>
        <v/>
      </c>
      <c r="U274" s="204">
        <f>'Production Log'!K274</f>
        <v/>
      </c>
      <c r="V274" s="204" t="s">
        <v>97</v>
      </c>
      <c r="W274" s="204" t="n"/>
    </row>
    <row r="275">
      <c r="A275" s="0">
        <f>'Production Log'!A275</f>
        <v/>
      </c>
      <c r="B275" s="0">
        <f>'Production Log'!B275</f>
        <v/>
      </c>
      <c r="C275" s="0">
        <f>'Production Log'!F275</f>
        <v/>
      </c>
      <c r="D275" s="0">
        <f>'Production Log'!W275</f>
        <v/>
      </c>
      <c r="E275" s="0">
        <f>'Production Log'!X275</f>
        <v/>
      </c>
      <c r="F275" s="0">
        <f>'Production Log'!Y275</f>
        <v/>
      </c>
      <c r="G275" s="0">
        <f>'Production Log'!Z275</f>
        <v/>
      </c>
      <c r="H275" s="0">
        <f>'Production Log'!C275</f>
        <v/>
      </c>
      <c r="I275" s="0">
        <f>IF(B275="Sold", "yes", IF(LEN(F275)&gt;1,IF(LEN(G275)&gt;1,IF(LEN(E275)&gt;1,IF(LEN(D275)&gt;1,"yes","no"),"no"),"no") ,"no"))</f>
        <v/>
      </c>
      <c r="J275" s="0">
        <f>IF(B275="Issues","yes", IF(B275="Cosmetic Issue", "yes", IF(B275="Perf Issue", "yes","")))</f>
        <v/>
      </c>
      <c r="K275" s="0">
        <f>IF(B275="Dead", "yes","")</f>
        <v/>
      </c>
      <c r="L275" s="0">
        <f>IF(K275="yes", "Dead", IF(LEN(D275)&lt;2,"Loose", (IF(B275="Sold","Shipped",IF(I275="yes","Assembled","Bonded")))))</f>
        <v/>
      </c>
      <c r="M275" s="0">
        <f>if(L275="Shipped",L275, IF(L275="Loose", L275, if(J275="yes", CONCATENATE("Pending ", L275), IF(I275="yes", IF(B275="Internal", "Internal", L275), IF(L275="Bonded", L275, CONCATENATE(L275, " Bonded"))))))</f>
        <v/>
      </c>
      <c r="N275" s="0">
        <f>if(len(C275)&lt;2, "", if(H275="yes", "certified", IF(ISERROR(SEARCH("TE",C275)), "PMI", "TE")))</f>
        <v/>
      </c>
      <c r="O275" s="0">
        <f>IF(L275="Shipped",'Production Log'!K275,"")</f>
        <v/>
      </c>
      <c r="P275" s="0">
        <f>IF(ISERROR(SEARCH("Bonded", M275)), CONCATENATE(M275," ", N275), M275)</f>
        <v/>
      </c>
      <c r="Q275" s="0" t="s">
        <v>54</v>
      </c>
      <c r="R275" s="0">
        <f>'Production Log'!L275</f>
        <v/>
      </c>
      <c r="S275" s="0" t="s">
        <v>54</v>
      </c>
      <c r="T275" s="0">
        <f>'Production Log'!M275</f>
        <v/>
      </c>
      <c r="U275" s="204">
        <f>'Production Log'!K275</f>
        <v/>
      </c>
      <c r="V275" s="204" t="s">
        <v>96</v>
      </c>
      <c r="W275" s="204" t="n"/>
    </row>
    <row r="276">
      <c r="A276" s="0">
        <f>'Production Log'!A276</f>
        <v/>
      </c>
      <c r="B276" s="0">
        <f>'Production Log'!B276</f>
        <v/>
      </c>
      <c r="C276" s="0">
        <f>'Production Log'!F276</f>
        <v/>
      </c>
      <c r="D276" s="0">
        <f>'Production Log'!W276</f>
        <v/>
      </c>
      <c r="E276" s="0">
        <f>'Production Log'!X276</f>
        <v/>
      </c>
      <c r="F276" s="0">
        <f>'Production Log'!Y276</f>
        <v/>
      </c>
      <c r="G276" s="0">
        <f>'Production Log'!Z276</f>
        <v/>
      </c>
      <c r="H276" s="0">
        <f>'Production Log'!C276</f>
        <v/>
      </c>
      <c r="I276" s="0">
        <f>IF(B276="Sold", "yes", IF(LEN(F276)&gt;1,IF(LEN(G276)&gt;1,IF(LEN(E276)&gt;1,IF(LEN(D276)&gt;1,"yes","no"),"no"),"no") ,"no"))</f>
        <v/>
      </c>
      <c r="J276" s="0">
        <f>IF(B276="Issues","yes", IF(B276="Cosmetic Issue", "yes", IF(B276="Perf Issue", "yes","")))</f>
        <v/>
      </c>
      <c r="K276" s="0">
        <f>IF(B276="Dead", "yes","")</f>
        <v/>
      </c>
      <c r="L276" s="0">
        <f>IF(K276="yes", "Dead", IF(LEN(D276)&lt;2,"Loose", (IF(B276="Sold","Shipped",IF(I276="yes","Assembled","Bonded")))))</f>
        <v/>
      </c>
      <c r="M276" s="0">
        <f>if(L276="Shipped",L276, IF(L276="Loose", L276, if(J276="yes", CONCATENATE("Pending ", L276), IF(I276="yes", IF(B276="Internal", "Internal", L276), IF(L276="Bonded", L276, CONCATENATE(L276, " Bonded"))))))</f>
        <v/>
      </c>
      <c r="N276" s="0">
        <f>if(len(C276)&lt;2, "", if(H276="yes", "certified", IF(ISERROR(SEARCH("TE",C276)), "PMI", "TE")))</f>
        <v/>
      </c>
      <c r="O276" s="0">
        <f>IF(L276="Shipped",'Production Log'!K276,"")</f>
        <v/>
      </c>
      <c r="P276" s="0">
        <f>IF(ISERROR(SEARCH("Bonded", M276)), CONCATENATE(M276," ", N276), M276)</f>
        <v/>
      </c>
      <c r="Q276" s="0" t="s">
        <v>54</v>
      </c>
      <c r="R276" s="0">
        <f>'Production Log'!L276</f>
        <v/>
      </c>
      <c r="S276" s="0" t="s">
        <v>54</v>
      </c>
      <c r="T276" s="0">
        <f>'Production Log'!M276</f>
        <v/>
      </c>
      <c r="U276" s="204">
        <f>'Production Log'!K276</f>
        <v/>
      </c>
      <c r="V276" s="204" t="s">
        <v>77</v>
      </c>
      <c r="W276" s="204" t="n"/>
    </row>
    <row r="277">
      <c r="A277" s="0">
        <f>'Production Log'!A277</f>
        <v/>
      </c>
      <c r="B277" s="0">
        <f>'Production Log'!B277</f>
        <v/>
      </c>
      <c r="C277" s="0">
        <f>'Production Log'!F277</f>
        <v/>
      </c>
      <c r="D277" s="0">
        <f>'Production Log'!W277</f>
        <v/>
      </c>
      <c r="E277" s="0">
        <f>'Production Log'!X277</f>
        <v/>
      </c>
      <c r="F277" s="0">
        <f>'Production Log'!Y277</f>
        <v/>
      </c>
      <c r="G277" s="0">
        <f>'Production Log'!Z277</f>
        <v/>
      </c>
      <c r="H277" s="0">
        <f>'Production Log'!C277</f>
        <v/>
      </c>
      <c r="I277" s="0">
        <f>IF(B277="Sold", "yes", IF(LEN(F277)&gt;1,IF(LEN(G277)&gt;1,IF(LEN(E277)&gt;1,IF(LEN(D277)&gt;1,"yes","no"),"no"),"no") ,"no"))</f>
        <v/>
      </c>
      <c r="J277" s="0">
        <f>IF(B277="Issues","yes", IF(B277="Cosmetic Issue", "yes", IF(B277="Perf Issue", "yes","")))</f>
        <v/>
      </c>
      <c r="K277" s="0">
        <f>IF(B277="Dead", "yes","")</f>
        <v/>
      </c>
      <c r="L277" s="0">
        <f>IF(K277="yes", "Dead", IF(LEN(D277)&lt;2,"Loose", (IF(B277="Sold","Shipped",IF(I277="yes","Assembled","Bonded")))))</f>
        <v/>
      </c>
      <c r="M277" s="0">
        <f>if(L277="Shipped",L277, IF(L277="Loose", L277, if(J277="yes", CONCATENATE("Pending ", L277), IF(I277="yes", IF(B277="Internal", "Internal", L277), IF(L277="Bonded", L277, CONCATENATE(L277, " Bonded"))))))</f>
        <v/>
      </c>
      <c r="N277" s="0">
        <f>if(len(C277)&lt;2, "", if(H277="yes", "certified", IF(ISERROR(SEARCH("TE",C277)), "PMI", "TE")))</f>
        <v/>
      </c>
      <c r="O277" s="0">
        <f>IF(L277="Shipped",'Production Log'!K277,"")</f>
        <v/>
      </c>
      <c r="P277" s="0">
        <f>IF(ISERROR(SEARCH("Bonded", M277)), CONCATENATE(M277," ", N277), M277)</f>
        <v/>
      </c>
      <c r="Q277" s="0" t="s">
        <v>54</v>
      </c>
      <c r="R277" s="0">
        <f>'Production Log'!L277</f>
        <v/>
      </c>
      <c r="S277" s="0" t="s">
        <v>54</v>
      </c>
      <c r="T277" s="0">
        <f>'Production Log'!M277</f>
        <v/>
      </c>
      <c r="U277" s="204">
        <f>'Production Log'!K277</f>
        <v/>
      </c>
      <c r="V277" s="204" t="s">
        <v>93</v>
      </c>
      <c r="W277" s="204" t="n"/>
    </row>
    <row r="278">
      <c r="A278" s="0">
        <f>'Production Log'!A278</f>
        <v/>
      </c>
      <c r="B278" s="0">
        <f>'Production Log'!B278</f>
        <v/>
      </c>
      <c r="C278" s="0">
        <f>'Production Log'!F278</f>
        <v/>
      </c>
      <c r="D278" s="0">
        <f>'Production Log'!W278</f>
        <v/>
      </c>
      <c r="E278" s="0">
        <f>'Production Log'!X278</f>
        <v/>
      </c>
      <c r="F278" s="0">
        <f>'Production Log'!Y278</f>
        <v/>
      </c>
      <c r="G278" s="0">
        <f>'Production Log'!Z278</f>
        <v/>
      </c>
      <c r="H278" s="0">
        <f>'Production Log'!C278</f>
        <v/>
      </c>
      <c r="I278" s="0">
        <f>IF(B278="Sold", "yes", IF(LEN(F278)&gt;1,IF(LEN(G278)&gt;1,IF(LEN(E278)&gt;1,IF(LEN(D278)&gt;1,"yes","no"),"no"),"no") ,"no"))</f>
        <v/>
      </c>
      <c r="J278" s="0">
        <f>IF(B278="Issues","yes", IF(B278="Cosmetic Issue", "yes", IF(B278="Perf Issue", "yes","")))</f>
        <v/>
      </c>
      <c r="K278" s="0">
        <f>IF(B278="Dead", "yes","")</f>
        <v/>
      </c>
      <c r="L278" s="0">
        <f>IF(K278="yes", "Dead", IF(LEN(D278)&lt;2,"Loose", (IF(B278="Sold","Shipped",IF(I278="yes","Assembled","Bonded")))))</f>
        <v/>
      </c>
      <c r="M278" s="0">
        <f>if(L278="Shipped",L278, IF(L278="Loose", L278, if(J278="yes", CONCATENATE("Pending ", L278), IF(I278="yes", IF(B278="Internal", "Internal", L278), IF(L278="Bonded", L278, CONCATENATE(L278, " Bonded"))))))</f>
        <v/>
      </c>
      <c r="N278" s="0">
        <f>if(len(C278)&lt;2, "", if(H278="yes", "certified", IF(ISERROR(SEARCH("TE",C278)), "PMI", "TE")))</f>
        <v/>
      </c>
      <c r="O278" s="0">
        <f>IF(L278="Shipped",'Production Log'!K278,"")</f>
        <v/>
      </c>
      <c r="P278" s="0">
        <f>IF(ISERROR(SEARCH("Bonded", M278)), CONCATENATE(M278," ", N278), M278)</f>
        <v/>
      </c>
      <c r="Q278" s="0" t="s">
        <v>54</v>
      </c>
      <c r="R278" s="0">
        <f>'Production Log'!L278</f>
        <v/>
      </c>
      <c r="S278" s="0" t="s">
        <v>54</v>
      </c>
      <c r="T278" s="0">
        <f>'Production Log'!M278</f>
        <v/>
      </c>
      <c r="U278" s="204">
        <f>'Production Log'!K278</f>
        <v/>
      </c>
      <c r="V278" s="204" t="s">
        <v>93</v>
      </c>
      <c r="W278" s="204" t="n"/>
    </row>
    <row r="279">
      <c r="A279" s="0">
        <f>'Production Log'!A279</f>
        <v/>
      </c>
      <c r="B279" s="0">
        <f>'Production Log'!B279</f>
        <v/>
      </c>
      <c r="C279" s="0">
        <f>'Production Log'!F279</f>
        <v/>
      </c>
      <c r="D279" s="0">
        <f>'Production Log'!W279</f>
        <v/>
      </c>
      <c r="E279" s="0">
        <f>'Production Log'!X279</f>
        <v/>
      </c>
      <c r="F279" s="0">
        <f>'Production Log'!Y279</f>
        <v/>
      </c>
      <c r="G279" s="0">
        <f>'Production Log'!Z279</f>
        <v/>
      </c>
      <c r="H279" s="0">
        <f>'Production Log'!C279</f>
        <v/>
      </c>
      <c r="I279" s="0">
        <f>IF(B279="Sold", "yes", IF(LEN(F279)&gt;1,IF(LEN(G279)&gt;1,IF(LEN(E279)&gt;1,IF(LEN(D279)&gt;1,"yes","no"),"no"),"no") ,"no"))</f>
        <v/>
      </c>
      <c r="J279" s="0">
        <f>IF(B279="Issues","yes", IF(B279="Cosmetic Issue", "yes", IF(B279="Perf Issue", "yes","")))</f>
        <v/>
      </c>
      <c r="K279" s="0">
        <f>IF(B279="Dead", "yes","")</f>
        <v/>
      </c>
      <c r="L279" s="0">
        <f>IF(K279="yes", "Dead", IF(LEN(D279)&lt;2,"Loose", (IF(B279="Sold","Shipped",IF(I279="yes","Assembled","Bonded")))))</f>
        <v/>
      </c>
      <c r="M279" s="0">
        <f>if(L279="Shipped",L279, IF(L279="Loose", L279, if(J279="yes", CONCATENATE("Pending ", L279), IF(I279="yes", IF(B279="Internal", "Internal", L279), IF(L279="Bonded", L279, CONCATENATE(L279, " Bonded"))))))</f>
        <v/>
      </c>
      <c r="N279" s="0">
        <f>if(len(C279)&lt;2, "", if(H279="yes", "certified", IF(ISERROR(SEARCH("TE",C279)), "PMI", "TE")))</f>
        <v/>
      </c>
      <c r="O279" s="0">
        <f>IF(L279="Shipped",'Production Log'!K279,"")</f>
        <v/>
      </c>
      <c r="P279" s="0">
        <f>IF(ISERROR(SEARCH("Bonded", M279)), CONCATENATE(M279," ", N279), M279)</f>
        <v/>
      </c>
      <c r="Q279" s="0" t="s">
        <v>54</v>
      </c>
      <c r="R279" s="0">
        <f>'Production Log'!L279</f>
        <v/>
      </c>
      <c r="S279" s="0" t="s">
        <v>54</v>
      </c>
      <c r="T279" s="0">
        <f>'Production Log'!M279</f>
        <v/>
      </c>
      <c r="U279" s="204">
        <f>'Production Log'!K279</f>
        <v/>
      </c>
      <c r="V279" s="224" t="s">
        <v>94</v>
      </c>
      <c r="W279" s="204" t="n"/>
      <c r="Y279" s="0" t="s">
        <v>63</v>
      </c>
    </row>
    <row r="280">
      <c r="A280" s="0">
        <f>'Production Log'!A280</f>
        <v/>
      </c>
      <c r="B280" s="0">
        <f>'Production Log'!B280</f>
        <v/>
      </c>
      <c r="C280" s="0">
        <f>'Production Log'!F280</f>
        <v/>
      </c>
      <c r="D280" s="0">
        <f>'Production Log'!W280</f>
        <v/>
      </c>
      <c r="E280" s="0">
        <f>'Production Log'!X280</f>
        <v/>
      </c>
      <c r="F280" s="0">
        <f>'Production Log'!Y280</f>
        <v/>
      </c>
      <c r="G280" s="0">
        <f>'Production Log'!Z280</f>
        <v/>
      </c>
      <c r="H280" s="0">
        <f>'Production Log'!C280</f>
        <v/>
      </c>
      <c r="I280" s="0">
        <f>IF(B280="Sold", "yes", IF(LEN(F280)&gt;1,IF(LEN(G280)&gt;1,IF(LEN(E280)&gt;1,IF(LEN(D280)&gt;1,"yes","no"),"no"),"no") ,"no"))</f>
        <v/>
      </c>
      <c r="J280" s="0">
        <f>IF(B280="Issues","yes", IF(B280="Cosmetic Issue", "yes", IF(B280="Perf Issue", "yes","")))</f>
        <v/>
      </c>
      <c r="K280" s="0">
        <f>IF(B280="Dead", "yes","")</f>
        <v/>
      </c>
      <c r="L280" s="0">
        <f>IF(K280="yes", "Dead", IF(LEN(D280)&lt;2,"Loose", (IF(B280="Sold","Shipped",IF(I280="yes","Assembled","Bonded")))))</f>
        <v/>
      </c>
      <c r="M280" s="0">
        <f>if(L280="Shipped",L280, IF(L280="Loose", L280, if(J280="yes", CONCATENATE("Pending ", L280), IF(I280="yes", IF(B280="Internal", "Internal", L280), IF(L280="Bonded", L280, CONCATENATE(L280, " Bonded"))))))</f>
        <v/>
      </c>
      <c r="N280" s="0">
        <f>if(len(C280)&lt;2, "", if(H280="yes", "certified", IF(ISERROR(SEARCH("TE",C280)), "PMI", "TE")))</f>
        <v/>
      </c>
      <c r="O280" s="0">
        <f>IF(L280="Shipped",'Production Log'!K280,"")</f>
        <v/>
      </c>
      <c r="P280" s="0">
        <f>IF(ISERROR(SEARCH("Bonded", M280)), CONCATENATE(M280," ", N280), M280)</f>
        <v/>
      </c>
      <c r="Q280" s="0" t="s">
        <v>54</v>
      </c>
      <c r="R280" s="0">
        <f>'Production Log'!L280</f>
        <v/>
      </c>
      <c r="S280" s="0" t="s">
        <v>54</v>
      </c>
      <c r="T280" s="0">
        <f>'Production Log'!M280</f>
        <v/>
      </c>
      <c r="U280" s="204">
        <f>'Production Log'!K280</f>
        <v/>
      </c>
      <c r="V280" s="204" t="s">
        <v>77</v>
      </c>
      <c r="W280" s="204" t="n"/>
      <c r="X280" s="204" t="n"/>
      <c r="Y280" s="0" t="s">
        <v>98</v>
      </c>
    </row>
    <row r="281">
      <c r="A281" s="0">
        <f>'Production Log'!A281</f>
        <v/>
      </c>
      <c r="B281" s="0">
        <f>'Production Log'!B281</f>
        <v/>
      </c>
      <c r="C281" s="0">
        <f>'Production Log'!F281</f>
        <v/>
      </c>
      <c r="D281" s="0">
        <f>'Production Log'!W281</f>
        <v/>
      </c>
      <c r="E281" s="0">
        <f>'Production Log'!X281</f>
        <v/>
      </c>
      <c r="F281" s="0">
        <f>'Production Log'!Y281</f>
        <v/>
      </c>
      <c r="G281" s="0">
        <f>'Production Log'!Z281</f>
        <v/>
      </c>
      <c r="H281" s="0">
        <f>'Production Log'!C281</f>
        <v/>
      </c>
      <c r="I281" s="0">
        <f>IF(B281="Sold", "yes", IF(LEN(F281)&gt;1,IF(LEN(G281)&gt;1,IF(LEN(E281)&gt;1,IF(LEN(D281)&gt;1,"yes","no"),"no"),"no") ,"no"))</f>
        <v/>
      </c>
      <c r="J281" s="0">
        <f>IF(B281="Issues","yes", IF(B281="Cosmetic Issue", "yes", IF(B281="Perf Issue", "yes","")))</f>
        <v/>
      </c>
      <c r="K281" s="0">
        <f>IF(B281="Dead", "yes","")</f>
        <v/>
      </c>
      <c r="L281" s="0">
        <f>IF(K281="yes", "Dead", IF(LEN(D281)&lt;2,"Loose", (IF(B281="Sold","Shipped",IF(I281="yes","Assembled","Bonded")))))</f>
        <v/>
      </c>
      <c r="M281" s="0">
        <f>if(L281="Shipped",L281, IF(L281="Loose", L281, if(J281="yes", CONCATENATE("Pending ", L281), IF(I281="yes", IF(B281="Internal", "Internal", L281), IF(L281="Bonded", L281, CONCATENATE(L281, " Bonded"))))))</f>
        <v/>
      </c>
      <c r="N281" s="0">
        <f>if(len(C281)&lt;2, "", if(H281="yes", "certified", IF(ISERROR(SEARCH("TE",C281)), "PMI", "TE")))</f>
        <v/>
      </c>
      <c r="O281" s="0">
        <f>IF(L281="Shipped",'Production Log'!K281,"")</f>
        <v/>
      </c>
      <c r="P281" s="0">
        <f>IF(ISERROR(SEARCH("Bonded", M281)), CONCATENATE(M281," ", N281), M281)</f>
        <v/>
      </c>
      <c r="Q281" s="0" t="s">
        <v>54</v>
      </c>
      <c r="R281" s="0">
        <f>'Production Log'!L281</f>
        <v/>
      </c>
      <c r="S281" s="0" t="s">
        <v>54</v>
      </c>
      <c r="T281" s="0">
        <f>'Production Log'!M281</f>
        <v/>
      </c>
      <c r="U281" s="204">
        <f>'Production Log'!K281</f>
        <v/>
      </c>
      <c r="V281" s="204" t="s">
        <v>77</v>
      </c>
      <c r="W281" s="204" t="n"/>
      <c r="X281" s="204" t="n"/>
      <c r="Y281" s="0" t="s">
        <v>98</v>
      </c>
    </row>
    <row r="282">
      <c r="A282" s="0">
        <f>'Production Log'!A282</f>
        <v/>
      </c>
      <c r="B282" s="0">
        <f>'Production Log'!B282</f>
        <v/>
      </c>
      <c r="C282" s="0">
        <f>'Production Log'!F282</f>
        <v/>
      </c>
      <c r="D282" s="0">
        <f>'Production Log'!W282</f>
        <v/>
      </c>
      <c r="E282" s="0">
        <f>'Production Log'!X282</f>
        <v/>
      </c>
      <c r="F282" s="0">
        <f>'Production Log'!Y282</f>
        <v/>
      </c>
      <c r="G282" s="0">
        <f>'Production Log'!Z282</f>
        <v/>
      </c>
      <c r="H282" s="0">
        <f>'Production Log'!C282</f>
        <v/>
      </c>
      <c r="I282" s="0">
        <f>IF(B282="Sold", "yes", IF(LEN(F282)&gt;1,IF(LEN(G282)&gt;1,IF(LEN(E282)&gt;1,IF(LEN(D282)&gt;1,"yes","no"),"no"),"no") ,"no"))</f>
        <v/>
      </c>
      <c r="J282" s="0">
        <f>IF(B282="Issues","yes", IF(B282="Cosmetic Issue", "yes", IF(B282="Perf Issue", "yes","")))</f>
        <v/>
      </c>
      <c r="K282" s="0">
        <f>IF(B282="Dead", "yes","")</f>
        <v/>
      </c>
      <c r="L282" s="0">
        <f>IF(K282="yes", "Dead", IF(LEN(D282)&lt;2,"Loose", (IF(B282="Sold","Shipped",IF(I282="yes","Assembled","Bonded")))))</f>
        <v/>
      </c>
      <c r="M282" s="0">
        <f>if(L282="Shipped",L282, IF(L282="Loose", L282, if(J282="yes", CONCATENATE("Pending ", L282), IF(I282="yes", IF(B282="Internal", "Internal", L282), IF(L282="Bonded", L282, CONCATENATE(L282, " Bonded"))))))</f>
        <v/>
      </c>
      <c r="N282" s="0">
        <f>if(len(C282)&lt;2, "", if(H282="yes", "certified", IF(ISERROR(SEARCH("TE",C282)), "PMI", "TE")))</f>
        <v/>
      </c>
      <c r="O282" s="0">
        <f>IF(L282="Shipped",'Production Log'!K282,"")</f>
        <v/>
      </c>
      <c r="P282" s="0">
        <f>IF(ISERROR(SEARCH("Bonded", M282)), CONCATENATE(M282," ", N282), M282)</f>
        <v/>
      </c>
      <c r="Q282" s="0" t="s">
        <v>54</v>
      </c>
      <c r="R282" s="0">
        <f>'Production Log'!L282</f>
        <v/>
      </c>
      <c r="S282" s="0" t="s">
        <v>54</v>
      </c>
      <c r="T282" s="0">
        <f>'Production Log'!M282</f>
        <v/>
      </c>
      <c r="U282" s="204">
        <f>'Production Log'!K282</f>
        <v/>
      </c>
      <c r="V282" s="204" t="s">
        <v>90</v>
      </c>
      <c r="W282" s="204" t="n"/>
    </row>
    <row r="283">
      <c r="A283" s="0">
        <f>'Production Log'!A283</f>
        <v/>
      </c>
      <c r="B283" s="0">
        <f>'Production Log'!B283</f>
        <v/>
      </c>
      <c r="C283" s="0">
        <f>'Production Log'!F283</f>
        <v/>
      </c>
      <c r="D283" s="0">
        <f>'Production Log'!W283</f>
        <v/>
      </c>
      <c r="E283" s="0">
        <f>'Production Log'!X283</f>
        <v/>
      </c>
      <c r="F283" s="0">
        <f>'Production Log'!Y283</f>
        <v/>
      </c>
      <c r="G283" s="0">
        <f>'Production Log'!Z283</f>
        <v/>
      </c>
      <c r="H283" s="0">
        <f>'Production Log'!C283</f>
        <v/>
      </c>
      <c r="I283" s="0">
        <f>IF(B283="Sold", "yes", IF(LEN(F283)&gt;1,IF(LEN(G283)&gt;1,IF(LEN(E283)&gt;1,IF(LEN(D283)&gt;1,"yes","no"),"no"),"no") ,"no"))</f>
        <v/>
      </c>
      <c r="J283" s="0">
        <f>IF(B283="Issues","yes", IF(B283="Cosmetic Issue", "yes", IF(B283="Perf Issue", "yes","")))</f>
        <v/>
      </c>
      <c r="K283" s="0">
        <f>IF(B283="Dead", "yes","")</f>
        <v/>
      </c>
      <c r="L283" s="0">
        <f>IF(K283="yes", "Dead", IF(LEN(D283)&lt;2,"Loose", (IF(B283="Sold","Shipped",IF(I283="yes","Assembled","Bonded")))))</f>
        <v/>
      </c>
      <c r="M283" s="0">
        <f>if(L283="Shipped",L283, IF(L283="Loose", L283, if(J283="yes", CONCATENATE("Pending ", L283), IF(I283="yes", IF(B283="Internal", "Internal", L283), IF(L283="Bonded", L283, CONCATENATE(L283, " Bonded"))))))</f>
        <v/>
      </c>
      <c r="N283" s="0">
        <f>if(len(C283)&lt;2, "", if(H283="yes", "certified", IF(ISERROR(SEARCH("TE",C283)), "PMI", "TE")))</f>
        <v/>
      </c>
      <c r="O283" s="0">
        <f>IF(L283="Shipped",'Production Log'!K283,"")</f>
        <v/>
      </c>
      <c r="P283" s="0">
        <f>IF(ISERROR(SEARCH("Bonded", M283)), CONCATENATE(M283," ", N283), M283)</f>
        <v/>
      </c>
      <c r="Q283" s="0" t="s">
        <v>54</v>
      </c>
      <c r="R283" s="0">
        <f>'Production Log'!L283</f>
        <v/>
      </c>
      <c r="S283" s="0" t="s">
        <v>54</v>
      </c>
      <c r="T283" s="0">
        <f>'Production Log'!M283</f>
        <v/>
      </c>
      <c r="U283" s="204">
        <f>'Production Log'!K283</f>
        <v/>
      </c>
      <c r="V283" s="204" t="n"/>
      <c r="W283" s="204" t="n"/>
      <c r="X283" s="204" t="s">
        <v>45</v>
      </c>
      <c r="Y283" s="0" t="s">
        <v>50</v>
      </c>
    </row>
    <row r="284">
      <c r="A284" s="0">
        <f>'Production Log'!A284</f>
        <v/>
      </c>
      <c r="B284" s="0">
        <f>'Production Log'!B284</f>
        <v/>
      </c>
      <c r="C284" s="0">
        <f>'Production Log'!F284</f>
        <v/>
      </c>
      <c r="D284" s="0">
        <f>'Production Log'!W284</f>
        <v/>
      </c>
      <c r="E284" s="0">
        <f>'Production Log'!X284</f>
        <v/>
      </c>
      <c r="F284" s="0">
        <f>'Production Log'!Y284</f>
        <v/>
      </c>
      <c r="G284" s="0">
        <f>'Production Log'!Z284</f>
        <v/>
      </c>
      <c r="H284" s="0">
        <f>'Production Log'!C284</f>
        <v/>
      </c>
      <c r="I284" s="0">
        <f>IF(B284="Sold", "yes", IF(LEN(F284)&gt;1,IF(LEN(G284)&gt;1,IF(LEN(E284)&gt;1,IF(LEN(D284)&gt;1,"yes","no"),"no"),"no") ,"no"))</f>
        <v/>
      </c>
      <c r="J284" s="0">
        <f>IF(B284="Issues","yes", IF(B284="Cosmetic Issue", "yes", IF(B284="Perf Issue", "yes","")))</f>
        <v/>
      </c>
      <c r="K284" s="0">
        <f>IF(B284="Dead", "yes","")</f>
        <v/>
      </c>
      <c r="L284" s="0">
        <f>IF(K284="yes", "Dead", IF(LEN(D284)&lt;2,"Loose", (IF(B284="Sold","Shipped",IF(I284="yes","Assembled","Bonded")))))</f>
        <v/>
      </c>
      <c r="M284" s="0">
        <f>if(L284="Shipped",L284, IF(L284="Loose", L284, if(J284="yes", CONCATENATE("Pending ", L284), IF(I284="yes", IF(B284="Internal", "Internal", L284), IF(L284="Bonded", L284, CONCATENATE(L284, " Bonded"))))))</f>
        <v/>
      </c>
      <c r="N284" s="0">
        <f>if(len(C284)&lt;2, "", if(H284="yes", "certified", IF(ISERROR(SEARCH("TE",C284)), "PMI", "TE")))</f>
        <v/>
      </c>
      <c r="O284" s="0">
        <f>IF(L284="Shipped",'Production Log'!K284,"")</f>
        <v/>
      </c>
      <c r="P284" s="0">
        <f>IF(ISERROR(SEARCH("Bonded", M284)), CONCATENATE(M284," ", N284), M284)</f>
        <v/>
      </c>
      <c r="Q284" s="0" t="s">
        <v>54</v>
      </c>
      <c r="R284" s="0">
        <f>'Production Log'!L284</f>
        <v/>
      </c>
      <c r="S284" s="0" t="s">
        <v>54</v>
      </c>
      <c r="T284" s="0">
        <f>'Production Log'!M284</f>
        <v/>
      </c>
      <c r="U284" s="204">
        <f>'Production Log'!K284</f>
        <v/>
      </c>
      <c r="V284" s="224" t="s">
        <v>94</v>
      </c>
      <c r="W284" s="204" t="n"/>
      <c r="Y284" s="0" t="s">
        <v>63</v>
      </c>
    </row>
    <row r="285">
      <c r="A285" s="0">
        <f>'Production Log'!A285</f>
        <v/>
      </c>
      <c r="B285" s="0">
        <f>'Production Log'!B285</f>
        <v/>
      </c>
      <c r="C285" s="0">
        <f>'Production Log'!F285</f>
        <v/>
      </c>
      <c r="D285" s="0">
        <f>'Production Log'!W285</f>
        <v/>
      </c>
      <c r="E285" s="0">
        <f>'Production Log'!X285</f>
        <v/>
      </c>
      <c r="F285" s="0">
        <f>'Production Log'!Y285</f>
        <v/>
      </c>
      <c r="G285" s="0">
        <f>'Production Log'!Z285</f>
        <v/>
      </c>
      <c r="H285" s="0">
        <f>'Production Log'!C285</f>
        <v/>
      </c>
      <c r="I285" s="0">
        <f>IF(B285="Sold", "yes", IF(LEN(F285)&gt;1,IF(LEN(G285)&gt;1,IF(LEN(E285)&gt;1,IF(LEN(D285)&gt;1,"yes","no"),"no"),"no") ,"no"))</f>
        <v/>
      </c>
      <c r="J285" s="0">
        <f>IF(B285="Issues","yes", IF(B285="Cosmetic Issue", "yes", IF(B285="Perf Issue", "yes","")))</f>
        <v/>
      </c>
      <c r="K285" s="0">
        <f>IF(B285="Dead", "yes","")</f>
        <v/>
      </c>
      <c r="L285" s="0">
        <f>IF(K285="yes", "Dead", IF(LEN(D285)&lt;2,"Loose", (IF(B285="Sold","Shipped",IF(I285="yes","Assembled","Bonded")))))</f>
        <v/>
      </c>
      <c r="M285" s="0">
        <f>if(L285="Shipped",L285, IF(L285="Loose", L285, if(J285="yes", CONCATENATE("Pending ", L285), IF(I285="yes", IF(B285="Internal", "Internal", L285), IF(L285="Bonded", L285, CONCATENATE(L285, " Bonded"))))))</f>
        <v/>
      </c>
      <c r="N285" s="0">
        <f>if(len(C285)&lt;2, "", if(H285="yes", "certified", IF(ISERROR(SEARCH("TE",C285)), "PMI", "TE")))</f>
        <v/>
      </c>
      <c r="O285" s="0">
        <f>IF(L285="Shipped",'Production Log'!K285,"")</f>
        <v/>
      </c>
      <c r="P285" s="0">
        <f>IF(ISERROR(SEARCH("Bonded", M285)), CONCATENATE(M285," ", N285), M285)</f>
        <v/>
      </c>
      <c r="Q285" s="0" t="s">
        <v>54</v>
      </c>
      <c r="R285" s="0">
        <f>'Production Log'!L285</f>
        <v/>
      </c>
      <c r="S285" s="0" t="s">
        <v>54</v>
      </c>
      <c r="T285" s="0">
        <f>'Production Log'!M285</f>
        <v/>
      </c>
      <c r="U285" s="204">
        <f>'Production Log'!K285</f>
        <v/>
      </c>
      <c r="V285" s="204" t="s">
        <v>77</v>
      </c>
      <c r="W285" s="204" t="n"/>
    </row>
    <row r="286">
      <c r="A286" s="0">
        <f>'Production Log'!A286</f>
        <v/>
      </c>
      <c r="B286" s="0">
        <f>'Production Log'!B286</f>
        <v/>
      </c>
      <c r="C286" s="0">
        <f>'Production Log'!F286</f>
        <v/>
      </c>
      <c r="D286" s="0">
        <f>'Production Log'!W286</f>
        <v/>
      </c>
      <c r="E286" s="0">
        <f>'Production Log'!X286</f>
        <v/>
      </c>
      <c r="F286" s="0">
        <f>'Production Log'!Y286</f>
        <v/>
      </c>
      <c r="G286" s="0">
        <f>'Production Log'!Z286</f>
        <v/>
      </c>
      <c r="H286" s="0">
        <f>'Production Log'!C286</f>
        <v/>
      </c>
      <c r="I286" s="0">
        <f>IF(B286="Sold", "yes", IF(LEN(F286)&gt;1,IF(LEN(G286)&gt;1,IF(LEN(E286)&gt;1,IF(LEN(D286)&gt;1,"yes","no"),"no"),"no") ,"no"))</f>
        <v/>
      </c>
      <c r="J286" s="0">
        <f>IF(B286="Issues","yes", IF(B286="Cosmetic Issue", "yes", IF(B286="Perf Issue", "yes","")))</f>
        <v/>
      </c>
      <c r="K286" s="0">
        <f>IF(B286="Dead", "yes","")</f>
        <v/>
      </c>
      <c r="L286" s="0">
        <f>IF(K286="yes", "Dead", IF(LEN(D286)&lt;2,"Loose", (IF(B286="Sold","Shipped",IF(I286="yes","Assembled","Bonded")))))</f>
        <v/>
      </c>
      <c r="M286" s="0">
        <f>if(L286="Shipped",L286, IF(L286="Loose", L286, if(J286="yes", CONCATENATE("Pending ", L286), IF(I286="yes", IF(B286="Internal", "Internal", L286), IF(L286="Bonded", L286, CONCATENATE(L286, " Bonded"))))))</f>
        <v/>
      </c>
      <c r="N286" s="0">
        <f>if(len(C286)&lt;2, "", if(H286="yes", "certified", IF(ISERROR(SEARCH("TE",C286)), "PMI", "TE")))</f>
        <v/>
      </c>
      <c r="O286" s="0">
        <f>IF(L286="Shipped",'Production Log'!K286,"")</f>
        <v/>
      </c>
      <c r="P286" s="0">
        <f>IF(ISERROR(SEARCH("Bonded", M286)), CONCATENATE(M286," ", N286), M286)</f>
        <v/>
      </c>
      <c r="Q286" s="0" t="s">
        <v>54</v>
      </c>
      <c r="R286" s="0">
        <f>'Production Log'!L286</f>
        <v/>
      </c>
      <c r="S286" s="0" t="s">
        <v>54</v>
      </c>
      <c r="T286" s="0">
        <f>'Production Log'!M286</f>
        <v/>
      </c>
      <c r="U286" s="204">
        <f>'Production Log'!K286</f>
        <v/>
      </c>
      <c r="V286" s="204" t="s">
        <v>77</v>
      </c>
      <c r="W286" s="204" t="n"/>
    </row>
    <row r="287">
      <c r="A287" s="0">
        <f>'Production Log'!A287</f>
        <v/>
      </c>
      <c r="B287" s="0">
        <f>'Production Log'!B287</f>
        <v/>
      </c>
      <c r="C287" s="0">
        <f>'Production Log'!F287</f>
        <v/>
      </c>
      <c r="D287" s="0">
        <f>'Production Log'!W287</f>
        <v/>
      </c>
      <c r="E287" s="0">
        <f>'Production Log'!X287</f>
        <v/>
      </c>
      <c r="F287" s="0">
        <f>'Production Log'!Y287</f>
        <v/>
      </c>
      <c r="G287" s="0">
        <f>'Production Log'!Z287</f>
        <v/>
      </c>
      <c r="H287" s="0">
        <f>'Production Log'!C287</f>
        <v/>
      </c>
      <c r="I287" s="0">
        <f>IF(B287="Sold", "yes", IF(LEN(F287)&gt;1,IF(LEN(G287)&gt;1,IF(LEN(E287)&gt;1,IF(LEN(D287)&gt;1,"yes","no"),"no"),"no") ,"no"))</f>
        <v/>
      </c>
      <c r="J287" s="0">
        <f>IF(B287="Issues","yes", IF(B287="Cosmetic Issue", "yes", IF(B287="Perf Issue", "yes","")))</f>
        <v/>
      </c>
      <c r="K287" s="0">
        <f>IF(B287="Dead", "yes","")</f>
        <v/>
      </c>
      <c r="L287" s="0">
        <f>IF(K287="yes", "Dead", IF(LEN(D287)&lt;2,"Loose", (IF(B287="Sold","Shipped",IF(I287="yes","Assembled","Bonded")))))</f>
        <v/>
      </c>
      <c r="M287" s="0">
        <f>if(L287="Shipped",L287, IF(L287="Loose", L287, if(J287="yes", CONCATENATE("Pending ", L287), IF(I287="yes", IF(B287="Internal", "Internal", L287), IF(L287="Bonded", L287, CONCATENATE(L287, " Bonded"))))))</f>
        <v/>
      </c>
      <c r="N287" s="0">
        <f>if(len(C287)&lt;2, "", if(H287="yes", "certified", IF(ISERROR(SEARCH("TE",C287)), "PMI", "TE")))</f>
        <v/>
      </c>
      <c r="O287" s="0">
        <f>IF(L287="Shipped",'Production Log'!K287,"")</f>
        <v/>
      </c>
      <c r="P287" s="0">
        <f>IF(ISERROR(SEARCH("Bonded", M287)), CONCATENATE(M287," ", N287), M287)</f>
        <v/>
      </c>
      <c r="Q287" s="0" t="s">
        <v>54</v>
      </c>
      <c r="R287" s="0">
        <f>'Production Log'!L287</f>
        <v/>
      </c>
      <c r="S287" s="0" t="s">
        <v>54</v>
      </c>
      <c r="T287" s="0">
        <f>'Production Log'!M287</f>
        <v/>
      </c>
      <c r="U287" s="204">
        <f>'Production Log'!K287</f>
        <v/>
      </c>
      <c r="V287" s="204" t="s">
        <v>77</v>
      </c>
      <c r="W287" s="204" t="n"/>
    </row>
    <row r="288">
      <c r="A288" s="0">
        <f>'Production Log'!A288</f>
        <v/>
      </c>
      <c r="B288" s="0">
        <f>'Production Log'!B288</f>
        <v/>
      </c>
      <c r="C288" s="0">
        <f>'Production Log'!F288</f>
        <v/>
      </c>
      <c r="D288" s="0">
        <f>'Production Log'!W288</f>
        <v/>
      </c>
      <c r="E288" s="0">
        <f>'Production Log'!X288</f>
        <v/>
      </c>
      <c r="F288" s="0">
        <f>'Production Log'!Y288</f>
        <v/>
      </c>
      <c r="G288" s="0">
        <f>'Production Log'!Z288</f>
        <v/>
      </c>
      <c r="H288" s="0">
        <f>'Production Log'!C288</f>
        <v/>
      </c>
      <c r="I288" s="0">
        <f>IF(B288="Sold", "yes", IF(LEN(F288)&gt;1,IF(LEN(G288)&gt;1,IF(LEN(E288)&gt;1,IF(LEN(D288)&gt;1,"yes","no"),"no"),"no") ,"no"))</f>
        <v/>
      </c>
      <c r="J288" s="0">
        <f>IF(B288="Issues","yes", IF(B288="Cosmetic Issue", "yes", IF(B288="Perf Issue", "yes","")))</f>
        <v/>
      </c>
      <c r="K288" s="0">
        <f>IF(B288="Dead", "yes","")</f>
        <v/>
      </c>
      <c r="L288" s="0">
        <f>IF(K288="yes", "Dead", IF(LEN(D288)&lt;2,"Loose", (IF(B288="Sold","Shipped",IF(I288="yes","Assembled","Bonded")))))</f>
        <v/>
      </c>
      <c r="M288" s="0">
        <f>if(L288="Shipped",L288, IF(L288="Loose", L288, if(J288="yes", CONCATENATE("Pending ", L288), IF(I288="yes", IF(B288="Internal", "Internal", L288), IF(L288="Bonded", L288, CONCATENATE(L288, " Bonded"))))))</f>
        <v/>
      </c>
      <c r="N288" s="0">
        <f>if(len(C288)&lt;2, "", if(H288="yes", "certified", IF(ISERROR(SEARCH("TE",C288)), "PMI", "TE")))</f>
        <v/>
      </c>
      <c r="O288" s="0">
        <f>IF(L288="Shipped",'Production Log'!K288,"")</f>
        <v/>
      </c>
      <c r="P288" s="0">
        <f>IF(ISERROR(SEARCH("Bonded", M288)), CONCATENATE(M288," ", N288), M288)</f>
        <v/>
      </c>
      <c r="Q288" s="0" t="s">
        <v>54</v>
      </c>
      <c r="R288" s="0">
        <f>'Production Log'!L288</f>
        <v/>
      </c>
      <c r="S288" s="0" t="s">
        <v>54</v>
      </c>
      <c r="T288" s="0">
        <f>'Production Log'!M288</f>
        <v/>
      </c>
      <c r="U288" s="204">
        <f>'Production Log'!K288</f>
        <v/>
      </c>
      <c r="V288" s="204" t="s">
        <v>90</v>
      </c>
      <c r="W288" s="204" t="n"/>
    </row>
    <row r="289">
      <c r="A289" s="0">
        <f>'Production Log'!A289</f>
        <v/>
      </c>
      <c r="B289" s="0">
        <f>'Production Log'!B289</f>
        <v/>
      </c>
      <c r="C289" s="0">
        <f>'Production Log'!F289</f>
        <v/>
      </c>
      <c r="D289" s="0">
        <f>'Production Log'!W289</f>
        <v/>
      </c>
      <c r="E289" s="0">
        <f>'Production Log'!X289</f>
        <v/>
      </c>
      <c r="F289" s="0">
        <f>'Production Log'!Y289</f>
        <v/>
      </c>
      <c r="G289" s="0">
        <f>'Production Log'!Z289</f>
        <v/>
      </c>
      <c r="H289" s="0">
        <f>'Production Log'!C289</f>
        <v/>
      </c>
      <c r="I289" s="0">
        <f>IF(B289="Sold", "yes", IF(LEN(F289)&gt;1,IF(LEN(G289)&gt;1,IF(LEN(E289)&gt;1,IF(LEN(D289)&gt;1,"yes","no"),"no"),"no") ,"no"))</f>
        <v/>
      </c>
      <c r="J289" s="0">
        <f>IF(B289="Issues","yes", IF(B289="Cosmetic Issue", "yes", IF(B289="Perf Issue", "yes","")))</f>
        <v/>
      </c>
      <c r="K289" s="0">
        <f>IF(B289="Dead", "yes","")</f>
        <v/>
      </c>
      <c r="L289" s="0">
        <f>IF(K289="yes", "Dead", IF(LEN(D289)&lt;2,"Loose", (IF(B289="Sold","Shipped",IF(I289="yes","Assembled","Bonded")))))</f>
        <v/>
      </c>
      <c r="M289" s="0">
        <f>if(L289="Shipped",L289, IF(L289="Loose", L289, if(J289="yes", CONCATENATE("Pending ", L289), IF(I289="yes", IF(B289="Internal", "Internal", L289), IF(L289="Bonded", L289, CONCATENATE(L289, " Bonded"))))))</f>
        <v/>
      </c>
      <c r="N289" s="0">
        <f>if(len(C289)&lt;2, "", if(H289="yes", "certified", IF(ISERROR(SEARCH("TE",C289)), "PMI", "TE")))</f>
        <v/>
      </c>
      <c r="O289" s="0">
        <f>IF(L289="Shipped",'Production Log'!K289,"")</f>
        <v/>
      </c>
      <c r="P289" s="0">
        <f>IF(ISERROR(SEARCH("Bonded", M289)), CONCATENATE(M289," ", N289), M289)</f>
        <v/>
      </c>
      <c r="Q289" s="0" t="s">
        <v>54</v>
      </c>
      <c r="R289" s="0">
        <f>'Production Log'!L289</f>
        <v/>
      </c>
      <c r="S289" s="0" t="s">
        <v>54</v>
      </c>
      <c r="T289" s="0">
        <f>'Production Log'!M289</f>
        <v/>
      </c>
      <c r="U289" s="204">
        <f>'Production Log'!K289</f>
        <v/>
      </c>
      <c r="V289" s="204" t="s">
        <v>90</v>
      </c>
      <c r="W289" s="204" t="n"/>
    </row>
    <row r="290">
      <c r="A290" s="0">
        <f>'Production Log'!A290</f>
        <v/>
      </c>
      <c r="B290" s="0">
        <f>'Production Log'!B290</f>
        <v/>
      </c>
      <c r="C290" s="0">
        <f>'Production Log'!F290</f>
        <v/>
      </c>
      <c r="D290" s="0">
        <f>'Production Log'!W290</f>
        <v/>
      </c>
      <c r="E290" s="0">
        <f>'Production Log'!X290</f>
        <v/>
      </c>
      <c r="F290" s="0">
        <f>'Production Log'!Y290</f>
        <v/>
      </c>
      <c r="G290" s="0">
        <f>'Production Log'!Z290</f>
        <v/>
      </c>
      <c r="H290" s="0">
        <f>'Production Log'!C290</f>
        <v/>
      </c>
      <c r="I290" s="0">
        <f>IF(B290="Sold", "yes", IF(LEN(F290)&gt;1,IF(LEN(G290)&gt;1,IF(LEN(E290)&gt;1,IF(LEN(D290)&gt;1,"yes","no"),"no"),"no") ,"no"))</f>
        <v/>
      </c>
      <c r="J290" s="0">
        <f>IF(B290="Issues","yes", IF(B290="Cosmetic Issue", "yes", IF(B290="Perf Issue", "yes","")))</f>
        <v/>
      </c>
      <c r="K290" s="0">
        <f>IF(B290="Dead", "yes","")</f>
        <v/>
      </c>
      <c r="L290" s="0">
        <f>IF(K290="yes", "Dead", IF(LEN(D290)&lt;2,"Loose", (IF(B290="Sold","Shipped",IF(I290="yes","Assembled","Bonded")))))</f>
        <v/>
      </c>
      <c r="M290" s="0">
        <f>if(L290="Shipped",L290, IF(L290="Loose", L290, if(J290="yes", CONCATENATE("Pending ", L290), IF(I290="yes", IF(B290="Internal", "Internal", L290), IF(L290="Bonded", L290, CONCATENATE(L290, " Bonded"))))))</f>
        <v/>
      </c>
      <c r="N290" s="0">
        <f>if(len(C290)&lt;2, "", if(H290="yes", "certified", IF(ISERROR(SEARCH("TE",C290)), "PMI", "TE")))</f>
        <v/>
      </c>
      <c r="O290" s="0">
        <f>IF(L290="Shipped",'Production Log'!K290,"")</f>
        <v/>
      </c>
      <c r="P290" s="0">
        <f>IF(ISERROR(SEARCH("Bonded", M290)), CONCATENATE(M290," ", N290), M290)</f>
        <v/>
      </c>
      <c r="Q290" s="0" t="s">
        <v>54</v>
      </c>
      <c r="R290" s="0">
        <f>'Production Log'!L290</f>
        <v/>
      </c>
      <c r="S290" s="0" t="s">
        <v>54</v>
      </c>
      <c r="T290" s="0">
        <f>'Production Log'!M290</f>
        <v/>
      </c>
      <c r="U290" s="204">
        <f>'Production Log'!K290</f>
        <v/>
      </c>
      <c r="V290" s="204" t="s">
        <v>90</v>
      </c>
      <c r="W290" s="204" t="n"/>
    </row>
    <row r="291">
      <c r="A291" s="0">
        <f>'Production Log'!A291</f>
        <v/>
      </c>
      <c r="B291" s="0">
        <f>'Production Log'!B291</f>
        <v/>
      </c>
      <c r="C291" s="0">
        <f>'Production Log'!F291</f>
        <v/>
      </c>
      <c r="D291" s="0">
        <f>'Production Log'!W291</f>
        <v/>
      </c>
      <c r="E291" s="0">
        <f>'Production Log'!X291</f>
        <v/>
      </c>
      <c r="F291" s="0">
        <f>'Production Log'!Y291</f>
        <v/>
      </c>
      <c r="G291" s="0">
        <f>'Production Log'!Z291</f>
        <v/>
      </c>
      <c r="H291" s="0">
        <f>'Production Log'!C291</f>
        <v/>
      </c>
      <c r="I291" s="0">
        <f>IF(B291="Sold", "yes", IF(LEN(F291)&gt;1,IF(LEN(G291)&gt;1,IF(LEN(E291)&gt;1,IF(LEN(D291)&gt;1,"yes","no"),"no"),"no") ,"no"))</f>
        <v/>
      </c>
      <c r="J291" s="0">
        <f>IF(B291="Issues","yes", IF(B291="Cosmetic Issue", "yes", IF(B291="Perf Issue", "yes","")))</f>
        <v/>
      </c>
      <c r="K291" s="0">
        <f>IF(B291="Dead", "yes","")</f>
        <v/>
      </c>
      <c r="L291" s="0">
        <f>IF(K291="yes", "Dead", IF(LEN(D291)&lt;2,"Loose", (IF(B291="Sold","Shipped",IF(I291="yes","Assembled","Bonded")))))</f>
        <v/>
      </c>
      <c r="M291" s="0">
        <f>if(L291="Shipped",L291, IF(L291="Loose", L291, if(J291="yes", CONCATENATE("Pending ", L291), IF(I291="yes", IF(B291="Internal", "Internal", L291), IF(L291="Bonded", L291, CONCATENATE(L291, " Bonded"))))))</f>
        <v/>
      </c>
      <c r="N291" s="0">
        <f>if(len(C291)&lt;2, "", if(H291="yes", "certified", IF(ISERROR(SEARCH("TE",C291)), "PMI", "TE")))</f>
        <v/>
      </c>
      <c r="O291" s="0">
        <f>IF(L291="Shipped",'Production Log'!K291,"")</f>
        <v/>
      </c>
      <c r="P291" s="0">
        <f>IF(ISERROR(SEARCH("Bonded", M291)), CONCATENATE(M291," ", N291), M291)</f>
        <v/>
      </c>
      <c r="Q291" s="0" t="s">
        <v>54</v>
      </c>
      <c r="R291" s="0">
        <f>'Production Log'!L291</f>
        <v/>
      </c>
      <c r="S291" s="0" t="s">
        <v>54</v>
      </c>
      <c r="T291" s="0">
        <f>'Production Log'!M291</f>
        <v/>
      </c>
      <c r="U291" s="204">
        <f>'Production Log'!K291</f>
        <v/>
      </c>
      <c r="V291" s="204" t="s">
        <v>90</v>
      </c>
      <c r="W291" s="204" t="n"/>
    </row>
    <row r="292">
      <c r="A292" s="0">
        <f>'Production Log'!A292</f>
        <v/>
      </c>
      <c r="B292" s="0">
        <f>'Production Log'!B292</f>
        <v/>
      </c>
      <c r="C292" s="0">
        <f>'Production Log'!F292</f>
        <v/>
      </c>
      <c r="D292" s="0">
        <f>'Production Log'!W292</f>
        <v/>
      </c>
      <c r="E292" s="0">
        <f>'Production Log'!X292</f>
        <v/>
      </c>
      <c r="F292" s="0">
        <f>'Production Log'!Y292</f>
        <v/>
      </c>
      <c r="G292" s="0">
        <f>'Production Log'!Z292</f>
        <v/>
      </c>
      <c r="H292" s="0">
        <f>'Production Log'!C292</f>
        <v/>
      </c>
      <c r="I292" s="0">
        <f>IF(B292="Sold", "yes", IF(LEN(F292)&gt;1,IF(LEN(G292)&gt;1,IF(LEN(E292)&gt;1,IF(LEN(D292)&gt;1,"yes","no"),"no"),"no") ,"no"))</f>
        <v/>
      </c>
      <c r="J292" s="0">
        <f>IF(B292="Issues","yes", IF(B292="Cosmetic Issue", "yes", IF(B292="Perf Issue", "yes","")))</f>
        <v/>
      </c>
      <c r="K292" s="0">
        <f>IF(B292="Dead", "yes","")</f>
        <v/>
      </c>
      <c r="L292" s="0">
        <f>IF(K292="yes", "Dead", IF(LEN(D292)&lt;2,"Loose", (IF(B292="Sold","Shipped",IF(I292="yes","Assembled","Bonded")))))</f>
        <v/>
      </c>
      <c r="M292" s="0">
        <f>if(L292="Shipped",L292, IF(L292="Loose", L292, if(J292="yes", CONCATENATE("Pending ", L292), IF(I292="yes", IF(B292="Internal", "Internal", L292), IF(L292="Bonded", L292, CONCATENATE(L292, " Bonded"))))))</f>
        <v/>
      </c>
      <c r="N292" s="0">
        <f>if(len(C292)&lt;2, "", if(H292="yes", "certified", IF(ISERROR(SEARCH("TE",C292)), "PMI", "TE")))</f>
        <v/>
      </c>
      <c r="O292" s="0">
        <f>IF(L292="Shipped",'Production Log'!K292,"")</f>
        <v/>
      </c>
      <c r="P292" s="0">
        <f>IF(ISERROR(SEARCH("Bonded", M292)), CONCATENATE(M292," ", N292), M292)</f>
        <v/>
      </c>
      <c r="Q292" s="0" t="s">
        <v>54</v>
      </c>
      <c r="R292" s="0">
        <f>'Production Log'!L292</f>
        <v/>
      </c>
      <c r="S292" s="0" t="s">
        <v>54</v>
      </c>
      <c r="T292" s="0">
        <f>'Production Log'!M292</f>
        <v/>
      </c>
      <c r="U292" s="204">
        <f>'Production Log'!K292</f>
        <v/>
      </c>
      <c r="V292" s="204" t="s">
        <v>90</v>
      </c>
      <c r="W292" s="204" t="n"/>
    </row>
    <row r="293">
      <c r="A293" s="0">
        <f>'Production Log'!A293</f>
        <v/>
      </c>
      <c r="B293" s="0">
        <f>'Production Log'!B293</f>
        <v/>
      </c>
      <c r="C293" s="0">
        <f>'Production Log'!F293</f>
        <v/>
      </c>
      <c r="D293" s="0">
        <f>'Production Log'!W293</f>
        <v/>
      </c>
      <c r="E293" s="0">
        <f>'Production Log'!X293</f>
        <v/>
      </c>
      <c r="F293" s="0">
        <f>'Production Log'!Y293</f>
        <v/>
      </c>
      <c r="G293" s="0">
        <f>'Production Log'!Z293</f>
        <v/>
      </c>
      <c r="H293" s="0">
        <f>'Production Log'!C293</f>
        <v/>
      </c>
      <c r="I293" s="0">
        <f>IF(B293="Sold", "yes", IF(LEN(F293)&gt;1,IF(LEN(G293)&gt;1,IF(LEN(E293)&gt;1,IF(LEN(D293)&gt;1,"yes","no"),"no"),"no") ,"no"))</f>
        <v/>
      </c>
      <c r="J293" s="0">
        <f>IF(B293="Issues","yes", IF(B293="Cosmetic Issue", "yes", IF(B293="Perf Issue", "yes","")))</f>
        <v/>
      </c>
      <c r="K293" s="0">
        <f>IF(B293="Dead", "yes","")</f>
        <v/>
      </c>
      <c r="L293" s="0">
        <f>IF(K293="yes", "Dead", IF(LEN(D293)&lt;2,"Loose", (IF(B293="Sold","Shipped",IF(I293="yes","Assembled","Bonded")))))</f>
        <v/>
      </c>
      <c r="M293" s="0">
        <f>if(L293="Shipped",L293, IF(L293="Loose", L293, if(J293="yes", CONCATENATE("Pending ", L293), IF(I293="yes", IF(B293="Internal", "Internal", L293), IF(L293="Bonded", L293, CONCATENATE(L293, " Bonded"))))))</f>
        <v/>
      </c>
      <c r="N293" s="0">
        <f>if(len(C293)&lt;2, "", if(H293="yes", "certified", IF(ISERROR(SEARCH("TE",C293)), "PMI", "TE")))</f>
        <v/>
      </c>
      <c r="O293" s="0">
        <f>IF(L293="Shipped",'Production Log'!K293,"")</f>
        <v/>
      </c>
      <c r="P293" s="0">
        <f>IF(ISERROR(SEARCH("Bonded", M293)), CONCATENATE(M293," ", N293), M293)</f>
        <v/>
      </c>
      <c r="Q293" s="0" t="s">
        <v>54</v>
      </c>
      <c r="R293" s="0">
        <f>'Production Log'!L293</f>
        <v/>
      </c>
      <c r="S293" s="0" t="s">
        <v>54</v>
      </c>
      <c r="T293" s="0">
        <f>'Production Log'!M293</f>
        <v/>
      </c>
      <c r="U293" s="204">
        <f>'Production Log'!K293</f>
        <v/>
      </c>
      <c r="V293" s="204" t="s">
        <v>90</v>
      </c>
      <c r="W293" s="204" t="n"/>
    </row>
    <row r="294">
      <c r="A294" s="0">
        <f>'Production Log'!A294</f>
        <v/>
      </c>
      <c r="B294" s="0">
        <f>'Production Log'!B294</f>
        <v/>
      </c>
      <c r="C294" s="0">
        <f>'Production Log'!F294</f>
        <v/>
      </c>
      <c r="D294" s="0">
        <f>'Production Log'!W294</f>
        <v/>
      </c>
      <c r="E294" s="0">
        <f>'Production Log'!X294</f>
        <v/>
      </c>
      <c r="F294" s="0">
        <f>'Production Log'!Y294</f>
        <v/>
      </c>
      <c r="G294" s="0">
        <f>'Production Log'!Z294</f>
        <v/>
      </c>
      <c r="H294" s="0">
        <f>'Production Log'!C294</f>
        <v/>
      </c>
      <c r="I294" s="0">
        <f>IF(B294="Sold", "yes", IF(LEN(F294)&gt;1,IF(LEN(G294)&gt;1,IF(LEN(E294)&gt;1,IF(LEN(D294)&gt;1,"yes","no"),"no"),"no") ,"no"))</f>
        <v/>
      </c>
      <c r="J294" s="0">
        <f>IF(B294="Issues","yes", IF(B294="Cosmetic Issue", "yes", IF(B294="Perf Issue", "yes","")))</f>
        <v/>
      </c>
      <c r="K294" s="0">
        <f>IF(B294="Dead", "yes","")</f>
        <v/>
      </c>
      <c r="L294" s="0">
        <f>IF(K294="yes", "Dead", IF(LEN(D294)&lt;2,"Loose", (IF(B294="Sold","Shipped",IF(I294="yes","Assembled","Bonded")))))</f>
        <v/>
      </c>
      <c r="M294" s="0">
        <f>if(L294="Shipped",L294, IF(L294="Loose", L294, if(J294="yes", CONCATENATE("Pending ", L294), IF(I294="yes", IF(B294="Internal", "Internal", L294), IF(L294="Bonded", L294, CONCATENATE(L294, " Bonded"))))))</f>
        <v/>
      </c>
      <c r="N294" s="0">
        <f>if(len(C294)&lt;2, "", if(H294="yes", "certified", IF(ISERROR(SEARCH("TE",C294)), "PMI", "TE")))</f>
        <v/>
      </c>
      <c r="O294" s="0">
        <f>IF(L294="Shipped",'Production Log'!K294,"")</f>
        <v/>
      </c>
      <c r="P294" s="0">
        <f>IF(ISERROR(SEARCH("Bonded", M294)), CONCATENATE(M294," ", N294), M294)</f>
        <v/>
      </c>
      <c r="Q294" s="0" t="s">
        <v>54</v>
      </c>
      <c r="R294" s="0">
        <f>'Production Log'!L294</f>
        <v/>
      </c>
      <c r="S294" s="0" t="s">
        <v>54</v>
      </c>
      <c r="T294" s="0">
        <f>'Production Log'!M294</f>
        <v/>
      </c>
      <c r="U294" s="204">
        <f>'Production Log'!K294</f>
        <v/>
      </c>
      <c r="V294" s="204" t="s">
        <v>90</v>
      </c>
      <c r="W294" s="204" t="n"/>
    </row>
    <row r="295">
      <c r="A295" s="0">
        <f>'Production Log'!A295</f>
        <v/>
      </c>
      <c r="B295" s="0">
        <f>'Production Log'!B295</f>
        <v/>
      </c>
      <c r="C295" s="0">
        <f>'Production Log'!F295</f>
        <v/>
      </c>
      <c r="D295" s="0">
        <f>'Production Log'!W295</f>
        <v/>
      </c>
      <c r="E295" s="0">
        <f>'Production Log'!X295</f>
        <v/>
      </c>
      <c r="F295" s="0">
        <f>'Production Log'!Y295</f>
        <v/>
      </c>
      <c r="G295" s="0">
        <f>'Production Log'!Z295</f>
        <v/>
      </c>
      <c r="H295" s="0">
        <f>'Production Log'!C295</f>
        <v/>
      </c>
      <c r="I295" s="0">
        <f>IF(B295="Sold", "yes", IF(LEN(F295)&gt;1,IF(LEN(G295)&gt;1,IF(LEN(E295)&gt;1,IF(LEN(D295)&gt;1,"yes","no"),"no"),"no") ,"no"))</f>
        <v/>
      </c>
      <c r="J295" s="0">
        <f>IF(B295="Issues","yes", IF(B295="Cosmetic Issue", "yes", IF(B295="Perf Issue", "yes","")))</f>
        <v/>
      </c>
      <c r="K295" s="0">
        <f>IF(B295="Dead", "yes","")</f>
        <v/>
      </c>
      <c r="L295" s="0">
        <f>IF(K295="yes", "Dead", IF(LEN(D295)&lt;2,"Loose", (IF(B295="Sold","Shipped",IF(I295="yes","Assembled","Bonded")))))</f>
        <v/>
      </c>
      <c r="M295" s="0">
        <f>if(L295="Shipped",L295, IF(L295="Loose", L295, if(J295="yes", CONCATENATE("Pending ", L295), IF(I295="yes", IF(B295="Internal", "Internal", L295), IF(L295="Bonded", L295, CONCATENATE(L295, " Bonded"))))))</f>
        <v/>
      </c>
      <c r="N295" s="0">
        <f>if(len(C295)&lt;2, "", if(H295="yes", "certified", IF(ISERROR(SEARCH("TE",C295)), "PMI", "TE")))</f>
        <v/>
      </c>
      <c r="O295" s="0">
        <f>IF(L295="Shipped",'Production Log'!K295,"")</f>
        <v/>
      </c>
      <c r="P295" s="0">
        <f>IF(ISERROR(SEARCH("Bonded", M295)), CONCATENATE(M295," ", N295), M295)</f>
        <v/>
      </c>
      <c r="Q295" s="0" t="s">
        <v>54</v>
      </c>
      <c r="R295" s="0">
        <f>'Production Log'!L295</f>
        <v/>
      </c>
      <c r="S295" s="0" t="s">
        <v>54</v>
      </c>
      <c r="T295" s="0">
        <f>'Production Log'!M295</f>
        <v/>
      </c>
      <c r="U295" s="204">
        <f>'Production Log'!K295</f>
        <v/>
      </c>
      <c r="V295" s="204" t="s">
        <v>90</v>
      </c>
      <c r="W295" s="204" t="n"/>
    </row>
    <row r="296">
      <c r="A296" s="0">
        <f>'Production Log'!A296</f>
        <v/>
      </c>
      <c r="B296" s="0">
        <f>'Production Log'!B296</f>
        <v/>
      </c>
      <c r="C296" s="0">
        <f>'Production Log'!F296</f>
        <v/>
      </c>
      <c r="D296" s="0">
        <f>'Production Log'!W296</f>
        <v/>
      </c>
      <c r="E296" s="0">
        <f>'Production Log'!X296</f>
        <v/>
      </c>
      <c r="F296" s="0">
        <f>'Production Log'!Y296</f>
        <v/>
      </c>
      <c r="G296" s="0">
        <f>'Production Log'!Z296</f>
        <v/>
      </c>
      <c r="H296" s="0">
        <f>'Production Log'!C296</f>
        <v/>
      </c>
      <c r="I296" s="0">
        <f>IF(B296="Sold", "yes", IF(LEN(F296)&gt;1,IF(LEN(G296)&gt;1,IF(LEN(E296)&gt;1,IF(LEN(D296)&gt;1,"yes","no"),"no"),"no") ,"no"))</f>
        <v/>
      </c>
      <c r="J296" s="0">
        <f>IF(B296="Issues","yes", IF(B296="Cosmetic Issue", "yes", IF(B296="Perf Issue", "yes","")))</f>
        <v/>
      </c>
      <c r="K296" s="0">
        <f>IF(B296="Dead", "yes","")</f>
        <v/>
      </c>
      <c r="L296" s="0">
        <f>IF(K296="yes", "Dead", IF(LEN(D296)&lt;2,"Loose", (IF(B296="Sold","Shipped",IF(I296="yes","Assembled","Bonded")))))</f>
        <v/>
      </c>
      <c r="M296" s="0">
        <f>if(L296="Shipped",L296, IF(L296="Loose", L296, if(J296="yes", CONCATENATE("Pending ", L296), IF(I296="yes", IF(B296="Internal", "Internal", L296), IF(L296="Bonded", L296, CONCATENATE(L296, " Bonded"))))))</f>
        <v/>
      </c>
      <c r="N296" s="0">
        <f>if(len(C296)&lt;2, "", if(H296="yes", "certified", IF(ISERROR(SEARCH("TE",C296)), "PMI", "TE")))</f>
        <v/>
      </c>
      <c r="O296" s="0">
        <f>IF(L296="Shipped",'Production Log'!K296,"")</f>
        <v/>
      </c>
      <c r="P296" s="0">
        <f>IF(ISERROR(SEARCH("Bonded", M296)), CONCATENATE(M296," ", N296), M296)</f>
        <v/>
      </c>
      <c r="Q296" s="0" t="s">
        <v>54</v>
      </c>
      <c r="R296" s="0">
        <f>'Production Log'!L296</f>
        <v/>
      </c>
      <c r="S296" s="0" t="s">
        <v>54</v>
      </c>
      <c r="T296" s="0">
        <f>'Production Log'!M296</f>
        <v/>
      </c>
      <c r="U296" s="204">
        <f>'Production Log'!K296</f>
        <v/>
      </c>
      <c r="V296" s="204" t="s">
        <v>90</v>
      </c>
      <c r="W296" s="204" t="n"/>
    </row>
    <row r="297">
      <c r="A297" s="0">
        <f>'Production Log'!A297</f>
        <v/>
      </c>
      <c r="B297" s="0">
        <f>'Production Log'!B297</f>
        <v/>
      </c>
      <c r="C297" s="0">
        <f>'Production Log'!F297</f>
        <v/>
      </c>
      <c r="D297" s="0">
        <f>'Production Log'!W297</f>
        <v/>
      </c>
      <c r="E297" s="0">
        <f>'Production Log'!X297</f>
        <v/>
      </c>
      <c r="F297" s="0">
        <f>'Production Log'!Y297</f>
        <v/>
      </c>
      <c r="G297" s="0">
        <f>'Production Log'!Z297</f>
        <v/>
      </c>
      <c r="H297" s="0">
        <f>'Production Log'!C297</f>
        <v/>
      </c>
      <c r="I297" s="0">
        <f>IF(B297="Sold", "yes", IF(LEN(F297)&gt;1,IF(LEN(G297)&gt;1,IF(LEN(E297)&gt;1,IF(LEN(D297)&gt;1,"yes","no"),"no"),"no") ,"no"))</f>
        <v/>
      </c>
      <c r="J297" s="0">
        <f>IF(B297="Issues","yes", IF(B297="Cosmetic Issue", "yes", IF(B297="Perf Issue", "yes","")))</f>
        <v/>
      </c>
      <c r="K297" s="0">
        <f>IF(B297="Dead", "yes","")</f>
        <v/>
      </c>
      <c r="L297" s="0">
        <f>IF(K297="yes", "Dead", IF(LEN(D297)&lt;2,"Loose", (IF(B297="Sold","Shipped",IF(I297="yes","Assembled","Bonded")))))</f>
        <v/>
      </c>
      <c r="M297" s="0">
        <f>if(L297="Shipped",L297, IF(L297="Loose", L297, if(J297="yes", CONCATENATE("Pending ", L297), IF(I297="yes", IF(B297="Internal", "Internal", L297), IF(L297="Bonded", L297, CONCATENATE(L297, " Bonded"))))))</f>
        <v/>
      </c>
      <c r="N297" s="0">
        <f>if(len(C297)&lt;2, "", if(H297="yes", "certified", IF(ISERROR(SEARCH("TE",C297)), "PMI", "TE")))</f>
        <v/>
      </c>
      <c r="O297" s="0">
        <f>IF(L297="Shipped",'Production Log'!K297,"")</f>
        <v/>
      </c>
      <c r="P297" s="0">
        <f>IF(ISERROR(SEARCH("Bonded", M297)), CONCATENATE(M297," ", N297), M297)</f>
        <v/>
      </c>
      <c r="Q297" s="0" t="s">
        <v>99</v>
      </c>
      <c r="R297" s="0">
        <f>'Production Log'!L297</f>
        <v/>
      </c>
      <c r="S297" s="0" t="s">
        <v>99</v>
      </c>
      <c r="T297" s="0">
        <f>'Production Log'!M297</f>
        <v/>
      </c>
      <c r="U297" s="204">
        <f>'Production Log'!K297</f>
        <v/>
      </c>
      <c r="V297" s="204" t="s">
        <v>90</v>
      </c>
      <c r="W297" s="204" t="n"/>
    </row>
    <row r="298">
      <c r="A298" s="0">
        <f>'Production Log'!A298</f>
        <v/>
      </c>
      <c r="B298" s="0">
        <f>'Production Log'!B298</f>
        <v/>
      </c>
      <c r="C298" s="0">
        <f>'Production Log'!F298</f>
        <v/>
      </c>
      <c r="D298" s="0">
        <f>'Production Log'!W298</f>
        <v/>
      </c>
      <c r="E298" s="0">
        <f>'Production Log'!X298</f>
        <v/>
      </c>
      <c r="F298" s="0">
        <f>'Production Log'!Y298</f>
        <v/>
      </c>
      <c r="G298" s="0">
        <f>'Production Log'!Z298</f>
        <v/>
      </c>
      <c r="H298" s="0">
        <f>'Production Log'!C298</f>
        <v/>
      </c>
      <c r="I298" s="0">
        <f>IF(B298="Sold", "yes", IF(LEN(F298)&gt;1,IF(LEN(G298)&gt;1,IF(LEN(E298)&gt;1,IF(LEN(D298)&gt;1,"yes","no"),"no"),"no") ,"no"))</f>
        <v/>
      </c>
      <c r="J298" s="0">
        <f>IF(B298="Issues","yes", IF(B298="Cosmetic Issue", "yes", IF(B298="Perf Issue", "yes","")))</f>
        <v/>
      </c>
      <c r="K298" s="0">
        <f>IF(B298="Dead", "yes","")</f>
        <v/>
      </c>
      <c r="L298" s="0">
        <f>IF(K298="yes", "Dead", IF(LEN(D298)&lt;2,"Loose", (IF(B298="Sold","Shipped",IF(I298="yes","Assembled","Bonded")))))</f>
        <v/>
      </c>
      <c r="M298" s="0">
        <f>if(L298="Shipped",L298, IF(L298="Loose", L298, if(J298="yes", CONCATENATE("Pending ", L298), IF(I298="yes", IF(B298="Internal", "Internal", L298), IF(L298="Bonded", L298, CONCATENATE(L298, " Bonded"))))))</f>
        <v/>
      </c>
      <c r="N298" s="0">
        <f>if(len(C298)&lt;2, "", if(H298="yes", "certified", IF(ISERROR(SEARCH("TE",C298)), "PMI", "TE")))</f>
        <v/>
      </c>
      <c r="O298" s="0">
        <f>IF(L298="Shipped",'Production Log'!K298,"")</f>
        <v/>
      </c>
      <c r="P298" s="0">
        <f>IF(ISERROR(SEARCH("Bonded", M298)), CONCATENATE(M298," ", N298), M298)</f>
        <v/>
      </c>
      <c r="Q298" s="0" t="s">
        <v>99</v>
      </c>
      <c r="R298" s="0">
        <f>'Production Log'!L298</f>
        <v/>
      </c>
      <c r="S298" s="0" t="s">
        <v>99</v>
      </c>
      <c r="T298" s="0">
        <f>'Production Log'!M298</f>
        <v/>
      </c>
      <c r="U298" s="204">
        <f>'Production Log'!K298</f>
        <v/>
      </c>
      <c r="V298" s="204" t="s">
        <v>90</v>
      </c>
      <c r="W298" s="204" t="n"/>
    </row>
    <row r="299">
      <c r="A299" s="0">
        <f>'Production Log'!A299</f>
        <v/>
      </c>
      <c r="B299" s="0">
        <f>'Production Log'!B299</f>
        <v/>
      </c>
      <c r="C299" s="0">
        <f>'Production Log'!F299</f>
        <v/>
      </c>
      <c r="D299" s="0">
        <f>'Production Log'!W299</f>
        <v/>
      </c>
      <c r="E299" s="0">
        <f>'Production Log'!X299</f>
        <v/>
      </c>
      <c r="F299" s="0">
        <f>'Production Log'!Y299</f>
        <v/>
      </c>
      <c r="G299" s="0">
        <f>'Production Log'!Z299</f>
        <v/>
      </c>
      <c r="H299" s="0">
        <f>'Production Log'!C299</f>
        <v/>
      </c>
      <c r="I299" s="0">
        <f>IF(B299="Sold", "yes", IF(LEN(F299)&gt;1,IF(LEN(G299)&gt;1,IF(LEN(E299)&gt;1,IF(LEN(D299)&gt;1,"yes","no"),"no"),"no") ,"no"))</f>
        <v/>
      </c>
      <c r="J299" s="0">
        <f>IF(B299="Issues","yes", IF(B299="Cosmetic Issue", "yes", IF(B299="Perf Issue", "yes","")))</f>
        <v/>
      </c>
      <c r="K299" s="0">
        <f>IF(B299="Dead", "yes","")</f>
        <v/>
      </c>
      <c r="L299" s="0">
        <f>IF(K299="yes", "Dead", IF(LEN(D299)&lt;2,"Loose", (IF(B299="Sold","Shipped",IF(I299="yes","Assembled","Bonded")))))</f>
        <v/>
      </c>
      <c r="M299" s="0">
        <f>if(L299="Shipped",L299, IF(L299="Loose", L299, if(J299="yes", CONCATENATE("Pending ", L299), IF(I299="yes", IF(B299="Internal", "Internal", L299), IF(L299="Bonded", L299, CONCATENATE(L299, " Bonded"))))))</f>
        <v/>
      </c>
      <c r="N299" s="0">
        <f>if(len(C299)&lt;2, "", if(H299="yes", "certified", IF(ISERROR(SEARCH("TE",C299)), "PMI", "TE")))</f>
        <v/>
      </c>
      <c r="O299" s="0">
        <f>IF(L299="Shipped",'Production Log'!K299,"")</f>
        <v/>
      </c>
      <c r="P299" s="0">
        <f>IF(ISERROR(SEARCH("Bonded", M299)), CONCATENATE(M299," ", N299), M299)</f>
        <v/>
      </c>
      <c r="Q299" s="0" t="s">
        <v>99</v>
      </c>
      <c r="R299" s="0">
        <f>'Production Log'!L299</f>
        <v/>
      </c>
      <c r="S299" s="0" t="s">
        <v>99</v>
      </c>
      <c r="T299" s="0">
        <f>'Production Log'!M299</f>
        <v/>
      </c>
      <c r="U299" s="204">
        <f>'Production Log'!K299</f>
        <v/>
      </c>
      <c r="V299" s="204" t="s">
        <v>90</v>
      </c>
      <c r="W299" s="204" t="n"/>
    </row>
    <row r="300">
      <c r="A300" s="0">
        <f>'Production Log'!A300</f>
        <v/>
      </c>
      <c r="B300" s="0">
        <f>'Production Log'!B300</f>
        <v/>
      </c>
      <c r="C300" s="0">
        <f>'Production Log'!F300</f>
        <v/>
      </c>
      <c r="D300" s="0">
        <f>'Production Log'!W300</f>
        <v/>
      </c>
      <c r="E300" s="0">
        <f>'Production Log'!X300</f>
        <v/>
      </c>
      <c r="F300" s="0">
        <f>'Production Log'!Y300</f>
        <v/>
      </c>
      <c r="G300" s="0">
        <f>'Production Log'!Z300</f>
        <v/>
      </c>
      <c r="H300" s="0">
        <f>'Production Log'!C300</f>
        <v/>
      </c>
      <c r="I300" s="0">
        <f>IF(B300="Sold", "yes", IF(LEN(F300)&gt;1,IF(LEN(G300)&gt;1,IF(LEN(E300)&gt;1,IF(LEN(D300)&gt;1,"yes","no"),"no"),"no") ,"no"))</f>
        <v/>
      </c>
      <c r="J300" s="0">
        <f>IF(B300="Issues","yes", IF(B300="Cosmetic Issue", "yes", IF(B300="Perf Issue", "yes","")))</f>
        <v/>
      </c>
      <c r="K300" s="0">
        <f>IF(B300="Dead", "yes","")</f>
        <v/>
      </c>
      <c r="L300" s="0">
        <f>IF(K300="yes", "Dead", IF(LEN(D300)&lt;2,"Loose", (IF(B300="Sold","Shipped",IF(I300="yes","Assembled","Bonded")))))</f>
        <v/>
      </c>
      <c r="M300" s="0">
        <f>if(L300="Shipped",L300, IF(L300="Loose", L300, if(J300="yes", CONCATENATE("Pending ", L300), IF(I300="yes", IF(B300="Internal", "Internal", L300), IF(L300="Bonded", L300, CONCATENATE(L300, " Bonded"))))))</f>
        <v/>
      </c>
      <c r="N300" s="0">
        <f>if(len(C300)&lt;2, "", if(H300="yes", "certified", IF(ISERROR(SEARCH("TE",C300)), "PMI", "TE")))</f>
        <v/>
      </c>
      <c r="O300" s="0">
        <f>IF(L300="Shipped",'Production Log'!K300,"")</f>
        <v/>
      </c>
      <c r="P300" s="0">
        <f>IF(ISERROR(SEARCH("Bonded", M300)), CONCATENATE(M300," ", N300), M300)</f>
        <v/>
      </c>
      <c r="Q300" s="0" t="s">
        <v>99</v>
      </c>
      <c r="R300" s="0">
        <f>'Production Log'!L300</f>
        <v/>
      </c>
      <c r="S300" s="0" t="s">
        <v>99</v>
      </c>
      <c r="T300" s="0">
        <f>'Production Log'!M300</f>
        <v/>
      </c>
      <c r="U300" s="204">
        <f>'Production Log'!K300</f>
        <v/>
      </c>
      <c r="V300" s="204" t="s">
        <v>90</v>
      </c>
      <c r="W300" s="204" t="n"/>
    </row>
    <row r="301">
      <c r="A301" s="0">
        <f>'Production Log'!A301</f>
        <v/>
      </c>
      <c r="B301" s="0">
        <f>'Production Log'!B301</f>
        <v/>
      </c>
      <c r="C301" s="0">
        <f>'Production Log'!F301</f>
        <v/>
      </c>
      <c r="D301" s="0">
        <f>'Production Log'!W301</f>
        <v/>
      </c>
      <c r="E301" s="0">
        <f>'Production Log'!X301</f>
        <v/>
      </c>
      <c r="F301" s="0">
        <f>'Production Log'!Y301</f>
        <v/>
      </c>
      <c r="G301" s="0">
        <f>'Production Log'!Z301</f>
        <v/>
      </c>
      <c r="H301" s="0">
        <f>'Production Log'!C301</f>
        <v/>
      </c>
      <c r="I301" s="0">
        <f>IF(B301="Sold", "yes", IF(LEN(F301)&gt;1,IF(LEN(G301)&gt;1,IF(LEN(E301)&gt;1,IF(LEN(D301)&gt;1,"yes","no"),"no"),"no") ,"no"))</f>
        <v/>
      </c>
      <c r="J301" s="0">
        <f>IF(B301="Issues","yes", IF(B301="Cosmetic Issue", "yes", IF(B301="Perf Issue", "yes","")))</f>
        <v/>
      </c>
      <c r="K301" s="0">
        <f>IF(B301="Dead", "yes","")</f>
        <v/>
      </c>
      <c r="L301" s="0">
        <f>IF(K301="yes", "Dead", IF(LEN(D301)&lt;2,"Loose", (IF(B301="Sold","Shipped",IF(I301="yes","Assembled","Bonded")))))</f>
        <v/>
      </c>
      <c r="M301" s="0">
        <f>if(L301="Shipped",L301, IF(L301="Loose", L301, if(J301="yes", CONCATENATE("Pending ", L301), IF(I301="yes", IF(B301="Internal", "Internal", L301), IF(L301="Bonded", L301, CONCATENATE(L301, " Bonded"))))))</f>
        <v/>
      </c>
      <c r="N301" s="0">
        <f>if(len(C301)&lt;2, "", if(H301="yes", "certified", IF(ISERROR(SEARCH("TE",C301)), "PMI", "TE")))</f>
        <v/>
      </c>
      <c r="O301" s="0">
        <f>IF(L301="Shipped",'Production Log'!K301,"")</f>
        <v/>
      </c>
      <c r="P301" s="0">
        <f>IF(ISERROR(SEARCH("Bonded", M301)), CONCATENATE(M301," ", N301), M301)</f>
        <v/>
      </c>
      <c r="Q301" s="0" t="s">
        <v>99</v>
      </c>
      <c r="R301" s="0">
        <f>'Production Log'!L301</f>
        <v/>
      </c>
      <c r="S301" s="0" t="s">
        <v>99</v>
      </c>
      <c r="T301" s="0">
        <f>'Production Log'!M301</f>
        <v/>
      </c>
      <c r="U301" s="204">
        <f>'Production Log'!K301</f>
        <v/>
      </c>
      <c r="V301" s="204" t="s">
        <v>100</v>
      </c>
      <c r="W301" s="204" t="n"/>
    </row>
    <row r="302">
      <c r="A302" s="0">
        <f>'Production Log'!A302</f>
        <v/>
      </c>
      <c r="B302" s="0">
        <f>'Production Log'!B302</f>
        <v/>
      </c>
      <c r="C302" s="0">
        <f>'Production Log'!F302</f>
        <v/>
      </c>
      <c r="D302" s="0">
        <f>'Production Log'!W302</f>
        <v/>
      </c>
      <c r="E302" s="0">
        <f>'Production Log'!X302</f>
        <v/>
      </c>
      <c r="F302" s="0">
        <f>'Production Log'!Y302</f>
        <v/>
      </c>
      <c r="G302" s="0">
        <f>'Production Log'!Z302</f>
        <v/>
      </c>
      <c r="H302" s="0">
        <f>'Production Log'!C302</f>
        <v/>
      </c>
      <c r="I302" s="0">
        <f>IF(B302="Sold", "yes", IF(LEN(F302)&gt;1,IF(LEN(G302)&gt;1,IF(LEN(E302)&gt;1,IF(LEN(D302)&gt;1,"yes","no"),"no"),"no") ,"no"))</f>
        <v/>
      </c>
      <c r="J302" s="0">
        <f>IF(B302="Issues","yes", IF(B302="Cosmetic Issue", "yes", IF(B302="Perf Issue", "yes","")))</f>
        <v/>
      </c>
      <c r="K302" s="0">
        <f>IF(B302="Dead", "yes","")</f>
        <v/>
      </c>
      <c r="L302" s="0">
        <f>IF(K302="yes", "Dead", IF(LEN(D302)&lt;2,"Loose", (IF(B302="Sold","Shipped",IF(I302="yes","Assembled","Bonded")))))</f>
        <v/>
      </c>
      <c r="M302" s="0">
        <f>if(L302="Shipped",L302, IF(L302="Loose", L302, if(J302="yes", CONCATENATE("Pending ", L302), IF(I302="yes", IF(B302="Internal", "Internal", L302), IF(L302="Bonded", L302, CONCATENATE(L302, " Bonded"))))))</f>
        <v/>
      </c>
      <c r="N302" s="0">
        <f>if(len(C302)&lt;2, "", if(H302="yes", "certified", IF(ISERROR(SEARCH("TE",C302)), "PMI", "TE")))</f>
        <v/>
      </c>
      <c r="O302" s="0">
        <f>IF(L302="Shipped",'Production Log'!K302,"")</f>
        <v/>
      </c>
      <c r="P302" s="0">
        <f>IF(ISERROR(SEARCH("Bonded", M302)), CONCATENATE(M302," ", N302), M302)</f>
        <v/>
      </c>
      <c r="Q302" s="0" t="s">
        <v>99</v>
      </c>
      <c r="R302" s="0">
        <f>'Production Log'!L302</f>
        <v/>
      </c>
      <c r="S302" s="0" t="s">
        <v>99</v>
      </c>
      <c r="T302" s="0">
        <f>'Production Log'!M302</f>
        <v/>
      </c>
      <c r="U302" s="204">
        <f>'Production Log'!K302</f>
        <v/>
      </c>
      <c r="V302" s="204" t="s">
        <v>96</v>
      </c>
      <c r="W302" s="204" t="n"/>
    </row>
    <row r="303">
      <c r="A303" s="0">
        <f>'Production Log'!A303</f>
        <v/>
      </c>
      <c r="B303" s="0">
        <f>'Production Log'!B303</f>
        <v/>
      </c>
      <c r="C303" s="0">
        <f>'Production Log'!F303</f>
        <v/>
      </c>
      <c r="D303" s="0">
        <f>'Production Log'!W303</f>
        <v/>
      </c>
      <c r="E303" s="0">
        <f>'Production Log'!X303</f>
        <v/>
      </c>
      <c r="F303" s="0">
        <f>'Production Log'!Y303</f>
        <v/>
      </c>
      <c r="G303" s="0">
        <f>'Production Log'!Z303</f>
        <v/>
      </c>
      <c r="H303" s="0">
        <f>'Production Log'!C303</f>
        <v/>
      </c>
      <c r="I303" s="0">
        <f>IF(B303="Sold", "yes", IF(LEN(F303)&gt;1,IF(LEN(G303)&gt;1,IF(LEN(E303)&gt;1,IF(LEN(D303)&gt;1,"yes","no"),"no"),"no") ,"no"))</f>
        <v/>
      </c>
      <c r="J303" s="0">
        <f>IF(B303="Issues","yes", IF(B303="Cosmetic Issue", "yes", IF(B303="Perf Issue", "yes","")))</f>
        <v/>
      </c>
      <c r="K303" s="0">
        <f>IF(B303="Dead", "yes","")</f>
        <v/>
      </c>
      <c r="L303" s="0">
        <f>IF(K303="yes", "Dead", IF(LEN(D303)&lt;2,"Loose", (IF(B303="Sold","Shipped",IF(I303="yes","Assembled","Bonded")))))</f>
        <v/>
      </c>
      <c r="M303" s="0">
        <f>if(L303="Shipped",L303, IF(L303="Loose", L303, if(J303="yes", CONCATENATE("Pending ", L303), IF(I303="yes", IF(B303="Internal", "Internal", L303), IF(L303="Bonded", L303, CONCATENATE(L303, " Bonded"))))))</f>
        <v/>
      </c>
      <c r="N303" s="0">
        <f>if(len(C303)&lt;2, "", if(H303="yes", "certified", IF(ISERROR(SEARCH("TE",C303)), "PMI", "TE")))</f>
        <v/>
      </c>
      <c r="O303" s="0">
        <f>IF(L303="Shipped",'Production Log'!K303,"")</f>
        <v/>
      </c>
      <c r="P303" s="0">
        <f>IF(ISERROR(SEARCH("Bonded", M303)), CONCATENATE(M303," ", N303), M303)</f>
        <v/>
      </c>
      <c r="Q303" s="0" t="s">
        <v>99</v>
      </c>
      <c r="R303" s="0">
        <f>'Production Log'!L303</f>
        <v/>
      </c>
      <c r="S303" s="0" t="s">
        <v>99</v>
      </c>
      <c r="T303" s="0">
        <f>'Production Log'!M303</f>
        <v/>
      </c>
      <c r="U303" s="204">
        <f>'Production Log'!K303</f>
        <v/>
      </c>
      <c r="V303" s="204" t="s">
        <v>90</v>
      </c>
      <c r="W303" s="204" t="n"/>
    </row>
    <row r="304">
      <c r="A304" s="0">
        <f>'Production Log'!A304</f>
        <v/>
      </c>
      <c r="B304" s="0">
        <f>'Production Log'!B304</f>
        <v/>
      </c>
      <c r="C304" s="0">
        <f>'Production Log'!F304</f>
        <v/>
      </c>
      <c r="D304" s="0">
        <f>'Production Log'!W304</f>
        <v/>
      </c>
      <c r="E304" s="0">
        <f>'Production Log'!X304</f>
        <v/>
      </c>
      <c r="F304" s="0">
        <f>'Production Log'!Y304</f>
        <v/>
      </c>
      <c r="G304" s="0">
        <f>'Production Log'!Z304</f>
        <v/>
      </c>
      <c r="H304" s="0">
        <f>'Production Log'!C304</f>
        <v/>
      </c>
      <c r="I304" s="0">
        <f>IF(B304="Sold", "yes", IF(LEN(F304)&gt;1,IF(LEN(G304)&gt;1,IF(LEN(E304)&gt;1,IF(LEN(D304)&gt;1,"yes","no"),"no"),"no") ,"no"))</f>
        <v/>
      </c>
      <c r="J304" s="0">
        <f>IF(B304="Issues","yes", IF(B304="Cosmetic Issue", "yes", IF(B304="Perf Issue", "yes","")))</f>
        <v/>
      </c>
      <c r="K304" s="0">
        <f>IF(B304="Dead", "yes","")</f>
        <v/>
      </c>
      <c r="L304" s="0">
        <f>IF(K304="yes", "Dead", IF(LEN(D304)&lt;2,"Loose", (IF(B304="Sold","Shipped",IF(I304="yes","Assembled","Bonded")))))</f>
        <v/>
      </c>
      <c r="M304" s="0">
        <f>if(L304="Shipped",L304, IF(L304="Loose", L304, if(J304="yes", CONCATENATE("Pending ", L304), IF(I304="yes", IF(B304="Internal", "Internal", L304), IF(L304="Bonded", L304, CONCATENATE(L304, " Bonded"))))))</f>
        <v/>
      </c>
      <c r="N304" s="0">
        <f>if(len(C304)&lt;2, "", if(H304="yes", "certified", IF(ISERROR(SEARCH("TE",C304)), "PMI", "TE")))</f>
        <v/>
      </c>
      <c r="O304" s="0">
        <f>IF(L304="Shipped",'Production Log'!K304,"")</f>
        <v/>
      </c>
      <c r="P304" s="0">
        <f>IF(ISERROR(SEARCH("Bonded", M304)), CONCATENATE(M304," ", N304), M304)</f>
        <v/>
      </c>
      <c r="Q304" s="0" t="s">
        <v>99</v>
      </c>
      <c r="R304" s="0">
        <f>'Production Log'!L304</f>
        <v/>
      </c>
      <c r="S304" s="0" t="s">
        <v>99</v>
      </c>
      <c r="T304" s="0">
        <f>'Production Log'!M304</f>
        <v/>
      </c>
      <c r="U304" s="204">
        <f>'Production Log'!K304</f>
        <v/>
      </c>
      <c r="V304" s="204" t="s">
        <v>85</v>
      </c>
      <c r="W304" s="204" t="n"/>
    </row>
    <row r="305">
      <c r="A305" s="0">
        <f>'Production Log'!A305</f>
        <v/>
      </c>
      <c r="B305" s="0">
        <f>'Production Log'!B305</f>
        <v/>
      </c>
      <c r="C305" s="0">
        <f>'Production Log'!F305</f>
        <v/>
      </c>
      <c r="D305" s="0">
        <f>'Production Log'!W305</f>
        <v/>
      </c>
      <c r="E305" s="0">
        <f>'Production Log'!X305</f>
        <v/>
      </c>
      <c r="F305" s="0">
        <f>'Production Log'!Y305</f>
        <v/>
      </c>
      <c r="G305" s="0">
        <f>'Production Log'!Z305</f>
        <v/>
      </c>
      <c r="H305" s="0">
        <f>'Production Log'!C305</f>
        <v/>
      </c>
      <c r="I305" s="0">
        <f>IF(B305="Sold", "yes", IF(LEN(F305)&gt;1,IF(LEN(G305)&gt;1,IF(LEN(E305)&gt;1,IF(LEN(D305)&gt;1,"yes","no"),"no"),"no") ,"no"))</f>
        <v/>
      </c>
      <c r="J305" s="0">
        <f>IF(B305="Issues","yes", IF(B305="Cosmetic Issue", "yes", IF(B305="Perf Issue", "yes","")))</f>
        <v/>
      </c>
      <c r="K305" s="0">
        <f>IF(B305="Dead", "yes","")</f>
        <v/>
      </c>
      <c r="L305" s="0">
        <f>IF(K305="yes", "Dead", IF(LEN(D305)&lt;2,"Loose", (IF(B305="Sold","Shipped",IF(I305="yes","Assembled","Bonded")))))</f>
        <v/>
      </c>
      <c r="M305" s="0">
        <f>if(L305="Shipped",L305, IF(L305="Loose", L305, if(J305="yes", CONCATENATE("Pending ", L305), IF(I305="yes", IF(B305="Internal", "Internal", L305), IF(L305="Bonded", L305, CONCATENATE(L305, " Bonded"))))))</f>
        <v/>
      </c>
      <c r="N305" s="0">
        <f>if(len(C305)&lt;2, "", if(H305="yes", "certified", IF(ISERROR(SEARCH("TE",C305)), "PMI", "TE")))</f>
        <v/>
      </c>
      <c r="O305" s="0">
        <f>IF(L305="Shipped",'Production Log'!K305,"")</f>
        <v/>
      </c>
      <c r="P305" s="0">
        <f>IF(ISERROR(SEARCH("Bonded", M305)), CONCATENATE(M305," ", N305), M305)</f>
        <v/>
      </c>
      <c r="Q305" s="0" t="s">
        <v>99</v>
      </c>
      <c r="R305" s="0">
        <f>'Production Log'!L305</f>
        <v/>
      </c>
      <c r="S305" s="0" t="s">
        <v>99</v>
      </c>
      <c r="T305" s="0">
        <f>'Production Log'!M305</f>
        <v/>
      </c>
      <c r="U305" s="204">
        <f>'Production Log'!K305</f>
        <v/>
      </c>
      <c r="V305" s="204" t="s">
        <v>77</v>
      </c>
      <c r="W305" s="204" t="n"/>
    </row>
    <row r="306">
      <c r="A306" s="0">
        <f>'Production Log'!A306</f>
        <v/>
      </c>
      <c r="B306" s="0">
        <f>'Production Log'!B306</f>
        <v/>
      </c>
      <c r="C306" s="0">
        <f>'Production Log'!F306</f>
        <v/>
      </c>
      <c r="D306" s="0">
        <f>'Production Log'!W306</f>
        <v/>
      </c>
      <c r="E306" s="0">
        <f>'Production Log'!X306</f>
        <v/>
      </c>
      <c r="F306" s="0">
        <f>'Production Log'!Y306</f>
        <v/>
      </c>
      <c r="G306" s="0">
        <f>'Production Log'!Z306</f>
        <v/>
      </c>
      <c r="H306" s="0">
        <f>'Production Log'!C306</f>
        <v/>
      </c>
      <c r="I306" s="0">
        <f>IF(B306="Sold", "yes", IF(LEN(F306)&gt;1,IF(LEN(G306)&gt;1,IF(LEN(E306)&gt;1,IF(LEN(D306)&gt;1,"yes","no"),"no"),"no") ,"no"))</f>
        <v/>
      </c>
      <c r="J306" s="0">
        <f>IF(B306="Issues","yes", IF(B306="Cosmetic Issue", "yes", IF(B306="Perf Issue", "yes","")))</f>
        <v/>
      </c>
      <c r="K306" s="0">
        <f>IF(B306="Dead", "yes","")</f>
        <v/>
      </c>
      <c r="L306" s="0">
        <f>IF(K306="yes", "Dead", IF(LEN(D306)&lt;2,"Loose", (IF(B306="Sold","Shipped",IF(I306="yes","Assembled","Bonded")))))</f>
        <v/>
      </c>
      <c r="M306" s="0">
        <f>if(L306="Shipped",L306, IF(L306="Loose", L306, if(J306="yes", CONCATENATE("Pending ", L306), IF(I306="yes", IF(B306="Internal", "Internal", L306), IF(L306="Bonded", L306, CONCATENATE(L306, " Bonded"))))))</f>
        <v/>
      </c>
      <c r="N306" s="0">
        <f>if(len(C306)&lt;2, "", if(H306="yes", "certified", IF(ISERROR(SEARCH("TE",C306)), "PMI", "TE")))</f>
        <v/>
      </c>
      <c r="O306" s="0">
        <f>IF(L306="Shipped",'Production Log'!K306,"")</f>
        <v/>
      </c>
      <c r="P306" s="0">
        <f>IF(ISERROR(SEARCH("Bonded", M306)), CONCATENATE(M306," ", N306), M306)</f>
        <v/>
      </c>
      <c r="Q306" s="0" t="s">
        <v>99</v>
      </c>
      <c r="R306" s="0">
        <f>'Production Log'!L306</f>
        <v/>
      </c>
      <c r="S306" s="0" t="s">
        <v>99</v>
      </c>
      <c r="T306" s="0">
        <f>'Production Log'!M306</f>
        <v/>
      </c>
      <c r="U306" s="204">
        <f>'Production Log'!K306</f>
        <v/>
      </c>
      <c r="V306" s="204" t="s">
        <v>77</v>
      </c>
      <c r="W306" s="204" t="n"/>
    </row>
    <row r="307">
      <c r="A307" s="0">
        <f>'Production Log'!A307</f>
        <v/>
      </c>
      <c r="B307" s="0">
        <f>'Production Log'!B307</f>
        <v/>
      </c>
      <c r="C307" s="0">
        <f>'Production Log'!F307</f>
        <v/>
      </c>
      <c r="D307" s="0">
        <f>'Production Log'!W307</f>
        <v/>
      </c>
      <c r="E307" s="0">
        <f>'Production Log'!X307</f>
        <v/>
      </c>
      <c r="F307" s="0">
        <f>'Production Log'!Y307</f>
        <v/>
      </c>
      <c r="G307" s="0">
        <f>'Production Log'!Z307</f>
        <v/>
      </c>
      <c r="H307" s="0">
        <f>'Production Log'!C307</f>
        <v/>
      </c>
      <c r="I307" s="0">
        <f>IF(B307="Sold", "yes", IF(LEN(F307)&gt;1,IF(LEN(G307)&gt;1,IF(LEN(E307)&gt;1,IF(LEN(D307)&gt;1,"yes","no"),"no"),"no") ,"no"))</f>
        <v/>
      </c>
      <c r="J307" s="0">
        <f>IF(B307="Issues","yes", IF(B307="Cosmetic Issue", "yes", IF(B307="Perf Issue", "yes","")))</f>
        <v/>
      </c>
      <c r="K307" s="0">
        <f>IF(B307="Dead", "yes","")</f>
        <v/>
      </c>
      <c r="L307" s="0">
        <f>IF(K307="yes", "Dead", IF(LEN(D307)&lt;2,"Loose", (IF(B307="Sold","Shipped",IF(I307="yes","Assembled","Bonded")))))</f>
        <v/>
      </c>
      <c r="M307" s="0">
        <f>if(L307="Shipped",L307, IF(L307="Loose", L307, if(J307="yes", CONCATENATE("Pending ", L307), IF(I307="yes", IF(B307="Internal", "Internal", L307), IF(L307="Bonded", L307, CONCATENATE(L307, " Bonded"))))))</f>
        <v/>
      </c>
      <c r="N307" s="0">
        <f>if(len(C307)&lt;2, "", if(H307="yes", "certified", IF(ISERROR(SEARCH("TE",C307)), "PMI", "TE")))</f>
        <v/>
      </c>
      <c r="O307" s="0">
        <f>IF(L307="Shipped",'Production Log'!K307,"")</f>
        <v/>
      </c>
      <c r="P307" s="0">
        <f>IF(ISERROR(SEARCH("Bonded", M307)), CONCATENATE(M307," ", N307), M307)</f>
        <v/>
      </c>
      <c r="Q307" s="0" t="s">
        <v>99</v>
      </c>
      <c r="R307" s="0">
        <f>'Production Log'!L307</f>
        <v/>
      </c>
      <c r="S307" s="0" t="s">
        <v>99</v>
      </c>
      <c r="T307" s="0">
        <f>'Production Log'!M307</f>
        <v/>
      </c>
      <c r="U307" s="204">
        <f>'Production Log'!K307</f>
        <v/>
      </c>
      <c r="V307" s="204" t="s">
        <v>77</v>
      </c>
      <c r="W307" s="204" t="n"/>
    </row>
    <row r="308">
      <c r="A308" s="0">
        <f>'Production Log'!A308</f>
        <v/>
      </c>
      <c r="B308" s="0">
        <f>'Production Log'!B308</f>
        <v/>
      </c>
      <c r="C308" s="0">
        <f>'Production Log'!F308</f>
        <v/>
      </c>
      <c r="D308" s="0">
        <f>'Production Log'!W308</f>
        <v/>
      </c>
      <c r="E308" s="0">
        <f>'Production Log'!X308</f>
        <v/>
      </c>
      <c r="F308" s="0">
        <f>'Production Log'!Y308</f>
        <v/>
      </c>
      <c r="G308" s="0">
        <f>'Production Log'!Z308</f>
        <v/>
      </c>
      <c r="H308" s="0">
        <f>'Production Log'!C308</f>
        <v/>
      </c>
      <c r="I308" s="0">
        <f>IF(B308="Sold", "yes", IF(LEN(F308)&gt;1,IF(LEN(G308)&gt;1,IF(LEN(E308)&gt;1,IF(LEN(D308)&gt;1,"yes","no"),"no"),"no") ,"no"))</f>
        <v/>
      </c>
      <c r="J308" s="0">
        <f>IF(B308="Issues","yes", IF(B308="Cosmetic Issue", "yes", IF(B308="Perf Issue", "yes","")))</f>
        <v/>
      </c>
      <c r="K308" s="0">
        <f>IF(B308="Dead", "yes","")</f>
        <v/>
      </c>
      <c r="L308" s="0">
        <f>IF(K308="yes", "Dead", IF(LEN(D308)&lt;2,"Loose", (IF(B308="Sold","Shipped",IF(I308="yes","Assembled","Bonded")))))</f>
        <v/>
      </c>
      <c r="M308" s="0">
        <f>if(L308="Shipped",L308, IF(L308="Loose", L308, if(J308="yes", CONCATENATE("Pending ", L308), IF(I308="yes", IF(B308="Internal", "Internal", L308), IF(L308="Bonded", L308, CONCATENATE(L308, " Bonded"))))))</f>
        <v/>
      </c>
      <c r="N308" s="0">
        <f>if(len(C308)&lt;2, "", if(H308="yes", "certified", IF(ISERROR(SEARCH("TE",C308)), "PMI", "TE")))</f>
        <v/>
      </c>
      <c r="O308" s="0">
        <f>IF(L308="Shipped",'Production Log'!K308,"")</f>
        <v/>
      </c>
      <c r="P308" s="0">
        <f>IF(ISERROR(SEARCH("Bonded", M308)), CONCATENATE(M308," ", N308), M308)</f>
        <v/>
      </c>
      <c r="Q308" s="0" t="s">
        <v>99</v>
      </c>
      <c r="R308" s="0">
        <f>'Production Log'!L308</f>
        <v/>
      </c>
      <c r="S308" s="0" t="s">
        <v>99</v>
      </c>
      <c r="T308" s="0">
        <f>'Production Log'!M308</f>
        <v/>
      </c>
      <c r="U308" s="204">
        <f>'Production Log'!K308</f>
        <v/>
      </c>
      <c r="V308" s="204" t="s">
        <v>77</v>
      </c>
      <c r="W308" s="204" t="n"/>
    </row>
    <row r="309">
      <c r="A309" s="0">
        <f>'Production Log'!A309</f>
        <v/>
      </c>
      <c r="B309" s="0">
        <f>'Production Log'!B309</f>
        <v/>
      </c>
      <c r="C309" s="0">
        <f>'Production Log'!F309</f>
        <v/>
      </c>
      <c r="D309" s="0">
        <f>'Production Log'!W309</f>
        <v/>
      </c>
      <c r="E309" s="0">
        <f>'Production Log'!X309</f>
        <v/>
      </c>
      <c r="F309" s="0">
        <f>'Production Log'!Y309</f>
        <v/>
      </c>
      <c r="G309" s="0">
        <f>'Production Log'!Z309</f>
        <v/>
      </c>
      <c r="H309" s="0">
        <f>'Production Log'!C309</f>
        <v/>
      </c>
      <c r="I309" s="0">
        <f>IF(B309="Sold", "yes", IF(LEN(F309)&gt;1,IF(LEN(G309)&gt;1,IF(LEN(E309)&gt;1,IF(LEN(D309)&gt;1,"yes","no"),"no"),"no") ,"no"))</f>
        <v/>
      </c>
      <c r="J309" s="0">
        <f>IF(B309="Issues","yes", IF(B309="Cosmetic Issue", "yes", IF(B309="Perf Issue", "yes","")))</f>
        <v/>
      </c>
      <c r="K309" s="0">
        <f>IF(B309="Dead", "yes","")</f>
        <v/>
      </c>
      <c r="L309" s="0">
        <f>IF(K309="yes", "Dead", IF(LEN(D309)&lt;2,"Loose", (IF(B309="Sold","Shipped",IF(I309="yes","Assembled","Bonded")))))</f>
        <v/>
      </c>
      <c r="M309" s="0">
        <f>if(L309="Shipped",L309, IF(L309="Loose", L309, if(J309="yes", CONCATENATE("Pending ", L309), IF(I309="yes", IF(B309="Internal", "Internal", L309), IF(L309="Bonded", L309, CONCATENATE(L309, " Bonded"))))))</f>
        <v/>
      </c>
      <c r="N309" s="0">
        <f>if(len(C309)&lt;2, "", if(H309="yes", "certified", IF(ISERROR(SEARCH("TE",C309)), "PMI", "TE")))</f>
        <v/>
      </c>
      <c r="O309" s="0">
        <f>IF(L309="Shipped",'Production Log'!K309,"")</f>
        <v/>
      </c>
      <c r="P309" s="0">
        <f>IF(ISERROR(SEARCH("Bonded", M309)), CONCATENATE(M309," ", N309), M309)</f>
        <v/>
      </c>
      <c r="Q309" s="0" t="s">
        <v>99</v>
      </c>
      <c r="R309" s="0">
        <f>'Production Log'!L309</f>
        <v/>
      </c>
      <c r="S309" s="0" t="s">
        <v>99</v>
      </c>
      <c r="T309" s="0">
        <f>'Production Log'!M309</f>
        <v/>
      </c>
      <c r="U309" s="204">
        <f>'Production Log'!K309</f>
        <v/>
      </c>
      <c r="V309" s="204" t="s">
        <v>77</v>
      </c>
      <c r="W309" s="204" t="n"/>
    </row>
    <row r="310">
      <c r="A310" s="0">
        <f>'Production Log'!A310</f>
        <v/>
      </c>
      <c r="B310" s="0">
        <f>'Production Log'!B310</f>
        <v/>
      </c>
      <c r="C310" s="0">
        <f>'Production Log'!F310</f>
        <v/>
      </c>
      <c r="D310" s="0">
        <f>'Production Log'!W310</f>
        <v/>
      </c>
      <c r="E310" s="0">
        <f>'Production Log'!X310</f>
        <v/>
      </c>
      <c r="F310" s="0">
        <f>'Production Log'!Y310</f>
        <v/>
      </c>
      <c r="G310" s="0">
        <f>'Production Log'!Z310</f>
        <v/>
      </c>
      <c r="H310" s="0">
        <f>'Production Log'!C310</f>
        <v/>
      </c>
      <c r="I310" s="0">
        <f>IF(B310="Sold", "yes", IF(LEN(F310)&gt;1,IF(LEN(G310)&gt;1,IF(LEN(E310)&gt;1,IF(LEN(D310)&gt;1,"yes","no"),"no"),"no") ,"no"))</f>
        <v/>
      </c>
      <c r="J310" s="0">
        <f>IF(B310="Issues","yes", IF(B310="Cosmetic Issue", "yes", IF(B310="Perf Issue", "yes","")))</f>
        <v/>
      </c>
      <c r="K310" s="0">
        <f>IF(B310="Dead", "yes","")</f>
        <v/>
      </c>
      <c r="L310" s="0">
        <f>IF(K310="yes", "Dead", IF(LEN(D310)&lt;2,"Loose", (IF(B310="Sold","Shipped",IF(I310="yes","Assembled","Bonded")))))</f>
        <v/>
      </c>
      <c r="M310" s="0">
        <f>if(L310="Shipped",L310, IF(L310="Loose", L310, if(J310="yes", CONCATENATE("Pending ", L310), IF(I310="yes", IF(B310="Internal", "Internal", L310), IF(L310="Bonded", L310, CONCATENATE(L310, " Bonded"))))))</f>
        <v/>
      </c>
      <c r="N310" s="0">
        <f>if(len(C310)&lt;2, "", if(H310="yes", "certified", IF(ISERROR(SEARCH("TE",C310)), "PMI", "TE")))</f>
        <v/>
      </c>
      <c r="O310" s="0">
        <f>IF(L310="Shipped",'Production Log'!K310,"")</f>
        <v/>
      </c>
      <c r="P310" s="0">
        <f>IF(ISERROR(SEARCH("Bonded", M310)), CONCATENATE(M310," ", N310), M310)</f>
        <v/>
      </c>
      <c r="Q310" s="0" t="s">
        <v>99</v>
      </c>
      <c r="R310" s="0">
        <f>'Production Log'!L310</f>
        <v/>
      </c>
      <c r="S310" s="0" t="s">
        <v>99</v>
      </c>
      <c r="T310" s="0">
        <f>'Production Log'!M310</f>
        <v/>
      </c>
      <c r="U310" s="204">
        <f>'Production Log'!K310</f>
        <v/>
      </c>
      <c r="V310" s="204" t="s">
        <v>77</v>
      </c>
      <c r="W310" s="204" t="n"/>
    </row>
    <row r="311">
      <c r="A311" s="0">
        <f>'Production Log'!A311</f>
        <v/>
      </c>
      <c r="B311" s="0">
        <f>'Production Log'!B311</f>
        <v/>
      </c>
      <c r="C311" s="0">
        <f>'Production Log'!F311</f>
        <v/>
      </c>
      <c r="D311" s="0">
        <f>'Production Log'!W311</f>
        <v/>
      </c>
      <c r="E311" s="0">
        <f>'Production Log'!X311</f>
        <v/>
      </c>
      <c r="F311" s="0">
        <f>'Production Log'!Y311</f>
        <v/>
      </c>
      <c r="G311" s="0">
        <f>'Production Log'!Z311</f>
        <v/>
      </c>
      <c r="H311" s="0">
        <f>'Production Log'!C311</f>
        <v/>
      </c>
      <c r="I311" s="0">
        <f>IF(B311="Sold", "yes", IF(LEN(F311)&gt;1,IF(LEN(G311)&gt;1,IF(LEN(E311)&gt;1,IF(LEN(D311)&gt;1,"yes","no"),"no"),"no") ,"no"))</f>
        <v/>
      </c>
      <c r="J311" s="0">
        <f>IF(B311="Issues","yes", IF(B311="Cosmetic Issue", "yes", IF(B311="Perf Issue", "yes","")))</f>
        <v/>
      </c>
      <c r="K311" s="0">
        <f>IF(B311="Dead", "yes","")</f>
        <v/>
      </c>
      <c r="L311" s="0">
        <f>IF(K311="yes", "Dead", IF(LEN(D311)&lt;2,"Loose", (IF(B311="Sold","Shipped",IF(I311="yes","Assembled","Bonded")))))</f>
        <v/>
      </c>
      <c r="M311" s="0">
        <f>if(L311="Shipped",L311, IF(L311="Loose", L311, if(J311="yes", CONCATENATE("Pending ", L311), IF(I311="yes", IF(B311="Internal", "Internal", L311), IF(L311="Bonded", L311, CONCATENATE(L311, " Bonded"))))))</f>
        <v/>
      </c>
      <c r="N311" s="0">
        <f>if(len(C311)&lt;2, "", if(H311="yes", "certified", IF(ISERROR(SEARCH("TE",C311)), "PMI", "TE")))</f>
        <v/>
      </c>
      <c r="O311" s="0">
        <f>IF(L311="Shipped",'Production Log'!K311,"")</f>
        <v/>
      </c>
      <c r="P311" s="0">
        <f>IF(ISERROR(SEARCH("Bonded", M311)), CONCATENATE(M311," ", N311), M311)</f>
        <v/>
      </c>
      <c r="Q311" s="0" t="s">
        <v>99</v>
      </c>
      <c r="R311" s="0">
        <f>'Production Log'!L311</f>
        <v/>
      </c>
      <c r="S311" s="0" t="s">
        <v>99</v>
      </c>
      <c r="T311" s="0">
        <f>'Production Log'!M311</f>
        <v/>
      </c>
      <c r="U311" s="204">
        <f>'Production Log'!K311</f>
        <v/>
      </c>
      <c r="V311" s="204" t="s">
        <v>77</v>
      </c>
      <c r="W311" s="204" t="n"/>
    </row>
    <row r="312">
      <c r="A312" s="0">
        <f>'Production Log'!A312</f>
        <v/>
      </c>
      <c r="B312" s="0">
        <f>'Production Log'!B312</f>
        <v/>
      </c>
      <c r="C312" s="0">
        <f>'Production Log'!F312</f>
        <v/>
      </c>
      <c r="D312" s="0">
        <f>'Production Log'!W312</f>
        <v/>
      </c>
      <c r="E312" s="0">
        <f>'Production Log'!X312</f>
        <v/>
      </c>
      <c r="F312" s="0">
        <f>'Production Log'!Y312</f>
        <v/>
      </c>
      <c r="G312" s="0">
        <f>'Production Log'!Z312</f>
        <v/>
      </c>
      <c r="H312" s="0">
        <f>'Production Log'!C312</f>
        <v/>
      </c>
      <c r="I312" s="0">
        <f>IF(B312="Sold", "yes", IF(LEN(F312)&gt;1,IF(LEN(G312)&gt;1,IF(LEN(E312)&gt;1,IF(LEN(D312)&gt;1,"yes","no"),"no"),"no") ,"no"))</f>
        <v/>
      </c>
      <c r="J312" s="0">
        <f>IF(B312="Issues","yes", IF(B312="Cosmetic Issue", "yes", IF(B312="Perf Issue", "yes","")))</f>
        <v/>
      </c>
      <c r="K312" s="0">
        <f>IF(B312="Dead", "yes","")</f>
        <v/>
      </c>
      <c r="L312" s="0">
        <f>IF(K312="yes", "Dead", IF(LEN(D312)&lt;2,"Loose", (IF(B312="Sold","Shipped",IF(I312="yes","Assembled","Bonded")))))</f>
        <v/>
      </c>
      <c r="M312" s="0">
        <f>if(L312="Shipped",L312, IF(L312="Loose", L312, if(J312="yes", CONCATENATE("Pending ", L312), IF(I312="yes", IF(B312="Internal", "Internal", L312), IF(L312="Bonded", L312, CONCATENATE(L312, " Bonded"))))))</f>
        <v/>
      </c>
      <c r="N312" s="0">
        <f>if(len(C312)&lt;2, "", if(H312="yes", "certified", IF(ISERROR(SEARCH("TE",C312)), "PMI", "TE")))</f>
        <v/>
      </c>
      <c r="O312" s="0">
        <f>IF(L312="Shipped",'Production Log'!K312,"")</f>
        <v/>
      </c>
      <c r="P312" s="0">
        <f>IF(ISERROR(SEARCH("Bonded", M312)), CONCATENATE(M312," ", N312), M312)</f>
        <v/>
      </c>
      <c r="Q312" s="0" t="s">
        <v>99</v>
      </c>
      <c r="R312" s="0">
        <f>'Production Log'!L312</f>
        <v/>
      </c>
      <c r="S312" s="0" t="s">
        <v>99</v>
      </c>
      <c r="T312" s="0">
        <f>'Production Log'!M312</f>
        <v/>
      </c>
      <c r="U312" s="204">
        <f>'Production Log'!K312</f>
        <v/>
      </c>
      <c r="V312" s="204" t="n"/>
      <c r="W312" s="0" t="n"/>
      <c r="X312" s="204" t="s">
        <v>45</v>
      </c>
    </row>
    <row r="313">
      <c r="A313" s="0">
        <f>'Production Log'!A313</f>
        <v/>
      </c>
      <c r="B313" s="0">
        <f>'Production Log'!B313</f>
        <v/>
      </c>
      <c r="C313" s="0">
        <f>'Production Log'!F313</f>
        <v/>
      </c>
      <c r="D313" s="0">
        <f>'Production Log'!W313</f>
        <v/>
      </c>
      <c r="E313" s="0">
        <f>'Production Log'!X313</f>
        <v/>
      </c>
      <c r="F313" s="0">
        <f>'Production Log'!Y313</f>
        <v/>
      </c>
      <c r="G313" s="0">
        <f>'Production Log'!Z313</f>
        <v/>
      </c>
      <c r="H313" s="0">
        <f>'Production Log'!C313</f>
        <v/>
      </c>
      <c r="I313" s="0">
        <f>IF(B313="Sold", "yes", IF(LEN(F313)&gt;1,IF(LEN(G313)&gt;1,IF(LEN(E313)&gt;1,IF(LEN(D313)&gt;1,"yes","no"),"no"),"no") ,"no"))</f>
        <v/>
      </c>
      <c r="J313" s="0">
        <f>IF(B313="Issues","yes", IF(B313="Cosmetic Issue", "yes", IF(B313="Perf Issue", "yes","")))</f>
        <v/>
      </c>
      <c r="K313" s="0">
        <f>IF(B313="Dead", "yes","")</f>
        <v/>
      </c>
      <c r="L313" s="0">
        <f>IF(K313="yes", "Dead", IF(LEN(D313)&lt;2,"Loose", (IF(B313="Sold","Shipped",IF(I313="yes","Assembled","Bonded")))))</f>
        <v/>
      </c>
      <c r="M313" s="0">
        <f>if(L313="Shipped",L313, IF(L313="Loose", L313, if(J313="yes", CONCATENATE("Pending ", L313), IF(I313="yes", IF(B313="Internal", "Internal", L313), IF(L313="Bonded", L313, CONCATENATE(L313, " Bonded"))))))</f>
        <v/>
      </c>
      <c r="N313" s="0">
        <f>if(len(C313)&lt;2, "", if(H313="yes", "certified", IF(ISERROR(SEARCH("TE",C313)), "PMI", "TE")))</f>
        <v/>
      </c>
      <c r="O313" s="0">
        <f>IF(L313="Shipped",'Production Log'!K313,"")</f>
        <v/>
      </c>
      <c r="P313" s="0">
        <f>IF(ISERROR(SEARCH("Bonded", M313)), CONCATENATE(M313," ", N313), M313)</f>
        <v/>
      </c>
      <c r="Q313" s="0" t="s">
        <v>99</v>
      </c>
      <c r="R313" s="0">
        <f>'Production Log'!L313</f>
        <v/>
      </c>
      <c r="S313" s="0" t="s">
        <v>99</v>
      </c>
      <c r="T313" s="0">
        <f>'Production Log'!M313</f>
        <v/>
      </c>
      <c r="U313" s="204">
        <f>'Production Log'!K313</f>
        <v/>
      </c>
      <c r="V313" s="204" t="s">
        <v>77</v>
      </c>
      <c r="W313" s="204" t="n"/>
    </row>
    <row r="314">
      <c r="A314" s="0">
        <f>'Production Log'!A314</f>
        <v/>
      </c>
      <c r="B314" s="0">
        <f>'Production Log'!B314</f>
        <v/>
      </c>
      <c r="C314" s="0">
        <f>'Production Log'!F314</f>
        <v/>
      </c>
      <c r="D314" s="0">
        <f>'Production Log'!W314</f>
        <v/>
      </c>
      <c r="E314" s="0">
        <f>'Production Log'!X314</f>
        <v/>
      </c>
      <c r="F314" s="0">
        <f>'Production Log'!Y314</f>
        <v/>
      </c>
      <c r="G314" s="0">
        <f>'Production Log'!Z314</f>
        <v/>
      </c>
      <c r="H314" s="0">
        <f>'Production Log'!C314</f>
        <v/>
      </c>
      <c r="I314" s="0">
        <f>IF(B314="Sold", "yes", IF(LEN(F314)&gt;1,IF(LEN(G314)&gt;1,IF(LEN(E314)&gt;1,IF(LEN(D314)&gt;1,"yes","no"),"no"),"no") ,"no"))</f>
        <v/>
      </c>
      <c r="J314" s="0">
        <f>IF(B314="Issues","yes", IF(B314="Cosmetic Issue", "yes", IF(B314="Perf Issue", "yes","")))</f>
        <v/>
      </c>
      <c r="K314" s="0">
        <f>IF(B314="Dead", "yes","")</f>
        <v/>
      </c>
      <c r="L314" s="0">
        <f>IF(K314="yes", "Dead", IF(LEN(D314)&lt;2,"Loose", (IF(B314="Sold","Shipped",IF(I314="yes","Assembled","Bonded")))))</f>
        <v/>
      </c>
      <c r="M314" s="0">
        <f>if(L314="Shipped",L314, IF(L314="Loose", L314, if(J314="yes", CONCATENATE("Pending ", L314), IF(I314="yes", IF(B314="Internal", "Internal", L314), IF(L314="Bonded", L314, CONCATENATE(L314, " Bonded"))))))</f>
        <v/>
      </c>
      <c r="N314" s="0">
        <f>if(len(C314)&lt;2, "", if(H314="yes", "certified", IF(ISERROR(SEARCH("TE",C314)), "PMI", "TE")))</f>
        <v/>
      </c>
      <c r="O314" s="0">
        <f>IF(L314="Shipped",'Production Log'!K314,"")</f>
        <v/>
      </c>
      <c r="P314" s="0">
        <f>IF(ISERROR(SEARCH("Bonded", M314)), CONCATENATE(M314," ", N314), M314)</f>
        <v/>
      </c>
      <c r="Q314" s="0" t="s">
        <v>99</v>
      </c>
      <c r="R314" s="0">
        <f>'Production Log'!L314</f>
        <v/>
      </c>
      <c r="S314" s="0" t="s">
        <v>99</v>
      </c>
      <c r="T314" s="0">
        <f>'Production Log'!M314</f>
        <v/>
      </c>
      <c r="U314" s="204">
        <f>'Production Log'!K314</f>
        <v/>
      </c>
      <c r="V314" s="204" t="s">
        <v>77</v>
      </c>
      <c r="W314" s="204" t="n"/>
    </row>
    <row r="315">
      <c r="A315" s="0">
        <f>'Production Log'!A315</f>
        <v/>
      </c>
      <c r="B315" s="0">
        <f>'Production Log'!B315</f>
        <v/>
      </c>
      <c r="C315" s="0">
        <f>'Production Log'!F315</f>
        <v/>
      </c>
      <c r="D315" s="0">
        <f>'Production Log'!W315</f>
        <v/>
      </c>
      <c r="E315" s="0">
        <f>'Production Log'!X315</f>
        <v/>
      </c>
      <c r="F315" s="0">
        <f>'Production Log'!Y315</f>
        <v/>
      </c>
      <c r="G315" s="0">
        <f>'Production Log'!Z315</f>
        <v/>
      </c>
      <c r="H315" s="0">
        <f>'Production Log'!C315</f>
        <v/>
      </c>
      <c r="I315" s="0">
        <f>IF(B315="Sold", "yes", IF(LEN(F315)&gt;1,IF(LEN(G315)&gt;1,IF(LEN(E315)&gt;1,IF(LEN(D315)&gt;1,"yes","no"),"no"),"no") ,"no"))</f>
        <v/>
      </c>
      <c r="J315" s="0">
        <f>IF(B315="Issues","yes", IF(B315="Cosmetic Issue", "yes", IF(B315="Perf Issue", "yes","")))</f>
        <v/>
      </c>
      <c r="K315" s="0">
        <f>IF(B315="Dead", "yes","")</f>
        <v/>
      </c>
      <c r="L315" s="0">
        <f>IF(K315="yes", "Dead", IF(LEN(D315)&lt;2,"Loose", (IF(B315="Sold","Shipped",IF(I315="yes","Assembled","Bonded")))))</f>
        <v/>
      </c>
      <c r="M315" s="0">
        <f>if(L315="Shipped",L315, IF(L315="Loose", L315, if(J315="yes", CONCATENATE("Pending ", L315), IF(I315="yes", IF(B315="Internal", "Internal", L315), IF(L315="Bonded", L315, CONCATENATE(L315, " Bonded"))))))</f>
        <v/>
      </c>
      <c r="N315" s="0">
        <f>if(len(C315)&lt;2, "", if(H315="yes", "certified", IF(ISERROR(SEARCH("TE",C315)), "PMI", "TE")))</f>
        <v/>
      </c>
      <c r="O315" s="0">
        <f>IF(L315="Shipped",'Production Log'!K315,"")</f>
        <v/>
      </c>
      <c r="P315" s="0">
        <f>IF(ISERROR(SEARCH("Bonded", M315)), CONCATENATE(M315," ", N315), M315)</f>
        <v/>
      </c>
      <c r="Q315" s="0" t="s">
        <v>99</v>
      </c>
      <c r="R315" s="0">
        <f>'Production Log'!L315</f>
        <v/>
      </c>
      <c r="S315" s="0" t="s">
        <v>99</v>
      </c>
      <c r="T315" s="0">
        <f>'Production Log'!M315</f>
        <v/>
      </c>
      <c r="U315" s="204">
        <f>'Production Log'!K315</f>
        <v/>
      </c>
      <c r="V315" s="204" t="s">
        <v>77</v>
      </c>
      <c r="W315" s="204" t="n"/>
    </row>
    <row r="316">
      <c r="A316" s="0">
        <f>'Production Log'!A316</f>
        <v/>
      </c>
      <c r="B316" s="0">
        <f>'Production Log'!B316</f>
        <v/>
      </c>
      <c r="C316" s="0">
        <f>'Production Log'!F316</f>
        <v/>
      </c>
      <c r="D316" s="0">
        <f>'Production Log'!W316</f>
        <v/>
      </c>
      <c r="E316" s="0">
        <f>'Production Log'!X316</f>
        <v/>
      </c>
      <c r="F316" s="0">
        <f>'Production Log'!Y316</f>
        <v/>
      </c>
      <c r="G316" s="0">
        <f>'Production Log'!Z316</f>
        <v/>
      </c>
      <c r="H316" s="0">
        <f>'Production Log'!C316</f>
        <v/>
      </c>
      <c r="I316" s="0">
        <f>IF(B316="Sold", "yes", IF(LEN(F316)&gt;1,IF(LEN(G316)&gt;1,IF(LEN(E316)&gt;1,IF(LEN(D316)&gt;1,"yes","no"),"no"),"no") ,"no"))</f>
        <v/>
      </c>
      <c r="J316" s="0">
        <f>IF(B316="Issues","yes", IF(B316="Cosmetic Issue", "yes", IF(B316="Perf Issue", "yes","")))</f>
        <v/>
      </c>
      <c r="K316" s="0">
        <f>IF(B316="Dead", "yes","")</f>
        <v/>
      </c>
      <c r="L316" s="0">
        <f>IF(K316="yes", "Dead", IF(LEN(D316)&lt;2,"Loose", (IF(B316="Sold","Shipped",IF(I316="yes","Assembled","Bonded")))))</f>
        <v/>
      </c>
      <c r="M316" s="0">
        <f>if(L316="Shipped",L316, IF(L316="Loose", L316, if(J316="yes", CONCATENATE("Pending ", L316), IF(I316="yes", IF(B316="Internal", "Internal", L316), IF(L316="Bonded", L316, CONCATENATE(L316, " Bonded"))))))</f>
        <v/>
      </c>
      <c r="N316" s="0">
        <f>if(len(C316)&lt;2, "", if(H316="yes", "certified", IF(ISERROR(SEARCH("TE",C316)), "PMI", "TE")))</f>
        <v/>
      </c>
      <c r="O316" s="0">
        <f>IF(L316="Shipped",'Production Log'!K316,"")</f>
        <v/>
      </c>
      <c r="P316" s="0">
        <f>IF(ISERROR(SEARCH("Bonded", M316)), CONCATENATE(M316," ", N316), M316)</f>
        <v/>
      </c>
      <c r="Q316" s="0" t="s">
        <v>99</v>
      </c>
      <c r="R316" s="0">
        <f>'Production Log'!L316</f>
        <v/>
      </c>
      <c r="S316" s="0" t="s">
        <v>99</v>
      </c>
      <c r="T316" s="0">
        <f>'Production Log'!M316</f>
        <v/>
      </c>
      <c r="U316" s="204">
        <f>'Production Log'!K316</f>
        <v/>
      </c>
      <c r="V316" s="204" t="s">
        <v>77</v>
      </c>
      <c r="W316" s="204" t="n"/>
    </row>
    <row r="317">
      <c r="A317" s="0">
        <f>'Production Log'!A317</f>
        <v/>
      </c>
      <c r="B317" s="0">
        <f>'Production Log'!B317</f>
        <v/>
      </c>
      <c r="C317" s="0">
        <f>'Production Log'!F317</f>
        <v/>
      </c>
      <c r="D317" s="0">
        <f>'Production Log'!W317</f>
        <v/>
      </c>
      <c r="E317" s="0">
        <f>'Production Log'!X317</f>
        <v/>
      </c>
      <c r="F317" s="0">
        <f>'Production Log'!Y317</f>
        <v/>
      </c>
      <c r="G317" s="0">
        <f>'Production Log'!Z317</f>
        <v/>
      </c>
      <c r="H317" s="0">
        <f>'Production Log'!C317</f>
        <v/>
      </c>
      <c r="I317" s="0">
        <f>IF(B317="Sold", "yes", IF(LEN(F317)&gt;1,IF(LEN(G317)&gt;1,IF(LEN(E317)&gt;1,IF(LEN(D317)&gt;1,"yes","no"),"no"),"no") ,"no"))</f>
        <v/>
      </c>
      <c r="J317" s="0">
        <f>IF(B317="Issues","yes", IF(B317="Cosmetic Issue", "yes", IF(B317="Perf Issue", "yes","")))</f>
        <v/>
      </c>
      <c r="K317" s="0">
        <f>IF(B317="Dead", "yes","")</f>
        <v/>
      </c>
      <c r="L317" s="0">
        <f>IF(K317="yes", "Dead", IF(LEN(D317)&lt;2,"Loose", (IF(B317="Sold","Shipped",IF(I317="yes","Assembled","Bonded")))))</f>
        <v/>
      </c>
      <c r="M317" s="0">
        <f>if(L317="Shipped",L317, IF(L317="Loose", L317, if(J317="yes", CONCATENATE("Pending ", L317), IF(I317="yes", IF(B317="Internal", "Internal", L317), IF(L317="Bonded", L317, CONCATENATE(L317, " Bonded"))))))</f>
        <v/>
      </c>
      <c r="N317" s="0">
        <f>if(len(C317)&lt;2, "", if(H317="yes", "certified", IF(ISERROR(SEARCH("TE",C317)), "PMI", "TE")))</f>
        <v/>
      </c>
      <c r="O317" s="0">
        <f>IF(L317="Shipped",'Production Log'!K317,"")</f>
        <v/>
      </c>
      <c r="P317" s="0">
        <f>IF(ISERROR(SEARCH("Bonded", M317)), CONCATENATE(M317," ", N317), M317)</f>
        <v/>
      </c>
      <c r="Q317" s="0" t="s">
        <v>99</v>
      </c>
      <c r="R317" s="0">
        <f>'Production Log'!L317</f>
        <v/>
      </c>
      <c r="S317" s="0" t="s">
        <v>99</v>
      </c>
      <c r="T317" s="0">
        <f>'Production Log'!M317</f>
        <v/>
      </c>
      <c r="U317" s="204">
        <f>'Production Log'!K317</f>
        <v/>
      </c>
      <c r="V317" s="204" t="s">
        <v>77</v>
      </c>
      <c r="W317" s="204" t="n"/>
    </row>
    <row r="318">
      <c r="A318" s="0">
        <f>'Production Log'!A318</f>
        <v/>
      </c>
      <c r="B318" s="0">
        <f>'Production Log'!B318</f>
        <v/>
      </c>
      <c r="C318" s="0">
        <f>'Production Log'!F318</f>
        <v/>
      </c>
      <c r="D318" s="0">
        <f>'Production Log'!W318</f>
        <v/>
      </c>
      <c r="E318" s="0">
        <f>'Production Log'!X318</f>
        <v/>
      </c>
      <c r="F318" s="0">
        <f>'Production Log'!Y318</f>
        <v/>
      </c>
      <c r="G318" s="0">
        <f>'Production Log'!Z318</f>
        <v/>
      </c>
      <c r="H318" s="0">
        <f>'Production Log'!C318</f>
        <v/>
      </c>
      <c r="I318" s="0">
        <f>IF(B318="Sold", "yes", IF(LEN(F318)&gt;1,IF(LEN(G318)&gt;1,IF(LEN(E318)&gt;1,IF(LEN(D318)&gt;1,"yes","no"),"no"),"no") ,"no"))</f>
        <v/>
      </c>
      <c r="J318" s="0">
        <f>IF(B318="Issues","yes", IF(B318="Cosmetic Issue", "yes", IF(B318="Perf Issue", "yes","")))</f>
        <v/>
      </c>
      <c r="K318" s="0">
        <f>IF(B318="Dead", "yes","")</f>
        <v/>
      </c>
      <c r="L318" s="0">
        <f>IF(K318="yes", "Dead", IF(LEN(D318)&lt;2,"Loose", (IF(B318="Sold","Shipped",IF(I318="yes","Assembled","Bonded")))))</f>
        <v/>
      </c>
      <c r="M318" s="0">
        <f>if(L318="Shipped",L318, IF(L318="Loose", L318, if(J318="yes", CONCATENATE("Pending ", L318), IF(I318="yes", IF(B318="Internal", "Internal", L318), IF(L318="Bonded", L318, CONCATENATE(L318, " Bonded"))))))</f>
        <v/>
      </c>
      <c r="N318" s="0">
        <f>if(len(C318)&lt;2, "", if(H318="yes", "certified", IF(ISERROR(SEARCH("TE",C318)), "PMI", "TE")))</f>
        <v/>
      </c>
      <c r="O318" s="0">
        <f>IF(L318="Shipped",'Production Log'!K318,"")</f>
        <v/>
      </c>
      <c r="P318" s="0">
        <f>IF(ISERROR(SEARCH("Bonded", M318)), CONCATENATE(M318," ", N318), M318)</f>
        <v/>
      </c>
      <c r="Q318" s="0" t="s">
        <v>99</v>
      </c>
      <c r="R318" s="0">
        <f>'Production Log'!L318</f>
        <v/>
      </c>
      <c r="S318" s="0" t="s">
        <v>99</v>
      </c>
      <c r="T318" s="0">
        <f>'Production Log'!M318</f>
        <v/>
      </c>
      <c r="U318" s="204">
        <f>'Production Log'!K318</f>
        <v/>
      </c>
      <c r="V318" s="204" t="s">
        <v>77</v>
      </c>
      <c r="W318" s="204" t="n"/>
    </row>
    <row r="319">
      <c r="A319" s="0">
        <f>'Production Log'!A319</f>
        <v/>
      </c>
      <c r="B319" s="0">
        <f>'Production Log'!B319</f>
        <v/>
      </c>
      <c r="C319" s="0">
        <f>'Production Log'!F319</f>
        <v/>
      </c>
      <c r="D319" s="0">
        <f>'Production Log'!W319</f>
        <v/>
      </c>
      <c r="E319" s="0">
        <f>'Production Log'!X319</f>
        <v/>
      </c>
      <c r="F319" s="0">
        <f>'Production Log'!Y319</f>
        <v/>
      </c>
      <c r="G319" s="0">
        <f>'Production Log'!Z319</f>
        <v/>
      </c>
      <c r="H319" s="0">
        <f>'Production Log'!C319</f>
        <v/>
      </c>
      <c r="I319" s="0">
        <f>IF(B319="Sold", "yes", IF(LEN(F319)&gt;1,IF(LEN(G319)&gt;1,IF(LEN(E319)&gt;1,IF(LEN(D319)&gt;1,"yes","no"),"no"),"no") ,"no"))</f>
        <v/>
      </c>
      <c r="J319" s="0">
        <f>IF(B319="Issues","yes", IF(B319="Cosmetic Issue", "yes", IF(B319="Perf Issue", "yes","")))</f>
        <v/>
      </c>
      <c r="K319" s="0">
        <f>IF(B319="Dead", "yes","")</f>
        <v/>
      </c>
      <c r="L319" s="0">
        <f>IF(K319="yes", "Dead", IF(LEN(D319)&lt;2,"Loose", (IF(B319="Sold","Shipped",IF(I319="yes","Assembled","Bonded")))))</f>
        <v/>
      </c>
      <c r="M319" s="0">
        <f>if(L319="Shipped",L319, IF(L319="Loose", L319, if(J319="yes", CONCATENATE("Pending ", L319), IF(I319="yes", IF(B319="Internal", "Internal", L319), IF(L319="Bonded", L319, CONCATENATE(L319, " Bonded"))))))</f>
        <v/>
      </c>
      <c r="N319" s="0">
        <f>if(len(C319)&lt;2, "", if(H319="yes", "certified", IF(ISERROR(SEARCH("TE",C319)), "PMI", "TE")))</f>
        <v/>
      </c>
      <c r="O319" s="0">
        <f>IF(L319="Shipped",'Production Log'!K319,"")</f>
        <v/>
      </c>
      <c r="P319" s="0">
        <f>IF(ISERROR(SEARCH("Bonded", M319)), CONCATENATE(M319," ", N319), M319)</f>
        <v/>
      </c>
      <c r="Q319" s="0" t="s">
        <v>99</v>
      </c>
      <c r="R319" s="0">
        <f>'Production Log'!L319</f>
        <v/>
      </c>
      <c r="S319" s="0" t="s">
        <v>99</v>
      </c>
      <c r="T319" s="0">
        <f>'Production Log'!M319</f>
        <v/>
      </c>
      <c r="U319" s="204">
        <f>'Production Log'!K319</f>
        <v/>
      </c>
      <c r="V319" s="204" t="s">
        <v>77</v>
      </c>
      <c r="W319" s="204" t="n"/>
    </row>
    <row r="320">
      <c r="A320" s="0">
        <f>'Production Log'!A320</f>
        <v/>
      </c>
      <c r="B320" s="0">
        <f>'Production Log'!B320</f>
        <v/>
      </c>
      <c r="C320" s="0">
        <f>'Production Log'!F320</f>
        <v/>
      </c>
      <c r="D320" s="0">
        <f>'Production Log'!W320</f>
        <v/>
      </c>
      <c r="E320" s="0">
        <f>'Production Log'!X320</f>
        <v/>
      </c>
      <c r="F320" s="0">
        <f>'Production Log'!Y320</f>
        <v/>
      </c>
      <c r="G320" s="0">
        <f>'Production Log'!Z320</f>
        <v/>
      </c>
      <c r="H320" s="0">
        <f>'Production Log'!C320</f>
        <v/>
      </c>
      <c r="I320" s="0">
        <f>IF(B320="Sold", "yes", IF(LEN(F320)&gt;1,IF(LEN(G320)&gt;1,IF(LEN(E320)&gt;1,IF(LEN(D320)&gt;1,"yes","no"),"no"),"no") ,"no"))</f>
        <v/>
      </c>
      <c r="J320" s="0">
        <f>IF(B320="Issues","yes", IF(B320="Cosmetic Issue", "yes", IF(B320="Perf Issue", "yes","")))</f>
        <v/>
      </c>
      <c r="K320" s="0">
        <f>IF(B320="Dead", "yes","")</f>
        <v/>
      </c>
      <c r="L320" s="0">
        <f>IF(K320="yes", "Dead", IF(LEN(D320)&lt;2,"Loose", (IF(B320="Sold","Shipped",IF(I320="yes","Assembled","Bonded")))))</f>
        <v/>
      </c>
      <c r="M320" s="0">
        <f>if(L320="Shipped",L320, IF(L320="Loose", L320, if(J320="yes", CONCATENATE("Pending ", L320), IF(I320="yes", IF(B320="Internal", "Internal", L320), IF(L320="Bonded", L320, CONCATENATE(L320, " Bonded"))))))</f>
        <v/>
      </c>
      <c r="N320" s="0">
        <f>if(len(C320)&lt;2, "", if(H320="yes", "certified", IF(ISERROR(SEARCH("TE",C320)), "PMI", "TE")))</f>
        <v/>
      </c>
      <c r="O320" s="0">
        <f>IF(L320="Shipped",'Production Log'!K320,"")</f>
        <v/>
      </c>
      <c r="P320" s="0">
        <f>IF(ISERROR(SEARCH("Bonded", M320)), CONCATENATE(M320," ", N320), M320)</f>
        <v/>
      </c>
      <c r="Q320" s="0" t="s">
        <v>99</v>
      </c>
      <c r="R320" s="0">
        <f>'Production Log'!L320</f>
        <v/>
      </c>
      <c r="S320" s="0" t="s">
        <v>99</v>
      </c>
      <c r="T320" s="0">
        <f>'Production Log'!M320</f>
        <v/>
      </c>
      <c r="U320" s="204">
        <f>'Production Log'!K320</f>
        <v/>
      </c>
      <c r="V320" s="204" t="s">
        <v>77</v>
      </c>
      <c r="W320" s="204" t="n"/>
    </row>
    <row r="321">
      <c r="A321" s="0">
        <f>'Production Log'!A321</f>
        <v/>
      </c>
      <c r="B321" s="0">
        <f>'Production Log'!B321</f>
        <v/>
      </c>
      <c r="C321" s="0">
        <f>'Production Log'!F321</f>
        <v/>
      </c>
      <c r="D321" s="0">
        <f>'Production Log'!W321</f>
        <v/>
      </c>
      <c r="E321" s="0">
        <f>'Production Log'!X321</f>
        <v/>
      </c>
      <c r="F321" s="0">
        <f>'Production Log'!Y321</f>
        <v/>
      </c>
      <c r="G321" s="0">
        <f>'Production Log'!Z321</f>
        <v/>
      </c>
      <c r="H321" s="0">
        <f>'Production Log'!C321</f>
        <v/>
      </c>
      <c r="I321" s="0">
        <f>IF(B321="Sold", "yes", IF(LEN(F321)&gt;1,IF(LEN(G321)&gt;1,IF(LEN(E321)&gt;1,IF(LEN(D321)&gt;1,"yes","no"),"no"),"no") ,"no"))</f>
        <v/>
      </c>
      <c r="J321" s="0">
        <f>IF(B321="Issues","yes", IF(B321="Cosmetic Issue", "yes", IF(B321="Perf Issue", "yes","")))</f>
        <v/>
      </c>
      <c r="K321" s="0">
        <f>IF(B321="Dead", "yes","")</f>
        <v/>
      </c>
      <c r="L321" s="0">
        <f>IF(K321="yes", "Dead", IF(LEN(D321)&lt;2,"Loose", (IF(B321="Sold","Shipped",IF(I321="yes","Assembled","Bonded")))))</f>
        <v/>
      </c>
      <c r="M321" s="0">
        <f>if(L321="Shipped",L321, IF(L321="Loose", L321, if(J321="yes", CONCATENATE("Pending ", L321), IF(I321="yes", IF(B321="Internal", "Internal", L321), IF(L321="Bonded", L321, CONCATENATE(L321, " Bonded"))))))</f>
        <v/>
      </c>
      <c r="N321" s="0">
        <f>if(len(C321)&lt;2, "", if(H321="yes", "certified", IF(ISERROR(SEARCH("TE",C321)), "PMI", "TE")))</f>
        <v/>
      </c>
      <c r="O321" s="0">
        <f>IF(L321="Shipped",'Production Log'!K321,"")</f>
        <v/>
      </c>
      <c r="P321" s="0">
        <f>IF(ISERROR(SEARCH("Bonded", M321)), CONCATENATE(M321," ", N321), M321)</f>
        <v/>
      </c>
      <c r="Q321" s="0" t="s">
        <v>99</v>
      </c>
      <c r="R321" s="0">
        <f>'Production Log'!L321</f>
        <v/>
      </c>
      <c r="S321" s="0" t="s">
        <v>99</v>
      </c>
      <c r="T321" s="0">
        <f>'Production Log'!M321</f>
        <v/>
      </c>
      <c r="U321" s="204">
        <f>'Production Log'!K321</f>
        <v/>
      </c>
      <c r="V321" s="204" t="s">
        <v>77</v>
      </c>
      <c r="W321" s="204" t="n"/>
    </row>
    <row r="322">
      <c r="A322" s="0">
        <f>'Production Log'!A322</f>
        <v/>
      </c>
      <c r="B322" s="0">
        <f>'Production Log'!B322</f>
        <v/>
      </c>
      <c r="C322" s="0">
        <f>'Production Log'!F322</f>
        <v/>
      </c>
      <c r="D322" s="0">
        <f>'Production Log'!W322</f>
        <v/>
      </c>
      <c r="E322" s="0">
        <f>'Production Log'!X322</f>
        <v/>
      </c>
      <c r="F322" s="0">
        <f>'Production Log'!Y322</f>
        <v/>
      </c>
      <c r="G322" s="0">
        <f>'Production Log'!Z322</f>
        <v/>
      </c>
      <c r="H322" s="0">
        <f>'Production Log'!C322</f>
        <v/>
      </c>
      <c r="I322" s="0">
        <f>IF(B322="Sold", "yes", IF(LEN(F322)&gt;1,IF(LEN(G322)&gt;1,IF(LEN(E322)&gt;1,IF(LEN(D322)&gt;1,"yes","no"),"no"),"no") ,"no"))</f>
        <v/>
      </c>
      <c r="J322" s="0">
        <f>IF(B322="Issues","yes", IF(B322="Cosmetic Issue", "yes", IF(B322="Perf Issue", "yes","")))</f>
        <v/>
      </c>
      <c r="K322" s="0">
        <f>IF(B322="Dead", "yes","")</f>
        <v/>
      </c>
      <c r="L322" s="0">
        <f>IF(K322="yes", "Dead", IF(LEN(D322)&lt;2,"Loose", (IF(B322="Sold","Shipped",IF(I322="yes","Assembled","Bonded")))))</f>
        <v/>
      </c>
      <c r="M322" s="0">
        <f>if(L322="Shipped",L322, IF(L322="Loose", L322, if(J322="yes", CONCATENATE("Pending ", L322), IF(I322="yes", IF(B322="Internal", "Internal", L322), IF(L322="Bonded", L322, CONCATENATE(L322, " Bonded"))))))</f>
        <v/>
      </c>
      <c r="N322" s="0">
        <f>if(len(C322)&lt;2, "", if(H322="yes", "certified", IF(ISERROR(SEARCH("TE",C322)), "PMI", "TE")))</f>
        <v/>
      </c>
      <c r="O322" s="0">
        <f>IF(L322="Shipped",'Production Log'!K322,"")</f>
        <v/>
      </c>
      <c r="P322" s="0">
        <f>IF(ISERROR(SEARCH("Bonded", M322)), CONCATENATE(M322," ", N322), M322)</f>
        <v/>
      </c>
      <c r="Q322" s="0" t="s">
        <v>99</v>
      </c>
      <c r="R322" s="0">
        <f>'Production Log'!L322</f>
        <v/>
      </c>
      <c r="S322" s="0" t="s">
        <v>99</v>
      </c>
      <c r="T322" s="0">
        <f>'Production Log'!M322</f>
        <v/>
      </c>
      <c r="U322" s="204">
        <f>'Production Log'!K322</f>
        <v/>
      </c>
      <c r="V322" s="204" t="s">
        <v>77</v>
      </c>
      <c r="W322" s="204" t="n"/>
    </row>
    <row r="323">
      <c r="A323" s="0">
        <f>'Production Log'!A323</f>
        <v/>
      </c>
      <c r="B323" s="0">
        <f>'Production Log'!B323</f>
        <v/>
      </c>
      <c r="C323" s="0">
        <f>'Production Log'!F323</f>
        <v/>
      </c>
      <c r="D323" s="0">
        <f>'Production Log'!W323</f>
        <v/>
      </c>
      <c r="E323" s="0">
        <f>'Production Log'!X323</f>
        <v/>
      </c>
      <c r="F323" s="0">
        <f>'Production Log'!Y323</f>
        <v/>
      </c>
      <c r="G323" s="0">
        <f>'Production Log'!Z323</f>
        <v/>
      </c>
      <c r="H323" s="0">
        <f>'Production Log'!C323</f>
        <v/>
      </c>
      <c r="I323" s="0">
        <f>IF(B323="Sold", "yes", IF(LEN(F323)&gt;1,IF(LEN(G323)&gt;1,IF(LEN(E323)&gt;1,IF(LEN(D323)&gt;1,"yes","no"),"no"),"no") ,"no"))</f>
        <v/>
      </c>
      <c r="J323" s="0">
        <f>IF(B323="Issues","yes", IF(B323="Cosmetic Issue", "yes", IF(B323="Perf Issue", "yes","")))</f>
        <v/>
      </c>
      <c r="K323" s="0">
        <f>IF(B323="Dead", "yes","")</f>
        <v/>
      </c>
      <c r="L323" s="0">
        <f>IF(K323="yes", "Dead", IF(LEN(D323)&lt;2,"Loose", (IF(B323="Sold","Shipped",IF(I323="yes","Assembled","Bonded")))))</f>
        <v/>
      </c>
      <c r="M323" s="0">
        <f>if(L323="Shipped",L323, IF(L323="Loose", L323, if(J323="yes", CONCATENATE("Pending ", L323), IF(I323="yes", IF(B323="Internal", "Internal", L323), IF(L323="Bonded", L323, CONCATENATE(L323, " Bonded"))))))</f>
        <v/>
      </c>
      <c r="N323" s="0">
        <f>if(len(C323)&lt;2, "", if(H323="yes", "certified", IF(ISERROR(SEARCH("TE",C323)), "PMI", "TE")))</f>
        <v/>
      </c>
      <c r="O323" s="0">
        <f>IF(L323="Shipped",'Production Log'!K323,"")</f>
        <v/>
      </c>
      <c r="P323" s="0">
        <f>IF(ISERROR(SEARCH("Bonded", M323)), CONCATENATE(M323," ", N323), M323)</f>
        <v/>
      </c>
      <c r="Q323" s="0" t="s">
        <v>99</v>
      </c>
      <c r="R323" s="0">
        <f>'Production Log'!L323</f>
        <v/>
      </c>
      <c r="S323" s="0" t="s">
        <v>99</v>
      </c>
      <c r="T323" s="0">
        <f>'Production Log'!M323</f>
        <v/>
      </c>
      <c r="U323" s="204">
        <f>'Production Log'!K323</f>
        <v/>
      </c>
      <c r="V323" s="204" t="s">
        <v>77</v>
      </c>
      <c r="W323" s="204" t="n"/>
    </row>
    <row r="324">
      <c r="A324" s="0">
        <f>'Production Log'!A324</f>
        <v/>
      </c>
      <c r="B324" s="0">
        <f>'Production Log'!B324</f>
        <v/>
      </c>
      <c r="C324" s="0">
        <f>'Production Log'!F324</f>
        <v/>
      </c>
      <c r="D324" s="0">
        <f>'Production Log'!W324</f>
        <v/>
      </c>
      <c r="E324" s="0">
        <f>'Production Log'!X324</f>
        <v/>
      </c>
      <c r="F324" s="0">
        <f>'Production Log'!Y324</f>
        <v/>
      </c>
      <c r="G324" s="0">
        <f>'Production Log'!Z324</f>
        <v/>
      </c>
      <c r="H324" s="0">
        <f>'Production Log'!C324</f>
        <v/>
      </c>
      <c r="I324" s="0">
        <f>IF(B324="Sold", "yes", IF(LEN(F324)&gt;1,IF(LEN(G324)&gt;1,IF(LEN(E324)&gt;1,IF(LEN(D324)&gt;1,"yes","no"),"no"),"no") ,"no"))</f>
        <v/>
      </c>
      <c r="J324" s="0">
        <f>IF(B324="Issues","yes", IF(B324="Cosmetic Issue", "yes", IF(B324="Perf Issue", "yes","")))</f>
        <v/>
      </c>
      <c r="K324" s="0">
        <f>IF(B324="Dead", "yes","")</f>
        <v/>
      </c>
      <c r="L324" s="0">
        <f>IF(K324="yes", "Dead", IF(LEN(D324)&lt;2,"Loose", (IF(B324="Sold","Shipped",IF(I324="yes","Assembled","Bonded")))))</f>
        <v/>
      </c>
      <c r="M324" s="0">
        <f>if(L324="Shipped",L324, IF(L324="Loose", L324, if(J324="yes", CONCATENATE("Pending ", L324), IF(I324="yes", IF(B324="Internal", "Internal", L324), IF(L324="Bonded", L324, CONCATENATE(L324, " Bonded"))))))</f>
        <v/>
      </c>
      <c r="N324" s="0">
        <f>if(len(C324)&lt;2, "", if(H324="yes", "certified", IF(ISERROR(SEARCH("TE",C324)), "PMI", "TE")))</f>
        <v/>
      </c>
      <c r="O324" s="0">
        <f>IF(L324="Shipped",'Production Log'!K324,"")</f>
        <v/>
      </c>
      <c r="P324" s="0">
        <f>IF(ISERROR(SEARCH("Bonded", M324)), CONCATENATE(M324," ", N324), M324)</f>
        <v/>
      </c>
      <c r="Q324" s="0" t="s">
        <v>99</v>
      </c>
      <c r="R324" s="0">
        <f>'Production Log'!L324</f>
        <v/>
      </c>
      <c r="S324" s="0" t="s">
        <v>99</v>
      </c>
      <c r="T324" s="0">
        <f>'Production Log'!M324</f>
        <v/>
      </c>
      <c r="U324" s="204">
        <f>'Production Log'!K324</f>
        <v/>
      </c>
      <c r="V324" s="204" t="s">
        <v>77</v>
      </c>
      <c r="W324" s="204" t="n"/>
    </row>
    <row r="325">
      <c r="A325" s="0">
        <f>'Production Log'!A325</f>
        <v/>
      </c>
      <c r="B325" s="0">
        <f>'Production Log'!B325</f>
        <v/>
      </c>
      <c r="C325" s="0">
        <f>'Production Log'!F325</f>
        <v/>
      </c>
      <c r="D325" s="0">
        <f>'Production Log'!W325</f>
        <v/>
      </c>
      <c r="E325" s="0">
        <f>'Production Log'!X325</f>
        <v/>
      </c>
      <c r="F325" s="0">
        <f>'Production Log'!Y325</f>
        <v/>
      </c>
      <c r="G325" s="0">
        <f>'Production Log'!Z325</f>
        <v/>
      </c>
      <c r="H325" s="0">
        <f>'Production Log'!C325</f>
        <v/>
      </c>
      <c r="I325" s="0">
        <f>IF(B325="Sold", "yes", IF(LEN(F325)&gt;1,IF(LEN(G325)&gt;1,IF(LEN(E325)&gt;1,IF(LEN(D325)&gt;1,"yes","no"),"no"),"no") ,"no"))</f>
        <v/>
      </c>
      <c r="J325" s="0">
        <f>IF(B325="Issues","yes", IF(B325="Cosmetic Issue", "yes", IF(B325="Perf Issue", "yes","")))</f>
        <v/>
      </c>
      <c r="K325" s="0">
        <f>IF(B325="Dead", "yes","")</f>
        <v/>
      </c>
      <c r="L325" s="0">
        <f>IF(K325="yes", "Dead", IF(LEN(D325)&lt;2,"Loose", (IF(B325="Sold","Shipped",IF(I325="yes","Assembled","Bonded")))))</f>
        <v/>
      </c>
      <c r="M325" s="0">
        <f>if(L325="Shipped",L325, IF(L325="Loose", L325, if(J325="yes", CONCATENATE("Pending ", L325), IF(I325="yes", IF(B325="Internal", "Internal", L325), IF(L325="Bonded", L325, CONCATENATE(L325, " Bonded"))))))</f>
        <v/>
      </c>
      <c r="N325" s="0">
        <f>if(len(C325)&lt;2, "", if(H325="yes", "certified", IF(ISERROR(SEARCH("TE",C325)), "PMI", "TE")))</f>
        <v/>
      </c>
      <c r="O325" s="0">
        <f>IF(L325="Shipped",'Production Log'!K325,"")</f>
        <v/>
      </c>
      <c r="P325" s="0">
        <f>IF(ISERROR(SEARCH("Bonded", M325)), CONCATENATE(M325," ", N325), M325)</f>
        <v/>
      </c>
      <c r="Q325" s="0" t="s">
        <v>99</v>
      </c>
      <c r="R325" s="0">
        <f>'Production Log'!L325</f>
        <v/>
      </c>
      <c r="S325" s="0" t="s">
        <v>99</v>
      </c>
      <c r="T325" s="0">
        <f>'Production Log'!M325</f>
        <v/>
      </c>
      <c r="U325" s="204">
        <f>'Production Log'!K325</f>
        <v/>
      </c>
      <c r="V325" s="204" t="s">
        <v>77</v>
      </c>
      <c r="W325" s="204" t="n"/>
    </row>
    <row r="326">
      <c r="A326" s="0">
        <f>'Production Log'!A326</f>
        <v/>
      </c>
      <c r="B326" s="0">
        <f>'Production Log'!B326</f>
        <v/>
      </c>
      <c r="C326" s="0">
        <f>'Production Log'!F326</f>
        <v/>
      </c>
      <c r="D326" s="0">
        <f>'Production Log'!W326</f>
        <v/>
      </c>
      <c r="E326" s="0">
        <f>'Production Log'!X326</f>
        <v/>
      </c>
      <c r="F326" s="0">
        <f>'Production Log'!Y326</f>
        <v/>
      </c>
      <c r="G326" s="0">
        <f>'Production Log'!Z326</f>
        <v/>
      </c>
      <c r="H326" s="0">
        <f>'Production Log'!C326</f>
        <v/>
      </c>
      <c r="I326" s="0">
        <f>IF(B326="Sold", "yes", IF(LEN(F326)&gt;1,IF(LEN(G326)&gt;1,IF(LEN(E326)&gt;1,IF(LEN(D326)&gt;1,"yes","no"),"no"),"no") ,"no"))</f>
        <v/>
      </c>
      <c r="J326" s="0">
        <f>IF(B326="Issues","yes", IF(B326="Cosmetic Issue", "yes", IF(B326="Perf Issue", "yes","")))</f>
        <v/>
      </c>
      <c r="K326" s="0">
        <f>IF(B326="Dead", "yes","")</f>
        <v/>
      </c>
      <c r="L326" s="0">
        <f>IF(K326="yes", "Dead", IF(LEN(D326)&lt;2,"Loose", (IF(B326="Sold","Shipped",IF(I326="yes","Assembled","Bonded")))))</f>
        <v/>
      </c>
      <c r="M326" s="0">
        <f>if(L326="Shipped",L326, IF(L326="Loose", L326, if(J326="yes", CONCATENATE("Pending ", L326), IF(I326="yes", IF(B326="Internal", "Internal", L326), IF(L326="Bonded", L326, CONCATENATE(L326, " Bonded"))))))</f>
        <v/>
      </c>
      <c r="N326" s="0">
        <f>if(len(C326)&lt;2, "", if(H326="yes", "certified", IF(ISERROR(SEARCH("TE",C326)), "PMI", "TE")))</f>
        <v/>
      </c>
      <c r="O326" s="0">
        <f>IF(L326="Shipped",'Production Log'!K326,"")</f>
        <v/>
      </c>
      <c r="P326" s="0">
        <f>IF(ISERROR(SEARCH("Bonded", M326)), CONCATENATE(M326," ", N326), M326)</f>
        <v/>
      </c>
      <c r="Q326" s="0" t="s">
        <v>99</v>
      </c>
      <c r="R326" s="0">
        <f>'Production Log'!L326</f>
        <v/>
      </c>
      <c r="S326" s="0" t="s">
        <v>99</v>
      </c>
      <c r="T326" s="0">
        <f>'Production Log'!M326</f>
        <v/>
      </c>
      <c r="U326" s="204">
        <f>'Production Log'!K326</f>
        <v/>
      </c>
      <c r="V326" s="204" t="s">
        <v>77</v>
      </c>
      <c r="W326" s="204" t="n"/>
    </row>
    <row r="327">
      <c r="A327" s="0">
        <f>'Production Log'!A327</f>
        <v/>
      </c>
      <c r="B327" s="0">
        <f>'Production Log'!B327</f>
        <v/>
      </c>
      <c r="C327" s="0">
        <f>'Production Log'!F327</f>
        <v/>
      </c>
      <c r="D327" s="0">
        <f>'Production Log'!W327</f>
        <v/>
      </c>
      <c r="E327" s="0">
        <f>'Production Log'!X327</f>
        <v/>
      </c>
      <c r="F327" s="0">
        <f>'Production Log'!Y327</f>
        <v/>
      </c>
      <c r="G327" s="0">
        <f>'Production Log'!Z327</f>
        <v/>
      </c>
      <c r="H327" s="0">
        <f>'Production Log'!C327</f>
        <v/>
      </c>
      <c r="I327" s="0">
        <f>IF(B327="Sold", "yes", IF(LEN(F327)&gt;1,IF(LEN(G327)&gt;1,IF(LEN(E327)&gt;1,IF(LEN(D327)&gt;1,"yes","no"),"no"),"no") ,"no"))</f>
        <v/>
      </c>
      <c r="J327" s="0">
        <f>IF(B327="Issues","yes", IF(B327="Cosmetic Issue", "yes", IF(B327="Perf Issue", "yes","")))</f>
        <v/>
      </c>
      <c r="K327" s="0">
        <f>IF(B327="Dead", "yes","")</f>
        <v/>
      </c>
      <c r="L327" s="0">
        <f>IF(K327="yes", "Dead", IF(LEN(D327)&lt;2,"Loose", (IF(B327="Sold","Shipped",IF(I327="yes","Assembled","Bonded")))))</f>
        <v/>
      </c>
      <c r="M327" s="0">
        <f>if(L327="Shipped",L327, IF(L327="Loose", L327, if(J327="yes", CONCATENATE("Pending ", L327), IF(I327="yes", IF(B327="Internal", "Internal", L327), IF(L327="Bonded", L327, CONCATENATE(L327, " Bonded"))))))</f>
        <v/>
      </c>
      <c r="N327" s="0">
        <f>if(len(C327)&lt;2, "", if(H327="yes", "certified", IF(ISERROR(SEARCH("TE",C327)), "PMI", "TE")))</f>
        <v/>
      </c>
      <c r="O327" s="0">
        <f>IF(L327="Shipped",'Production Log'!K327,"")</f>
        <v/>
      </c>
      <c r="P327" s="0">
        <f>IF(ISERROR(SEARCH("Bonded", M327)), CONCATENATE(M327," ", N327), M327)</f>
        <v/>
      </c>
      <c r="Q327" s="0" t="s">
        <v>99</v>
      </c>
      <c r="R327" s="0">
        <f>'Production Log'!L327</f>
        <v/>
      </c>
      <c r="S327" s="0" t="s">
        <v>99</v>
      </c>
      <c r="T327" s="0">
        <f>'Production Log'!M327</f>
        <v/>
      </c>
      <c r="U327" s="204">
        <f>'Production Log'!K327</f>
        <v/>
      </c>
      <c r="V327" s="204" t="s">
        <v>77</v>
      </c>
      <c r="W327" s="204" t="n"/>
    </row>
    <row r="328">
      <c r="A328" s="0">
        <f>'Production Log'!A328</f>
        <v/>
      </c>
      <c r="B328" s="0">
        <f>'Production Log'!B328</f>
        <v/>
      </c>
      <c r="C328" s="0">
        <f>'Production Log'!F328</f>
        <v/>
      </c>
      <c r="D328" s="0">
        <f>'Production Log'!W328</f>
        <v/>
      </c>
      <c r="E328" s="0">
        <f>'Production Log'!X328</f>
        <v/>
      </c>
      <c r="F328" s="0">
        <f>'Production Log'!Y328</f>
        <v/>
      </c>
      <c r="G328" s="0">
        <f>'Production Log'!Z328</f>
        <v/>
      </c>
      <c r="H328" s="0">
        <f>'Production Log'!C328</f>
        <v/>
      </c>
      <c r="I328" s="0">
        <f>IF(B328="Sold", "yes", IF(LEN(F328)&gt;1,IF(LEN(G328)&gt;1,IF(LEN(E328)&gt;1,IF(LEN(D328)&gt;1,"yes","no"),"no"),"no") ,"no"))</f>
        <v/>
      </c>
      <c r="J328" s="0">
        <f>IF(B328="Issues","yes", IF(B328="Cosmetic Issue", "yes", IF(B328="Perf Issue", "yes","")))</f>
        <v/>
      </c>
      <c r="K328" s="0">
        <f>IF(B328="Dead", "yes","")</f>
        <v/>
      </c>
      <c r="L328" s="0">
        <f>IF(K328="yes", "Dead", IF(LEN(D328)&lt;2,"Loose", (IF(B328="Sold","Shipped",IF(I328="yes","Assembled","Bonded")))))</f>
        <v/>
      </c>
      <c r="M328" s="0">
        <f>if(L328="Shipped",L328, IF(L328="Loose", L328, if(J328="yes", CONCATENATE("Pending ", L328), IF(I328="yes", IF(B328="Internal", "Internal", L328), IF(L328="Bonded", L328, CONCATENATE(L328, " Bonded"))))))</f>
        <v/>
      </c>
      <c r="N328" s="0">
        <f>if(len(C328)&lt;2, "", if(H328="yes", "certified", IF(ISERROR(SEARCH("TE",C328)), "PMI", "TE")))</f>
        <v/>
      </c>
      <c r="O328" s="0">
        <f>IF(L328="Shipped",'Production Log'!K328,"")</f>
        <v/>
      </c>
      <c r="P328" s="0">
        <f>IF(ISERROR(SEARCH("Bonded", M328)), CONCATENATE(M328," ", N328), M328)</f>
        <v/>
      </c>
      <c r="Q328" s="0" t="s">
        <v>99</v>
      </c>
      <c r="R328" s="0">
        <f>'Production Log'!L328</f>
        <v/>
      </c>
      <c r="S328" s="0" t="s">
        <v>99</v>
      </c>
      <c r="T328" s="0">
        <f>'Production Log'!M328</f>
        <v/>
      </c>
      <c r="U328" s="204">
        <f>'Production Log'!K328</f>
        <v/>
      </c>
      <c r="V328" s="204" t="s">
        <v>77</v>
      </c>
      <c r="W328" s="204" t="n"/>
    </row>
    <row r="329">
      <c r="A329" s="0">
        <f>'Production Log'!A329</f>
        <v/>
      </c>
      <c r="B329" s="0">
        <f>'Production Log'!B329</f>
        <v/>
      </c>
      <c r="C329" s="0">
        <f>'Production Log'!F329</f>
        <v/>
      </c>
      <c r="D329" s="0">
        <f>'Production Log'!W329</f>
        <v/>
      </c>
      <c r="E329" s="0">
        <f>'Production Log'!X329</f>
        <v/>
      </c>
      <c r="F329" s="0">
        <f>'Production Log'!Y329</f>
        <v/>
      </c>
      <c r="G329" s="0">
        <f>'Production Log'!Z329</f>
        <v/>
      </c>
      <c r="H329" s="0">
        <f>'Production Log'!C329</f>
        <v/>
      </c>
      <c r="I329" s="0">
        <f>IF(B329="Sold", "yes", IF(LEN(F329)&gt;1,IF(LEN(G329)&gt;1,IF(LEN(E329)&gt;1,IF(LEN(D329)&gt;1,"yes","no"),"no"),"no") ,"no"))</f>
        <v/>
      </c>
      <c r="J329" s="0">
        <f>IF(B329="Issues","yes", IF(B329="Cosmetic Issue", "yes", IF(B329="Perf Issue", "yes","")))</f>
        <v/>
      </c>
      <c r="K329" s="0">
        <f>IF(B329="Dead", "yes","")</f>
        <v/>
      </c>
      <c r="L329" s="0">
        <f>IF(K329="yes", "Dead", IF(LEN(D329)&lt;2,"Loose", (IF(B329="Sold","Shipped",IF(I329="yes","Assembled","Bonded")))))</f>
        <v/>
      </c>
      <c r="M329" s="0">
        <f>if(L329="Shipped",L329, IF(L329="Loose", L329, if(J329="yes", CONCATENATE("Pending ", L329), IF(I329="yes", IF(B329="Internal", "Internal", L329), IF(L329="Bonded", L329, CONCATENATE(L329, " Bonded"))))))</f>
        <v/>
      </c>
      <c r="N329" s="0">
        <f>if(len(C329)&lt;2, "", if(H329="yes", "certified", IF(ISERROR(SEARCH("TE",C329)), "PMI", "TE")))</f>
        <v/>
      </c>
      <c r="O329" s="0">
        <f>IF(L329="Shipped",'Production Log'!K329,"")</f>
        <v/>
      </c>
      <c r="P329" s="0">
        <f>IF(ISERROR(SEARCH("Bonded", M329)), CONCATENATE(M329," ", N329), M329)</f>
        <v/>
      </c>
      <c r="Q329" s="0" t="s">
        <v>99</v>
      </c>
      <c r="R329" s="0">
        <f>'Production Log'!L329</f>
        <v/>
      </c>
      <c r="S329" s="0" t="s">
        <v>99</v>
      </c>
      <c r="T329" s="0">
        <f>'Production Log'!M329</f>
        <v/>
      </c>
      <c r="U329" s="204">
        <f>'Production Log'!K329</f>
        <v/>
      </c>
      <c r="V329" s="204" t="s">
        <v>77</v>
      </c>
      <c r="W329" s="204" t="n"/>
    </row>
    <row r="330">
      <c r="A330" s="0">
        <f>'Production Log'!A330</f>
        <v/>
      </c>
      <c r="B330" s="0">
        <f>'Production Log'!B330</f>
        <v/>
      </c>
      <c r="C330" s="0">
        <f>'Production Log'!F330</f>
        <v/>
      </c>
      <c r="D330" s="0">
        <f>'Production Log'!W330</f>
        <v/>
      </c>
      <c r="E330" s="0">
        <f>'Production Log'!X330</f>
        <v/>
      </c>
      <c r="F330" s="0">
        <f>'Production Log'!Y330</f>
        <v/>
      </c>
      <c r="G330" s="0">
        <f>'Production Log'!Z330</f>
        <v/>
      </c>
      <c r="H330" s="0">
        <f>'Production Log'!C330</f>
        <v/>
      </c>
      <c r="I330" s="0">
        <f>IF(B330="Sold", "yes", IF(LEN(F330)&gt;1,IF(LEN(G330)&gt;1,IF(LEN(E330)&gt;1,IF(LEN(D330)&gt;1,"yes","no"),"no"),"no") ,"no"))</f>
        <v/>
      </c>
      <c r="J330" s="0">
        <f>IF(B330="Issues","yes", IF(B330="Cosmetic Issue", "yes", IF(B330="Perf Issue", "yes","")))</f>
        <v/>
      </c>
      <c r="K330" s="0">
        <f>IF(B330="Dead", "yes","")</f>
        <v/>
      </c>
      <c r="L330" s="0">
        <f>IF(K330="yes", "Dead", IF(LEN(D330)&lt;2,"Loose", (IF(B330="Sold","Shipped",IF(I330="yes","Assembled","Bonded")))))</f>
        <v/>
      </c>
      <c r="M330" s="0">
        <f>if(L330="Shipped",L330, IF(L330="Loose", L330, if(J330="yes", CONCATENATE("Pending ", L330), IF(I330="yes", IF(B330="Internal", "Internal", L330), IF(L330="Bonded", L330, CONCATENATE(L330, " Bonded"))))))</f>
        <v/>
      </c>
      <c r="N330" s="0">
        <f>if(len(C330)&lt;2, "", if(H330="yes", "certified", IF(ISERROR(SEARCH("TE",C330)), "PMI", "TE")))</f>
        <v/>
      </c>
      <c r="O330" s="0">
        <f>IF(L330="Shipped",'Production Log'!K330,"")</f>
        <v/>
      </c>
      <c r="P330" s="0">
        <f>IF(ISERROR(SEARCH("Bonded", M330)), CONCATENATE(M330," ", N330), M330)</f>
        <v/>
      </c>
      <c r="Q330" s="0" t="s">
        <v>52</v>
      </c>
      <c r="R330" s="0">
        <f>'Production Log'!L330</f>
        <v/>
      </c>
      <c r="S330" s="0" t="s">
        <v>101</v>
      </c>
      <c r="T330" s="0">
        <f>'Production Log'!M330</f>
        <v/>
      </c>
      <c r="U330" s="204">
        <f>'Production Log'!K330</f>
        <v/>
      </c>
      <c r="V330" s="204" t="s">
        <v>102</v>
      </c>
      <c r="W330" s="204" t="n"/>
    </row>
    <row r="331">
      <c r="A331" s="0">
        <f>'Production Log'!A331</f>
        <v/>
      </c>
      <c r="B331" s="0">
        <f>'Production Log'!B331</f>
        <v/>
      </c>
      <c r="C331" s="0">
        <f>'Production Log'!F331</f>
        <v/>
      </c>
      <c r="D331" s="0">
        <f>'Production Log'!W331</f>
        <v/>
      </c>
      <c r="E331" s="0">
        <f>'Production Log'!X331</f>
        <v/>
      </c>
      <c r="F331" s="0">
        <f>'Production Log'!Y331</f>
        <v/>
      </c>
      <c r="G331" s="0">
        <f>'Production Log'!Z331</f>
        <v/>
      </c>
      <c r="H331" s="0">
        <f>'Production Log'!C331</f>
        <v/>
      </c>
      <c r="I331" s="0">
        <f>IF(B331="Sold", "yes", IF(LEN(F331)&gt;1,IF(LEN(G331)&gt;1,IF(LEN(E331)&gt;1,IF(LEN(D331)&gt;1,"yes","no"),"no"),"no") ,"no"))</f>
        <v/>
      </c>
      <c r="J331" s="0">
        <f>IF(B331="Issues","yes", IF(B331="Cosmetic Issue", "yes", IF(B331="Perf Issue", "yes","")))</f>
        <v/>
      </c>
      <c r="K331" s="0">
        <f>IF(B331="Dead", "yes","")</f>
        <v/>
      </c>
      <c r="L331" s="0">
        <f>IF(K331="yes", "Dead", IF(LEN(D331)&lt;2,"Loose", (IF(B331="Sold","Shipped",IF(I331="yes","Assembled","Bonded")))))</f>
        <v/>
      </c>
      <c r="M331" s="0">
        <f>if(L331="Shipped",L331, IF(L331="Loose", L331, if(J331="yes", CONCATENATE("Pending ", L331), IF(I331="yes", IF(B331="Internal", "Internal", L331), IF(L331="Bonded", L331, CONCATENATE(L331, " Bonded"))))))</f>
        <v/>
      </c>
      <c r="N331" s="0">
        <f>if(len(C331)&lt;2, "", if(H331="yes", "certified", IF(ISERROR(SEARCH("TE",C331)), "PMI", "TE")))</f>
        <v/>
      </c>
      <c r="O331" s="0">
        <f>IF(L331="Shipped",'Production Log'!K331,"")</f>
        <v/>
      </c>
      <c r="P331" s="0">
        <f>IF(ISERROR(SEARCH("Bonded", M331)), CONCATENATE(M331," ", N331), M331)</f>
        <v/>
      </c>
      <c r="Q331" s="0" t="s">
        <v>52</v>
      </c>
      <c r="R331" s="0">
        <f>'Production Log'!L331</f>
        <v/>
      </c>
      <c r="S331" s="0" t="s">
        <v>101</v>
      </c>
      <c r="T331" s="0">
        <f>'Production Log'!M331</f>
        <v/>
      </c>
      <c r="U331" s="204">
        <f>'Production Log'!K331</f>
        <v/>
      </c>
      <c r="V331" s="204" t="s">
        <v>102</v>
      </c>
      <c r="W331" s="204" t="n"/>
    </row>
    <row r="332">
      <c r="A332" s="0">
        <f>'Production Log'!A332</f>
        <v/>
      </c>
      <c r="B332" s="0">
        <f>'Production Log'!B332</f>
        <v/>
      </c>
      <c r="C332" s="0">
        <f>'Production Log'!F332</f>
        <v/>
      </c>
      <c r="D332" s="0">
        <f>'Production Log'!W332</f>
        <v/>
      </c>
      <c r="E332" s="0">
        <f>'Production Log'!X332</f>
        <v/>
      </c>
      <c r="F332" s="0">
        <f>'Production Log'!Y332</f>
        <v/>
      </c>
      <c r="G332" s="0">
        <f>'Production Log'!Z332</f>
        <v/>
      </c>
      <c r="H332" s="0">
        <f>'Production Log'!C332</f>
        <v/>
      </c>
      <c r="I332" s="0">
        <f>IF(B332="Sold", "yes", IF(LEN(F332)&gt;1,IF(LEN(G332)&gt;1,IF(LEN(E332)&gt;1,IF(LEN(D332)&gt;1,"yes","no"),"no"),"no") ,"no"))</f>
        <v/>
      </c>
      <c r="J332" s="0">
        <f>IF(B332="Issues","yes", IF(B332="Cosmetic Issue", "yes", IF(B332="Perf Issue", "yes","")))</f>
        <v/>
      </c>
      <c r="K332" s="0">
        <f>IF(B332="Dead", "yes","")</f>
        <v/>
      </c>
      <c r="L332" s="0">
        <f>IF(K332="yes", "Dead", IF(LEN(D332)&lt;2,"Loose", (IF(B332="Sold","Shipped",IF(I332="yes","Assembled","Bonded")))))</f>
        <v/>
      </c>
      <c r="M332" s="0">
        <f>if(L332="Shipped",L332, IF(L332="Loose", L332, if(J332="yes", CONCATENATE("Pending ", L332), IF(I332="yes", IF(B332="Internal", "Internal", L332), IF(L332="Bonded", L332, CONCATENATE(L332, " Bonded"))))))</f>
        <v/>
      </c>
      <c r="N332" s="0">
        <f>if(len(C332)&lt;2, "", if(H332="yes", "certified", IF(ISERROR(SEARCH("TE",C332)), "PMI", "TE")))</f>
        <v/>
      </c>
      <c r="O332" s="0">
        <f>IF(L332="Shipped",'Production Log'!K332,"")</f>
        <v/>
      </c>
      <c r="P332" s="0">
        <f>IF(ISERROR(SEARCH("Bonded", M332)), CONCATENATE(M332," ", N332), M332)</f>
        <v/>
      </c>
      <c r="Q332" s="0" t="s">
        <v>52</v>
      </c>
      <c r="R332" s="0">
        <f>'Production Log'!L332</f>
        <v/>
      </c>
      <c r="S332" s="0" t="s">
        <v>101</v>
      </c>
      <c r="T332" s="0">
        <f>'Production Log'!M332</f>
        <v/>
      </c>
      <c r="U332" s="204">
        <f>'Production Log'!K332</f>
        <v/>
      </c>
      <c r="V332" s="204" t="s">
        <v>102</v>
      </c>
      <c r="W332" s="204" t="n"/>
    </row>
    <row r="333">
      <c r="A333" s="0">
        <f>'Production Log'!A333</f>
        <v/>
      </c>
      <c r="B333" s="0">
        <f>'Production Log'!B333</f>
        <v/>
      </c>
      <c r="C333" s="0">
        <f>'Production Log'!F333</f>
        <v/>
      </c>
      <c r="D333" s="0">
        <f>'Production Log'!W333</f>
        <v/>
      </c>
      <c r="E333" s="0">
        <f>'Production Log'!X333</f>
        <v/>
      </c>
      <c r="F333" s="0">
        <f>'Production Log'!Y333</f>
        <v/>
      </c>
      <c r="G333" s="0">
        <f>'Production Log'!Z333</f>
        <v/>
      </c>
      <c r="H333" s="0">
        <f>'Production Log'!C333</f>
        <v/>
      </c>
      <c r="I333" s="0">
        <f>IF(B333="Sold", "yes", IF(LEN(F333)&gt;1,IF(LEN(G333)&gt;1,IF(LEN(E333)&gt;1,IF(LEN(D333)&gt;1,"yes","no"),"no"),"no") ,"no"))</f>
        <v/>
      </c>
      <c r="J333" s="0">
        <f>IF(B333="Issues","yes", IF(B333="Cosmetic Issue", "yes", IF(B333="Perf Issue", "yes","")))</f>
        <v/>
      </c>
      <c r="K333" s="0">
        <f>IF(B333="Dead", "yes","")</f>
        <v/>
      </c>
      <c r="L333" s="0">
        <f>IF(K333="yes", "Dead", IF(LEN(D333)&lt;2,"Loose", (IF(B333="Sold","Shipped",IF(I333="yes","Assembled","Bonded")))))</f>
        <v/>
      </c>
      <c r="M333" s="0">
        <f>if(L333="Shipped",L333, IF(L333="Loose", L333, if(J333="yes", CONCATENATE("Pending ", L333), IF(I333="yes", IF(B333="Internal", "Internal", L333), IF(L333="Bonded", L333, CONCATENATE(L333, " Bonded"))))))</f>
        <v/>
      </c>
      <c r="N333" s="0">
        <f>if(len(C333)&lt;2, "", if(H333="yes", "certified", IF(ISERROR(SEARCH("TE",C333)), "PMI", "TE")))</f>
        <v/>
      </c>
      <c r="O333" s="0">
        <f>IF(L333="Shipped",'Production Log'!K333,"")</f>
        <v/>
      </c>
      <c r="P333" s="0">
        <f>IF(ISERROR(SEARCH("Bonded", M333)), CONCATENATE(M333," ", N333), M333)</f>
        <v/>
      </c>
      <c r="Q333" s="0" t="s">
        <v>52</v>
      </c>
      <c r="R333" s="0">
        <f>'Production Log'!L333</f>
        <v/>
      </c>
      <c r="S333" s="0" t="s">
        <v>101</v>
      </c>
      <c r="T333" s="0">
        <f>'Production Log'!M333</f>
        <v/>
      </c>
      <c r="U333" s="204">
        <f>'Production Log'!K333</f>
        <v/>
      </c>
      <c r="V333" s="204" t="s">
        <v>102</v>
      </c>
      <c r="W333" s="204" t="n"/>
    </row>
    <row r="334">
      <c r="A334" s="0">
        <f>'Production Log'!A334</f>
        <v/>
      </c>
      <c r="B334" s="0">
        <f>'Production Log'!B334</f>
        <v/>
      </c>
      <c r="C334" s="0">
        <f>'Production Log'!F334</f>
        <v/>
      </c>
      <c r="D334" s="0">
        <f>'Production Log'!W334</f>
        <v/>
      </c>
      <c r="E334" s="0">
        <f>'Production Log'!X334</f>
        <v/>
      </c>
      <c r="F334" s="0">
        <f>'Production Log'!Y334</f>
        <v/>
      </c>
      <c r="G334" s="0">
        <f>'Production Log'!Z334</f>
        <v/>
      </c>
      <c r="H334" s="0">
        <f>'Production Log'!C334</f>
        <v/>
      </c>
      <c r="I334" s="0">
        <f>IF(B334="Sold", "yes", IF(LEN(F334)&gt;1,IF(LEN(G334)&gt;1,IF(LEN(E334)&gt;1,IF(LEN(D334)&gt;1,"yes","no"),"no"),"no") ,"no"))</f>
        <v/>
      </c>
      <c r="J334" s="0">
        <f>IF(B334="Issues","yes", IF(B334="Cosmetic Issue", "yes", IF(B334="Perf Issue", "yes","")))</f>
        <v/>
      </c>
      <c r="K334" s="0">
        <f>IF(B334="Dead", "yes","")</f>
        <v/>
      </c>
      <c r="L334" s="0">
        <f>IF(K334="yes", "Dead", IF(LEN(D334)&lt;2,"Loose", (IF(B334="Sold","Shipped",IF(I334="yes","Assembled","Bonded")))))</f>
        <v/>
      </c>
      <c r="M334" s="0">
        <f>if(L334="Shipped",L334, IF(L334="Loose", L334, if(J334="yes", CONCATENATE("Pending ", L334), IF(I334="yes", IF(B334="Internal", "Internal", L334), IF(L334="Bonded", L334, CONCATENATE(L334, " Bonded"))))))</f>
        <v/>
      </c>
      <c r="N334" s="0">
        <f>if(len(C334)&lt;2, "", if(H334="yes", "certified", IF(ISERROR(SEARCH("TE",C334)), "PMI", "TE")))</f>
        <v/>
      </c>
      <c r="O334" s="0">
        <f>IF(L334="Shipped",'Production Log'!K334,"")</f>
        <v/>
      </c>
      <c r="P334" s="0">
        <f>IF(ISERROR(SEARCH("Bonded", M334)), CONCATENATE(M334," ", N334), M334)</f>
        <v/>
      </c>
      <c r="Q334" s="0" t="s">
        <v>52</v>
      </c>
      <c r="R334" s="0">
        <f>'Production Log'!L334</f>
        <v/>
      </c>
      <c r="S334" s="0" t="s">
        <v>101</v>
      </c>
      <c r="T334" s="0">
        <f>'Production Log'!M334</f>
        <v/>
      </c>
      <c r="U334" s="204">
        <f>'Production Log'!K334</f>
        <v/>
      </c>
      <c r="V334" s="204" t="s">
        <v>102</v>
      </c>
      <c r="W334" s="204" t="n"/>
    </row>
    <row r="335">
      <c r="A335" s="0">
        <f>'Production Log'!A335</f>
        <v/>
      </c>
      <c r="B335" s="0">
        <f>'Production Log'!B335</f>
        <v/>
      </c>
      <c r="C335" s="0">
        <f>'Production Log'!F335</f>
        <v/>
      </c>
      <c r="D335" s="0">
        <f>'Production Log'!W335</f>
        <v/>
      </c>
      <c r="E335" s="0">
        <f>'Production Log'!X335</f>
        <v/>
      </c>
      <c r="F335" s="0">
        <f>'Production Log'!Y335</f>
        <v/>
      </c>
      <c r="G335" s="0">
        <f>'Production Log'!Z335</f>
        <v/>
      </c>
      <c r="H335" s="0">
        <f>'Production Log'!C335</f>
        <v/>
      </c>
      <c r="I335" s="0">
        <f>IF(B335="Sold", "yes", IF(LEN(F335)&gt;1,IF(LEN(G335)&gt;1,IF(LEN(E335)&gt;1,IF(LEN(D335)&gt;1,"yes","no"),"no"),"no") ,"no"))</f>
        <v/>
      </c>
      <c r="J335" s="0">
        <f>IF(B335="Issues","yes", IF(B335="Cosmetic Issue", "yes", IF(B335="Perf Issue", "yes","")))</f>
        <v/>
      </c>
      <c r="K335" s="0">
        <f>IF(B335="Dead", "yes","")</f>
        <v/>
      </c>
      <c r="L335" s="0">
        <f>IF(K335="yes", "Dead", IF(LEN(D335)&lt;2,"Loose", (IF(B335="Sold","Shipped",IF(I335="yes","Assembled","Bonded")))))</f>
        <v/>
      </c>
      <c r="M335" s="0">
        <f>if(L335="Shipped",L335, IF(L335="Loose", L335, if(J335="yes", CONCATENATE("Pending ", L335), IF(I335="yes", IF(B335="Internal", "Internal", L335), IF(L335="Bonded", L335, CONCATENATE(L335, " Bonded"))))))</f>
        <v/>
      </c>
      <c r="N335" s="0">
        <f>if(len(C335)&lt;2, "", if(H335="yes", "certified", IF(ISERROR(SEARCH("TE",C335)), "PMI", "TE")))</f>
        <v/>
      </c>
      <c r="O335" s="0">
        <f>IF(L335="Shipped",'Production Log'!K335,"")</f>
        <v/>
      </c>
      <c r="P335" s="0">
        <f>IF(ISERROR(SEARCH("Bonded", M335)), CONCATENATE(M335," ", N335), M335)</f>
        <v/>
      </c>
      <c r="Q335" s="0" t="s">
        <v>52</v>
      </c>
      <c r="R335" s="0">
        <f>'Production Log'!L335</f>
        <v/>
      </c>
      <c r="S335" s="0" t="s">
        <v>101</v>
      </c>
      <c r="T335" s="0">
        <f>'Production Log'!M335</f>
        <v/>
      </c>
      <c r="U335" s="204">
        <f>'Production Log'!K335</f>
        <v/>
      </c>
      <c r="V335" s="204" t="s">
        <v>102</v>
      </c>
      <c r="W335" s="204" t="n"/>
    </row>
    <row r="336">
      <c r="A336" s="0">
        <f>'Production Log'!A336</f>
        <v/>
      </c>
      <c r="B336" s="0">
        <f>'Production Log'!B336</f>
        <v/>
      </c>
      <c r="C336" s="0">
        <f>'Production Log'!F336</f>
        <v/>
      </c>
      <c r="D336" s="0">
        <f>'Production Log'!W336</f>
        <v/>
      </c>
      <c r="E336" s="0">
        <f>'Production Log'!X336</f>
        <v/>
      </c>
      <c r="F336" s="0">
        <f>'Production Log'!Y336</f>
        <v/>
      </c>
      <c r="G336" s="0">
        <f>'Production Log'!Z336</f>
        <v/>
      </c>
      <c r="H336" s="0">
        <f>'Production Log'!C336</f>
        <v/>
      </c>
      <c r="I336" s="0">
        <f>IF(B336="Sold", "yes", IF(LEN(F336)&gt;1,IF(LEN(G336)&gt;1,IF(LEN(E336)&gt;1,IF(LEN(D336)&gt;1,"yes","no"),"no"),"no") ,"no"))</f>
        <v/>
      </c>
      <c r="J336" s="0">
        <f>IF(B336="Issues","yes", IF(B336="Cosmetic Issue", "yes", IF(B336="Perf Issue", "yes","")))</f>
        <v/>
      </c>
      <c r="K336" s="0">
        <f>IF(B336="Dead", "yes","")</f>
        <v/>
      </c>
      <c r="L336" s="0">
        <f>IF(K336="yes", "Dead", IF(LEN(D336)&lt;2,"Loose", (IF(B336="Sold","Shipped",IF(I336="yes","Assembled","Bonded")))))</f>
        <v/>
      </c>
      <c r="M336" s="0">
        <f>if(L336="Shipped",L336, IF(L336="Loose", L336, if(J336="yes", CONCATENATE("Pending ", L336), IF(I336="yes", IF(B336="Internal", "Internal", L336), IF(L336="Bonded", L336, CONCATENATE(L336, " Bonded"))))))</f>
        <v/>
      </c>
      <c r="N336" s="0">
        <f>if(len(C336)&lt;2, "", if(H336="yes", "certified", IF(ISERROR(SEARCH("TE",C336)), "PMI", "TE")))</f>
        <v/>
      </c>
      <c r="O336" s="0">
        <f>IF(L336="Shipped",'Production Log'!K336,"")</f>
        <v/>
      </c>
      <c r="P336" s="0">
        <f>IF(ISERROR(SEARCH("Bonded", M336)), CONCATENATE(M336," ", N336), M336)</f>
        <v/>
      </c>
      <c r="Q336" s="0" t="s">
        <v>52</v>
      </c>
      <c r="R336" s="0">
        <f>'Production Log'!L336</f>
        <v/>
      </c>
      <c r="S336" s="0" t="s">
        <v>103</v>
      </c>
      <c r="T336" s="0">
        <f>'Production Log'!M336</f>
        <v/>
      </c>
      <c r="U336" s="204">
        <f>'Production Log'!K336</f>
        <v/>
      </c>
      <c r="V336" s="204" t="s">
        <v>104</v>
      </c>
      <c r="W336" s="204" t="n"/>
    </row>
    <row r="337">
      <c r="A337" s="0">
        <f>'Production Log'!A337</f>
        <v/>
      </c>
      <c r="B337" s="0">
        <f>'Production Log'!B337</f>
        <v/>
      </c>
      <c r="C337" s="0">
        <f>'Production Log'!F337</f>
        <v/>
      </c>
      <c r="D337" s="0">
        <f>'Production Log'!W337</f>
        <v/>
      </c>
      <c r="E337" s="0">
        <f>'Production Log'!X337</f>
        <v/>
      </c>
      <c r="F337" s="0">
        <f>'Production Log'!Y337</f>
        <v/>
      </c>
      <c r="G337" s="0">
        <f>'Production Log'!Z337</f>
        <v/>
      </c>
      <c r="H337" s="0">
        <f>'Production Log'!C337</f>
        <v/>
      </c>
      <c r="I337" s="0">
        <f>IF(B337="Sold", "yes", IF(LEN(F337)&gt;1,IF(LEN(G337)&gt;1,IF(LEN(E337)&gt;1,IF(LEN(D337)&gt;1,"yes","no"),"no"),"no") ,"no"))</f>
        <v/>
      </c>
      <c r="J337" s="0">
        <f>IF(B337="Issues","yes", IF(B337="Cosmetic Issue", "yes", IF(B337="Perf Issue", "yes","")))</f>
        <v/>
      </c>
      <c r="K337" s="0">
        <f>IF(B337="Dead", "yes","")</f>
        <v/>
      </c>
      <c r="L337" s="0">
        <f>IF(K337="yes", "Dead", IF(LEN(D337)&lt;2,"Loose", (IF(B337="Sold","Shipped",IF(I337="yes","Assembled","Bonded")))))</f>
        <v/>
      </c>
      <c r="M337" s="0">
        <f>if(L337="Shipped",L337, IF(L337="Loose", L337, if(J337="yes", CONCATENATE("Pending ", L337), IF(I337="yes", IF(B337="Internal", "Internal", L337), IF(L337="Bonded", L337, CONCATENATE(L337, " Bonded"))))))</f>
        <v/>
      </c>
      <c r="N337" s="0">
        <f>if(len(C337)&lt;2, "", if(H337="yes", "certified", IF(ISERROR(SEARCH("TE",C337)), "PMI", "TE")))</f>
        <v/>
      </c>
      <c r="O337" s="0">
        <f>IF(L337="Shipped",'Production Log'!K337,"")</f>
        <v/>
      </c>
      <c r="P337" s="0">
        <f>IF(ISERROR(SEARCH("Bonded", M337)), CONCATENATE(M337," ", N337), M337)</f>
        <v/>
      </c>
      <c r="Q337" s="0" t="s">
        <v>52</v>
      </c>
      <c r="R337" s="0">
        <f>'Production Log'!L337</f>
        <v/>
      </c>
      <c r="S337" s="0" t="s">
        <v>101</v>
      </c>
      <c r="T337" s="0">
        <f>'Production Log'!M337</f>
        <v/>
      </c>
      <c r="U337" s="204">
        <f>'Production Log'!K337</f>
        <v/>
      </c>
      <c r="V337" s="204" t="s">
        <v>102</v>
      </c>
      <c r="W337" s="204" t="n"/>
    </row>
    <row r="338">
      <c r="A338" s="0">
        <f>'Production Log'!A338</f>
        <v/>
      </c>
      <c r="B338" s="0">
        <f>'Production Log'!B338</f>
        <v/>
      </c>
      <c r="C338" s="0">
        <f>'Production Log'!F338</f>
        <v/>
      </c>
      <c r="D338" s="0">
        <f>'Production Log'!W338</f>
        <v/>
      </c>
      <c r="E338" s="0">
        <f>'Production Log'!X338</f>
        <v/>
      </c>
      <c r="F338" s="0">
        <f>'Production Log'!Y338</f>
        <v/>
      </c>
      <c r="G338" s="0">
        <f>'Production Log'!Z338</f>
        <v/>
      </c>
      <c r="H338" s="0">
        <f>'Production Log'!C338</f>
        <v/>
      </c>
      <c r="I338" s="0">
        <f>IF(B338="Sold", "yes", IF(LEN(F338)&gt;1,IF(LEN(G338)&gt;1,IF(LEN(E338)&gt;1,IF(LEN(D338)&gt;1,"yes","no"),"no"),"no") ,"no"))</f>
        <v/>
      </c>
      <c r="J338" s="0">
        <f>IF(B338="Issues","yes", IF(B338="Cosmetic Issue", "yes", IF(B338="Perf Issue", "yes","")))</f>
        <v/>
      </c>
      <c r="K338" s="0">
        <f>IF(B338="Dead", "yes","")</f>
        <v/>
      </c>
      <c r="L338" s="0">
        <f>IF(K338="yes", "Dead", IF(LEN(D338)&lt;2,"Loose", (IF(B338="Sold","Shipped",IF(I338="yes","Assembled","Bonded")))))</f>
        <v/>
      </c>
      <c r="M338" s="0">
        <f>if(L338="Shipped",L338, IF(L338="Loose", L338, if(J338="yes", CONCATENATE("Pending ", L338), IF(I338="yes", IF(B338="Internal", "Internal", L338), IF(L338="Bonded", L338, CONCATENATE(L338, " Bonded"))))))</f>
        <v/>
      </c>
      <c r="N338" s="0">
        <f>if(len(C338)&lt;2, "", if(H338="yes", "certified", IF(ISERROR(SEARCH("TE",C338)), "PMI", "TE")))</f>
        <v/>
      </c>
      <c r="O338" s="0">
        <f>IF(L338="Shipped",'Production Log'!K338,"")</f>
        <v/>
      </c>
      <c r="P338" s="0">
        <f>IF(ISERROR(SEARCH("Bonded", M338)), CONCATENATE(M338," ", N338), M338)</f>
        <v/>
      </c>
      <c r="Q338" s="0" t="s">
        <v>52</v>
      </c>
      <c r="R338" s="0">
        <f>'Production Log'!L338</f>
        <v/>
      </c>
      <c r="S338" s="0" t="s">
        <v>101</v>
      </c>
      <c r="T338" s="0">
        <f>'Production Log'!M338</f>
        <v/>
      </c>
      <c r="U338" s="204">
        <f>'Production Log'!K338</f>
        <v/>
      </c>
      <c r="V338" s="204" t="s">
        <v>102</v>
      </c>
      <c r="W338" s="204" t="n"/>
    </row>
    <row r="339">
      <c r="A339" s="0">
        <f>'Production Log'!A339</f>
        <v/>
      </c>
      <c r="B339" s="0">
        <f>'Production Log'!B339</f>
        <v/>
      </c>
      <c r="C339" s="0">
        <f>'Production Log'!F339</f>
        <v/>
      </c>
      <c r="D339" s="0">
        <f>'Production Log'!W339</f>
        <v/>
      </c>
      <c r="E339" s="0">
        <f>'Production Log'!X339</f>
        <v/>
      </c>
      <c r="F339" s="0">
        <f>'Production Log'!Y339</f>
        <v/>
      </c>
      <c r="G339" s="0">
        <f>'Production Log'!Z339</f>
        <v/>
      </c>
      <c r="H339" s="0">
        <f>'Production Log'!C339</f>
        <v/>
      </c>
      <c r="I339" s="0">
        <f>IF(B339="Sold", "yes", IF(LEN(F339)&gt;1,IF(LEN(G339)&gt;1,IF(LEN(E339)&gt;1,IF(LEN(D339)&gt;1,"yes","no"),"no"),"no") ,"no"))</f>
        <v/>
      </c>
      <c r="J339" s="0">
        <f>IF(B339="Issues","yes", IF(B339="Cosmetic Issue", "yes", IF(B339="Perf Issue", "yes","")))</f>
        <v/>
      </c>
      <c r="K339" s="0">
        <f>IF(B339="Dead", "yes","")</f>
        <v/>
      </c>
      <c r="L339" s="0">
        <f>IF(K339="yes", "Dead", IF(LEN(D339)&lt;2,"Loose", (IF(B339="Sold","Shipped",IF(I339="yes","Assembled","Bonded")))))</f>
        <v/>
      </c>
      <c r="M339" s="0">
        <f>if(L339="Shipped",L339, IF(L339="Loose", L339, if(J339="yes", CONCATENATE("Pending ", L339), IF(I339="yes", IF(B339="Internal", "Internal", L339), IF(L339="Bonded", L339, CONCATENATE(L339, " Bonded"))))))</f>
        <v/>
      </c>
      <c r="N339" s="0">
        <f>if(len(C339)&lt;2, "", if(H339="yes", "certified", IF(ISERROR(SEARCH("TE",C339)), "PMI", "TE")))</f>
        <v/>
      </c>
      <c r="O339" s="0">
        <f>IF(L339="Shipped",'Production Log'!K339,"")</f>
        <v/>
      </c>
      <c r="P339" s="0">
        <f>IF(ISERROR(SEARCH("Bonded", M339)), CONCATENATE(M339," ", N339), M339)</f>
        <v/>
      </c>
      <c r="Q339" s="0" t="s">
        <v>52</v>
      </c>
      <c r="R339" s="0">
        <f>'Production Log'!L339</f>
        <v/>
      </c>
      <c r="S339" s="0" t="s">
        <v>101</v>
      </c>
      <c r="T339" s="0">
        <f>'Production Log'!M339</f>
        <v/>
      </c>
      <c r="U339" s="204">
        <f>'Production Log'!K339</f>
        <v/>
      </c>
      <c r="V339" s="204" t="s">
        <v>102</v>
      </c>
      <c r="W339" s="204" t="n"/>
    </row>
    <row r="340">
      <c r="A340" s="0">
        <f>'Production Log'!A340</f>
        <v/>
      </c>
      <c r="B340" s="0">
        <f>'Production Log'!B340</f>
        <v/>
      </c>
      <c r="C340" s="0">
        <f>'Production Log'!F340</f>
        <v/>
      </c>
      <c r="D340" s="0">
        <f>'Production Log'!W340</f>
        <v/>
      </c>
      <c r="E340" s="0">
        <f>'Production Log'!X340</f>
        <v/>
      </c>
      <c r="F340" s="0">
        <f>'Production Log'!Y340</f>
        <v/>
      </c>
      <c r="G340" s="0">
        <f>'Production Log'!Z340</f>
        <v/>
      </c>
      <c r="H340" s="0">
        <f>'Production Log'!C340</f>
        <v/>
      </c>
      <c r="I340" s="0">
        <f>IF(B340="Sold", "yes", IF(LEN(F340)&gt;1,IF(LEN(G340)&gt;1,IF(LEN(E340)&gt;1,IF(LEN(D340)&gt;1,"yes","no"),"no"),"no") ,"no"))</f>
        <v/>
      </c>
      <c r="J340" s="0">
        <f>IF(B340="Issues","yes", IF(B340="Cosmetic Issue", "yes", IF(B340="Perf Issue", "yes","")))</f>
        <v/>
      </c>
      <c r="K340" s="0">
        <f>IF(B340="Dead", "yes","")</f>
        <v/>
      </c>
      <c r="L340" s="0">
        <f>IF(K340="yes", "Dead", IF(LEN(D340)&lt;2,"Loose", (IF(B340="Sold","Shipped",IF(I340="yes","Assembled","Bonded")))))</f>
        <v/>
      </c>
      <c r="M340" s="0">
        <f>if(L340="Shipped",L340, IF(L340="Loose", L340, if(J340="yes", CONCATENATE("Pending ", L340), IF(I340="yes", IF(B340="Internal", "Internal", L340), IF(L340="Bonded", L340, CONCATENATE(L340, " Bonded"))))))</f>
        <v/>
      </c>
      <c r="N340" s="0">
        <f>if(len(C340)&lt;2, "", if(H340="yes", "certified", IF(ISERROR(SEARCH("TE",C340)), "PMI", "TE")))</f>
        <v/>
      </c>
      <c r="O340" s="0">
        <f>IF(L340="Shipped",'Production Log'!K340,"")</f>
        <v/>
      </c>
      <c r="P340" s="0">
        <f>IF(ISERROR(SEARCH("Bonded", M340)), CONCATENATE(M340," ", N340), M340)</f>
        <v/>
      </c>
      <c r="Q340" s="0" t="s">
        <v>52</v>
      </c>
      <c r="R340" s="0">
        <f>'Production Log'!L340</f>
        <v/>
      </c>
      <c r="S340" s="0" t="s">
        <v>101</v>
      </c>
      <c r="T340" s="0">
        <f>'Production Log'!M340</f>
        <v/>
      </c>
      <c r="U340" s="204">
        <f>'Production Log'!K340</f>
        <v/>
      </c>
      <c r="V340" s="204" t="s">
        <v>102</v>
      </c>
      <c r="W340" s="204" t="n"/>
    </row>
    <row r="341">
      <c r="A341" s="0">
        <f>'Production Log'!A341</f>
        <v/>
      </c>
      <c r="B341" s="0">
        <f>'Production Log'!B341</f>
        <v/>
      </c>
      <c r="C341" s="0">
        <f>'Production Log'!F341</f>
        <v/>
      </c>
      <c r="D341" s="0">
        <f>'Production Log'!W341</f>
        <v/>
      </c>
      <c r="E341" s="0">
        <f>'Production Log'!X341</f>
        <v/>
      </c>
      <c r="F341" s="0">
        <f>'Production Log'!Y341</f>
        <v/>
      </c>
      <c r="G341" s="0">
        <f>'Production Log'!Z341</f>
        <v/>
      </c>
      <c r="H341" s="0">
        <f>'Production Log'!C341</f>
        <v/>
      </c>
      <c r="I341" s="0">
        <f>IF(B341="Sold", "yes", IF(LEN(F341)&gt;1,IF(LEN(G341)&gt;1,IF(LEN(E341)&gt;1,IF(LEN(D341)&gt;1,"yes","no"),"no"),"no") ,"no"))</f>
        <v/>
      </c>
      <c r="J341" s="0">
        <f>IF(B341="Issues","yes", IF(B341="Cosmetic Issue", "yes", IF(B341="Perf Issue", "yes","")))</f>
        <v/>
      </c>
      <c r="K341" s="0">
        <f>IF(B341="Dead", "yes","")</f>
        <v/>
      </c>
      <c r="L341" s="0">
        <f>IF(K341="yes", "Dead", IF(LEN(D341)&lt;2,"Loose", (IF(B341="Sold","Shipped",IF(I341="yes","Assembled","Bonded")))))</f>
        <v/>
      </c>
      <c r="M341" s="0">
        <f>if(L341="Shipped",L341, IF(L341="Loose", L341, if(J341="yes", CONCATENATE("Pending ", L341), IF(I341="yes", IF(B341="Internal", "Internal", L341), IF(L341="Bonded", L341, CONCATENATE(L341, " Bonded"))))))</f>
        <v/>
      </c>
      <c r="N341" s="0">
        <f>if(len(C341)&lt;2, "", if(H341="yes", "certified", IF(ISERROR(SEARCH("TE",C341)), "PMI", "TE")))</f>
        <v/>
      </c>
      <c r="O341" s="0">
        <f>IF(L341="Shipped",'Production Log'!K341,"")</f>
        <v/>
      </c>
      <c r="P341" s="0">
        <f>IF(ISERROR(SEARCH("Bonded", M341)), CONCATENATE(M341," ", N341), M341)</f>
        <v/>
      </c>
      <c r="Q341" s="0" t="s">
        <v>52</v>
      </c>
      <c r="R341" s="0">
        <f>'Production Log'!L341</f>
        <v/>
      </c>
      <c r="S341" s="0" t="s">
        <v>101</v>
      </c>
      <c r="T341" s="0">
        <f>'Production Log'!M341</f>
        <v/>
      </c>
      <c r="U341" s="204">
        <f>'Production Log'!K341</f>
        <v/>
      </c>
      <c r="V341" s="204" t="s">
        <v>102</v>
      </c>
      <c r="W341" s="204" t="n"/>
    </row>
    <row r="342">
      <c r="A342" s="0">
        <f>'Production Log'!A342</f>
        <v/>
      </c>
      <c r="B342" s="0">
        <f>'Production Log'!B342</f>
        <v/>
      </c>
      <c r="C342" s="0">
        <f>'Production Log'!F342</f>
        <v/>
      </c>
      <c r="D342" s="0">
        <f>'Production Log'!W342</f>
        <v/>
      </c>
      <c r="E342" s="0">
        <f>'Production Log'!X342</f>
        <v/>
      </c>
      <c r="F342" s="0">
        <f>'Production Log'!Y342</f>
        <v/>
      </c>
      <c r="G342" s="0">
        <f>'Production Log'!Z342</f>
        <v/>
      </c>
      <c r="H342" s="0">
        <f>'Production Log'!C342</f>
        <v/>
      </c>
      <c r="I342" s="0">
        <f>IF(B342="Sold", "yes", IF(LEN(F342)&gt;1,IF(LEN(G342)&gt;1,IF(LEN(E342)&gt;1,IF(LEN(D342)&gt;1,"yes","no"),"no"),"no") ,"no"))</f>
        <v/>
      </c>
      <c r="J342" s="0">
        <f>IF(B342="Issues","yes", IF(B342="Cosmetic Issue", "yes", IF(B342="Perf Issue", "yes","")))</f>
        <v/>
      </c>
      <c r="K342" s="0">
        <f>IF(B342="Dead", "yes","")</f>
        <v/>
      </c>
      <c r="L342" s="0">
        <f>IF(K342="yes", "Dead", IF(LEN(D342)&lt;2,"Loose", (IF(B342="Sold","Shipped",IF(I342="yes","Assembled","Bonded")))))</f>
        <v/>
      </c>
      <c r="M342" s="0">
        <f>if(L342="Shipped",L342, IF(L342="Loose", L342, if(J342="yes", CONCATENATE("Pending ", L342), IF(I342="yes", IF(B342="Internal", "Internal", L342), IF(L342="Bonded", L342, CONCATENATE(L342, " Bonded"))))))</f>
        <v/>
      </c>
      <c r="N342" s="0">
        <f>if(len(C342)&lt;2, "", if(H342="yes", "certified", IF(ISERROR(SEARCH("TE",C342)), "PMI", "TE")))</f>
        <v/>
      </c>
      <c r="O342" s="0">
        <f>IF(L342="Shipped",'Production Log'!K342,"")</f>
        <v/>
      </c>
      <c r="P342" s="0">
        <f>IF(ISERROR(SEARCH("Bonded", M342)), CONCATENATE(M342," ", N342), M342)</f>
        <v/>
      </c>
      <c r="Q342" s="0" t="s">
        <v>52</v>
      </c>
      <c r="R342" s="0">
        <f>'Production Log'!L342</f>
        <v/>
      </c>
      <c r="S342" s="0" t="s">
        <v>101</v>
      </c>
      <c r="T342" s="0">
        <f>'Production Log'!M342</f>
        <v/>
      </c>
      <c r="U342" s="204">
        <f>'Production Log'!K342</f>
        <v/>
      </c>
      <c r="V342" s="204" t="s">
        <v>102</v>
      </c>
      <c r="W342" s="204" t="n"/>
    </row>
    <row r="343">
      <c r="A343" s="0">
        <f>'Production Log'!A343</f>
        <v/>
      </c>
      <c r="B343" s="0">
        <f>'Production Log'!B343</f>
        <v/>
      </c>
      <c r="C343" s="0">
        <f>'Production Log'!F343</f>
        <v/>
      </c>
      <c r="D343" s="0">
        <f>'Production Log'!W343</f>
        <v/>
      </c>
      <c r="E343" s="0">
        <f>'Production Log'!X343</f>
        <v/>
      </c>
      <c r="F343" s="0">
        <f>'Production Log'!Y343</f>
        <v/>
      </c>
      <c r="G343" s="0">
        <f>'Production Log'!Z343</f>
        <v/>
      </c>
      <c r="H343" s="0">
        <f>'Production Log'!C343</f>
        <v/>
      </c>
      <c r="I343" s="0">
        <f>IF(B343="Sold", "yes", IF(LEN(F343)&gt;1,IF(LEN(G343)&gt;1,IF(LEN(E343)&gt;1,IF(LEN(D343)&gt;1,"yes","no"),"no"),"no") ,"no"))</f>
        <v/>
      </c>
      <c r="J343" s="0">
        <f>IF(B343="Issues","yes", IF(B343="Cosmetic Issue", "yes", IF(B343="Perf Issue", "yes","")))</f>
        <v/>
      </c>
      <c r="K343" s="0">
        <f>IF(B343="Dead", "yes","")</f>
        <v/>
      </c>
      <c r="L343" s="0">
        <f>IF(K343="yes", "Dead", IF(LEN(D343)&lt;2,"Loose", (IF(B343="Sold","Shipped",IF(I343="yes","Assembled","Bonded")))))</f>
        <v/>
      </c>
      <c r="M343" s="0">
        <f>if(L343="Shipped",L343, IF(L343="Loose", L343, if(J343="yes", CONCATENATE("Pending ", L343), IF(I343="yes", IF(B343="Internal", "Internal", L343), IF(L343="Bonded", L343, CONCATENATE(L343, " Bonded"))))))</f>
        <v/>
      </c>
      <c r="N343" s="0">
        <f>if(len(C343)&lt;2, "", if(H343="yes", "certified", IF(ISERROR(SEARCH("TE",C343)), "PMI", "TE")))</f>
        <v/>
      </c>
      <c r="O343" s="0">
        <f>IF(L343="Shipped",'Production Log'!K343,"")</f>
        <v/>
      </c>
      <c r="P343" s="0">
        <f>IF(ISERROR(SEARCH("Bonded", M343)), CONCATENATE(M343," ", N343), M343)</f>
        <v/>
      </c>
      <c r="Q343" s="0" t="s">
        <v>105</v>
      </c>
      <c r="R343" s="0">
        <f>'Production Log'!L343</f>
        <v/>
      </c>
      <c r="S343" s="0" t="s">
        <v>101</v>
      </c>
      <c r="T343" s="0">
        <f>'Production Log'!M343</f>
        <v/>
      </c>
      <c r="U343" s="204">
        <f>'Production Log'!K343</f>
        <v/>
      </c>
      <c r="V343" s="204" t="s">
        <v>102</v>
      </c>
      <c r="W343" s="204" t="n"/>
    </row>
    <row r="344">
      <c r="A344" s="0">
        <f>'Production Log'!A344</f>
        <v/>
      </c>
      <c r="B344" s="0">
        <f>'Production Log'!B344</f>
        <v/>
      </c>
      <c r="C344" s="0">
        <f>'Production Log'!F344</f>
        <v/>
      </c>
      <c r="D344" s="0">
        <f>'Production Log'!W344</f>
        <v/>
      </c>
      <c r="E344" s="0">
        <f>'Production Log'!X344</f>
        <v/>
      </c>
      <c r="F344" s="0">
        <f>'Production Log'!Y344</f>
        <v/>
      </c>
      <c r="G344" s="0">
        <f>'Production Log'!Z344</f>
        <v/>
      </c>
      <c r="H344" s="0">
        <f>'Production Log'!C344</f>
        <v/>
      </c>
      <c r="I344" s="0">
        <f>IF(B344="Sold", "yes", IF(LEN(F344)&gt;1,IF(LEN(G344)&gt;1,IF(LEN(E344)&gt;1,IF(LEN(D344)&gt;1,"yes","no"),"no"),"no") ,"no"))</f>
        <v/>
      </c>
      <c r="J344" s="0">
        <f>IF(B344="Issues","yes", IF(B344="Cosmetic Issue", "yes", IF(B344="Perf Issue", "yes","")))</f>
        <v/>
      </c>
      <c r="K344" s="0">
        <f>IF(B344="Dead", "yes","")</f>
        <v/>
      </c>
      <c r="L344" s="0">
        <f>IF(K344="yes", "Dead", IF(LEN(D344)&lt;2,"Loose", (IF(B344="Sold","Shipped",IF(I344="yes","Assembled","Bonded")))))</f>
        <v/>
      </c>
      <c r="M344" s="0">
        <f>if(L344="Shipped",L344, IF(L344="Loose", L344, if(J344="yes", CONCATENATE("Pending ", L344), IF(I344="yes", IF(B344="Internal", "Internal", L344), IF(L344="Bonded", L344, CONCATENATE(L344, " Bonded"))))))</f>
        <v/>
      </c>
      <c r="N344" s="0">
        <f>if(len(C344)&lt;2, "", if(H344="yes", "certified", IF(ISERROR(SEARCH("TE",C344)), "PMI", "TE")))</f>
        <v/>
      </c>
      <c r="O344" s="0">
        <f>IF(L344="Shipped",'Production Log'!K344,"")</f>
        <v/>
      </c>
      <c r="P344" s="0">
        <f>IF(ISERROR(SEARCH("Bonded", M344)), CONCATENATE(M344," ", N344), M344)</f>
        <v/>
      </c>
      <c r="Q344" s="0" t="s">
        <v>99</v>
      </c>
      <c r="R344" s="0">
        <f>'Production Log'!L344</f>
        <v/>
      </c>
      <c r="S344" s="0" t="s">
        <v>99</v>
      </c>
      <c r="T344" s="0">
        <f>'Production Log'!M344</f>
        <v/>
      </c>
      <c r="U344" s="204">
        <f>'Production Log'!K344</f>
        <v/>
      </c>
      <c r="V344" s="204" t="s">
        <v>77</v>
      </c>
      <c r="W344" s="204" t="n"/>
    </row>
    <row r="345">
      <c r="A345" s="0">
        <f>'Production Log'!A345</f>
        <v/>
      </c>
      <c r="B345" s="0">
        <f>'Production Log'!B345</f>
        <v/>
      </c>
      <c r="C345" s="0">
        <f>'Production Log'!F345</f>
        <v/>
      </c>
      <c r="D345" s="0">
        <f>'Production Log'!W345</f>
        <v/>
      </c>
      <c r="E345" s="0">
        <f>'Production Log'!X345</f>
        <v/>
      </c>
      <c r="F345" s="0">
        <f>'Production Log'!Y345</f>
        <v/>
      </c>
      <c r="G345" s="0">
        <f>'Production Log'!Z345</f>
        <v/>
      </c>
      <c r="H345" s="0">
        <f>'Production Log'!C345</f>
        <v/>
      </c>
      <c r="I345" s="0">
        <f>IF(B345="Sold", "yes", IF(LEN(F345)&gt;1,IF(LEN(G345)&gt;1,IF(LEN(E345)&gt;1,IF(LEN(D345)&gt;1,"yes","no"),"no"),"no") ,"no"))</f>
        <v/>
      </c>
      <c r="J345" s="0">
        <f>IF(B345="Issues","yes", IF(B345="Cosmetic Issue", "yes", IF(B345="Perf Issue", "yes","")))</f>
        <v/>
      </c>
      <c r="K345" s="0">
        <f>IF(B345="Dead", "yes","")</f>
        <v/>
      </c>
      <c r="L345" s="0">
        <f>IF(K345="yes", "Dead", IF(LEN(D345)&lt;2,"Loose", (IF(B345="Sold","Shipped",IF(I345="yes","Assembled","Bonded")))))</f>
        <v/>
      </c>
      <c r="M345" s="0">
        <f>if(L345="Shipped",L345, IF(L345="Loose", L345, if(J345="yes", CONCATENATE("Pending ", L345), IF(I345="yes", IF(B345="Internal", "Internal", L345), IF(L345="Bonded", L345, CONCATENATE(L345, " Bonded"))))))</f>
        <v/>
      </c>
      <c r="N345" s="0">
        <f>if(len(C345)&lt;2, "", if(H345="yes", "certified", IF(ISERROR(SEARCH("TE",C345)), "PMI", "TE")))</f>
        <v/>
      </c>
      <c r="O345" s="0">
        <f>IF(L345="Shipped",'Production Log'!K345,"")</f>
        <v/>
      </c>
      <c r="P345" s="0">
        <f>IF(ISERROR(SEARCH("Bonded", M345)), CONCATENATE(M345," ", N345), M345)</f>
        <v/>
      </c>
      <c r="Q345" s="0" t="s">
        <v>99</v>
      </c>
      <c r="R345" s="0">
        <f>'Production Log'!L345</f>
        <v/>
      </c>
      <c r="S345" s="0" t="s">
        <v>99</v>
      </c>
      <c r="T345" s="0">
        <f>'Production Log'!M345</f>
        <v/>
      </c>
      <c r="U345" s="204">
        <f>'Production Log'!K345</f>
        <v/>
      </c>
      <c r="V345" s="204" t="s">
        <v>77</v>
      </c>
      <c r="W345" s="204" t="n"/>
    </row>
    <row r="346">
      <c r="A346" s="0">
        <f>'Production Log'!A346</f>
        <v/>
      </c>
      <c r="B346" s="0">
        <f>'Production Log'!B346</f>
        <v/>
      </c>
      <c r="C346" s="0">
        <f>'Production Log'!F346</f>
        <v/>
      </c>
      <c r="D346" s="0">
        <f>'Production Log'!W346</f>
        <v/>
      </c>
      <c r="E346" s="0">
        <f>'Production Log'!X346</f>
        <v/>
      </c>
      <c r="F346" s="0">
        <f>'Production Log'!Y346</f>
        <v/>
      </c>
      <c r="G346" s="0">
        <f>'Production Log'!Z346</f>
        <v/>
      </c>
      <c r="H346" s="0">
        <f>'Production Log'!C346</f>
        <v/>
      </c>
      <c r="I346" s="0">
        <f>IF(B346="Sold", "yes", IF(LEN(F346)&gt;1,IF(LEN(G346)&gt;1,IF(LEN(E346)&gt;1,IF(LEN(D346)&gt;1,"yes","no"),"no"),"no") ,"no"))</f>
        <v/>
      </c>
      <c r="J346" s="0">
        <f>IF(B346="Issues","yes", IF(B346="Cosmetic Issue", "yes", IF(B346="Perf Issue", "yes","")))</f>
        <v/>
      </c>
      <c r="K346" s="0">
        <f>IF(B346="Dead", "yes","")</f>
        <v/>
      </c>
      <c r="L346" s="0">
        <f>IF(K346="yes", "Dead", IF(LEN(D346)&lt;2,"Loose", (IF(B346="Sold","Shipped",IF(I346="yes","Assembled","Bonded")))))</f>
        <v/>
      </c>
      <c r="M346" s="0">
        <f>if(L346="Shipped",L346, IF(L346="Loose", L346, if(J346="yes", CONCATENATE("Pending ", L346), IF(I346="yes", IF(B346="Internal", "Internal", L346), IF(L346="Bonded", L346, CONCATENATE(L346, " Bonded"))))))</f>
        <v/>
      </c>
      <c r="N346" s="0">
        <f>if(len(C346)&lt;2, "", if(H346="yes", "certified", IF(ISERROR(SEARCH("TE",C346)), "PMI", "TE")))</f>
        <v/>
      </c>
      <c r="O346" s="0">
        <f>IF(L346="Shipped",'Production Log'!K346,"")</f>
        <v/>
      </c>
      <c r="P346" s="0">
        <f>IF(ISERROR(SEARCH("Bonded", M346)), CONCATENATE(M346," ", N346), M346)</f>
        <v/>
      </c>
      <c r="Q346" s="0" t="s">
        <v>99</v>
      </c>
      <c r="R346" s="0">
        <f>'Production Log'!L346</f>
        <v/>
      </c>
      <c r="S346" s="0" t="s">
        <v>99</v>
      </c>
      <c r="T346" s="0">
        <f>'Production Log'!M346</f>
        <v/>
      </c>
      <c r="U346" s="204">
        <f>'Production Log'!K346</f>
        <v/>
      </c>
      <c r="V346" s="204" t="s">
        <v>77</v>
      </c>
      <c r="W346" s="204" t="n"/>
    </row>
    <row r="347">
      <c r="A347" s="0">
        <f>'Production Log'!A347</f>
        <v/>
      </c>
      <c r="B347" s="0">
        <f>'Production Log'!B347</f>
        <v/>
      </c>
      <c r="C347" s="0">
        <f>'Production Log'!F347</f>
        <v/>
      </c>
      <c r="D347" s="0">
        <f>'Production Log'!W347</f>
        <v/>
      </c>
      <c r="E347" s="0">
        <f>'Production Log'!X347</f>
        <v/>
      </c>
      <c r="F347" s="0">
        <f>'Production Log'!Y347</f>
        <v/>
      </c>
      <c r="G347" s="0">
        <f>'Production Log'!Z347</f>
        <v/>
      </c>
      <c r="H347" s="0">
        <f>'Production Log'!C347</f>
        <v/>
      </c>
      <c r="I347" s="0">
        <f>IF(B347="Sold", "yes", IF(LEN(F347)&gt;1,IF(LEN(G347)&gt;1,IF(LEN(E347)&gt;1,IF(LEN(D347)&gt;1,"yes","no"),"no"),"no") ,"no"))</f>
        <v/>
      </c>
      <c r="J347" s="0">
        <f>IF(B347="Issues","yes", IF(B347="Cosmetic Issue", "yes", IF(B347="Perf Issue", "yes","")))</f>
        <v/>
      </c>
      <c r="K347" s="0">
        <f>IF(B347="Dead", "yes","")</f>
        <v/>
      </c>
      <c r="L347" s="0">
        <f>IF(K347="yes", "Dead", IF(LEN(D347)&lt;2,"Loose", (IF(B347="Sold","Shipped",IF(I347="yes","Assembled","Bonded")))))</f>
        <v/>
      </c>
      <c r="M347" s="0">
        <f>if(L347="Shipped",L347, IF(L347="Loose", L347, if(J347="yes", CONCATENATE("Pending ", L347), IF(I347="yes", IF(B347="Internal", "Internal", L347), IF(L347="Bonded", L347, CONCATENATE(L347, " Bonded"))))))</f>
        <v/>
      </c>
      <c r="N347" s="0">
        <f>if(len(C347)&lt;2, "", if(H347="yes", "certified", IF(ISERROR(SEARCH("TE",C347)), "PMI", "TE")))</f>
        <v/>
      </c>
      <c r="O347" s="0">
        <f>IF(L347="Shipped",'Production Log'!K347,"")</f>
        <v/>
      </c>
      <c r="P347" s="0">
        <f>IF(ISERROR(SEARCH("Bonded", M347)), CONCATENATE(M347," ", N347), M347)</f>
        <v/>
      </c>
      <c r="Q347" s="0" t="s">
        <v>99</v>
      </c>
      <c r="R347" s="0">
        <f>'Production Log'!L347</f>
        <v/>
      </c>
      <c r="S347" s="0" t="s">
        <v>99</v>
      </c>
      <c r="T347" s="0">
        <f>'Production Log'!M347</f>
        <v/>
      </c>
      <c r="U347" s="204">
        <f>'Production Log'!K347</f>
        <v/>
      </c>
      <c r="V347" s="204" t="s">
        <v>106</v>
      </c>
      <c r="W347" s="204" t="n"/>
    </row>
    <row r="348">
      <c r="A348" s="0">
        <f>'Production Log'!A348</f>
        <v/>
      </c>
      <c r="B348" s="0">
        <f>'Production Log'!B348</f>
        <v/>
      </c>
      <c r="C348" s="0">
        <f>'Production Log'!F348</f>
        <v/>
      </c>
      <c r="D348" s="0">
        <f>'Production Log'!W348</f>
        <v/>
      </c>
      <c r="E348" s="0">
        <f>'Production Log'!X348</f>
        <v/>
      </c>
      <c r="F348" s="0">
        <f>'Production Log'!Y348</f>
        <v/>
      </c>
      <c r="G348" s="0">
        <f>'Production Log'!Z348</f>
        <v/>
      </c>
      <c r="H348" s="0">
        <f>'Production Log'!C348</f>
        <v/>
      </c>
      <c r="I348" s="0">
        <f>IF(B348="Sold", "yes", IF(LEN(F348)&gt;1,IF(LEN(G348)&gt;1,IF(LEN(E348)&gt;1,IF(LEN(D348)&gt;1,"yes","no"),"no"),"no") ,"no"))</f>
        <v/>
      </c>
      <c r="J348" s="0">
        <f>IF(B348="Issues","yes", IF(B348="Cosmetic Issue", "yes", IF(B348="Perf Issue", "yes","")))</f>
        <v/>
      </c>
      <c r="K348" s="0">
        <f>IF(B348="Dead", "yes","")</f>
        <v/>
      </c>
      <c r="L348" s="0">
        <f>IF(K348="yes", "Dead", IF(LEN(D348)&lt;2,"Loose", (IF(B348="Sold","Shipped",IF(I348="yes","Assembled","Bonded")))))</f>
        <v/>
      </c>
      <c r="M348" s="0">
        <f>if(L348="Shipped",L348, IF(L348="Loose", L348, if(J348="yes", CONCATENATE("Pending ", L348), IF(I348="yes", IF(B348="Internal", "Internal", L348), IF(L348="Bonded", L348, CONCATENATE(L348, " Bonded"))))))</f>
        <v/>
      </c>
      <c r="N348" s="0">
        <f>if(len(C348)&lt;2, "", if(H348="yes", "certified", IF(ISERROR(SEARCH("TE",C348)), "PMI", "TE")))</f>
        <v/>
      </c>
      <c r="O348" s="0">
        <f>IF(L348="Shipped",'Production Log'!K348,"")</f>
        <v/>
      </c>
      <c r="P348" s="0">
        <f>IF(ISERROR(SEARCH("Bonded", M348)), CONCATENATE(M348," ", N348), M348)</f>
        <v/>
      </c>
      <c r="Q348" s="0" t="s">
        <v>99</v>
      </c>
      <c r="R348" s="0">
        <f>'Production Log'!L348</f>
        <v/>
      </c>
      <c r="S348" s="0" t="s">
        <v>99</v>
      </c>
      <c r="T348" s="0">
        <f>'Production Log'!M348</f>
        <v/>
      </c>
      <c r="U348" s="204">
        <f>'Production Log'!K348</f>
        <v/>
      </c>
      <c r="V348" s="204" t="s">
        <v>106</v>
      </c>
      <c r="W348" s="204" t="n"/>
    </row>
    <row r="349">
      <c r="A349" s="0">
        <f>'Production Log'!A349</f>
        <v/>
      </c>
      <c r="B349" s="0">
        <f>'Production Log'!B349</f>
        <v/>
      </c>
      <c r="C349" s="0">
        <f>'Production Log'!F349</f>
        <v/>
      </c>
      <c r="D349" s="0">
        <f>'Production Log'!W349</f>
        <v/>
      </c>
      <c r="E349" s="0">
        <f>'Production Log'!X349</f>
        <v/>
      </c>
      <c r="F349" s="0">
        <f>'Production Log'!Y349</f>
        <v/>
      </c>
      <c r="G349" s="0">
        <f>'Production Log'!Z349</f>
        <v/>
      </c>
      <c r="H349" s="0">
        <f>'Production Log'!C349</f>
        <v/>
      </c>
      <c r="I349" s="0">
        <f>IF(B349="Sold", "yes", IF(LEN(F349)&gt;1,IF(LEN(G349)&gt;1,IF(LEN(E349)&gt;1,IF(LEN(D349)&gt;1,"yes","no"),"no"),"no") ,"no"))</f>
        <v/>
      </c>
      <c r="J349" s="0">
        <f>IF(B349="Issues","yes", IF(B349="Cosmetic Issue", "yes", IF(B349="Perf Issue", "yes","")))</f>
        <v/>
      </c>
      <c r="K349" s="0">
        <f>IF(B349="Dead", "yes","")</f>
        <v/>
      </c>
      <c r="L349" s="0">
        <f>IF(K349="yes", "Dead", IF(LEN(D349)&lt;2,"Loose", (IF(B349="Sold","Shipped",IF(I349="yes","Assembled","Bonded")))))</f>
        <v/>
      </c>
      <c r="M349" s="0">
        <f>if(L349="Shipped",L349, IF(L349="Loose", L349, if(J349="yes", CONCATENATE("Pending ", L349), IF(I349="yes", IF(B349="Internal", "Internal", L349), IF(L349="Bonded", L349, CONCATENATE(L349, " Bonded"))))))</f>
        <v/>
      </c>
      <c r="N349" s="0">
        <f>if(len(C349)&lt;2, "", if(H349="yes", "certified", IF(ISERROR(SEARCH("TE",C349)), "PMI", "TE")))</f>
        <v/>
      </c>
      <c r="O349" s="0">
        <f>IF(L349="Shipped",'Production Log'!K349,"")</f>
        <v/>
      </c>
      <c r="P349" s="0">
        <f>IF(ISERROR(SEARCH("Bonded", M349)), CONCATENATE(M349," ", N349), M349)</f>
        <v/>
      </c>
      <c r="Q349" s="0" t="s">
        <v>99</v>
      </c>
      <c r="R349" s="0">
        <f>'Production Log'!L349</f>
        <v/>
      </c>
      <c r="S349" s="0" t="s">
        <v>99</v>
      </c>
      <c r="T349" s="0">
        <f>'Production Log'!M349</f>
        <v/>
      </c>
      <c r="U349" s="204">
        <f>'Production Log'!K349</f>
        <v/>
      </c>
      <c r="V349" s="204" t="s">
        <v>77</v>
      </c>
      <c r="W349" s="204" t="n"/>
    </row>
    <row r="350">
      <c r="A350" s="0">
        <f>'Production Log'!A350</f>
        <v/>
      </c>
      <c r="B350" s="0">
        <f>'Production Log'!B350</f>
        <v/>
      </c>
      <c r="C350" s="0">
        <f>'Production Log'!F350</f>
        <v/>
      </c>
      <c r="D350" s="0">
        <f>'Production Log'!W350</f>
        <v/>
      </c>
      <c r="E350" s="0">
        <f>'Production Log'!X350</f>
        <v/>
      </c>
      <c r="F350" s="0">
        <f>'Production Log'!Y350</f>
        <v/>
      </c>
      <c r="G350" s="0">
        <f>'Production Log'!Z350</f>
        <v/>
      </c>
      <c r="H350" s="0">
        <f>'Production Log'!C350</f>
        <v/>
      </c>
      <c r="I350" s="0">
        <f>IF(B350="Sold", "yes", IF(LEN(F350)&gt;1,IF(LEN(G350)&gt;1,IF(LEN(E350)&gt;1,IF(LEN(D350)&gt;1,"yes","no"),"no"),"no") ,"no"))</f>
        <v/>
      </c>
      <c r="J350" s="0">
        <f>IF(B350="Issues","yes", IF(B350="Cosmetic Issue", "yes", IF(B350="Perf Issue", "yes","")))</f>
        <v/>
      </c>
      <c r="K350" s="0">
        <f>IF(B350="Dead", "yes","")</f>
        <v/>
      </c>
      <c r="L350" s="0">
        <f>IF(K350="yes", "Dead", IF(LEN(D350)&lt;2,"Loose", (IF(B350="Sold","Shipped",IF(I350="yes","Assembled","Bonded")))))</f>
        <v/>
      </c>
      <c r="M350" s="0">
        <f>if(L350="Shipped",L350, IF(L350="Loose", L350, if(J350="yes", CONCATENATE("Pending ", L350), IF(I350="yes", IF(B350="Internal", "Internal", L350), IF(L350="Bonded", L350, CONCATENATE(L350, " Bonded"))))))</f>
        <v/>
      </c>
      <c r="N350" s="0">
        <f>if(len(C350)&lt;2, "", if(H350="yes", "certified", IF(ISERROR(SEARCH("TE",C350)), "PMI", "TE")))</f>
        <v/>
      </c>
      <c r="O350" s="0">
        <f>IF(L350="Shipped",'Production Log'!K350,"")</f>
        <v/>
      </c>
      <c r="P350" s="0">
        <f>IF(ISERROR(SEARCH("Bonded", M350)), CONCATENATE(M350," ", N350), M350)</f>
        <v/>
      </c>
      <c r="Q350" s="118" t="s">
        <v>54</v>
      </c>
      <c r="R350" s="0">
        <f>'Production Log'!L350</f>
        <v/>
      </c>
      <c r="S350" s="0" t="s">
        <v>54</v>
      </c>
      <c r="T350" s="0">
        <f>'Production Log'!M350</f>
        <v/>
      </c>
      <c r="U350" s="204">
        <f>'Production Log'!K350</f>
        <v/>
      </c>
      <c r="V350" s="204" t="s">
        <v>77</v>
      </c>
      <c r="W350" s="204" t="n"/>
    </row>
    <row r="351">
      <c r="A351" s="0">
        <f>'Production Log'!A351</f>
        <v/>
      </c>
      <c r="B351" s="0">
        <f>'Production Log'!B351</f>
        <v/>
      </c>
      <c r="C351" s="0">
        <f>'Production Log'!F351</f>
        <v/>
      </c>
      <c r="D351" s="0">
        <f>'Production Log'!W351</f>
        <v/>
      </c>
      <c r="E351" s="0">
        <f>'Production Log'!X351</f>
        <v/>
      </c>
      <c r="F351" s="0">
        <f>'Production Log'!Y351</f>
        <v/>
      </c>
      <c r="G351" s="0">
        <f>'Production Log'!Z351</f>
        <v/>
      </c>
      <c r="H351" s="0">
        <f>'Production Log'!C351</f>
        <v/>
      </c>
      <c r="I351" s="0">
        <f>IF(B351="Sold", "yes", IF(LEN(F351)&gt;1,IF(LEN(G351)&gt;1,IF(LEN(E351)&gt;1,IF(LEN(D351)&gt;1,"yes","no"),"no"),"no") ,"no"))</f>
        <v/>
      </c>
      <c r="J351" s="0">
        <f>IF(B351="Issues","yes", IF(B351="Cosmetic Issue", "yes", IF(B351="Perf Issue", "yes","")))</f>
        <v/>
      </c>
      <c r="K351" s="0">
        <f>IF(B351="Dead", "yes","")</f>
        <v/>
      </c>
      <c r="L351" s="0">
        <f>IF(K351="yes", "Dead", IF(LEN(D351)&lt;2,"Loose", (IF(B351="Sold","Shipped",IF(I351="yes","Assembled","Bonded")))))</f>
        <v/>
      </c>
      <c r="M351" s="0">
        <f>if(L351="Shipped",L351, IF(L351="Loose", L351, if(J351="yes", CONCATENATE("Pending ", L351), IF(I351="yes", IF(B351="Internal", "Internal", L351), IF(L351="Bonded", L351, CONCATENATE(L351, " Bonded"))))))</f>
        <v/>
      </c>
      <c r="N351" s="0">
        <f>if(len(C351)&lt;2, "", if(H351="yes", "certified", IF(ISERROR(SEARCH("TE",C351)), "PMI", "TE")))</f>
        <v/>
      </c>
      <c r="O351" s="0">
        <f>IF(L351="Shipped",'Production Log'!K351,"")</f>
        <v/>
      </c>
      <c r="P351" s="0">
        <f>IF(ISERROR(SEARCH("Bonded", M351)), CONCATENATE(M351," ", N351), M351)</f>
        <v/>
      </c>
      <c r="Q351" s="118" t="s">
        <v>54</v>
      </c>
      <c r="R351" s="0">
        <f>'Production Log'!L351</f>
        <v/>
      </c>
      <c r="S351" s="0" t="s">
        <v>54</v>
      </c>
      <c r="T351" s="0">
        <f>'Production Log'!M351</f>
        <v/>
      </c>
      <c r="U351" s="204">
        <f>'Production Log'!K351</f>
        <v/>
      </c>
      <c r="V351" s="204" t="s">
        <v>77</v>
      </c>
      <c r="W351" s="204" t="n"/>
    </row>
    <row r="352">
      <c r="A352" s="0">
        <f>'Production Log'!A352</f>
        <v/>
      </c>
      <c r="B352" s="0">
        <f>'Production Log'!B352</f>
        <v/>
      </c>
      <c r="C352" s="0">
        <f>'Production Log'!F352</f>
        <v/>
      </c>
      <c r="D352" s="0">
        <f>'Production Log'!W352</f>
        <v/>
      </c>
      <c r="E352" s="0">
        <f>'Production Log'!X352</f>
        <v/>
      </c>
      <c r="F352" s="0">
        <f>'Production Log'!Y352</f>
        <v/>
      </c>
      <c r="G352" s="0">
        <f>'Production Log'!Z352</f>
        <v/>
      </c>
      <c r="H352" s="0">
        <f>'Production Log'!C352</f>
        <v/>
      </c>
      <c r="I352" s="0">
        <f>IF(B352="Sold", "yes", IF(LEN(F352)&gt;1,IF(LEN(G352)&gt;1,IF(LEN(E352)&gt;1,IF(LEN(D352)&gt;1,"yes","no"),"no"),"no") ,"no"))</f>
        <v/>
      </c>
      <c r="J352" s="0">
        <f>IF(B352="Issues","yes", IF(B352="Cosmetic Issue", "yes", IF(B352="Perf Issue", "yes","")))</f>
        <v/>
      </c>
      <c r="K352" s="0">
        <f>IF(B352="Dead", "yes","")</f>
        <v/>
      </c>
      <c r="L352" s="0">
        <f>IF(K352="yes", "Dead", IF(LEN(D352)&lt;2,"Loose", (IF(B352="Sold","Shipped",IF(I352="yes","Assembled","Bonded")))))</f>
        <v/>
      </c>
      <c r="M352" s="0">
        <f>if(L352="Shipped",L352, IF(L352="Loose", L352, if(J352="yes", CONCATENATE("Pending ", L352), IF(I352="yes", IF(B352="Internal", "Internal", L352), IF(L352="Bonded", L352, CONCATENATE(L352, " Bonded"))))))</f>
        <v/>
      </c>
      <c r="N352" s="0">
        <f>if(len(C352)&lt;2, "", if(H352="yes", "certified", IF(ISERROR(SEARCH("TE",C352)), "PMI", "TE")))</f>
        <v/>
      </c>
      <c r="O352" s="0">
        <f>IF(L352="Shipped",'Production Log'!K352,"")</f>
        <v/>
      </c>
      <c r="P352" s="0">
        <f>IF(ISERROR(SEARCH("Bonded", M352)), CONCATENATE(M352," ", N352), M352)</f>
        <v/>
      </c>
      <c r="Q352" s="0" t="s">
        <v>107</v>
      </c>
      <c r="R352" s="0">
        <f>'Production Log'!L352</f>
        <v/>
      </c>
      <c r="S352" s="0" t="s">
        <v>107</v>
      </c>
      <c r="T352" s="0">
        <f>'Production Log'!M352</f>
        <v/>
      </c>
      <c r="U352" s="204">
        <f>'Production Log'!K352</f>
        <v/>
      </c>
      <c r="V352" s="204" t="s">
        <v>77</v>
      </c>
      <c r="W352" s="204" t="n"/>
    </row>
    <row r="353">
      <c r="A353" s="0">
        <f>'Production Log'!A353</f>
        <v/>
      </c>
      <c r="B353" s="0">
        <f>'Production Log'!B353</f>
        <v/>
      </c>
      <c r="C353" s="0">
        <f>'Production Log'!F353</f>
        <v/>
      </c>
      <c r="D353" s="0">
        <f>'Production Log'!W353</f>
        <v/>
      </c>
      <c r="E353" s="0">
        <f>'Production Log'!X353</f>
        <v/>
      </c>
      <c r="F353" s="0">
        <f>'Production Log'!Y353</f>
        <v/>
      </c>
      <c r="G353" s="0">
        <f>'Production Log'!Z353</f>
        <v/>
      </c>
      <c r="H353" s="0">
        <f>'Production Log'!C353</f>
        <v/>
      </c>
      <c r="I353" s="0">
        <f>IF(B353="Sold", "yes", IF(LEN(F353)&gt;1,IF(LEN(G353)&gt;1,IF(LEN(E353)&gt;1,IF(LEN(D353)&gt;1,"yes","no"),"no"),"no") ,"no"))</f>
        <v/>
      </c>
      <c r="J353" s="0">
        <f>IF(B353="Issues","yes", IF(B353="Cosmetic Issue", "yes", IF(B353="Perf Issue", "yes","")))</f>
        <v/>
      </c>
      <c r="K353" s="0">
        <f>IF(B353="Dead", "yes","")</f>
        <v/>
      </c>
      <c r="L353" s="0">
        <f>IF(K353="yes", "Dead", IF(LEN(D353)&lt;2,"Loose", (IF(B353="Sold","Shipped",IF(I353="yes","Assembled","Bonded")))))</f>
        <v/>
      </c>
      <c r="M353" s="0">
        <f>if(L353="Shipped",L353, IF(L353="Loose", L353, if(J353="yes", CONCATENATE("Pending ", L353), IF(I353="yes", IF(B353="Internal", "Internal", L353), IF(L353="Bonded", L353, CONCATENATE(L353, " Bonded"))))))</f>
        <v/>
      </c>
      <c r="N353" s="0">
        <f>if(len(C353)&lt;2, "", if(H353="yes", "certified", IF(ISERROR(SEARCH("TE",C353)), "PMI", "TE")))</f>
        <v/>
      </c>
      <c r="O353" s="0">
        <f>IF(L353="Shipped",'Production Log'!K353,"")</f>
        <v/>
      </c>
      <c r="P353" s="0">
        <f>IF(ISERROR(SEARCH("Bonded", M353)), CONCATENATE(M353," ", N353), M353)</f>
        <v/>
      </c>
      <c r="Q353" s="0" t="s">
        <v>108</v>
      </c>
      <c r="R353" s="0">
        <f>'Production Log'!L353</f>
        <v/>
      </c>
      <c r="S353" s="0" t="s">
        <v>54</v>
      </c>
      <c r="T353" s="0">
        <f>'Production Log'!M353</f>
        <v/>
      </c>
      <c r="U353" s="204">
        <f>'Production Log'!K353</f>
        <v/>
      </c>
      <c r="V353" s="204" t="s">
        <v>77</v>
      </c>
      <c r="W353" s="204" t="n"/>
    </row>
    <row r="354">
      <c r="A354" s="0">
        <f>'Production Log'!A354</f>
        <v/>
      </c>
      <c r="B354" s="0">
        <f>'Production Log'!B354</f>
        <v/>
      </c>
      <c r="C354" s="0">
        <f>'Production Log'!F354</f>
        <v/>
      </c>
      <c r="D354" s="0">
        <f>'Production Log'!W354</f>
        <v/>
      </c>
      <c r="E354" s="0">
        <f>'Production Log'!X354</f>
        <v/>
      </c>
      <c r="F354" s="0">
        <f>'Production Log'!Y354</f>
        <v/>
      </c>
      <c r="G354" s="0">
        <f>'Production Log'!Z354</f>
        <v/>
      </c>
      <c r="H354" s="0">
        <f>'Production Log'!C354</f>
        <v/>
      </c>
      <c r="I354" s="0">
        <f>IF(B354="Sold", "yes", IF(LEN(F354)&gt;1,IF(LEN(G354)&gt;1,IF(LEN(E354)&gt;1,IF(LEN(D354)&gt;1,"yes","no"),"no"),"no") ,"no"))</f>
        <v/>
      </c>
      <c r="J354" s="0">
        <f>IF(B354="Issues","yes", IF(B354="Cosmetic Issue", "yes", IF(B354="Perf Issue", "yes","")))</f>
        <v/>
      </c>
      <c r="K354" s="0">
        <f>IF(B354="Dead", "yes","")</f>
        <v/>
      </c>
      <c r="L354" s="0">
        <f>IF(K354="yes", "Dead", IF(LEN(D354)&lt;2,"Loose", (IF(B354="Sold","Shipped",IF(I354="yes","Assembled","Bonded")))))</f>
        <v/>
      </c>
      <c r="M354" s="0">
        <f>if(L354="Shipped",L354, IF(L354="Loose", L354, if(J354="yes", CONCATENATE("Pending ", L354), IF(I354="yes", IF(B354="Internal", "Internal", L354), IF(L354="Bonded", L354, CONCATENATE(L354, " Bonded"))))))</f>
        <v/>
      </c>
      <c r="N354" s="0">
        <f>if(len(C354)&lt;2, "", if(H354="yes", "certified", IF(ISERROR(SEARCH("TE",C354)), "PMI", "TE")))</f>
        <v/>
      </c>
      <c r="O354" s="0">
        <f>IF(L354="Shipped",'Production Log'!K354,"")</f>
        <v/>
      </c>
      <c r="P354" s="0">
        <f>IF(ISERROR(SEARCH("Bonded", M354)), CONCATENATE(M354," ", N354), M354)</f>
        <v/>
      </c>
      <c r="Q354" s="0" t="s">
        <v>108</v>
      </c>
      <c r="R354" s="0">
        <f>'Production Log'!L354</f>
        <v/>
      </c>
      <c r="S354" s="0" t="s">
        <v>54</v>
      </c>
      <c r="T354" s="0">
        <f>'Production Log'!M354</f>
        <v/>
      </c>
      <c r="U354" s="204">
        <f>'Production Log'!K354</f>
        <v/>
      </c>
      <c r="V354" s="204" t="s">
        <v>77</v>
      </c>
      <c r="W354" s="204" t="n"/>
    </row>
    <row r="355">
      <c r="A355" s="0">
        <f>'Production Log'!A355</f>
        <v/>
      </c>
      <c r="B355" s="0">
        <f>'Production Log'!B355</f>
        <v/>
      </c>
      <c r="C355" s="0">
        <f>'Production Log'!F355</f>
        <v/>
      </c>
      <c r="D355" s="0">
        <f>'Production Log'!W355</f>
        <v/>
      </c>
      <c r="E355" s="0">
        <f>'Production Log'!X355</f>
        <v/>
      </c>
      <c r="F355" s="0">
        <f>'Production Log'!Y355</f>
        <v/>
      </c>
      <c r="G355" s="0">
        <f>'Production Log'!Z355</f>
        <v/>
      </c>
      <c r="H355" s="0">
        <f>'Production Log'!C355</f>
        <v/>
      </c>
      <c r="I355" s="0">
        <f>IF(B355="Sold", "yes", IF(LEN(F355)&gt;1,IF(LEN(G355)&gt;1,IF(LEN(E355)&gt;1,IF(LEN(D355)&gt;1,"yes","no"),"no"),"no") ,"no"))</f>
        <v/>
      </c>
      <c r="J355" s="0">
        <f>IF(B355="Issues","yes", IF(B355="Cosmetic Issue", "yes", IF(B355="Perf Issue", "yes","")))</f>
        <v/>
      </c>
      <c r="K355" s="0">
        <f>IF(B355="Dead", "yes","")</f>
        <v/>
      </c>
      <c r="L355" s="0">
        <f>IF(K355="yes", "Dead", IF(LEN(D355)&lt;2,"Loose", (IF(B355="Sold","Shipped",IF(I355="yes","Assembled","Bonded")))))</f>
        <v/>
      </c>
      <c r="M355" s="0">
        <f>if(L355="Shipped",L355, IF(L355="Loose", L355, if(J355="yes", CONCATENATE("Pending ", L355), IF(I355="yes", IF(B355="Internal", "Internal", L355), IF(L355="Bonded", L355, CONCATENATE(L355, " Bonded"))))))</f>
        <v/>
      </c>
      <c r="N355" s="0">
        <f>if(len(C355)&lt;2, "", if(H355="yes", "certified", IF(ISERROR(SEARCH("TE",C355)), "PMI", "TE")))</f>
        <v/>
      </c>
      <c r="O355" s="0">
        <f>IF(L355="Shipped",'Production Log'!K355,"")</f>
        <v/>
      </c>
      <c r="P355" s="0">
        <f>IF(ISERROR(SEARCH("Bonded", M355)), CONCATENATE(M355," ", N355), M355)</f>
        <v/>
      </c>
      <c r="Q355" s="0" t="s">
        <v>108</v>
      </c>
      <c r="R355" s="0">
        <f>'Production Log'!L355</f>
        <v/>
      </c>
      <c r="S355" s="0" t="s">
        <v>54</v>
      </c>
      <c r="T355" s="0">
        <f>'Production Log'!M355</f>
        <v/>
      </c>
      <c r="U355" s="204">
        <f>'Production Log'!K355</f>
        <v/>
      </c>
      <c r="V355" s="204" t="s">
        <v>106</v>
      </c>
      <c r="W355" s="204" t="n"/>
    </row>
    <row r="356">
      <c r="A356" s="0">
        <f>'Production Log'!A356</f>
        <v/>
      </c>
      <c r="B356" s="0">
        <f>'Production Log'!B356</f>
        <v/>
      </c>
      <c r="C356" s="0">
        <f>'Production Log'!F356</f>
        <v/>
      </c>
      <c r="D356" s="0">
        <f>'Production Log'!W356</f>
        <v/>
      </c>
      <c r="E356" s="0">
        <f>'Production Log'!X356</f>
        <v/>
      </c>
      <c r="F356" s="0">
        <f>'Production Log'!Y356</f>
        <v/>
      </c>
      <c r="G356" s="0">
        <f>'Production Log'!Z356</f>
        <v/>
      </c>
      <c r="H356" s="0">
        <f>'Production Log'!C356</f>
        <v/>
      </c>
      <c r="I356" s="0">
        <f>IF(B356="Sold", "yes", IF(LEN(F356)&gt;1,IF(LEN(G356)&gt;1,IF(LEN(E356)&gt;1,IF(LEN(D356)&gt;1,"yes","no"),"no"),"no") ,"no"))</f>
        <v/>
      </c>
      <c r="J356" s="0">
        <f>IF(B356="Issues","yes", IF(B356="Cosmetic Issue", "yes", IF(B356="Perf Issue", "yes","")))</f>
        <v/>
      </c>
      <c r="K356" s="0">
        <f>IF(B356="Dead", "yes","")</f>
        <v/>
      </c>
      <c r="L356" s="0">
        <f>IF(K356="yes", "Dead", IF(LEN(D356)&lt;2,"Loose", (IF(B356="Sold","Shipped",IF(I356="yes","Assembled","Bonded")))))</f>
        <v/>
      </c>
      <c r="M356" s="0">
        <f>if(L356="Shipped",L356, IF(L356="Loose", L356, if(J356="yes", CONCATENATE("Pending ", L356), IF(I356="yes", IF(B356="Internal", "Internal", L356), IF(L356="Bonded", L356, CONCATENATE(L356, " Bonded"))))))</f>
        <v/>
      </c>
      <c r="N356" s="0">
        <f>if(len(C356)&lt;2, "", if(H356="yes", "certified", IF(ISERROR(SEARCH("TE",C356)), "PMI", "TE")))</f>
        <v/>
      </c>
      <c r="O356" s="0">
        <f>IF(L356="Shipped",'Production Log'!K356,"")</f>
        <v/>
      </c>
      <c r="P356" s="0">
        <f>IF(ISERROR(SEARCH("Bonded", M356)), CONCATENATE(M356," ", N356), M356)</f>
        <v/>
      </c>
      <c r="Q356" s="0" t="s">
        <v>108</v>
      </c>
      <c r="R356" s="0">
        <f>'Production Log'!L356</f>
        <v/>
      </c>
      <c r="S356" s="0" t="s">
        <v>54</v>
      </c>
      <c r="T356" s="0">
        <f>'Production Log'!M356</f>
        <v/>
      </c>
      <c r="U356" s="204">
        <f>'Production Log'!K356</f>
        <v/>
      </c>
      <c r="V356" s="204" t="s">
        <v>106</v>
      </c>
      <c r="W356" s="204" t="n"/>
    </row>
    <row r="357">
      <c r="A357" s="0">
        <f>'Production Log'!A357</f>
        <v/>
      </c>
      <c r="B357" s="0">
        <f>'Production Log'!B357</f>
        <v/>
      </c>
      <c r="C357" s="0">
        <f>'Production Log'!F357</f>
        <v/>
      </c>
      <c r="D357" s="0">
        <f>'Production Log'!W357</f>
        <v/>
      </c>
      <c r="E357" s="0">
        <f>'Production Log'!X357</f>
        <v/>
      </c>
      <c r="F357" s="0">
        <f>'Production Log'!Y357</f>
        <v/>
      </c>
      <c r="G357" s="0">
        <f>'Production Log'!Z357</f>
        <v/>
      </c>
      <c r="H357" s="0">
        <f>'Production Log'!C357</f>
        <v/>
      </c>
      <c r="I357" s="0">
        <f>IF(B357="Sold", "yes", IF(LEN(F357)&gt;1,IF(LEN(G357)&gt;1,IF(LEN(E357)&gt;1,IF(LEN(D357)&gt;1,"yes","no"),"no"),"no") ,"no"))</f>
        <v/>
      </c>
      <c r="J357" s="0">
        <f>IF(B357="Issues","yes", IF(B357="Cosmetic Issue", "yes", IF(B357="Perf Issue", "yes","")))</f>
        <v/>
      </c>
      <c r="K357" s="0">
        <f>IF(B357="Dead", "yes","")</f>
        <v/>
      </c>
      <c r="L357" s="0">
        <f>IF(K357="yes", "Dead", IF(LEN(D357)&lt;2,"Loose", (IF(B357="Sold","Shipped",IF(I357="yes","Assembled","Bonded")))))</f>
        <v/>
      </c>
      <c r="M357" s="0">
        <f>if(L357="Shipped",L357, IF(L357="Loose", L357, if(J357="yes", CONCATENATE("Pending ", L357), IF(I357="yes", IF(B357="Internal", "Internal", L357), IF(L357="Bonded", L357, CONCATENATE(L357, " Bonded"))))))</f>
        <v/>
      </c>
      <c r="N357" s="0">
        <f>if(len(C357)&lt;2, "", if(H357="yes", "certified", IF(ISERROR(SEARCH("TE",C357)), "PMI", "TE")))</f>
        <v/>
      </c>
      <c r="O357" s="0">
        <f>IF(L357="Shipped",'Production Log'!K357,"")</f>
        <v/>
      </c>
      <c r="P357" s="0">
        <f>IF(ISERROR(SEARCH("Bonded", M357)), CONCATENATE(M357," ", N357), M357)</f>
        <v/>
      </c>
      <c r="Q357" s="0" t="s">
        <v>108</v>
      </c>
      <c r="R357" s="0">
        <f>'Production Log'!L357</f>
        <v/>
      </c>
      <c r="S357" s="0" t="s">
        <v>54</v>
      </c>
      <c r="T357" s="0">
        <f>'Production Log'!M357</f>
        <v/>
      </c>
      <c r="U357" s="204">
        <f>'Production Log'!K357</f>
        <v/>
      </c>
      <c r="V357" s="204" t="s">
        <v>106</v>
      </c>
      <c r="W357" s="204" t="n"/>
    </row>
    <row r="358">
      <c r="A358" s="0">
        <f>'Production Log'!A358</f>
        <v/>
      </c>
      <c r="B358" s="0">
        <f>'Production Log'!B358</f>
        <v/>
      </c>
      <c r="C358" s="0">
        <f>'Production Log'!F358</f>
        <v/>
      </c>
      <c r="D358" s="0">
        <f>'Production Log'!W358</f>
        <v/>
      </c>
      <c r="E358" s="0">
        <f>'Production Log'!X358</f>
        <v/>
      </c>
      <c r="F358" s="0">
        <f>'Production Log'!Y358</f>
        <v/>
      </c>
      <c r="G358" s="0">
        <f>'Production Log'!Z358</f>
        <v/>
      </c>
      <c r="H358" s="0">
        <f>'Production Log'!C358</f>
        <v/>
      </c>
      <c r="I358" s="0">
        <f>IF(B358="Sold", "yes", IF(LEN(F358)&gt;1,IF(LEN(G358)&gt;1,IF(LEN(E358)&gt;1,IF(LEN(D358)&gt;1,"yes","no"),"no"),"no") ,"no"))</f>
        <v/>
      </c>
      <c r="J358" s="0">
        <f>IF(B358="Issues","yes", IF(B358="Cosmetic Issue", "yes", IF(B358="Perf Issue", "yes","")))</f>
        <v/>
      </c>
      <c r="K358" s="0">
        <f>IF(B358="Dead", "yes","")</f>
        <v/>
      </c>
      <c r="L358" s="0">
        <f>IF(K358="yes", "Dead", IF(LEN(D358)&lt;2,"Loose", (IF(B358="Sold","Shipped",IF(I358="yes","Assembled","Bonded")))))</f>
        <v/>
      </c>
      <c r="M358" s="0">
        <f>if(L358="Shipped",L358, IF(L358="Loose", L358, if(J358="yes", CONCATENATE("Pending ", L358), IF(I358="yes", IF(B358="Internal", "Internal", L358), IF(L358="Bonded", L358, CONCATENATE(L358, " Bonded"))))))</f>
        <v/>
      </c>
      <c r="N358" s="0">
        <f>if(len(C358)&lt;2, "", if(H358="yes", "certified", IF(ISERROR(SEARCH("TE",C358)), "PMI", "TE")))</f>
        <v/>
      </c>
      <c r="O358" s="0">
        <f>IF(L358="Shipped",'Production Log'!K358,"")</f>
        <v/>
      </c>
      <c r="P358" s="0">
        <f>IF(ISERROR(SEARCH("Bonded", M358)), CONCATENATE(M358," ", N358), M358)</f>
        <v/>
      </c>
      <c r="Q358" s="0" t="s">
        <v>108</v>
      </c>
      <c r="R358" s="0">
        <f>'Production Log'!L358</f>
        <v/>
      </c>
      <c r="S358" s="0" t="s">
        <v>54</v>
      </c>
      <c r="T358" s="0">
        <f>'Production Log'!M358</f>
        <v/>
      </c>
      <c r="U358" s="204">
        <f>'Production Log'!K358</f>
        <v/>
      </c>
      <c r="V358" s="204" t="s">
        <v>77</v>
      </c>
      <c r="W358" s="204" t="n"/>
    </row>
    <row r="359">
      <c r="A359" s="0">
        <f>'Production Log'!A359</f>
        <v/>
      </c>
      <c r="B359" s="0">
        <f>'Production Log'!B359</f>
        <v/>
      </c>
      <c r="C359" s="0">
        <f>'Production Log'!F359</f>
        <v/>
      </c>
      <c r="D359" s="0">
        <f>'Production Log'!W359</f>
        <v/>
      </c>
      <c r="E359" s="0">
        <f>'Production Log'!X359</f>
        <v/>
      </c>
      <c r="F359" s="0">
        <f>'Production Log'!Y359</f>
        <v/>
      </c>
      <c r="G359" s="0">
        <f>'Production Log'!Z359</f>
        <v/>
      </c>
      <c r="H359" s="0">
        <f>'Production Log'!C359</f>
        <v/>
      </c>
      <c r="I359" s="0">
        <f>IF(B359="Sold", "yes", IF(LEN(F359)&gt;1,IF(LEN(G359)&gt;1,IF(LEN(E359)&gt;1,IF(LEN(D359)&gt;1,"yes","no"),"no"),"no") ,"no"))</f>
        <v/>
      </c>
      <c r="J359" s="0">
        <f>IF(B359="Issues","yes", IF(B359="Cosmetic Issue", "yes", IF(B359="Perf Issue", "yes","")))</f>
        <v/>
      </c>
      <c r="K359" s="0">
        <f>IF(B359="Dead", "yes","")</f>
        <v/>
      </c>
      <c r="L359" s="0">
        <f>IF(K359="yes", "Dead", IF(LEN(D359)&lt;2,"Loose", (IF(B359="Sold","Shipped",IF(I359="yes","Assembled","Bonded")))))</f>
        <v/>
      </c>
      <c r="M359" s="0">
        <f>if(L359="Shipped",L359, IF(L359="Loose", L359, if(J359="yes", CONCATENATE("Pending ", L359), IF(I359="yes", IF(B359="Internal", "Internal", L359), IF(L359="Bonded", L359, CONCATENATE(L359, " Bonded"))))))</f>
        <v/>
      </c>
      <c r="N359" s="0">
        <f>if(len(C359)&lt;2, "", if(H359="yes", "certified", IF(ISERROR(SEARCH("TE",C359)), "PMI", "TE")))</f>
        <v/>
      </c>
      <c r="O359" s="0">
        <f>IF(L359="Shipped",'Production Log'!K359,"")</f>
        <v/>
      </c>
      <c r="P359" s="0">
        <f>IF(ISERROR(SEARCH("Bonded", M359)), CONCATENATE(M359," ", N359), M359)</f>
        <v/>
      </c>
      <c r="Q359" s="0" t="s">
        <v>107</v>
      </c>
      <c r="R359" s="0">
        <f>'Production Log'!L359</f>
        <v/>
      </c>
      <c r="S359" s="0" t="s">
        <v>107</v>
      </c>
      <c r="T359" s="0">
        <f>'Production Log'!M359</f>
        <v/>
      </c>
      <c r="U359" s="204">
        <f>'Production Log'!K359</f>
        <v/>
      </c>
      <c r="V359" s="204" t="s">
        <v>109</v>
      </c>
      <c r="W359" s="204" t="n"/>
    </row>
    <row r="360">
      <c r="A360" s="0">
        <f>'Production Log'!A360</f>
        <v/>
      </c>
      <c r="B360" s="0">
        <f>'Production Log'!B360</f>
        <v/>
      </c>
      <c r="C360" s="0">
        <f>'Production Log'!F360</f>
        <v/>
      </c>
      <c r="D360" s="0">
        <f>'Production Log'!W360</f>
        <v/>
      </c>
      <c r="E360" s="0">
        <f>'Production Log'!X360</f>
        <v/>
      </c>
      <c r="F360" s="0">
        <f>'Production Log'!Y360</f>
        <v/>
      </c>
      <c r="G360" s="0">
        <f>'Production Log'!Z360</f>
        <v/>
      </c>
      <c r="H360" s="0">
        <f>'Production Log'!C360</f>
        <v/>
      </c>
      <c r="I360" s="0">
        <f>IF(B360="Sold", "yes", IF(LEN(F360)&gt;1,IF(LEN(G360)&gt;1,IF(LEN(E360)&gt;1,IF(LEN(D360)&gt;1,"yes","no"),"no"),"no") ,"no"))</f>
        <v/>
      </c>
      <c r="J360" s="0">
        <f>IF(B360="Issues","yes", IF(B360="Cosmetic Issue", "yes", IF(B360="Perf Issue", "yes","")))</f>
        <v/>
      </c>
      <c r="K360" s="0">
        <f>IF(B360="Dead", "yes","")</f>
        <v/>
      </c>
      <c r="L360" s="0">
        <f>IF(K360="yes", "Dead", IF(LEN(D360)&lt;2,"Loose", (IF(B360="Sold","Shipped",IF(I360="yes","Assembled","Bonded")))))</f>
        <v/>
      </c>
      <c r="M360" s="0">
        <f>if(L360="Shipped",L360, IF(L360="Loose", L360, if(J360="yes", CONCATENATE("Pending ", L360), IF(I360="yes", IF(B360="Internal", "Internal", L360), IF(L360="Bonded", L360, CONCATENATE(L360, " Bonded"))))))</f>
        <v/>
      </c>
      <c r="N360" s="0">
        <f>if(len(C360)&lt;2, "", if(H360="yes", "certified", IF(ISERROR(SEARCH("TE",C360)), "PMI", "TE")))</f>
        <v/>
      </c>
      <c r="O360" s="0">
        <f>IF(L360="Shipped",'Production Log'!K360,"")</f>
        <v/>
      </c>
      <c r="P360" s="0">
        <f>IF(ISERROR(SEARCH("Bonded", M360)), CONCATENATE(M360," ", N360), M360)</f>
        <v/>
      </c>
      <c r="Q360" s="0" t="s">
        <v>107</v>
      </c>
      <c r="R360" s="0">
        <f>'Production Log'!L360</f>
        <v/>
      </c>
      <c r="S360" s="0" t="s">
        <v>107</v>
      </c>
      <c r="T360" s="0">
        <f>'Production Log'!M360</f>
        <v/>
      </c>
      <c r="U360" s="204">
        <f>'Production Log'!K360</f>
        <v/>
      </c>
      <c r="V360" s="204" t="s">
        <v>106</v>
      </c>
      <c r="W360" s="204" t="n"/>
    </row>
    <row r="361">
      <c r="A361" s="0">
        <f>'Production Log'!A361</f>
        <v/>
      </c>
      <c r="B361" s="0">
        <f>'Production Log'!B361</f>
        <v/>
      </c>
      <c r="C361" s="0">
        <f>'Production Log'!F361</f>
        <v/>
      </c>
      <c r="D361" s="0">
        <f>'Production Log'!W361</f>
        <v/>
      </c>
      <c r="E361" s="0">
        <f>'Production Log'!X361</f>
        <v/>
      </c>
      <c r="F361" s="0">
        <f>'Production Log'!Y361</f>
        <v/>
      </c>
      <c r="G361" s="0">
        <f>'Production Log'!Z361</f>
        <v/>
      </c>
      <c r="H361" s="0">
        <f>'Production Log'!C361</f>
        <v/>
      </c>
      <c r="I361" s="0">
        <f>IF(B361="Sold", "yes", IF(LEN(F361)&gt;1,IF(LEN(G361)&gt;1,IF(LEN(E361)&gt;1,IF(LEN(D361)&gt;1,"yes","no"),"no"),"no") ,"no"))</f>
        <v/>
      </c>
      <c r="J361" s="0">
        <f>IF(B361="Issues","yes", IF(B361="Cosmetic Issue", "yes", IF(B361="Perf Issue", "yes","")))</f>
        <v/>
      </c>
      <c r="K361" s="0">
        <f>IF(B361="Dead", "yes","")</f>
        <v/>
      </c>
      <c r="L361" s="0">
        <f>IF(K361="yes", "Dead", IF(LEN(D361)&lt;2,"Loose", (IF(B361="Sold","Shipped",IF(I361="yes","Assembled","Bonded")))))</f>
        <v/>
      </c>
      <c r="M361" s="0">
        <f>if(L361="Shipped",L361, IF(L361="Loose", L361, if(J361="yes", CONCATENATE("Pending ", L361), IF(I361="yes", IF(B361="Internal", "Internal", L361), IF(L361="Bonded", L361, CONCATENATE(L361, " Bonded"))))))</f>
        <v/>
      </c>
      <c r="N361" s="0">
        <f>if(len(C361)&lt;2, "", if(H361="yes", "certified", IF(ISERROR(SEARCH("TE",C361)), "PMI", "TE")))</f>
        <v/>
      </c>
      <c r="O361" s="0">
        <f>IF(L361="Shipped",'Production Log'!K361,"")</f>
        <v/>
      </c>
      <c r="P361" s="0">
        <f>IF(ISERROR(SEARCH("Bonded", M361)), CONCATENATE(M361," ", N361), M361)</f>
        <v/>
      </c>
      <c r="Q361" s="0" t="s">
        <v>107</v>
      </c>
      <c r="R361" s="0">
        <f>'Production Log'!L361</f>
        <v/>
      </c>
      <c r="S361" s="0" t="s">
        <v>107</v>
      </c>
      <c r="T361" s="0">
        <f>'Production Log'!M361</f>
        <v/>
      </c>
      <c r="U361" s="204">
        <f>'Production Log'!K361</f>
        <v/>
      </c>
      <c r="V361" s="204" t="s">
        <v>109</v>
      </c>
      <c r="W361" s="204" t="n"/>
    </row>
    <row r="362">
      <c r="A362" s="0">
        <f>'Production Log'!A362</f>
        <v/>
      </c>
      <c r="B362" s="0">
        <f>'Production Log'!B362</f>
        <v/>
      </c>
      <c r="C362" s="0">
        <f>'Production Log'!F362</f>
        <v/>
      </c>
      <c r="D362" s="0">
        <f>'Production Log'!W362</f>
        <v/>
      </c>
      <c r="E362" s="0">
        <f>'Production Log'!X362</f>
        <v/>
      </c>
      <c r="F362" s="0">
        <f>'Production Log'!Y362</f>
        <v/>
      </c>
      <c r="G362" s="0">
        <f>'Production Log'!Z362</f>
        <v/>
      </c>
      <c r="H362" s="0">
        <f>'Production Log'!C362</f>
        <v/>
      </c>
      <c r="I362" s="0">
        <f>IF(B362="Sold", "yes", IF(LEN(F362)&gt;1,IF(LEN(G362)&gt;1,IF(LEN(E362)&gt;1,IF(LEN(D362)&gt;1,"yes","no"),"no"),"no") ,"no"))</f>
        <v/>
      </c>
      <c r="J362" s="0">
        <f>IF(B362="Issues","yes", IF(B362="Cosmetic Issue", "yes", IF(B362="Perf Issue", "yes","")))</f>
        <v/>
      </c>
      <c r="K362" s="0">
        <f>IF(B362="Dead", "yes","")</f>
        <v/>
      </c>
      <c r="L362" s="0">
        <f>IF(K362="yes", "Dead", IF(LEN(D362)&lt;2,"Loose", (IF(B362="Sold","Shipped",IF(I362="yes","Assembled","Bonded")))))</f>
        <v/>
      </c>
      <c r="M362" s="0">
        <f>if(L362="Shipped",L362, IF(L362="Loose", L362, if(J362="yes", CONCATENATE("Pending ", L362), IF(I362="yes", IF(B362="Internal", "Internal", L362), IF(L362="Bonded", L362, CONCATENATE(L362, " Bonded"))))))</f>
        <v/>
      </c>
      <c r="N362" s="0">
        <f>if(len(C362)&lt;2, "", if(H362="yes", "certified", IF(ISERROR(SEARCH("TE",C362)), "PMI", "TE")))</f>
        <v/>
      </c>
      <c r="O362" s="0">
        <f>IF(L362="Shipped",'Production Log'!K362,"")</f>
        <v/>
      </c>
      <c r="P362" s="0">
        <f>IF(ISERROR(SEARCH("Bonded", M362)), CONCATENATE(M362," ", N362), M362)</f>
        <v/>
      </c>
      <c r="Q362" s="0" t="s">
        <v>107</v>
      </c>
      <c r="R362" s="0">
        <f>'Production Log'!L362</f>
        <v/>
      </c>
      <c r="S362" s="0" t="s">
        <v>107</v>
      </c>
      <c r="T362" s="0">
        <f>'Production Log'!M362</f>
        <v/>
      </c>
      <c r="U362" s="204">
        <f>'Production Log'!K362</f>
        <v/>
      </c>
      <c r="V362" s="204" t="s">
        <v>109</v>
      </c>
      <c r="W362" s="204" t="n"/>
    </row>
    <row r="363">
      <c r="A363" s="0">
        <f>'Production Log'!A363</f>
        <v/>
      </c>
      <c r="B363" s="0">
        <f>'Production Log'!B363</f>
        <v/>
      </c>
      <c r="C363" s="0">
        <f>'Production Log'!F363</f>
        <v/>
      </c>
      <c r="D363" s="0">
        <f>'Production Log'!W363</f>
        <v/>
      </c>
      <c r="E363" s="0">
        <f>'Production Log'!X363</f>
        <v/>
      </c>
      <c r="F363" s="0">
        <f>'Production Log'!Y363</f>
        <v/>
      </c>
      <c r="G363" s="0">
        <f>'Production Log'!Z363</f>
        <v/>
      </c>
      <c r="H363" s="0">
        <f>'Production Log'!C363</f>
        <v/>
      </c>
      <c r="I363" s="0">
        <f>IF(B363="Sold", "yes", IF(LEN(F363)&gt;1,IF(LEN(G363)&gt;1,IF(LEN(E363)&gt;1,IF(LEN(D363)&gt;1,"yes","no"),"no"),"no") ,"no"))</f>
        <v/>
      </c>
      <c r="J363" s="0">
        <f>IF(B363="Issues","yes", IF(B363="Cosmetic Issue", "yes", IF(B363="Perf Issue", "yes","")))</f>
        <v/>
      </c>
      <c r="K363" s="0">
        <f>IF(B363="Dead", "yes","")</f>
        <v/>
      </c>
      <c r="L363" s="0">
        <f>IF(K363="yes", "Dead", IF(LEN(D363)&lt;2,"Loose", (IF(B363="Sold","Shipped",IF(I363="yes","Assembled","Bonded")))))</f>
        <v/>
      </c>
      <c r="M363" s="0">
        <f>if(L363="Shipped",L363, IF(L363="Loose", L363, if(J363="yes", CONCATENATE("Pending ", L363), IF(I363="yes", IF(B363="Internal", "Internal", L363), IF(L363="Bonded", L363, CONCATENATE(L363, " Bonded"))))))</f>
        <v/>
      </c>
      <c r="N363" s="0">
        <f>if(len(C363)&lt;2, "", if(H363="yes", "certified", IF(ISERROR(SEARCH("TE",C363)), "PMI", "TE")))</f>
        <v/>
      </c>
      <c r="O363" s="0">
        <f>IF(L363="Shipped",'Production Log'!K363,"")</f>
        <v/>
      </c>
      <c r="P363" s="0">
        <f>IF(ISERROR(SEARCH("Bonded", M363)), CONCATENATE(M363," ", N363), M363)</f>
        <v/>
      </c>
      <c r="Q363" s="0" t="s">
        <v>107</v>
      </c>
      <c r="R363" s="0">
        <f>'Production Log'!L363</f>
        <v/>
      </c>
      <c r="S363" s="0" t="s">
        <v>107</v>
      </c>
      <c r="T363" s="0">
        <f>'Production Log'!M363</f>
        <v/>
      </c>
      <c r="U363" s="204">
        <f>'Production Log'!K363</f>
        <v/>
      </c>
      <c r="V363" s="204" t="s">
        <v>109</v>
      </c>
      <c r="W363" s="204" t="n"/>
    </row>
    <row r="364">
      <c r="A364" s="0">
        <f>'Production Log'!A364</f>
        <v/>
      </c>
      <c r="B364" s="0">
        <f>'Production Log'!B364</f>
        <v/>
      </c>
      <c r="C364" s="0">
        <f>'Production Log'!F364</f>
        <v/>
      </c>
      <c r="D364" s="0">
        <f>'Production Log'!W364</f>
        <v/>
      </c>
      <c r="E364" s="0">
        <f>'Production Log'!X364</f>
        <v/>
      </c>
      <c r="F364" s="0">
        <f>'Production Log'!Y364</f>
        <v/>
      </c>
      <c r="G364" s="0">
        <f>'Production Log'!Z364</f>
        <v/>
      </c>
      <c r="H364" s="0">
        <f>'Production Log'!C364</f>
        <v/>
      </c>
      <c r="I364" s="0">
        <f>IF(B364="Sold", "yes", IF(LEN(F364)&gt;1,IF(LEN(G364)&gt;1,IF(LEN(E364)&gt;1,IF(LEN(D364)&gt;1,"yes","no"),"no"),"no") ,"no"))</f>
        <v/>
      </c>
      <c r="J364" s="0">
        <f>IF(B364="Issues","yes", IF(B364="Cosmetic Issue", "yes", IF(B364="Perf Issue", "yes","")))</f>
        <v/>
      </c>
      <c r="K364" s="0">
        <f>IF(B364="Dead", "yes","")</f>
        <v/>
      </c>
      <c r="L364" s="0">
        <f>IF(K364="yes", "Dead", IF(LEN(D364)&lt;2,"Loose", (IF(B364="Sold","Shipped",IF(I364="yes","Assembled","Bonded")))))</f>
        <v/>
      </c>
      <c r="M364" s="0">
        <f>if(L364="Shipped",L364, IF(L364="Loose", L364, if(J364="yes", CONCATENATE("Pending ", L364), IF(I364="yes", IF(B364="Internal", "Internal", L364), IF(L364="Bonded", L364, CONCATENATE(L364, " Bonded"))))))</f>
        <v/>
      </c>
      <c r="N364" s="0">
        <f>if(len(C364)&lt;2, "", if(H364="yes", "certified", IF(ISERROR(SEARCH("TE",C364)), "PMI", "TE")))</f>
        <v/>
      </c>
      <c r="O364" s="0">
        <f>IF(L364="Shipped",'Production Log'!K364,"")</f>
        <v/>
      </c>
      <c r="P364" s="0">
        <f>IF(ISERROR(SEARCH("Bonded", M364)), CONCATENATE(M364," ", N364), M364)</f>
        <v/>
      </c>
      <c r="Q364" s="0" t="s">
        <v>52</v>
      </c>
      <c r="R364" s="0">
        <f>'Production Log'!L364</f>
        <v/>
      </c>
      <c r="S364" s="0" t="s">
        <v>52</v>
      </c>
      <c r="T364" s="0">
        <f>'Production Log'!M364</f>
        <v/>
      </c>
      <c r="U364" s="204">
        <f>'Production Log'!K364</f>
        <v/>
      </c>
      <c r="V364" s="204" t="s">
        <v>97</v>
      </c>
      <c r="W364" s="204" t="n"/>
    </row>
    <row r="365">
      <c r="A365" s="0">
        <f>'Production Log'!A365</f>
        <v/>
      </c>
      <c r="B365" s="0">
        <f>'Production Log'!B365</f>
        <v/>
      </c>
      <c r="C365" s="0">
        <f>'Production Log'!F365</f>
        <v/>
      </c>
      <c r="D365" s="0">
        <f>'Production Log'!W365</f>
        <v/>
      </c>
      <c r="E365" s="0">
        <f>'Production Log'!X365</f>
        <v/>
      </c>
      <c r="F365" s="0">
        <f>'Production Log'!Y365</f>
        <v/>
      </c>
      <c r="G365" s="0">
        <f>'Production Log'!Z365</f>
        <v/>
      </c>
      <c r="H365" s="0">
        <f>'Production Log'!C365</f>
        <v/>
      </c>
      <c r="I365" s="0">
        <f>IF(B365="Sold", "yes", IF(LEN(F365)&gt;1,IF(LEN(G365)&gt;1,IF(LEN(E365)&gt;1,IF(LEN(D365)&gt;1,"yes","no"),"no"),"no") ,"no"))</f>
        <v/>
      </c>
      <c r="J365" s="0">
        <f>IF(B365="Issues","yes", IF(B365="Cosmetic Issue", "yes", IF(B365="Perf Issue", "yes","")))</f>
        <v/>
      </c>
      <c r="K365" s="0">
        <f>IF(B365="Dead", "yes","")</f>
        <v/>
      </c>
      <c r="L365" s="0">
        <f>IF(K365="yes", "Dead", IF(LEN(D365)&lt;2,"Loose", (IF(B365="Sold","Shipped",IF(I365="yes","Assembled","Bonded")))))</f>
        <v/>
      </c>
      <c r="M365" s="0">
        <f>if(L365="Shipped",L365, IF(L365="Loose", L365, if(J365="yes", CONCATENATE("Pending ", L365), IF(I365="yes", IF(B365="Internal", "Internal", L365), IF(L365="Bonded", L365, CONCATENATE(L365, " Bonded"))))))</f>
        <v/>
      </c>
      <c r="N365" s="0">
        <f>if(len(C365)&lt;2, "", if(H365="yes", "certified", IF(ISERROR(SEARCH("TE",C365)), "PMI", "TE")))</f>
        <v/>
      </c>
      <c r="O365" s="0">
        <f>IF(L365="Shipped",'Production Log'!K365,"")</f>
        <v/>
      </c>
      <c r="P365" s="0">
        <f>IF(ISERROR(SEARCH("Bonded", M365)), CONCATENATE(M365," ", N365), M365)</f>
        <v/>
      </c>
      <c r="Q365" s="0" t="s">
        <v>52</v>
      </c>
      <c r="R365" s="0">
        <f>'Production Log'!L365</f>
        <v/>
      </c>
      <c r="S365" s="0" t="s">
        <v>52</v>
      </c>
      <c r="T365" s="0">
        <f>'Production Log'!M365</f>
        <v/>
      </c>
      <c r="U365" s="204">
        <f>'Production Log'!K365</f>
        <v/>
      </c>
      <c r="V365" s="204" t="s">
        <v>97</v>
      </c>
      <c r="W365" s="204" t="n"/>
    </row>
    <row r="366">
      <c r="A366" s="0">
        <f>'Production Log'!A366</f>
        <v/>
      </c>
      <c r="B366" s="0">
        <f>'Production Log'!B366</f>
        <v/>
      </c>
      <c r="C366" s="0">
        <f>'Production Log'!F366</f>
        <v/>
      </c>
      <c r="D366" s="0">
        <f>'Production Log'!W366</f>
        <v/>
      </c>
      <c r="E366" s="0">
        <f>'Production Log'!X366</f>
        <v/>
      </c>
      <c r="F366" s="0">
        <f>'Production Log'!Y366</f>
        <v/>
      </c>
      <c r="G366" s="0">
        <f>'Production Log'!Z366</f>
        <v/>
      </c>
      <c r="H366" s="0">
        <f>'Production Log'!C366</f>
        <v/>
      </c>
      <c r="I366" s="0">
        <f>IF(B366="Sold", "yes", IF(LEN(F366)&gt;1,IF(LEN(G366)&gt;1,IF(LEN(E366)&gt;1,IF(LEN(D366)&gt;1,"yes","no"),"no"),"no") ,"no"))</f>
        <v/>
      </c>
      <c r="J366" s="0">
        <f>IF(B366="Issues","yes", IF(B366="Cosmetic Issue", "yes", IF(B366="Perf Issue", "yes","")))</f>
        <v/>
      </c>
      <c r="K366" s="0">
        <f>IF(B366="Dead", "yes","")</f>
        <v/>
      </c>
      <c r="L366" s="0">
        <f>IF(K366="yes", "Dead", IF(LEN(D366)&lt;2,"Loose", (IF(B366="Sold","Shipped",IF(I366="yes","Assembled","Bonded")))))</f>
        <v/>
      </c>
      <c r="M366" s="0">
        <f>if(L366="Shipped",L366, IF(L366="Loose", L366, if(J366="yes", CONCATENATE("Pending ", L366), IF(I366="yes", IF(B366="Internal", "Internal", L366), IF(L366="Bonded", L366, CONCATENATE(L366, " Bonded"))))))</f>
        <v/>
      </c>
      <c r="N366" s="0">
        <f>if(len(C366)&lt;2, "", if(H366="yes", "certified", IF(ISERROR(SEARCH("TE",C366)), "PMI", "TE")))</f>
        <v/>
      </c>
      <c r="O366" s="0">
        <f>IF(L366="Shipped",'Production Log'!K366,"")</f>
        <v/>
      </c>
      <c r="P366" s="0">
        <f>IF(ISERROR(SEARCH("Bonded", M366)), CONCATENATE(M366," ", N366), M366)</f>
        <v/>
      </c>
      <c r="Q366" s="0" t="s">
        <v>52</v>
      </c>
      <c r="R366" s="0">
        <f>'Production Log'!L366</f>
        <v/>
      </c>
      <c r="S366" s="0" t="s">
        <v>52</v>
      </c>
      <c r="T366" s="0">
        <f>'Production Log'!M366</f>
        <v/>
      </c>
      <c r="U366" s="204">
        <f>'Production Log'!K366</f>
        <v/>
      </c>
      <c r="V366" s="204" t="s">
        <v>97</v>
      </c>
      <c r="W366" s="204" t="n"/>
    </row>
    <row r="367">
      <c r="A367" s="0">
        <f>'Production Log'!A367</f>
        <v/>
      </c>
      <c r="B367" s="0">
        <f>'Production Log'!B367</f>
        <v/>
      </c>
      <c r="C367" s="0">
        <f>'Production Log'!F367</f>
        <v/>
      </c>
      <c r="D367" s="0">
        <f>'Production Log'!W367</f>
        <v/>
      </c>
      <c r="E367" s="0">
        <f>'Production Log'!X367</f>
        <v/>
      </c>
      <c r="F367" s="0">
        <f>'Production Log'!Y367</f>
        <v/>
      </c>
      <c r="G367" s="0">
        <f>'Production Log'!Z367</f>
        <v/>
      </c>
      <c r="H367" s="0">
        <f>'Production Log'!C367</f>
        <v/>
      </c>
      <c r="I367" s="0">
        <f>IF(B367="Sold", "yes", IF(LEN(F367)&gt;1,IF(LEN(G367)&gt;1,IF(LEN(E367)&gt;1,IF(LEN(D367)&gt;1,"yes","no"),"no"),"no") ,"no"))</f>
        <v/>
      </c>
      <c r="J367" s="0">
        <f>IF(B367="Issues","yes", IF(B367="Cosmetic Issue", "yes", IF(B367="Perf Issue", "yes","")))</f>
        <v/>
      </c>
      <c r="K367" s="0">
        <f>IF(B367="Dead", "yes","")</f>
        <v/>
      </c>
      <c r="L367" s="0">
        <f>IF(K367="yes", "Dead", IF(LEN(D367)&lt;2,"Loose", (IF(B367="Sold","Shipped",IF(I367="yes","Assembled","Bonded")))))</f>
        <v/>
      </c>
      <c r="M367" s="0">
        <f>if(L367="Shipped",L367, IF(L367="Loose", L367, if(J367="yes", CONCATENATE("Pending ", L367), IF(I367="yes", IF(B367="Internal", "Internal", L367), IF(L367="Bonded", L367, CONCATENATE(L367, " Bonded"))))))</f>
        <v/>
      </c>
      <c r="N367" s="0">
        <f>if(len(C367)&lt;2, "", if(H367="yes", "certified", IF(ISERROR(SEARCH("TE",C367)), "PMI", "TE")))</f>
        <v/>
      </c>
      <c r="O367" s="0">
        <f>IF(L367="Shipped",'Production Log'!K367,"")</f>
        <v/>
      </c>
      <c r="P367" s="0">
        <f>IF(ISERROR(SEARCH("Bonded", M367)), CONCATENATE(M367," ", N367), M367)</f>
        <v/>
      </c>
      <c r="Q367" s="0" t="s">
        <v>52</v>
      </c>
      <c r="R367" s="0">
        <f>'Production Log'!L367</f>
        <v/>
      </c>
      <c r="S367" s="0" t="s">
        <v>52</v>
      </c>
      <c r="T367" s="0">
        <f>'Production Log'!M367</f>
        <v/>
      </c>
      <c r="U367" s="204">
        <f>'Production Log'!K367</f>
        <v/>
      </c>
      <c r="V367" s="204" t="s">
        <v>97</v>
      </c>
      <c r="W367" s="204" t="n"/>
      <c r="Y367" s="0" t="s">
        <v>110</v>
      </c>
    </row>
    <row r="368">
      <c r="A368" s="0">
        <f>'Production Log'!A368</f>
        <v/>
      </c>
      <c r="B368" s="0">
        <f>'Production Log'!B368</f>
        <v/>
      </c>
      <c r="C368" s="0">
        <f>'Production Log'!F368</f>
        <v/>
      </c>
      <c r="D368" s="0">
        <f>'Production Log'!W368</f>
        <v/>
      </c>
      <c r="E368" s="0">
        <f>'Production Log'!X368</f>
        <v/>
      </c>
      <c r="F368" s="0">
        <f>'Production Log'!Y368</f>
        <v/>
      </c>
      <c r="G368" s="0">
        <f>'Production Log'!Z368</f>
        <v/>
      </c>
      <c r="H368" s="0">
        <f>'Production Log'!C368</f>
        <v/>
      </c>
      <c r="I368" s="0">
        <f>IF(B368="Sold", "yes", IF(LEN(F368)&gt;1,IF(LEN(G368)&gt;1,IF(LEN(E368)&gt;1,IF(LEN(D368)&gt;1,"yes","no"),"no"),"no") ,"no"))</f>
        <v/>
      </c>
      <c r="J368" s="0">
        <f>IF(B368="Issues","yes", IF(B368="Cosmetic Issue", "yes", IF(B368="Perf Issue", "yes","")))</f>
        <v/>
      </c>
      <c r="K368" s="0">
        <f>IF(B368="Dead", "yes","")</f>
        <v/>
      </c>
      <c r="L368" s="0">
        <f>IF(K368="yes", "Dead", IF(LEN(D368)&lt;2,"Loose", (IF(B368="Sold","Shipped",IF(I368="yes","Assembled","Bonded")))))</f>
        <v/>
      </c>
      <c r="M368" s="0">
        <f>if(L368="Shipped",L368, IF(L368="Loose", L368, if(J368="yes", CONCATENATE("Pending ", L368), IF(I368="yes", IF(B368="Internal", "Internal", L368), IF(L368="Bonded", L368, CONCATENATE(L368, " Bonded"))))))</f>
        <v/>
      </c>
      <c r="N368" s="0">
        <f>if(len(C368)&lt;2, "", if(H368="yes", "certified", IF(ISERROR(SEARCH("TE",C368)), "PMI", "TE")))</f>
        <v/>
      </c>
      <c r="O368" s="0">
        <f>IF(L368="Shipped",'Production Log'!K368,"")</f>
        <v/>
      </c>
      <c r="P368" s="0">
        <f>IF(ISERROR(SEARCH("Bonded", M368)), CONCATENATE(M368," ", N368), M368)</f>
        <v/>
      </c>
      <c r="Q368" s="0" t="s">
        <v>52</v>
      </c>
      <c r="R368" s="0">
        <f>'Production Log'!L368</f>
        <v/>
      </c>
      <c r="S368" s="0" t="s">
        <v>52</v>
      </c>
      <c r="T368" s="0">
        <f>'Production Log'!M368</f>
        <v/>
      </c>
      <c r="U368" s="204">
        <f>'Production Log'!K368</f>
        <v/>
      </c>
      <c r="V368" s="204" t="s">
        <v>97</v>
      </c>
      <c r="W368" s="204" t="n"/>
      <c r="Y368" s="0" t="s">
        <v>110</v>
      </c>
    </row>
    <row r="369">
      <c r="A369" s="0">
        <f>'Production Log'!A369</f>
        <v/>
      </c>
      <c r="B369" s="0">
        <f>'Production Log'!B369</f>
        <v/>
      </c>
      <c r="C369" s="0">
        <f>'Production Log'!F369</f>
        <v/>
      </c>
      <c r="D369" s="0">
        <f>'Production Log'!W369</f>
        <v/>
      </c>
      <c r="E369" s="0">
        <f>'Production Log'!X369</f>
        <v/>
      </c>
      <c r="F369" s="0">
        <f>'Production Log'!Y369</f>
        <v/>
      </c>
      <c r="G369" s="0">
        <f>'Production Log'!Z369</f>
        <v/>
      </c>
      <c r="H369" s="0">
        <f>'Production Log'!C369</f>
        <v/>
      </c>
      <c r="I369" s="0">
        <f>IF(B369="Sold", "yes", IF(LEN(F369)&gt;1,IF(LEN(G369)&gt;1,IF(LEN(E369)&gt;1,IF(LEN(D369)&gt;1,"yes","no"),"no"),"no") ,"no"))</f>
        <v/>
      </c>
      <c r="J369" s="0">
        <f>IF(B369="Issues","yes", IF(B369="Cosmetic Issue", "yes", IF(B369="Perf Issue", "yes","")))</f>
        <v/>
      </c>
      <c r="K369" s="0">
        <f>IF(B369="Dead", "yes","")</f>
        <v/>
      </c>
      <c r="L369" s="0">
        <f>IF(K369="yes", "Dead", IF(LEN(D369)&lt;2,"Loose", (IF(B369="Sold","Shipped",IF(I369="yes","Assembled","Bonded")))))</f>
        <v/>
      </c>
      <c r="M369" s="0">
        <f>if(L369="Shipped",L369, IF(L369="Loose", L369, if(J369="yes", CONCATENATE("Pending ", L369), IF(I369="yes", IF(B369="Internal", "Internal", L369), IF(L369="Bonded", L369, CONCATENATE(L369, " Bonded"))))))</f>
        <v/>
      </c>
      <c r="N369" s="0">
        <f>if(len(C369)&lt;2, "", if(H369="yes", "certified", IF(ISERROR(SEARCH("TE",C369)), "PMI", "TE")))</f>
        <v/>
      </c>
      <c r="O369" s="0">
        <f>IF(L369="Shipped",'Production Log'!K369,"")</f>
        <v/>
      </c>
      <c r="P369" s="0">
        <f>IF(ISERROR(SEARCH("Bonded", M369)), CONCATENATE(M369," ", N369), M369)</f>
        <v/>
      </c>
      <c r="Q369" s="0" t="s">
        <v>52</v>
      </c>
      <c r="R369" s="0">
        <f>'Production Log'!L369</f>
        <v/>
      </c>
      <c r="S369" s="0" t="s">
        <v>52</v>
      </c>
      <c r="T369" s="0">
        <f>'Production Log'!M369</f>
        <v/>
      </c>
      <c r="U369" s="204">
        <f>'Production Log'!K369</f>
        <v/>
      </c>
      <c r="V369" s="204" t="s">
        <v>97</v>
      </c>
      <c r="W369" s="204" t="n"/>
      <c r="Y369" s="0" t="s">
        <v>110</v>
      </c>
    </row>
    <row r="370">
      <c r="A370" s="0">
        <f>'Production Log'!A370</f>
        <v/>
      </c>
      <c r="B370" s="0">
        <f>'Production Log'!B370</f>
        <v/>
      </c>
      <c r="C370" s="0">
        <f>'Production Log'!F370</f>
        <v/>
      </c>
      <c r="D370" s="0">
        <f>'Production Log'!W370</f>
        <v/>
      </c>
      <c r="E370" s="0">
        <f>'Production Log'!X370</f>
        <v/>
      </c>
      <c r="F370" s="0">
        <f>'Production Log'!Y370</f>
        <v/>
      </c>
      <c r="G370" s="0">
        <f>'Production Log'!Z370</f>
        <v/>
      </c>
      <c r="H370" s="0">
        <f>'Production Log'!C370</f>
        <v/>
      </c>
      <c r="I370" s="0">
        <f>IF(B370="Sold", "yes", IF(LEN(F370)&gt;1,IF(LEN(G370)&gt;1,IF(LEN(E370)&gt;1,IF(LEN(D370)&gt;1,"yes","no"),"no"),"no") ,"no"))</f>
        <v/>
      </c>
      <c r="J370" s="0">
        <f>IF(B370="Issues","yes", IF(B370="Cosmetic Issue", "yes", IF(B370="Perf Issue", "yes","")))</f>
        <v/>
      </c>
      <c r="K370" s="0">
        <f>IF(B370="Dead", "yes","")</f>
        <v/>
      </c>
      <c r="L370" s="0">
        <f>IF(K370="yes", "Dead", IF(LEN(D370)&lt;2,"Loose", (IF(B370="Sold","Shipped",IF(I370="yes","Assembled","Bonded")))))</f>
        <v/>
      </c>
      <c r="M370" s="0">
        <f>if(L370="Shipped",L370, IF(L370="Loose", L370, if(J370="yes", CONCATENATE("Pending ", L370), IF(I370="yes", IF(B370="Internal", "Internal", L370), IF(L370="Bonded", L370, CONCATENATE(L370, " Bonded"))))))</f>
        <v/>
      </c>
      <c r="N370" s="0">
        <f>if(len(C370)&lt;2, "", if(H370="yes", "certified", IF(ISERROR(SEARCH("TE",C370)), "PMI", "TE")))</f>
        <v/>
      </c>
      <c r="O370" s="0">
        <f>IF(L370="Shipped",'Production Log'!K370,"")</f>
        <v/>
      </c>
      <c r="P370" s="0">
        <f>IF(ISERROR(SEARCH("Bonded", M370)), CONCATENATE(M370," ", N370), M370)</f>
        <v/>
      </c>
      <c r="Q370" s="0" t="s">
        <v>52</v>
      </c>
      <c r="R370" s="0">
        <f>'Production Log'!L370</f>
        <v/>
      </c>
      <c r="S370" s="0" t="s">
        <v>52</v>
      </c>
      <c r="T370" s="0">
        <f>'Production Log'!M370</f>
        <v/>
      </c>
      <c r="U370" s="204">
        <f>'Production Log'!K370</f>
        <v/>
      </c>
      <c r="V370" s="204" t="s">
        <v>97</v>
      </c>
      <c r="W370" s="204" t="n"/>
      <c r="Y370" s="0" t="s">
        <v>110</v>
      </c>
    </row>
    <row r="371">
      <c r="A371" s="0">
        <f>'Production Log'!A371</f>
        <v/>
      </c>
      <c r="B371" s="0">
        <f>'Production Log'!B371</f>
        <v/>
      </c>
      <c r="C371" s="0">
        <f>'Production Log'!F371</f>
        <v/>
      </c>
      <c r="D371" s="0">
        <f>'Production Log'!W371</f>
        <v/>
      </c>
      <c r="E371" s="0">
        <f>'Production Log'!X371</f>
        <v/>
      </c>
      <c r="F371" s="0">
        <f>'Production Log'!Y371</f>
        <v/>
      </c>
      <c r="G371" s="0">
        <f>'Production Log'!Z371</f>
        <v/>
      </c>
      <c r="H371" s="0">
        <f>'Production Log'!C371</f>
        <v/>
      </c>
      <c r="I371" s="0">
        <f>IF(B371="Sold", "yes", IF(LEN(F371)&gt;1,IF(LEN(G371)&gt;1,IF(LEN(E371)&gt;1,IF(LEN(D371)&gt;1,"yes","no"),"no"),"no") ,"no"))</f>
        <v/>
      </c>
      <c r="J371" s="0">
        <f>IF(B371="Issues","yes", IF(B371="Cosmetic Issue", "yes", IF(B371="Perf Issue", "yes","")))</f>
        <v/>
      </c>
      <c r="K371" s="0">
        <f>IF(B371="Dead", "yes","")</f>
        <v/>
      </c>
      <c r="L371" s="0">
        <f>IF(K371="yes", "Dead", IF(LEN(D371)&lt;2,"Loose", (IF(B371="Sold","Shipped",IF(I371="yes","Assembled","Bonded")))))</f>
        <v/>
      </c>
      <c r="M371" s="0">
        <f>if(L371="Shipped",L371, IF(L371="Loose", L371, if(J371="yes", CONCATENATE("Pending ", L371), IF(I371="yes", IF(B371="Internal", "Internal", L371), IF(L371="Bonded", L371, CONCATENATE(L371, " Bonded"))))))</f>
        <v/>
      </c>
      <c r="N371" s="0">
        <f>if(len(C371)&lt;2, "", if(H371="yes", "certified", IF(ISERROR(SEARCH("TE",C371)), "PMI", "TE")))</f>
        <v/>
      </c>
      <c r="O371" s="0">
        <f>IF(L371="Shipped",'Production Log'!K371,"")</f>
        <v/>
      </c>
      <c r="P371" s="0">
        <f>IF(ISERROR(SEARCH("Bonded", M371)), CONCATENATE(M371," ", N371), M371)</f>
        <v/>
      </c>
      <c r="Q371" s="0" t="s">
        <v>52</v>
      </c>
      <c r="R371" s="0">
        <f>'Production Log'!L371</f>
        <v/>
      </c>
      <c r="S371" s="0" t="s">
        <v>52</v>
      </c>
      <c r="T371" s="0">
        <f>'Production Log'!M371</f>
        <v/>
      </c>
      <c r="U371" s="204">
        <f>'Production Log'!K371</f>
        <v/>
      </c>
      <c r="V371" s="204" t="s">
        <v>97</v>
      </c>
      <c r="W371" s="204" t="n"/>
      <c r="Y371" s="0" t="s">
        <v>110</v>
      </c>
    </row>
    <row r="372">
      <c r="A372" s="0">
        <f>'Production Log'!A372</f>
        <v/>
      </c>
      <c r="B372" s="0">
        <f>'Production Log'!B372</f>
        <v/>
      </c>
      <c r="C372" s="0">
        <f>'Production Log'!F372</f>
        <v/>
      </c>
      <c r="D372" s="0">
        <f>'Production Log'!W372</f>
        <v/>
      </c>
      <c r="E372" s="0">
        <f>'Production Log'!X372</f>
        <v/>
      </c>
      <c r="F372" s="0">
        <f>'Production Log'!Y372</f>
        <v/>
      </c>
      <c r="G372" s="0">
        <f>'Production Log'!Z372</f>
        <v/>
      </c>
      <c r="H372" s="0">
        <f>'Production Log'!C372</f>
        <v/>
      </c>
      <c r="I372" s="0">
        <f>IF(B372="Sold", "yes", IF(LEN(F372)&gt;1,IF(LEN(G372)&gt;1,IF(LEN(E372)&gt;1,IF(LEN(D372)&gt;1,"yes","no"),"no"),"no") ,"no"))</f>
        <v/>
      </c>
      <c r="J372" s="0">
        <f>IF(B372="Issues","yes", IF(B372="Cosmetic Issue", "yes", IF(B372="Perf Issue", "yes","")))</f>
        <v/>
      </c>
      <c r="K372" s="0">
        <f>IF(B372="Dead", "yes","")</f>
        <v/>
      </c>
      <c r="L372" s="0">
        <f>IF(K372="yes", "Dead", IF(LEN(D372)&lt;2,"Loose", (IF(B372="Sold","Shipped",IF(I372="yes","Assembled","Bonded")))))</f>
        <v/>
      </c>
      <c r="M372" s="0">
        <f>if(L372="Shipped",L372, IF(L372="Loose", L372, if(J372="yes", CONCATENATE("Pending ", L372), IF(I372="yes", IF(B372="Internal", "Internal", L372), IF(L372="Bonded", L372, CONCATENATE(L372, " Bonded"))))))</f>
        <v/>
      </c>
      <c r="N372" s="0">
        <f>if(len(C372)&lt;2, "", if(H372="yes", "certified", IF(ISERROR(SEARCH("TE",C372)), "PMI", "TE")))</f>
        <v/>
      </c>
      <c r="O372" s="0">
        <f>IF(L372="Shipped",'Production Log'!K372,"")</f>
        <v/>
      </c>
      <c r="P372" s="0">
        <f>IF(ISERROR(SEARCH("Bonded", M372)), CONCATENATE(M372," ", N372), M372)</f>
        <v/>
      </c>
      <c r="Q372" s="0" t="s">
        <v>52</v>
      </c>
      <c r="R372" s="0">
        <f>'Production Log'!L372</f>
        <v/>
      </c>
      <c r="S372" s="0" t="s">
        <v>52</v>
      </c>
      <c r="T372" s="0">
        <f>'Production Log'!M372</f>
        <v/>
      </c>
      <c r="U372" s="204">
        <f>'Production Log'!K372</f>
        <v/>
      </c>
      <c r="V372" s="204" t="s">
        <v>97</v>
      </c>
      <c r="W372" s="204" t="n"/>
      <c r="Y372" s="0" t="s">
        <v>110</v>
      </c>
    </row>
    <row r="373">
      <c r="A373" s="0">
        <f>'Production Log'!A373</f>
        <v/>
      </c>
      <c r="B373" s="0">
        <f>'Production Log'!B373</f>
        <v/>
      </c>
      <c r="C373" s="0">
        <f>'Production Log'!F373</f>
        <v/>
      </c>
      <c r="D373" s="0">
        <f>'Production Log'!W373</f>
        <v/>
      </c>
      <c r="E373" s="0">
        <f>'Production Log'!X373</f>
        <v/>
      </c>
      <c r="F373" s="0">
        <f>'Production Log'!Y373</f>
        <v/>
      </c>
      <c r="G373" s="0">
        <f>'Production Log'!Z373</f>
        <v/>
      </c>
      <c r="H373" s="0">
        <f>'Production Log'!C373</f>
        <v/>
      </c>
      <c r="I373" s="0">
        <f>IF(B373="Sold", "yes", IF(LEN(F373)&gt;1,IF(LEN(G373)&gt;1,IF(LEN(E373)&gt;1,IF(LEN(D373)&gt;1,"yes","no"),"no"),"no") ,"no"))</f>
        <v/>
      </c>
      <c r="J373" s="0">
        <f>IF(B373="Issues","yes", IF(B373="Cosmetic Issue", "yes", IF(B373="Perf Issue", "yes","")))</f>
        <v/>
      </c>
      <c r="K373" s="0">
        <f>IF(B373="Dead", "yes","")</f>
        <v/>
      </c>
      <c r="L373" s="0">
        <f>IF(K373="yes", "Dead", IF(LEN(D373)&lt;2,"Loose", (IF(B373="Sold","Shipped",IF(I373="yes","Assembled","Bonded")))))</f>
        <v/>
      </c>
      <c r="M373" s="0">
        <f>if(L373="Shipped",L373, IF(L373="Loose", L373, if(J373="yes", CONCATENATE("Pending ", L373), IF(I373="yes", IF(B373="Internal", "Internal", L373), IF(L373="Bonded", L373, CONCATENATE(L373, " Bonded"))))))</f>
        <v/>
      </c>
      <c r="N373" s="0">
        <f>if(len(C373)&lt;2, "", if(H373="yes", "certified", IF(ISERROR(SEARCH("TE",C373)), "PMI", "TE")))</f>
        <v/>
      </c>
      <c r="O373" s="0">
        <f>IF(L373="Shipped",'Production Log'!K373,"")</f>
        <v/>
      </c>
      <c r="P373" s="0">
        <f>IF(ISERROR(SEARCH("Bonded", M373)), CONCATENATE(M373," ", N373), M373)</f>
        <v/>
      </c>
      <c r="Q373" s="0" t="s">
        <v>108</v>
      </c>
      <c r="R373" s="0">
        <f>'Production Log'!L373</f>
        <v/>
      </c>
      <c r="S373" s="0" t="s">
        <v>52</v>
      </c>
      <c r="T373" s="0">
        <f>'Production Log'!M373</f>
        <v/>
      </c>
      <c r="U373" s="204">
        <f>'Production Log'!K373</f>
        <v/>
      </c>
      <c r="V373" s="204" t="s">
        <v>97</v>
      </c>
      <c r="W373" s="204" t="n"/>
      <c r="Y373" s="0" t="n"/>
    </row>
    <row r="374">
      <c r="A374" s="0">
        <f>'Production Log'!A374</f>
        <v/>
      </c>
      <c r="B374" s="0">
        <f>'Production Log'!B374</f>
        <v/>
      </c>
      <c r="C374" s="0">
        <f>'Production Log'!F374</f>
        <v/>
      </c>
      <c r="D374" s="0">
        <f>'Production Log'!W374</f>
        <v/>
      </c>
      <c r="E374" s="0">
        <f>'Production Log'!X374</f>
        <v/>
      </c>
      <c r="F374" s="0">
        <f>'Production Log'!Y374</f>
        <v/>
      </c>
      <c r="G374" s="0">
        <f>'Production Log'!Z374</f>
        <v/>
      </c>
      <c r="H374" s="0">
        <f>'Production Log'!C374</f>
        <v/>
      </c>
      <c r="I374" s="0">
        <f>IF(B374="Sold", "yes", IF(LEN(F374)&gt;1,IF(LEN(G374)&gt;1,IF(LEN(E374)&gt;1,IF(LEN(D374)&gt;1,"yes","no"),"no"),"no") ,"no"))</f>
        <v/>
      </c>
      <c r="J374" s="0">
        <f>IF(B374="Issues","yes", IF(B374="Cosmetic Issue", "yes", IF(B374="Perf Issue", "yes","")))</f>
        <v/>
      </c>
      <c r="K374" s="0">
        <f>IF(B374="Dead", "yes","")</f>
        <v/>
      </c>
      <c r="L374" s="0">
        <f>IF(K374="yes", "Dead", IF(LEN(D374)&lt;2,"Loose", (IF(B374="Sold","Shipped",IF(I374="yes","Assembled","Bonded")))))</f>
        <v/>
      </c>
      <c r="M374" s="0">
        <f>if(L374="Shipped",L374, IF(L374="Loose", L374, if(J374="yes", CONCATENATE("Pending ", L374), IF(I374="yes", IF(B374="Internal", "Internal", L374), IF(L374="Bonded", L374, CONCATENATE(L374, " Bonded"))))))</f>
        <v/>
      </c>
      <c r="N374" s="0">
        <f>if(len(C374)&lt;2, "", if(H374="yes", "certified", IF(ISERROR(SEARCH("TE",C374)), "PMI", "TE")))</f>
        <v/>
      </c>
      <c r="O374" s="0">
        <f>IF(L374="Shipped",'Production Log'!K374,"")</f>
        <v/>
      </c>
      <c r="P374" s="0">
        <f>IF(ISERROR(SEARCH("Bonded", M374)), CONCATENATE(M374," ", N374), M374)</f>
        <v/>
      </c>
      <c r="Q374" s="0" t="s">
        <v>108</v>
      </c>
      <c r="R374" s="0">
        <f>'Production Log'!L374</f>
        <v/>
      </c>
      <c r="S374" s="0" t="s">
        <v>52</v>
      </c>
      <c r="T374" s="0">
        <f>'Production Log'!M374</f>
        <v/>
      </c>
      <c r="U374" s="204">
        <f>'Production Log'!K374</f>
        <v/>
      </c>
      <c r="V374" s="204" t="s">
        <v>97</v>
      </c>
      <c r="W374" s="204" t="n"/>
      <c r="Y374" s="0" t="n"/>
    </row>
    <row r="375">
      <c r="A375" s="0">
        <f>'Production Log'!A375</f>
        <v/>
      </c>
      <c r="B375" s="0">
        <f>'Production Log'!B375</f>
        <v/>
      </c>
      <c r="C375" s="0">
        <f>'Production Log'!F375</f>
        <v/>
      </c>
      <c r="D375" s="0">
        <f>'Production Log'!W375</f>
        <v/>
      </c>
      <c r="E375" s="0">
        <f>'Production Log'!X375</f>
        <v/>
      </c>
      <c r="F375" s="0">
        <f>'Production Log'!Y375</f>
        <v/>
      </c>
      <c r="G375" s="0">
        <f>'Production Log'!Z375</f>
        <v/>
      </c>
      <c r="H375" s="0">
        <f>'Production Log'!C375</f>
        <v/>
      </c>
      <c r="I375" s="0">
        <f>IF(B375="Sold", "yes", IF(LEN(F375)&gt;1,IF(LEN(G375)&gt;1,IF(LEN(E375)&gt;1,IF(LEN(D375)&gt;1,"yes","no"),"no"),"no") ,"no"))</f>
        <v/>
      </c>
      <c r="J375" s="0">
        <f>IF(B375="Issues","yes", IF(B375="Cosmetic Issue", "yes", IF(B375="Perf Issue", "yes","")))</f>
        <v/>
      </c>
      <c r="K375" s="0">
        <f>IF(B375="Dead", "yes","")</f>
        <v/>
      </c>
      <c r="L375" s="0">
        <f>IF(K375="yes", "Dead", IF(LEN(D375)&lt;2,"Loose", (IF(B375="Sold","Shipped",IF(I375="yes","Assembled","Bonded")))))</f>
        <v/>
      </c>
      <c r="M375" s="0">
        <f>if(L375="Shipped",L375, IF(L375="Loose", L375, if(J375="yes", CONCATENATE("Pending ", L375), IF(I375="yes", IF(B375="Internal", "Internal", L375), IF(L375="Bonded", L375, CONCATENATE(L375, " Bonded"))))))</f>
        <v/>
      </c>
      <c r="N375" s="0">
        <f>if(len(C375)&lt;2, "", if(H375="yes", "certified", IF(ISERROR(SEARCH("TE",C375)), "PMI", "TE")))</f>
        <v/>
      </c>
      <c r="O375" s="0">
        <f>IF(L375="Shipped",'Production Log'!K375,"")</f>
        <v/>
      </c>
      <c r="P375" s="0">
        <f>IF(ISERROR(SEARCH("Bonded", M375)), CONCATENATE(M375," ", N375), M375)</f>
        <v/>
      </c>
      <c r="Q375" s="0" t="s">
        <v>108</v>
      </c>
      <c r="R375" s="0">
        <f>'Production Log'!L375</f>
        <v/>
      </c>
      <c r="S375" s="0" t="s">
        <v>52</v>
      </c>
      <c r="T375" s="0">
        <f>'Production Log'!M375</f>
        <v/>
      </c>
      <c r="U375" s="204">
        <f>'Production Log'!K375</f>
        <v/>
      </c>
      <c r="V375" s="204" t="s">
        <v>97</v>
      </c>
      <c r="W375" s="204" t="n"/>
      <c r="Y375" s="0" t="n"/>
    </row>
    <row r="376">
      <c r="A376" s="0">
        <f>'Production Log'!A376</f>
        <v/>
      </c>
      <c r="B376" s="0">
        <f>'Production Log'!B376</f>
        <v/>
      </c>
      <c r="C376" s="0">
        <f>'Production Log'!F376</f>
        <v/>
      </c>
      <c r="D376" s="0">
        <f>'Production Log'!W376</f>
        <v/>
      </c>
      <c r="E376" s="0">
        <f>'Production Log'!X376</f>
        <v/>
      </c>
      <c r="F376" s="0">
        <f>'Production Log'!Y376</f>
        <v/>
      </c>
      <c r="G376" s="0">
        <f>'Production Log'!Z376</f>
        <v/>
      </c>
      <c r="H376" s="0">
        <f>'Production Log'!C376</f>
        <v/>
      </c>
      <c r="I376" s="0">
        <f>IF(B376="Sold", "yes", IF(LEN(F376)&gt;1,IF(LEN(G376)&gt;1,IF(LEN(E376)&gt;1,IF(LEN(D376)&gt;1,"yes","no"),"no"),"no") ,"no"))</f>
        <v/>
      </c>
      <c r="J376" s="0">
        <f>IF(B376="Issues","yes", IF(B376="Cosmetic Issue", "yes", IF(B376="Perf Issue", "yes","")))</f>
        <v/>
      </c>
      <c r="K376" s="0">
        <f>IF(B376="Dead", "yes","")</f>
        <v/>
      </c>
      <c r="L376" s="0">
        <f>IF(K376="yes", "Dead", IF(LEN(D376)&lt;2,"Loose", (IF(B376="Sold","Shipped",IF(I376="yes","Assembled","Bonded")))))</f>
        <v/>
      </c>
      <c r="M376" s="0">
        <f>if(L376="Shipped",L376, IF(L376="Loose", L376, if(J376="yes", CONCATENATE("Pending ", L376), IF(I376="yes", IF(B376="Internal", "Internal", L376), IF(L376="Bonded", L376, CONCATENATE(L376, " Bonded"))))))</f>
        <v/>
      </c>
      <c r="N376" s="0">
        <f>if(len(C376)&lt;2, "", if(H376="yes", "certified", IF(ISERROR(SEARCH("TE",C376)), "PMI", "TE")))</f>
        <v/>
      </c>
      <c r="O376" s="0">
        <f>IF(L376="Shipped",'Production Log'!K376,"")</f>
        <v/>
      </c>
      <c r="P376" s="0">
        <f>IF(ISERROR(SEARCH("Bonded", M376)), CONCATENATE(M376," ", N376), M376)</f>
        <v/>
      </c>
      <c r="Q376" s="0" t="s">
        <v>108</v>
      </c>
      <c r="R376" s="0">
        <f>'Production Log'!L376</f>
        <v/>
      </c>
      <c r="S376" s="0" t="s">
        <v>52</v>
      </c>
      <c r="T376" s="0">
        <f>'Production Log'!M376</f>
        <v/>
      </c>
      <c r="U376" s="204">
        <f>'Production Log'!K376</f>
        <v/>
      </c>
      <c r="V376" s="204" t="s">
        <v>97</v>
      </c>
      <c r="W376" s="204" t="n"/>
      <c r="Y376" s="0" t="n"/>
    </row>
    <row r="377">
      <c r="A377" s="0">
        <f>'Production Log'!A377</f>
        <v/>
      </c>
      <c r="B377" s="0">
        <f>'Production Log'!B377</f>
        <v/>
      </c>
      <c r="C377" s="0">
        <f>'Production Log'!F377</f>
        <v/>
      </c>
      <c r="D377" s="0">
        <f>'Production Log'!W377</f>
        <v/>
      </c>
      <c r="E377" s="0">
        <f>'Production Log'!X377</f>
        <v/>
      </c>
      <c r="F377" s="0">
        <f>'Production Log'!Y377</f>
        <v/>
      </c>
      <c r="G377" s="0">
        <f>'Production Log'!Z377</f>
        <v/>
      </c>
      <c r="H377" s="0">
        <f>'Production Log'!C377</f>
        <v/>
      </c>
      <c r="I377" s="0">
        <f>IF(B377="Sold", "yes", IF(LEN(F377)&gt;1,IF(LEN(G377)&gt;1,IF(LEN(E377)&gt;1,IF(LEN(D377)&gt;1,"yes","no"),"no"),"no") ,"no"))</f>
        <v/>
      </c>
      <c r="J377" s="0">
        <f>IF(B377="Issues","yes", IF(B377="Cosmetic Issue", "yes", IF(B377="Perf Issue", "yes","")))</f>
        <v/>
      </c>
      <c r="K377" s="0">
        <f>IF(B377="Dead", "yes","")</f>
        <v/>
      </c>
      <c r="L377" s="0">
        <f>IF(K377="yes", "Dead", IF(LEN(D377)&lt;2,"Loose", (IF(B377="Sold","Shipped",IF(I377="yes","Assembled","Bonded")))))</f>
        <v/>
      </c>
      <c r="M377" s="0">
        <f>if(L377="Shipped",L377, IF(L377="Loose", L377, if(J377="yes", CONCATENATE("Pending ", L377), IF(I377="yes", IF(B377="Internal", "Internal", L377), IF(L377="Bonded", L377, CONCATENATE(L377, " Bonded"))))))</f>
        <v/>
      </c>
      <c r="N377" s="0">
        <f>if(len(C377)&lt;2, "", if(H377="yes", "certified", IF(ISERROR(SEARCH("TE",C377)), "PMI", "TE")))</f>
        <v/>
      </c>
      <c r="O377" s="0">
        <f>IF(L377="Shipped",'Production Log'!K377,"")</f>
        <v/>
      </c>
      <c r="P377" s="0">
        <f>IF(ISERROR(SEARCH("Bonded", M377)), CONCATENATE(M377," ", N377), M377)</f>
        <v/>
      </c>
      <c r="Q377" s="0" t="s">
        <v>108</v>
      </c>
      <c r="R377" s="0">
        <f>'Production Log'!L377</f>
        <v/>
      </c>
      <c r="S377" s="0" t="s">
        <v>52</v>
      </c>
      <c r="T377" s="0">
        <f>'Production Log'!M377</f>
        <v/>
      </c>
      <c r="U377" s="204">
        <f>'Production Log'!K377</f>
        <v/>
      </c>
      <c r="V377" s="204" t="s">
        <v>97</v>
      </c>
      <c r="W377" s="204" t="n"/>
      <c r="Y377" s="0" t="n"/>
    </row>
    <row r="378">
      <c r="A378" s="0">
        <f>'Production Log'!A378</f>
        <v/>
      </c>
      <c r="B378" s="0">
        <f>'Production Log'!B378</f>
        <v/>
      </c>
      <c r="C378" s="0">
        <f>'Production Log'!F378</f>
        <v/>
      </c>
      <c r="D378" s="0">
        <f>'Production Log'!W378</f>
        <v/>
      </c>
      <c r="E378" s="0">
        <f>'Production Log'!X378</f>
        <v/>
      </c>
      <c r="F378" s="0">
        <f>'Production Log'!Y378</f>
        <v/>
      </c>
      <c r="G378" s="0">
        <f>'Production Log'!Z378</f>
        <v/>
      </c>
      <c r="H378" s="0">
        <f>'Production Log'!C378</f>
        <v/>
      </c>
      <c r="I378" s="0">
        <f>IF(B378="Sold", "yes", IF(LEN(F378)&gt;1,IF(LEN(G378)&gt;1,IF(LEN(E378)&gt;1,IF(LEN(D378)&gt;1,"yes","no"),"no"),"no") ,"no"))</f>
        <v/>
      </c>
      <c r="J378" s="0">
        <f>IF(B378="Issues","yes", IF(B378="Cosmetic Issue", "yes", IF(B378="Perf Issue", "yes","")))</f>
        <v/>
      </c>
      <c r="K378" s="0">
        <f>IF(B378="Dead", "yes","")</f>
        <v/>
      </c>
      <c r="L378" s="0">
        <f>IF(K378="yes", "Dead", IF(LEN(D378)&lt;2,"Loose", (IF(B378="Sold","Shipped",IF(I378="yes","Assembled","Bonded")))))</f>
        <v/>
      </c>
      <c r="M378" s="0">
        <f>if(L378="Shipped",L378, IF(L378="Loose", L378, if(J378="yes", CONCATENATE("Pending ", L378), IF(I378="yes", IF(B378="Internal", "Internal", L378), IF(L378="Bonded", L378, CONCATENATE(L378, " Bonded"))))))</f>
        <v/>
      </c>
      <c r="N378" s="0">
        <f>if(len(C378)&lt;2, "", if(H378="yes", "certified", IF(ISERROR(SEARCH("TE",C378)), "PMI", "TE")))</f>
        <v/>
      </c>
      <c r="O378" s="0">
        <f>IF(L378="Shipped",'Production Log'!K378,"")</f>
        <v/>
      </c>
      <c r="P378" s="0">
        <f>IF(ISERROR(SEARCH("Bonded", M378)), CONCATENATE(M378," ", N378), M378)</f>
        <v/>
      </c>
      <c r="Q378" s="0" t="s">
        <v>108</v>
      </c>
      <c r="R378" s="0">
        <f>'Production Log'!L378</f>
        <v/>
      </c>
      <c r="S378" s="0" t="s">
        <v>52</v>
      </c>
      <c r="T378" s="0">
        <f>'Production Log'!M378</f>
        <v/>
      </c>
      <c r="U378" s="204">
        <f>'Production Log'!K378</f>
        <v/>
      </c>
      <c r="V378" s="204" t="s">
        <v>91</v>
      </c>
      <c r="W378" s="204" t="n"/>
      <c r="Y378" s="0" t="n"/>
    </row>
    <row r="379">
      <c r="A379" s="0">
        <f>'Production Log'!A379</f>
        <v/>
      </c>
      <c r="B379" s="0">
        <f>'Production Log'!B379</f>
        <v/>
      </c>
      <c r="C379" s="0">
        <f>'Production Log'!F379</f>
        <v/>
      </c>
      <c r="D379" s="0">
        <f>'Production Log'!W379</f>
        <v/>
      </c>
      <c r="E379" s="0">
        <f>'Production Log'!X379</f>
        <v/>
      </c>
      <c r="F379" s="0">
        <f>'Production Log'!Y379</f>
        <v/>
      </c>
      <c r="G379" s="0">
        <f>'Production Log'!Z379</f>
        <v/>
      </c>
      <c r="H379" s="0">
        <f>'Production Log'!C379</f>
        <v/>
      </c>
      <c r="I379" s="0">
        <f>IF(B379="Sold", "yes", IF(LEN(F379)&gt;1,IF(LEN(G379)&gt;1,IF(LEN(E379)&gt;1,IF(LEN(D379)&gt;1,"yes","no"),"no"),"no") ,"no"))</f>
        <v/>
      </c>
      <c r="J379" s="0">
        <f>IF(B379="Issues","yes", IF(B379="Cosmetic Issue", "yes", IF(B379="Perf Issue", "yes","")))</f>
        <v/>
      </c>
      <c r="K379" s="0">
        <f>IF(B379="Dead", "yes","")</f>
        <v/>
      </c>
      <c r="L379" s="0">
        <f>IF(K379="yes", "Dead", IF(LEN(D379)&lt;2,"Loose", (IF(B379="Sold","Shipped",IF(I379="yes","Assembled","Bonded")))))</f>
        <v/>
      </c>
      <c r="M379" s="0">
        <f>if(L379="Shipped",L379, IF(L379="Loose", L379, if(J379="yes", CONCATENATE("Pending ", L379), IF(I379="yes", IF(B379="Internal", "Internal", L379), IF(L379="Bonded", L379, CONCATENATE(L379, " Bonded"))))))</f>
        <v/>
      </c>
      <c r="N379" s="0">
        <f>if(len(C379)&lt;2, "", if(H379="yes", "certified", IF(ISERROR(SEARCH("TE",C379)), "PMI", "TE")))</f>
        <v/>
      </c>
      <c r="O379" s="0">
        <f>IF(L379="Shipped",'Production Log'!K379,"")</f>
        <v/>
      </c>
      <c r="P379" s="0">
        <f>IF(ISERROR(SEARCH("Bonded", M379)), CONCATENATE(M379," ", N379), M379)</f>
        <v/>
      </c>
      <c r="Q379" s="0" t="s">
        <v>108</v>
      </c>
      <c r="R379" s="0">
        <f>'Production Log'!L379</f>
        <v/>
      </c>
      <c r="S379" s="0" t="s">
        <v>52</v>
      </c>
      <c r="T379" s="0">
        <f>'Production Log'!M379</f>
        <v/>
      </c>
      <c r="U379" s="204">
        <f>'Production Log'!K379</f>
        <v/>
      </c>
      <c r="V379" s="204" t="s">
        <v>91</v>
      </c>
      <c r="W379" s="204" t="n"/>
      <c r="Y379" s="0" t="n"/>
    </row>
    <row r="380">
      <c r="A380" s="0">
        <f>'Production Log'!A380</f>
        <v/>
      </c>
      <c r="B380" s="0">
        <f>'Production Log'!B380</f>
        <v/>
      </c>
      <c r="C380" s="0">
        <f>'Production Log'!F380</f>
        <v/>
      </c>
      <c r="D380" s="0">
        <f>'Production Log'!W380</f>
        <v/>
      </c>
      <c r="E380" s="0">
        <f>'Production Log'!X380</f>
        <v/>
      </c>
      <c r="F380" s="0">
        <f>'Production Log'!Y380</f>
        <v/>
      </c>
      <c r="G380" s="0">
        <f>'Production Log'!Z380</f>
        <v/>
      </c>
      <c r="H380" s="0">
        <f>'Production Log'!C380</f>
        <v/>
      </c>
      <c r="I380" s="0">
        <f>IF(B380="Sold", "yes", IF(LEN(F380)&gt;1,IF(LEN(G380)&gt;1,IF(LEN(E380)&gt;1,IF(LEN(D380)&gt;1,"yes","no"),"no"),"no") ,"no"))</f>
        <v/>
      </c>
      <c r="J380" s="0">
        <f>IF(B380="Issues","yes", IF(B380="Cosmetic Issue", "yes", IF(B380="Perf Issue", "yes","")))</f>
        <v/>
      </c>
      <c r="K380" s="0">
        <f>IF(B380="Dead", "yes","")</f>
        <v/>
      </c>
      <c r="L380" s="0">
        <f>IF(K380="yes", "Dead", IF(LEN(D380)&lt;2,"Loose", (IF(B380="Sold","Shipped",IF(I380="yes","Assembled","Bonded")))))</f>
        <v/>
      </c>
      <c r="M380" s="0">
        <f>if(L380="Shipped",L380, IF(L380="Loose", L380, if(J380="yes", CONCATENATE("Pending ", L380), IF(I380="yes", IF(B380="Internal", "Internal", L380), IF(L380="Bonded", L380, CONCATENATE(L380, " Bonded"))))))</f>
        <v/>
      </c>
      <c r="N380" s="0">
        <f>if(len(C380)&lt;2, "", if(H380="yes", "certified", IF(ISERROR(SEARCH("TE",C380)), "PMI", "TE")))</f>
        <v/>
      </c>
      <c r="O380" s="0">
        <f>IF(L380="Shipped",'Production Log'!K380,"")</f>
        <v/>
      </c>
      <c r="P380" s="0">
        <f>IF(ISERROR(SEARCH("Bonded", M380)), CONCATENATE(M380," ", N380), M380)</f>
        <v/>
      </c>
      <c r="Q380" s="0" t="s">
        <v>108</v>
      </c>
      <c r="R380" s="0">
        <f>'Production Log'!L380</f>
        <v/>
      </c>
      <c r="S380" s="0" t="s">
        <v>52</v>
      </c>
      <c r="T380" s="0">
        <f>'Production Log'!M380</f>
        <v/>
      </c>
      <c r="U380" s="204">
        <f>'Production Log'!K380</f>
        <v/>
      </c>
      <c r="V380" s="204" t="s">
        <v>91</v>
      </c>
      <c r="W380" s="204" t="n"/>
      <c r="Y380" s="0" t="n"/>
    </row>
    <row r="381">
      <c r="A381" s="0">
        <f>'Production Log'!A381</f>
        <v/>
      </c>
      <c r="B381" s="0">
        <f>'Production Log'!B381</f>
        <v/>
      </c>
      <c r="C381" s="0">
        <f>'Production Log'!F381</f>
        <v/>
      </c>
      <c r="D381" s="0">
        <f>'Production Log'!W381</f>
        <v/>
      </c>
      <c r="E381" s="0">
        <f>'Production Log'!X381</f>
        <v/>
      </c>
      <c r="F381" s="0">
        <f>'Production Log'!Y381</f>
        <v/>
      </c>
      <c r="G381" s="0">
        <f>'Production Log'!Z381</f>
        <v/>
      </c>
      <c r="H381" s="0">
        <f>'Production Log'!C381</f>
        <v/>
      </c>
      <c r="I381" s="0">
        <f>IF(B381="Sold", "yes", IF(LEN(F381)&gt;1,IF(LEN(G381)&gt;1,IF(LEN(E381)&gt;1,IF(LEN(D381)&gt;1,"yes","no"),"no"),"no") ,"no"))</f>
        <v/>
      </c>
      <c r="J381" s="0">
        <f>IF(B381="Issues","yes", IF(B381="Cosmetic Issue", "yes", IF(B381="Perf Issue", "yes","")))</f>
        <v/>
      </c>
      <c r="K381" s="0">
        <f>IF(B381="Dead", "yes","")</f>
        <v/>
      </c>
      <c r="L381" s="0">
        <f>IF(K381="yes", "Dead", IF(LEN(D381)&lt;2,"Loose", (IF(B381="Sold","Shipped",IF(I381="yes","Assembled","Bonded")))))</f>
        <v/>
      </c>
      <c r="M381" s="0">
        <f>if(L381="Shipped",L381, IF(L381="Loose", L381, if(J381="yes", CONCATENATE("Pending ", L381), IF(I381="yes", IF(B381="Internal", "Internal", L381), IF(L381="Bonded", L381, CONCATENATE(L381, " Bonded"))))))</f>
        <v/>
      </c>
      <c r="N381" s="0">
        <f>if(len(C381)&lt;2, "", if(H381="yes", "certified", IF(ISERROR(SEARCH("TE",C381)), "PMI", "TE")))</f>
        <v/>
      </c>
      <c r="O381" s="0">
        <f>IF(L381="Shipped",'Production Log'!K381,"")</f>
        <v/>
      </c>
      <c r="P381" s="0">
        <f>IF(ISERROR(SEARCH("Bonded", M381)), CONCATENATE(M381," ", N381), M381)</f>
        <v/>
      </c>
      <c r="Q381" s="0" t="s">
        <v>108</v>
      </c>
      <c r="R381" s="0">
        <f>'Production Log'!L381</f>
        <v/>
      </c>
      <c r="S381" s="0" t="s">
        <v>111</v>
      </c>
      <c r="T381" s="0">
        <f>'Production Log'!M381</f>
        <v/>
      </c>
      <c r="U381" s="204">
        <f>'Production Log'!K381</f>
        <v/>
      </c>
      <c r="V381" s="204" t="s">
        <v>112</v>
      </c>
      <c r="W381" s="204" t="n"/>
    </row>
    <row r="382">
      <c r="A382" s="0">
        <f>'Production Log'!A382</f>
        <v/>
      </c>
      <c r="B382" s="0">
        <f>'Production Log'!B382</f>
        <v/>
      </c>
      <c r="C382" s="0">
        <f>'Production Log'!F382</f>
        <v/>
      </c>
      <c r="D382" s="0">
        <f>'Production Log'!W382</f>
        <v/>
      </c>
      <c r="E382" s="0">
        <f>'Production Log'!X382</f>
        <v/>
      </c>
      <c r="F382" s="0">
        <f>'Production Log'!Y382</f>
        <v/>
      </c>
      <c r="G382" s="0">
        <f>'Production Log'!Z382</f>
        <v/>
      </c>
      <c r="H382" s="0">
        <f>'Production Log'!C382</f>
        <v/>
      </c>
      <c r="I382" s="0">
        <f>IF(B382="Sold", "yes", IF(LEN(F382)&gt;1,IF(LEN(G382)&gt;1,IF(LEN(E382)&gt;1,IF(LEN(D382)&gt;1,"yes","no"),"no"),"no") ,"no"))</f>
        <v/>
      </c>
      <c r="J382" s="0">
        <f>IF(B382="Issues","yes", IF(B382="Cosmetic Issue", "yes", IF(B382="Perf Issue", "yes","")))</f>
        <v/>
      </c>
      <c r="K382" s="0">
        <f>IF(B382="Dead", "yes","")</f>
        <v/>
      </c>
      <c r="L382" s="0">
        <f>IF(K382="yes", "Dead", IF(LEN(D382)&lt;2,"Loose", (IF(B382="Sold","Shipped",IF(I382="yes","Assembled","Bonded")))))</f>
        <v/>
      </c>
      <c r="M382" s="0">
        <f>if(L382="Shipped",L382, IF(L382="Loose", L382, if(J382="yes", CONCATENATE("Pending ", L382), IF(I382="yes", IF(B382="Internal", "Internal", L382), IF(L382="Bonded", L382, CONCATENATE(L382, " Bonded"))))))</f>
        <v/>
      </c>
      <c r="N382" s="0">
        <f>if(len(C382)&lt;2, "", if(H382="yes", "certified", IF(ISERROR(SEARCH("TE",C382)), "PMI", "TE")))</f>
        <v/>
      </c>
      <c r="O382" s="0">
        <f>IF(L382="Shipped",'Production Log'!K382,"")</f>
        <v/>
      </c>
      <c r="P382" s="0">
        <f>IF(ISERROR(SEARCH("Bonded", M382)), CONCATENATE(M382," ", N382), M382)</f>
        <v/>
      </c>
      <c r="Q382" s="0" t="s">
        <v>108</v>
      </c>
      <c r="R382" s="0">
        <f>'Production Log'!L382</f>
        <v/>
      </c>
      <c r="S382" s="0" t="s">
        <v>52</v>
      </c>
      <c r="T382" s="0">
        <f>'Production Log'!M382</f>
        <v/>
      </c>
      <c r="U382" s="204">
        <f>'Production Log'!K382</f>
        <v/>
      </c>
      <c r="V382" s="204" t="s">
        <v>91</v>
      </c>
      <c r="W382" s="204" t="n"/>
      <c r="Y382" s="0" t="n"/>
    </row>
    <row r="383">
      <c r="A383" s="0">
        <f>'Production Log'!A383</f>
        <v/>
      </c>
      <c r="B383" s="0">
        <f>'Production Log'!B383</f>
        <v/>
      </c>
      <c r="C383" s="0">
        <f>'Production Log'!F383</f>
        <v/>
      </c>
      <c r="D383" s="0">
        <f>'Production Log'!W383</f>
        <v/>
      </c>
      <c r="E383" s="0">
        <f>'Production Log'!X383</f>
        <v/>
      </c>
      <c r="F383" s="0">
        <f>'Production Log'!Y383</f>
        <v/>
      </c>
      <c r="G383" s="0">
        <f>'Production Log'!Z383</f>
        <v/>
      </c>
      <c r="H383" s="0">
        <f>'Production Log'!C383</f>
        <v/>
      </c>
      <c r="I383" s="0">
        <f>IF(B383="Sold", "yes", IF(LEN(F383)&gt;1,IF(LEN(G383)&gt;1,IF(LEN(E383)&gt;1,IF(LEN(D383)&gt;1,"yes","no"),"no"),"no") ,"no"))</f>
        <v/>
      </c>
      <c r="J383" s="0">
        <f>IF(B383="Issues","yes", IF(B383="Cosmetic Issue", "yes", IF(B383="Perf Issue", "yes","")))</f>
        <v/>
      </c>
      <c r="K383" s="0">
        <f>IF(B383="Dead", "yes","")</f>
        <v/>
      </c>
      <c r="L383" s="0">
        <f>IF(K383="yes", "Dead", IF(LEN(D383)&lt;2,"Loose", (IF(B383="Sold","Shipped",IF(I383="yes","Assembled","Bonded")))))</f>
        <v/>
      </c>
      <c r="M383" s="0">
        <f>if(L383="Shipped",L383, IF(L383="Loose", L383, if(J383="yes", CONCATENATE("Pending ", L383), IF(I383="yes", IF(B383="Internal", "Internal", L383), IF(L383="Bonded", L383, CONCATENATE(L383, " Bonded"))))))</f>
        <v/>
      </c>
      <c r="N383" s="0">
        <f>if(len(C383)&lt;2, "", if(H383="yes", "certified", IF(ISERROR(SEARCH("TE",C383)), "PMI", "TE")))</f>
        <v/>
      </c>
      <c r="O383" s="0">
        <f>IF(L383="Shipped",'Production Log'!K383,"")</f>
        <v/>
      </c>
      <c r="P383" s="0">
        <f>IF(ISERROR(SEARCH("Bonded", M383)), CONCATENATE(M383," ", N383), M383)</f>
        <v/>
      </c>
      <c r="Q383" s="0" t="s">
        <v>108</v>
      </c>
      <c r="R383" s="0">
        <f>'Production Log'!L383</f>
        <v/>
      </c>
      <c r="S383" s="0" t="s">
        <v>52</v>
      </c>
      <c r="T383" s="0">
        <f>'Production Log'!M383</f>
        <v/>
      </c>
      <c r="U383" s="204">
        <f>'Production Log'!K383</f>
        <v/>
      </c>
      <c r="V383" s="204" t="s">
        <v>91</v>
      </c>
      <c r="W383" s="204" t="n"/>
      <c r="Y383" s="0" t="n"/>
    </row>
    <row r="384">
      <c r="A384" s="0">
        <f>'Production Log'!A384</f>
        <v/>
      </c>
      <c r="B384" s="0">
        <f>'Production Log'!B384</f>
        <v/>
      </c>
      <c r="C384" s="0">
        <f>'Production Log'!F384</f>
        <v/>
      </c>
      <c r="D384" s="0">
        <f>'Production Log'!W384</f>
        <v/>
      </c>
      <c r="E384" s="0">
        <f>'Production Log'!X384</f>
        <v/>
      </c>
      <c r="F384" s="0">
        <f>'Production Log'!Y384</f>
        <v/>
      </c>
      <c r="G384" s="0">
        <f>'Production Log'!Z384</f>
        <v/>
      </c>
      <c r="H384" s="0">
        <f>'Production Log'!C384</f>
        <v/>
      </c>
      <c r="I384" s="0">
        <f>IF(B384="Sold", "yes", IF(LEN(F384)&gt;1,IF(LEN(G384)&gt;1,IF(LEN(E384)&gt;1,IF(LEN(D384)&gt;1,"yes","no"),"no"),"no") ,"no"))</f>
        <v/>
      </c>
      <c r="J384" s="0">
        <f>IF(B384="Issues","yes", IF(B384="Cosmetic Issue", "yes", IF(B384="Perf Issue", "yes","")))</f>
        <v/>
      </c>
      <c r="K384" s="0">
        <f>IF(B384="Dead", "yes","")</f>
        <v/>
      </c>
      <c r="L384" s="0">
        <f>IF(K384="yes", "Dead", IF(LEN(D384)&lt;2,"Loose", (IF(B384="Sold","Shipped",IF(I384="yes","Assembled","Bonded")))))</f>
        <v/>
      </c>
      <c r="M384" s="0">
        <f>if(L384="Shipped",L384, IF(L384="Loose", L384, if(J384="yes", CONCATENATE("Pending ", L384), IF(I384="yes", IF(B384="Internal", "Internal", L384), IF(L384="Bonded", L384, CONCATENATE(L384, " Bonded"))))))</f>
        <v/>
      </c>
      <c r="N384" s="0">
        <f>if(len(C384)&lt;2, "", if(H384="yes", "certified", IF(ISERROR(SEARCH("TE",C384)), "PMI", "TE")))</f>
        <v/>
      </c>
      <c r="O384" s="0">
        <f>IF(L384="Shipped",'Production Log'!K384,"")</f>
        <v/>
      </c>
      <c r="P384" s="0">
        <f>IF(ISERROR(SEARCH("Bonded", M384)), CONCATENATE(M384," ", N384), M384)</f>
        <v/>
      </c>
      <c r="Q384" s="0" t="s">
        <v>108</v>
      </c>
      <c r="R384" s="0">
        <f>'Production Log'!L384</f>
        <v/>
      </c>
      <c r="S384" s="0" t="s">
        <v>52</v>
      </c>
      <c r="T384" s="0">
        <f>'Production Log'!M384</f>
        <v/>
      </c>
      <c r="U384" s="204">
        <f>'Production Log'!K384</f>
        <v/>
      </c>
      <c r="V384" s="204" t="s">
        <v>91</v>
      </c>
      <c r="W384" s="204" t="n"/>
      <c r="Y384" s="0" t="n"/>
    </row>
    <row r="385">
      <c r="A385" s="0">
        <f>'Production Log'!A385</f>
        <v/>
      </c>
      <c r="B385" s="0">
        <f>'Production Log'!B385</f>
        <v/>
      </c>
      <c r="C385" s="0">
        <f>'Production Log'!F385</f>
        <v/>
      </c>
      <c r="D385" s="0">
        <f>'Production Log'!W385</f>
        <v/>
      </c>
      <c r="E385" s="0">
        <f>'Production Log'!X385</f>
        <v/>
      </c>
      <c r="F385" s="0">
        <f>'Production Log'!Y385</f>
        <v/>
      </c>
      <c r="G385" s="0">
        <f>'Production Log'!Z385</f>
        <v/>
      </c>
      <c r="H385" s="0">
        <f>'Production Log'!C385</f>
        <v/>
      </c>
      <c r="I385" s="0">
        <f>IF(B385="Sold", "yes", IF(LEN(F385)&gt;1,IF(LEN(G385)&gt;1,IF(LEN(E385)&gt;1,IF(LEN(D385)&gt;1,"yes","no"),"no"),"no") ,"no"))</f>
        <v/>
      </c>
      <c r="J385" s="0">
        <f>IF(B385="Issues","yes", IF(B385="Cosmetic Issue", "yes", IF(B385="Perf Issue", "yes","")))</f>
        <v/>
      </c>
      <c r="K385" s="0">
        <f>IF(B385="Dead", "yes","")</f>
        <v/>
      </c>
      <c r="L385" s="0">
        <f>IF(K385="yes", "Dead", IF(LEN(D385)&lt;2,"Loose", (IF(B385="Sold","Shipped",IF(I385="yes","Assembled","Bonded")))))</f>
        <v/>
      </c>
      <c r="M385" s="0">
        <f>if(L385="Shipped",L385, IF(L385="Loose", L385, if(J385="yes", CONCATENATE("Pending ", L385), IF(I385="yes", IF(B385="Internal", "Internal", L385), IF(L385="Bonded", L385, CONCATENATE(L385, " Bonded"))))))</f>
        <v/>
      </c>
      <c r="N385" s="0">
        <f>if(len(C385)&lt;2, "", if(H385="yes", "certified", IF(ISERROR(SEARCH("TE",C385)), "PMI", "TE")))</f>
        <v/>
      </c>
      <c r="O385" s="0">
        <f>IF(L385="Shipped",'Production Log'!K385,"")</f>
        <v/>
      </c>
      <c r="P385" s="0">
        <f>IF(ISERROR(SEARCH("Bonded", M385)), CONCATENATE(M385," ", N385), M385)</f>
        <v/>
      </c>
      <c r="Q385" s="0" t="s">
        <v>108</v>
      </c>
      <c r="R385" s="0">
        <f>'Production Log'!L385</f>
        <v/>
      </c>
      <c r="S385" s="0" t="s">
        <v>52</v>
      </c>
      <c r="T385" s="0">
        <f>'Production Log'!M385</f>
        <v/>
      </c>
      <c r="U385" s="204">
        <f>'Production Log'!K385</f>
        <v/>
      </c>
      <c r="V385" s="204" t="s">
        <v>91</v>
      </c>
      <c r="W385" s="204" t="n"/>
      <c r="Y385" s="0" t="n"/>
    </row>
    <row r="386">
      <c r="A386" s="0">
        <f>'Production Log'!A386</f>
        <v/>
      </c>
      <c r="B386" s="0">
        <f>'Production Log'!B386</f>
        <v/>
      </c>
      <c r="C386" s="0">
        <f>'Production Log'!F386</f>
        <v/>
      </c>
      <c r="D386" s="0">
        <f>'Production Log'!W386</f>
        <v/>
      </c>
      <c r="E386" s="0">
        <f>'Production Log'!X386</f>
        <v/>
      </c>
      <c r="F386" s="0">
        <f>'Production Log'!Y386</f>
        <v/>
      </c>
      <c r="G386" s="0">
        <f>'Production Log'!Z386</f>
        <v/>
      </c>
      <c r="H386" s="0">
        <f>'Production Log'!C386</f>
        <v/>
      </c>
      <c r="I386" s="0">
        <f>IF(B386="Sold", "yes", IF(LEN(F386)&gt;1,IF(LEN(G386)&gt;1,IF(LEN(E386)&gt;1,IF(LEN(D386)&gt;1,"yes","no"),"no"),"no") ,"no"))</f>
        <v/>
      </c>
      <c r="J386" s="0">
        <f>IF(B386="Issues","yes", IF(B386="Cosmetic Issue", "yes", IF(B386="Perf Issue", "yes","")))</f>
        <v/>
      </c>
      <c r="K386" s="0">
        <f>IF(B386="Dead", "yes","")</f>
        <v/>
      </c>
      <c r="L386" s="0">
        <f>IF(K386="yes", "Dead", IF(LEN(D386)&lt;2,"Loose", (IF(B386="Sold","Shipped",IF(I386="yes","Assembled","Bonded")))))</f>
        <v/>
      </c>
      <c r="M386" s="0">
        <f>if(L386="Shipped",L386, IF(L386="Loose", L386, if(J386="yes", CONCATENATE("Pending ", L386), IF(I386="yes", IF(B386="Internal", "Internal", L386), IF(L386="Bonded", L386, CONCATENATE(L386, " Bonded"))))))</f>
        <v/>
      </c>
      <c r="N386" s="0">
        <f>if(len(C386)&lt;2, "", if(H386="yes", "certified", IF(ISERROR(SEARCH("TE",C386)), "PMI", "TE")))</f>
        <v/>
      </c>
      <c r="O386" s="0">
        <f>IF(L386="Shipped",'Production Log'!K386,"")</f>
        <v/>
      </c>
      <c r="P386" s="0">
        <f>IF(ISERROR(SEARCH("Bonded", M386)), CONCATENATE(M386," ", N386), M386)</f>
        <v/>
      </c>
      <c r="Q386" s="0" t="s">
        <v>108</v>
      </c>
      <c r="R386" s="0">
        <f>'Production Log'!L386</f>
        <v/>
      </c>
      <c r="S386" s="0" t="s">
        <v>52</v>
      </c>
      <c r="T386" s="0">
        <f>'Production Log'!M386</f>
        <v/>
      </c>
      <c r="U386" s="204">
        <f>'Production Log'!K386</f>
        <v/>
      </c>
      <c r="V386" s="204" t="s">
        <v>91</v>
      </c>
      <c r="W386" s="204" t="n"/>
      <c r="Y386" s="0" t="n"/>
    </row>
    <row r="387">
      <c r="A387" s="0">
        <f>'Production Log'!A387</f>
        <v/>
      </c>
      <c r="B387" s="0">
        <f>'Production Log'!B387</f>
        <v/>
      </c>
      <c r="C387" s="0">
        <f>'Production Log'!F387</f>
        <v/>
      </c>
      <c r="D387" s="0">
        <f>'Production Log'!W387</f>
        <v/>
      </c>
      <c r="E387" s="0">
        <f>'Production Log'!X387</f>
        <v/>
      </c>
      <c r="F387" s="0">
        <f>'Production Log'!Y387</f>
        <v/>
      </c>
      <c r="G387" s="0">
        <f>'Production Log'!Z387</f>
        <v/>
      </c>
      <c r="H387" s="0">
        <f>'Production Log'!C387</f>
        <v/>
      </c>
      <c r="I387" s="0">
        <f>IF(B387="Sold", "yes", IF(LEN(F387)&gt;1,IF(LEN(G387)&gt;1,IF(LEN(E387)&gt;1,IF(LEN(D387)&gt;1,"yes","no"),"no"),"no") ,"no"))</f>
        <v/>
      </c>
      <c r="J387" s="0">
        <f>IF(B387="Issues","yes", IF(B387="Cosmetic Issue", "yes", IF(B387="Perf Issue", "yes","")))</f>
        <v/>
      </c>
      <c r="K387" s="0">
        <f>IF(B387="Dead", "yes","")</f>
        <v/>
      </c>
      <c r="L387" s="0">
        <f>IF(K387="yes", "Dead", IF(LEN(D387)&lt;2,"Loose", (IF(B387="Sold","Shipped",IF(I387="yes","Assembled","Bonded")))))</f>
        <v/>
      </c>
      <c r="M387" s="0">
        <f>if(L387="Shipped",L387, IF(L387="Loose", L387, if(J387="yes", CONCATENATE("Pending ", L387), IF(I387="yes", IF(B387="Internal", "Internal", L387), IF(L387="Bonded", L387, CONCATENATE(L387, " Bonded"))))))</f>
        <v/>
      </c>
      <c r="N387" s="0">
        <f>if(len(C387)&lt;2, "", if(H387="yes", "certified", IF(ISERROR(SEARCH("TE",C387)), "PMI", "TE")))</f>
        <v/>
      </c>
      <c r="O387" s="0">
        <f>IF(L387="Shipped",'Production Log'!K387,"")</f>
        <v/>
      </c>
      <c r="P387" s="0">
        <f>IF(ISERROR(SEARCH("Bonded", M387)), CONCATENATE(M387," ", N387), M387)</f>
        <v/>
      </c>
      <c r="Q387" s="0" t="s">
        <v>108</v>
      </c>
      <c r="R387" s="0">
        <f>'Production Log'!L387</f>
        <v/>
      </c>
      <c r="S387" s="0" t="s">
        <v>105</v>
      </c>
      <c r="T387" s="0">
        <f>'Production Log'!M387</f>
        <v/>
      </c>
      <c r="U387" s="204">
        <f>'Production Log'!K387</f>
        <v/>
      </c>
      <c r="V387" s="204" t="s">
        <v>113</v>
      </c>
      <c r="W387" s="204" t="n"/>
      <c r="Y387" s="0" t="s">
        <v>114</v>
      </c>
    </row>
    <row r="388">
      <c r="A388" s="0">
        <f>'Production Log'!A388</f>
        <v/>
      </c>
      <c r="B388" s="0">
        <f>'Production Log'!B388</f>
        <v/>
      </c>
      <c r="C388" s="0">
        <f>'Production Log'!F388</f>
        <v/>
      </c>
      <c r="D388" s="0">
        <f>'Production Log'!W388</f>
        <v/>
      </c>
      <c r="E388" s="0">
        <f>'Production Log'!X388</f>
        <v/>
      </c>
      <c r="F388" s="0">
        <f>'Production Log'!Y388</f>
        <v/>
      </c>
      <c r="G388" s="0">
        <f>'Production Log'!Z388</f>
        <v/>
      </c>
      <c r="H388" s="0">
        <f>'Production Log'!C388</f>
        <v/>
      </c>
      <c r="I388" s="0">
        <f>IF(B388="Sold", "yes", IF(LEN(F388)&gt;1,IF(LEN(G388)&gt;1,IF(LEN(E388)&gt;1,IF(LEN(D388)&gt;1,"yes","no"),"no"),"no") ,"no"))</f>
        <v/>
      </c>
      <c r="J388" s="0">
        <f>IF(B388="Issues","yes", IF(B388="Cosmetic Issue", "yes", IF(B388="Perf Issue", "yes","")))</f>
        <v/>
      </c>
      <c r="K388" s="0">
        <f>IF(B388="Dead", "yes","")</f>
        <v/>
      </c>
      <c r="L388" s="0">
        <f>IF(K388="yes", "Dead", IF(LEN(D388)&lt;2,"Loose", (IF(B388="Sold","Shipped",IF(I388="yes","Assembled","Bonded")))))</f>
        <v/>
      </c>
      <c r="M388" s="0">
        <f>if(L388="Shipped",L388, IF(L388="Loose", L388, if(J388="yes", CONCATENATE("Pending ", L388), IF(I388="yes", IF(B388="Internal", "Internal", L388), IF(L388="Bonded", L388, CONCATENATE(L388, " Bonded"))))))</f>
        <v/>
      </c>
      <c r="N388" s="0">
        <f>if(len(C388)&lt;2, "", if(H388="yes", "certified", IF(ISERROR(SEARCH("TE",C388)), "PMI", "TE")))</f>
        <v/>
      </c>
      <c r="O388" s="0">
        <f>IF(L388="Shipped",'Production Log'!K388,"")</f>
        <v/>
      </c>
      <c r="P388" s="0">
        <f>IF(ISERROR(SEARCH("Bonded", M388)), CONCATENATE(M388," ", N388), M388)</f>
        <v/>
      </c>
      <c r="Q388" s="0" t="s">
        <v>108</v>
      </c>
      <c r="R388" s="0">
        <f>'Production Log'!L388</f>
        <v/>
      </c>
      <c r="S388" s="0" t="s">
        <v>115</v>
      </c>
      <c r="T388" s="0">
        <f>'Production Log'!M388</f>
        <v/>
      </c>
      <c r="U388" s="204">
        <f>'Production Log'!K388</f>
        <v/>
      </c>
      <c r="V388" s="204" t="s">
        <v>116</v>
      </c>
      <c r="W388" s="204" t="n"/>
    </row>
    <row r="389">
      <c r="A389" s="0">
        <f>'Production Log'!A389</f>
        <v/>
      </c>
      <c r="B389" s="0">
        <f>'Production Log'!B389</f>
        <v/>
      </c>
      <c r="C389" s="0">
        <f>'Production Log'!F389</f>
        <v/>
      </c>
      <c r="D389" s="0">
        <f>'Production Log'!W389</f>
        <v/>
      </c>
      <c r="E389" s="0">
        <f>'Production Log'!X389</f>
        <v/>
      </c>
      <c r="F389" s="0">
        <f>'Production Log'!Y389</f>
        <v/>
      </c>
      <c r="G389" s="0">
        <f>'Production Log'!Z389</f>
        <v/>
      </c>
      <c r="H389" s="0">
        <f>'Production Log'!C389</f>
        <v/>
      </c>
      <c r="I389" s="0">
        <f>IF(B389="Sold", "yes", IF(LEN(F389)&gt;1,IF(LEN(G389)&gt;1,IF(LEN(E389)&gt;1,IF(LEN(D389)&gt;1,"yes","no"),"no"),"no") ,"no"))</f>
        <v/>
      </c>
      <c r="J389" s="0">
        <f>IF(B389="Issues","yes", IF(B389="Cosmetic Issue", "yes", IF(B389="Perf Issue", "yes","")))</f>
        <v/>
      </c>
      <c r="K389" s="0">
        <f>IF(B389="Dead", "yes","")</f>
        <v/>
      </c>
      <c r="L389" s="0">
        <f>IF(K389="yes", "Dead", IF(LEN(D389)&lt;2,"Loose", (IF(B389="Sold","Shipped",IF(I389="yes","Assembled","Bonded")))))</f>
        <v/>
      </c>
      <c r="M389" s="0">
        <f>if(L389="Shipped",L389, IF(L389="Loose", L389, if(J389="yes", CONCATENATE("Pending ", L389), IF(I389="yes", IF(B389="Internal", "Internal", L389), IF(L389="Bonded", L389, CONCATENATE(L389, " Bonded"))))))</f>
        <v/>
      </c>
      <c r="N389" s="0">
        <f>if(len(C389)&lt;2, "", if(H389="yes", "certified", IF(ISERROR(SEARCH("TE",C389)), "PMI", "TE")))</f>
        <v/>
      </c>
      <c r="O389" s="0">
        <f>IF(L389="Shipped",'Production Log'!K389,"")</f>
        <v/>
      </c>
      <c r="P389" s="0">
        <f>IF(ISERROR(SEARCH("Bonded", M389)), CONCATENATE(M389," ", N389), M389)</f>
        <v/>
      </c>
      <c r="Q389" s="0" t="s">
        <v>108</v>
      </c>
      <c r="R389" s="0">
        <f>'Production Log'!L389</f>
        <v/>
      </c>
      <c r="S389" s="0" t="s">
        <v>115</v>
      </c>
      <c r="T389" s="0">
        <f>'Production Log'!M389</f>
        <v/>
      </c>
      <c r="U389" s="204">
        <f>'Production Log'!K389</f>
        <v/>
      </c>
      <c r="V389" s="204" t="s">
        <v>116</v>
      </c>
      <c r="W389" s="204" t="n"/>
    </row>
    <row r="390">
      <c r="A390" s="0">
        <f>'Production Log'!A390</f>
        <v/>
      </c>
      <c r="B390" s="0">
        <f>'Production Log'!B390</f>
        <v/>
      </c>
      <c r="C390" s="0">
        <f>'Production Log'!F390</f>
        <v/>
      </c>
      <c r="D390" s="0">
        <f>'Production Log'!W390</f>
        <v/>
      </c>
      <c r="E390" s="0">
        <f>'Production Log'!X390</f>
        <v/>
      </c>
      <c r="F390" s="0">
        <f>'Production Log'!Y390</f>
        <v/>
      </c>
      <c r="G390" s="0">
        <f>'Production Log'!Z390</f>
        <v/>
      </c>
      <c r="H390" s="0">
        <f>'Production Log'!C390</f>
        <v/>
      </c>
      <c r="I390" s="0">
        <f>IF(B390="Sold", "yes", IF(LEN(F390)&gt;1,IF(LEN(G390)&gt;1,IF(LEN(E390)&gt;1,IF(LEN(D390)&gt;1,"yes","no"),"no"),"no") ,"no"))</f>
        <v/>
      </c>
      <c r="J390" s="0">
        <f>IF(B390="Issues","yes", IF(B390="Cosmetic Issue", "yes", IF(B390="Perf Issue", "yes","")))</f>
        <v/>
      </c>
      <c r="K390" s="0">
        <f>IF(B390="Dead", "yes","")</f>
        <v/>
      </c>
      <c r="L390" s="0">
        <f>IF(K390="yes", "Dead", IF(LEN(D390)&lt;2,"Loose", (IF(B390="Sold","Shipped",IF(I390="yes","Assembled","Bonded")))))</f>
        <v/>
      </c>
      <c r="M390" s="0">
        <f>if(L390="Shipped",L390, IF(L390="Loose", L390, if(J390="yes", CONCATENATE("Pending ", L390), IF(I390="yes", IF(B390="Internal", "Internal", L390), IF(L390="Bonded", L390, CONCATENATE(L390, " Bonded"))))))</f>
        <v/>
      </c>
      <c r="N390" s="0">
        <f>if(len(C390)&lt;2, "", if(H390="yes", "certified", IF(ISERROR(SEARCH("TE",C390)), "PMI", "TE")))</f>
        <v/>
      </c>
      <c r="O390" s="0">
        <f>IF(L390="Shipped",'Production Log'!K390,"")</f>
        <v/>
      </c>
      <c r="P390" s="0">
        <f>IF(ISERROR(SEARCH("Bonded", M390)), CONCATENATE(M390," ", N390), M390)</f>
        <v/>
      </c>
      <c r="Q390" s="0" t="s">
        <v>108</v>
      </c>
      <c r="R390" s="0">
        <f>'Production Log'!L390</f>
        <v/>
      </c>
      <c r="S390" s="0" t="s">
        <v>78</v>
      </c>
      <c r="T390" s="0">
        <f>'Production Log'!M390</f>
        <v/>
      </c>
      <c r="U390" s="204">
        <f>'Production Log'!K390</f>
        <v/>
      </c>
      <c r="V390" s="204" t="s">
        <v>79</v>
      </c>
      <c r="W390" s="204" t="n"/>
    </row>
    <row r="391">
      <c r="A391" s="0">
        <f>'Production Log'!A391</f>
        <v/>
      </c>
      <c r="B391" s="0">
        <f>'Production Log'!B391</f>
        <v/>
      </c>
      <c r="C391" s="0">
        <f>'Production Log'!F391</f>
        <v/>
      </c>
      <c r="D391" s="0">
        <f>'Production Log'!W391</f>
        <v/>
      </c>
      <c r="E391" s="0">
        <f>'Production Log'!X391</f>
        <v/>
      </c>
      <c r="F391" s="0">
        <f>'Production Log'!Y391</f>
        <v/>
      </c>
      <c r="G391" s="0">
        <f>'Production Log'!Z391</f>
        <v/>
      </c>
      <c r="H391" s="0">
        <f>'Production Log'!C391</f>
        <v/>
      </c>
      <c r="I391" s="0">
        <f>IF(B391="Sold", "yes", IF(LEN(F391)&gt;1,IF(LEN(G391)&gt;1,IF(LEN(E391)&gt;1,IF(LEN(D391)&gt;1,"yes","no"),"no"),"no") ,"no"))</f>
        <v/>
      </c>
      <c r="J391" s="0">
        <f>IF(B391="Issues","yes", IF(B391="Cosmetic Issue", "yes", IF(B391="Perf Issue", "yes","")))</f>
        <v/>
      </c>
      <c r="K391" s="0">
        <f>IF(B391="Dead", "yes","")</f>
        <v/>
      </c>
      <c r="L391" s="0">
        <f>IF(K391="yes", "Dead", IF(LEN(D391)&lt;2,"Loose", (IF(B391="Sold","Shipped",IF(I391="yes","Assembled","Bonded")))))</f>
        <v/>
      </c>
      <c r="M391" s="0">
        <f>if(L391="Shipped",L391, IF(L391="Loose", L391, if(J391="yes", CONCATENATE("Pending ", L391), IF(I391="yes", IF(B391="Internal", "Internal", L391), IF(L391="Bonded", L391, CONCATENATE(L391, " Bonded"))))))</f>
        <v/>
      </c>
      <c r="N391" s="0">
        <f>if(len(C391)&lt;2, "", if(H391="yes", "certified", IF(ISERROR(SEARCH("TE",C391)), "PMI", "TE")))</f>
        <v/>
      </c>
      <c r="O391" s="0">
        <f>IF(L391="Shipped",'Production Log'!K391,"")</f>
        <v/>
      </c>
      <c r="P391" s="0">
        <f>IF(ISERROR(SEARCH("Bonded", M391)), CONCATENATE(M391," ", N391), M391)</f>
        <v/>
      </c>
      <c r="Q391" s="0" t="s">
        <v>108</v>
      </c>
      <c r="R391" s="0">
        <f>'Production Log'!L391</f>
        <v/>
      </c>
      <c r="S391" s="0" t="s">
        <v>115</v>
      </c>
      <c r="T391" s="0">
        <f>'Production Log'!M391</f>
        <v/>
      </c>
      <c r="U391" s="204">
        <f>'Production Log'!K391</f>
        <v/>
      </c>
      <c r="V391" s="204" t="s">
        <v>116</v>
      </c>
      <c r="W391" s="204" t="n"/>
    </row>
    <row r="392">
      <c r="A392" s="0">
        <f>'Production Log'!A392</f>
        <v/>
      </c>
      <c r="B392" s="0">
        <f>'Production Log'!B392</f>
        <v/>
      </c>
      <c r="C392" s="0">
        <f>'Production Log'!F392</f>
        <v/>
      </c>
      <c r="D392" s="0">
        <f>'Production Log'!W392</f>
        <v/>
      </c>
      <c r="E392" s="0">
        <f>'Production Log'!X392</f>
        <v/>
      </c>
      <c r="F392" s="0">
        <f>'Production Log'!Y392</f>
        <v/>
      </c>
      <c r="G392" s="0">
        <f>'Production Log'!Z392</f>
        <v/>
      </c>
      <c r="H392" s="0">
        <f>'Production Log'!C392</f>
        <v/>
      </c>
      <c r="I392" s="0">
        <f>IF(B392="Sold", "yes", IF(LEN(F392)&gt;1,IF(LEN(G392)&gt;1,IF(LEN(E392)&gt;1,IF(LEN(D392)&gt;1,"yes","no"),"no"),"no") ,"no"))</f>
        <v/>
      </c>
      <c r="J392" s="0">
        <f>IF(B392="Issues","yes", IF(B392="Cosmetic Issue", "yes", IF(B392="Perf Issue", "yes","")))</f>
        <v/>
      </c>
      <c r="K392" s="0">
        <f>IF(B392="Dead", "yes","")</f>
        <v/>
      </c>
      <c r="L392" s="0">
        <f>IF(K392="yes", "Dead", IF(LEN(D392)&lt;2,"Loose", (IF(B392="Sold","Shipped",IF(I392="yes","Assembled","Bonded")))))</f>
        <v/>
      </c>
      <c r="M392" s="0">
        <f>if(L392="Shipped",L392, IF(L392="Loose", L392, if(J392="yes", CONCATENATE("Pending ", L392), IF(I392="yes", IF(B392="Internal", "Internal", L392), IF(L392="Bonded", L392, CONCATENATE(L392, " Bonded"))))))</f>
        <v/>
      </c>
      <c r="N392" s="0">
        <f>if(len(C392)&lt;2, "", if(H392="yes", "certified", IF(ISERROR(SEARCH("TE",C392)), "PMI", "TE")))</f>
        <v/>
      </c>
      <c r="O392" s="0">
        <f>IF(L392="Shipped",'Production Log'!K392,"")</f>
        <v/>
      </c>
      <c r="P392" s="0">
        <f>IF(ISERROR(SEARCH("Bonded", M392)), CONCATENATE(M392," ", N392), M392)</f>
        <v/>
      </c>
      <c r="Q392" s="0" t="s">
        <v>108</v>
      </c>
      <c r="R392" s="0">
        <f>'Production Log'!L392</f>
        <v/>
      </c>
      <c r="S392" s="0" t="s">
        <v>115</v>
      </c>
      <c r="T392" s="0">
        <f>'Production Log'!M392</f>
        <v/>
      </c>
      <c r="U392" s="204">
        <f>'Production Log'!K392</f>
        <v/>
      </c>
      <c r="V392" s="204" t="s">
        <v>116</v>
      </c>
      <c r="W392" s="204" t="n"/>
    </row>
    <row r="393">
      <c r="A393" s="0">
        <f>'Production Log'!A393</f>
        <v/>
      </c>
      <c r="B393" s="0">
        <f>'Production Log'!B393</f>
        <v/>
      </c>
      <c r="C393" s="0">
        <f>'Production Log'!F393</f>
        <v/>
      </c>
      <c r="D393" s="0">
        <f>'Production Log'!W393</f>
        <v/>
      </c>
      <c r="E393" s="0">
        <f>'Production Log'!X393</f>
        <v/>
      </c>
      <c r="F393" s="0">
        <f>'Production Log'!Y393</f>
        <v/>
      </c>
      <c r="G393" s="0">
        <f>'Production Log'!Z393</f>
        <v/>
      </c>
      <c r="H393" s="0">
        <f>'Production Log'!C393</f>
        <v/>
      </c>
      <c r="I393" s="0">
        <f>IF(B393="Sold", "yes", IF(LEN(F393)&gt;1,IF(LEN(G393)&gt;1,IF(LEN(E393)&gt;1,IF(LEN(D393)&gt;1,"yes","no"),"no"),"no") ,"no"))</f>
        <v/>
      </c>
      <c r="J393" s="0">
        <f>IF(B393="Issues","yes", IF(B393="Cosmetic Issue", "yes", IF(B393="Perf Issue", "yes","")))</f>
        <v/>
      </c>
      <c r="K393" s="0">
        <f>IF(B393="Dead", "yes","")</f>
        <v/>
      </c>
      <c r="L393" s="0">
        <f>IF(K393="yes", "Dead", IF(LEN(D393)&lt;2,"Loose", (IF(B393="Sold","Shipped",IF(I393="yes","Assembled","Bonded")))))</f>
        <v/>
      </c>
      <c r="M393" s="0">
        <f>if(L393="Shipped",L393, IF(L393="Loose", L393, if(J393="yes", CONCATENATE("Pending ", L393), IF(I393="yes", IF(B393="Internal", "Internal", L393), IF(L393="Bonded", L393, CONCATENATE(L393, " Bonded"))))))</f>
        <v/>
      </c>
      <c r="N393" s="0">
        <f>if(len(C393)&lt;2, "", if(H393="yes", "certified", IF(ISERROR(SEARCH("TE",C393)), "PMI", "TE")))</f>
        <v/>
      </c>
      <c r="O393" s="0">
        <f>IF(L393="Shipped",'Production Log'!K393,"")</f>
        <v/>
      </c>
      <c r="P393" s="0">
        <f>IF(ISERROR(SEARCH("Bonded", M393)), CONCATENATE(M393," ", N393), M393)</f>
        <v/>
      </c>
      <c r="Q393" s="0" t="s">
        <v>108</v>
      </c>
      <c r="R393" s="0">
        <f>'Production Log'!L393</f>
        <v/>
      </c>
      <c r="S393" s="0" t="s">
        <v>115</v>
      </c>
      <c r="T393" s="0">
        <f>'Production Log'!M393</f>
        <v/>
      </c>
      <c r="U393" s="204">
        <f>'Production Log'!K393</f>
        <v/>
      </c>
      <c r="V393" s="204" t="s">
        <v>116</v>
      </c>
      <c r="W393" s="204" t="n"/>
    </row>
    <row r="394">
      <c r="A394" s="0">
        <f>'Production Log'!A394</f>
        <v/>
      </c>
      <c r="B394" s="0">
        <f>'Production Log'!B394</f>
        <v/>
      </c>
      <c r="C394" s="0">
        <f>'Production Log'!F394</f>
        <v/>
      </c>
      <c r="D394" s="0">
        <f>'Production Log'!W394</f>
        <v/>
      </c>
      <c r="E394" s="0">
        <f>'Production Log'!X394</f>
        <v/>
      </c>
      <c r="F394" s="0">
        <f>'Production Log'!Y394</f>
        <v/>
      </c>
      <c r="G394" s="0">
        <f>'Production Log'!Z394</f>
        <v/>
      </c>
      <c r="H394" s="0">
        <f>'Production Log'!C394</f>
        <v/>
      </c>
      <c r="I394" s="0">
        <f>IF(B394="Sold", "yes", IF(LEN(F394)&gt;1,IF(LEN(G394)&gt;1,IF(LEN(E394)&gt;1,IF(LEN(D394)&gt;1,"yes","no"),"no"),"no") ,"no"))</f>
        <v/>
      </c>
      <c r="J394" s="0">
        <f>IF(B394="Issues","yes", IF(B394="Cosmetic Issue", "yes", IF(B394="Perf Issue", "yes","")))</f>
        <v/>
      </c>
      <c r="K394" s="0">
        <f>IF(B394="Dead", "yes","")</f>
        <v/>
      </c>
      <c r="L394" s="0">
        <f>IF(K394="yes", "Dead", IF(LEN(D394)&lt;2,"Loose", (IF(B394="Sold","Shipped",IF(I394="yes","Assembled","Bonded")))))</f>
        <v/>
      </c>
      <c r="M394" s="0">
        <f>if(L394="Shipped",L394, IF(L394="Loose", L394, if(J394="yes", CONCATENATE("Pending ", L394), IF(I394="yes", IF(B394="Internal", "Internal", L394), IF(L394="Bonded", L394, CONCATENATE(L394, " Bonded"))))))</f>
        <v/>
      </c>
      <c r="N394" s="0">
        <f>if(len(C394)&lt;2, "", if(H394="yes", "certified", IF(ISERROR(SEARCH("TE",C394)), "PMI", "TE")))</f>
        <v/>
      </c>
      <c r="O394" s="0">
        <f>IF(L394="Shipped",'Production Log'!K394,"")</f>
        <v/>
      </c>
      <c r="P394" s="0">
        <f>IF(ISERROR(SEARCH("Bonded", M394)), CONCATENATE(M394," ", N394), M394)</f>
        <v/>
      </c>
      <c r="Q394" s="0" t="s">
        <v>108</v>
      </c>
      <c r="R394" s="0">
        <f>'Production Log'!L394</f>
        <v/>
      </c>
      <c r="S394" s="0" t="s">
        <v>115</v>
      </c>
      <c r="T394" s="0">
        <f>'Production Log'!M394</f>
        <v/>
      </c>
      <c r="U394" s="204">
        <f>'Production Log'!K394</f>
        <v/>
      </c>
      <c r="V394" s="204" t="s">
        <v>116</v>
      </c>
      <c r="W394" s="204" t="n"/>
    </row>
    <row r="395">
      <c r="A395" s="0">
        <f>'Production Log'!A395</f>
        <v/>
      </c>
      <c r="B395" s="0">
        <f>'Production Log'!B395</f>
        <v/>
      </c>
      <c r="C395" s="0">
        <f>'Production Log'!F395</f>
        <v/>
      </c>
      <c r="D395" s="0">
        <f>'Production Log'!W395</f>
        <v/>
      </c>
      <c r="E395" s="0">
        <f>'Production Log'!X395</f>
        <v/>
      </c>
      <c r="F395" s="0">
        <f>'Production Log'!Y395</f>
        <v/>
      </c>
      <c r="G395" s="0">
        <f>'Production Log'!Z395</f>
        <v/>
      </c>
      <c r="H395" s="0">
        <f>'Production Log'!C395</f>
        <v/>
      </c>
      <c r="I395" s="0">
        <f>IF(B395="Sold", "yes", IF(LEN(F395)&gt;1,IF(LEN(G395)&gt;1,IF(LEN(E395)&gt;1,IF(LEN(D395)&gt;1,"yes","no"),"no"),"no") ,"no"))</f>
        <v/>
      </c>
      <c r="J395" s="0">
        <f>IF(B395="Issues","yes", IF(B395="Cosmetic Issue", "yes", IF(B395="Perf Issue", "yes","")))</f>
        <v/>
      </c>
      <c r="K395" s="0">
        <f>IF(B395="Dead", "yes","")</f>
        <v/>
      </c>
      <c r="L395" s="0">
        <f>IF(K395="yes", "Dead", IF(LEN(D395)&lt;2,"Loose", (IF(B395="Sold","Shipped",IF(I395="yes","Assembled","Bonded")))))</f>
        <v/>
      </c>
      <c r="M395" s="0">
        <f>if(L395="Shipped",L395, IF(L395="Loose", L395, if(J395="yes", CONCATENATE("Pending ", L395), IF(I395="yes", IF(B395="Internal", "Internal", L395), IF(L395="Bonded", L395, CONCATENATE(L395, " Bonded"))))))</f>
        <v/>
      </c>
      <c r="N395" s="0">
        <f>if(len(C395)&lt;2, "", if(H395="yes", "certified", IF(ISERROR(SEARCH("TE",C395)), "PMI", "TE")))</f>
        <v/>
      </c>
      <c r="O395" s="0">
        <f>IF(L395="Shipped",'Production Log'!K395,"")</f>
        <v/>
      </c>
      <c r="P395" s="0">
        <f>IF(ISERROR(SEARCH("Bonded", M395)), CONCATENATE(M395," ", N395), M395)</f>
        <v/>
      </c>
      <c r="Q395" s="0" t="s">
        <v>108</v>
      </c>
      <c r="R395" s="0">
        <f>'Production Log'!L395</f>
        <v/>
      </c>
      <c r="S395" s="0" t="s">
        <v>115</v>
      </c>
      <c r="T395" s="0">
        <f>'Production Log'!M395</f>
        <v/>
      </c>
      <c r="U395" s="204">
        <f>'Production Log'!K395</f>
        <v/>
      </c>
      <c r="V395" s="204" t="s">
        <v>116</v>
      </c>
      <c r="W395" s="204" t="n"/>
    </row>
    <row r="396">
      <c r="A396" s="0">
        <f>'Production Log'!A396</f>
        <v/>
      </c>
      <c r="B396" s="0">
        <f>'Production Log'!B396</f>
        <v/>
      </c>
      <c r="C396" s="0">
        <f>'Production Log'!F396</f>
        <v/>
      </c>
      <c r="D396" s="0">
        <f>'Production Log'!W396</f>
        <v/>
      </c>
      <c r="E396" s="0">
        <f>'Production Log'!X396</f>
        <v/>
      </c>
      <c r="F396" s="0">
        <f>'Production Log'!Y396</f>
        <v/>
      </c>
      <c r="G396" s="0">
        <f>'Production Log'!Z396</f>
        <v/>
      </c>
      <c r="H396" s="0">
        <f>'Production Log'!C396</f>
        <v/>
      </c>
      <c r="I396" s="0">
        <f>IF(B396="Sold", "yes", IF(LEN(F396)&gt;1,IF(LEN(G396)&gt;1,IF(LEN(E396)&gt;1,IF(LEN(D396)&gt;1,"yes","no"),"no"),"no") ,"no"))</f>
        <v/>
      </c>
      <c r="J396" s="0">
        <f>IF(B396="Issues","yes", IF(B396="Cosmetic Issue", "yes", IF(B396="Perf Issue", "yes","")))</f>
        <v/>
      </c>
      <c r="K396" s="0">
        <f>IF(B396="Dead", "yes","")</f>
        <v/>
      </c>
      <c r="L396" s="0">
        <f>IF(K396="yes", "Dead", IF(LEN(D396)&lt;2,"Loose", (IF(B396="Sold","Shipped",IF(I396="yes","Assembled","Bonded")))))</f>
        <v/>
      </c>
      <c r="M396" s="0">
        <f>if(L396="Shipped",L396, IF(L396="Loose", L396, if(J396="yes", CONCATENATE("Pending ", L396), IF(I396="yes", IF(B396="Internal", "Internal", L396), IF(L396="Bonded", L396, CONCATENATE(L396, " Bonded"))))))</f>
        <v/>
      </c>
      <c r="N396" s="0">
        <f>if(len(C396)&lt;2, "", if(H396="yes", "certified", IF(ISERROR(SEARCH("TE",C396)), "PMI", "TE")))</f>
        <v/>
      </c>
      <c r="O396" s="0">
        <f>IF(L396="Shipped",'Production Log'!K396,"")</f>
        <v/>
      </c>
      <c r="P396" s="0">
        <f>IF(ISERROR(SEARCH("Bonded", M396)), CONCATENATE(M396," ", N396), M396)</f>
        <v/>
      </c>
      <c r="Q396" s="0" t="s">
        <v>108</v>
      </c>
      <c r="R396" s="0">
        <f>'Production Log'!L396</f>
        <v/>
      </c>
      <c r="S396" s="0" t="s">
        <v>115</v>
      </c>
      <c r="T396" s="0">
        <f>'Production Log'!M396</f>
        <v/>
      </c>
      <c r="U396" s="204">
        <f>'Production Log'!K396</f>
        <v/>
      </c>
      <c r="V396" s="204" t="s">
        <v>116</v>
      </c>
      <c r="W396" s="204" t="n"/>
    </row>
    <row r="397">
      <c r="A397" s="0">
        <f>'Production Log'!A397</f>
        <v/>
      </c>
      <c r="B397" s="0">
        <f>'Production Log'!B397</f>
        <v/>
      </c>
      <c r="C397" s="0">
        <f>'Production Log'!F397</f>
        <v/>
      </c>
      <c r="D397" s="0">
        <f>'Production Log'!W397</f>
        <v/>
      </c>
      <c r="E397" s="0">
        <f>'Production Log'!X397</f>
        <v/>
      </c>
      <c r="F397" s="0">
        <f>'Production Log'!Y397</f>
        <v/>
      </c>
      <c r="G397" s="0">
        <f>'Production Log'!Z397</f>
        <v/>
      </c>
      <c r="H397" s="0">
        <f>'Production Log'!C397</f>
        <v/>
      </c>
      <c r="I397" s="0">
        <f>IF(B397="Sold", "yes", IF(LEN(F397)&gt;1,IF(LEN(G397)&gt;1,IF(LEN(E397)&gt;1,IF(LEN(D397)&gt;1,"yes","no"),"no"),"no") ,"no"))</f>
        <v/>
      </c>
      <c r="J397" s="0">
        <f>IF(B397="Issues","yes", IF(B397="Cosmetic Issue", "yes", IF(B397="Perf Issue", "yes","")))</f>
        <v/>
      </c>
      <c r="K397" s="0">
        <f>IF(B397="Dead", "yes","")</f>
        <v/>
      </c>
      <c r="L397" s="0">
        <f>IF(K397="yes", "Dead", IF(LEN(D397)&lt;2,"Loose", (IF(B397="Sold","Shipped",IF(I397="yes","Assembled","Bonded")))))</f>
        <v/>
      </c>
      <c r="M397" s="0">
        <f>if(L397="Shipped",L397, IF(L397="Loose", L397, if(J397="yes", CONCATENATE("Pending ", L397), IF(I397="yes", IF(B397="Internal", "Internal", L397), IF(L397="Bonded", L397, CONCATENATE(L397, " Bonded"))))))</f>
        <v/>
      </c>
      <c r="N397" s="0">
        <f>if(len(C397)&lt;2, "", if(H397="yes", "certified", IF(ISERROR(SEARCH("TE",C397)), "PMI", "TE")))</f>
        <v/>
      </c>
      <c r="O397" s="0">
        <f>IF(L397="Shipped",'Production Log'!K397,"")</f>
        <v/>
      </c>
      <c r="P397" s="0">
        <f>IF(ISERROR(SEARCH("Bonded", M397)), CONCATENATE(M397," ", N397), M397)</f>
        <v/>
      </c>
      <c r="Q397" s="0" t="s">
        <v>108</v>
      </c>
      <c r="R397" s="0">
        <f>'Production Log'!L397</f>
        <v/>
      </c>
      <c r="S397" s="0" t="s">
        <v>117</v>
      </c>
      <c r="T397" s="0">
        <f>'Production Log'!M397</f>
        <v/>
      </c>
      <c r="U397" s="204">
        <f>'Production Log'!K397</f>
        <v/>
      </c>
      <c r="V397" s="204" t="s">
        <v>91</v>
      </c>
      <c r="W397" s="204" t="n"/>
    </row>
    <row r="398">
      <c r="A398" s="0">
        <f>'Production Log'!A398</f>
        <v/>
      </c>
      <c r="B398" s="0">
        <f>'Production Log'!B398</f>
        <v/>
      </c>
      <c r="C398" s="0">
        <f>'Production Log'!F398</f>
        <v/>
      </c>
      <c r="D398" s="0">
        <f>'Production Log'!W398</f>
        <v/>
      </c>
      <c r="E398" s="0">
        <f>'Production Log'!X398</f>
        <v/>
      </c>
      <c r="F398" s="0">
        <f>'Production Log'!Y398</f>
        <v/>
      </c>
      <c r="G398" s="0">
        <f>'Production Log'!Z398</f>
        <v/>
      </c>
      <c r="H398" s="0">
        <f>'Production Log'!C398</f>
        <v/>
      </c>
      <c r="I398" s="0">
        <f>IF(B398="Sold", "yes", IF(LEN(F398)&gt;1,IF(LEN(G398)&gt;1,IF(LEN(E398)&gt;1,IF(LEN(D398)&gt;1,"yes","no"),"no"),"no") ,"no"))</f>
        <v/>
      </c>
      <c r="J398" s="0">
        <f>IF(B398="Issues","yes", IF(B398="Cosmetic Issue", "yes", IF(B398="Perf Issue", "yes","")))</f>
        <v/>
      </c>
      <c r="K398" s="0">
        <f>IF(B398="Dead", "yes","")</f>
        <v/>
      </c>
      <c r="L398" s="0">
        <f>IF(K398="yes", "Dead", IF(LEN(D398)&lt;2,"Loose", (IF(B398="Sold","Shipped",IF(I398="yes","Assembled","Bonded")))))</f>
        <v/>
      </c>
      <c r="M398" s="0">
        <f>if(L398="Shipped",L398, IF(L398="Loose", L398, if(J398="yes", CONCATENATE("Pending ", L398), IF(I398="yes", IF(B398="Internal", "Internal", L398), IF(L398="Bonded", L398, CONCATENATE(L398, " Bonded"))))))</f>
        <v/>
      </c>
      <c r="N398" s="0">
        <f>if(len(C398)&lt;2, "", if(H398="yes", "certified", IF(ISERROR(SEARCH("TE",C398)), "PMI", "TE")))</f>
        <v/>
      </c>
      <c r="O398" s="0">
        <f>IF(L398="Shipped",'Production Log'!K398,"")</f>
        <v/>
      </c>
      <c r="P398" s="0">
        <f>IF(ISERROR(SEARCH("Bonded", M398)), CONCATENATE(M398," ", N398), M398)</f>
        <v/>
      </c>
      <c r="Q398" s="0" t="s">
        <v>108</v>
      </c>
      <c r="R398" s="0">
        <f>'Production Log'!L398</f>
        <v/>
      </c>
      <c r="S398" s="0" t="s">
        <v>115</v>
      </c>
      <c r="T398" s="0">
        <f>'Production Log'!M398</f>
        <v/>
      </c>
      <c r="U398" s="204">
        <f>'Production Log'!K398</f>
        <v/>
      </c>
      <c r="V398" s="204" t="s">
        <v>116</v>
      </c>
      <c r="W398" s="204" t="n"/>
    </row>
    <row r="399">
      <c r="A399" s="0">
        <f>'Production Log'!A399</f>
        <v/>
      </c>
      <c r="B399" s="0">
        <f>'Production Log'!B399</f>
        <v/>
      </c>
      <c r="C399" s="0">
        <f>'Production Log'!F399</f>
        <v/>
      </c>
      <c r="D399" s="0">
        <f>'Production Log'!W399</f>
        <v/>
      </c>
      <c r="E399" s="0">
        <f>'Production Log'!X399</f>
        <v/>
      </c>
      <c r="F399" s="0">
        <f>'Production Log'!Y399</f>
        <v/>
      </c>
      <c r="G399" s="0">
        <f>'Production Log'!Z399</f>
        <v/>
      </c>
      <c r="H399" s="0">
        <f>'Production Log'!C399</f>
        <v/>
      </c>
      <c r="I399" s="0">
        <f>IF(B399="Sold", "yes", IF(LEN(F399)&gt;1,IF(LEN(G399)&gt;1,IF(LEN(E399)&gt;1,IF(LEN(D399)&gt;1,"yes","no"),"no"),"no") ,"no"))</f>
        <v/>
      </c>
      <c r="J399" s="0">
        <f>IF(B399="Issues","yes", IF(B399="Cosmetic Issue", "yes", IF(B399="Perf Issue", "yes","")))</f>
        <v/>
      </c>
      <c r="K399" s="0">
        <f>IF(B399="Dead", "yes","")</f>
        <v/>
      </c>
      <c r="L399" s="0">
        <f>IF(K399="yes", "Dead", IF(LEN(D399)&lt;2,"Loose", (IF(B399="Sold","Shipped",IF(I399="yes","Assembled","Bonded")))))</f>
        <v/>
      </c>
      <c r="M399" s="0">
        <f>if(L399="Shipped",L399, IF(L399="Loose", L399, if(J399="yes", CONCATENATE("Pending ", L399), IF(I399="yes", IF(B399="Internal", "Internal", L399), IF(L399="Bonded", L399, CONCATENATE(L399, " Bonded"))))))</f>
        <v/>
      </c>
      <c r="N399" s="0">
        <f>if(len(C399)&lt;2, "", if(H399="yes", "certified", IF(ISERROR(SEARCH("TE",C399)), "PMI", "TE")))</f>
        <v/>
      </c>
      <c r="O399" s="0">
        <f>IF(L399="Shipped",'Production Log'!K399,"")</f>
        <v/>
      </c>
      <c r="P399" s="0">
        <f>IF(ISERROR(SEARCH("Bonded", M399)), CONCATENATE(M399," ", N399), M399)</f>
        <v/>
      </c>
      <c r="Q399" s="0" t="s">
        <v>108</v>
      </c>
      <c r="R399" s="0">
        <f>'Production Log'!L399</f>
        <v/>
      </c>
      <c r="S399" s="0" t="s">
        <v>115</v>
      </c>
      <c r="T399" s="0">
        <f>'Production Log'!M399</f>
        <v/>
      </c>
      <c r="U399" s="204">
        <f>'Production Log'!K399</f>
        <v/>
      </c>
      <c r="V399" s="204" t="s">
        <v>116</v>
      </c>
      <c r="W399" s="204" t="n"/>
    </row>
    <row r="400">
      <c r="A400" s="0">
        <f>'Production Log'!A400</f>
        <v/>
      </c>
      <c r="B400" s="0">
        <f>'Production Log'!B400</f>
        <v/>
      </c>
      <c r="C400" s="0">
        <f>'Production Log'!F400</f>
        <v/>
      </c>
      <c r="D400" s="0">
        <f>'Production Log'!W400</f>
        <v/>
      </c>
      <c r="E400" s="0">
        <f>'Production Log'!X400</f>
        <v/>
      </c>
      <c r="F400" s="0">
        <f>'Production Log'!Y400</f>
        <v/>
      </c>
      <c r="G400" s="0">
        <f>'Production Log'!Z400</f>
        <v/>
      </c>
      <c r="H400" s="0">
        <f>'Production Log'!C400</f>
        <v/>
      </c>
      <c r="I400" s="0">
        <f>IF(B400="Sold", "yes", IF(LEN(F400)&gt;1,IF(LEN(G400)&gt;1,IF(LEN(E400)&gt;1,IF(LEN(D400)&gt;1,"yes","no"),"no"),"no") ,"no"))</f>
        <v/>
      </c>
      <c r="J400" s="0">
        <f>IF(B400="Issues","yes", IF(B400="Cosmetic Issue", "yes", IF(B400="Perf Issue", "yes","")))</f>
        <v/>
      </c>
      <c r="K400" s="0">
        <f>IF(B400="Dead", "yes","")</f>
        <v/>
      </c>
      <c r="L400" s="0">
        <f>IF(K400="yes", "Dead", IF(LEN(D400)&lt;2,"Loose", (IF(B400="Sold","Shipped",IF(I400="yes","Assembled","Bonded")))))</f>
        <v/>
      </c>
      <c r="M400" s="0">
        <f>if(L400="Shipped",L400, IF(L400="Loose", L400, if(J400="yes", CONCATENATE("Pending ", L400), IF(I400="yes", IF(B400="Internal", "Internal", L400), IF(L400="Bonded", L400, CONCATENATE(L400, " Bonded"))))))</f>
        <v/>
      </c>
      <c r="N400" s="0">
        <f>if(len(C400)&lt;2, "", if(H400="yes", "certified", IF(ISERROR(SEARCH("TE",C400)), "PMI", "TE")))</f>
        <v/>
      </c>
      <c r="O400" s="0">
        <f>IF(L400="Shipped",'Production Log'!K400,"")</f>
        <v/>
      </c>
      <c r="P400" s="0">
        <f>IF(ISERROR(SEARCH("Bonded", M400)), CONCATENATE(M400," ", N400), M400)</f>
        <v/>
      </c>
      <c r="Q400" s="0" t="s">
        <v>108</v>
      </c>
      <c r="R400" s="0">
        <f>'Production Log'!L400</f>
        <v/>
      </c>
      <c r="S400" s="0" t="s">
        <v>111</v>
      </c>
      <c r="T400" s="0">
        <f>'Production Log'!M400</f>
        <v/>
      </c>
      <c r="U400" s="204">
        <f>'Production Log'!K400</f>
        <v/>
      </c>
      <c r="V400" s="204" t="s">
        <v>112</v>
      </c>
      <c r="W400" s="204" t="n"/>
    </row>
    <row r="401">
      <c r="A401" s="0">
        <f>'Production Log'!A401</f>
        <v/>
      </c>
      <c r="B401" s="0">
        <f>'Production Log'!B401</f>
        <v/>
      </c>
      <c r="C401" s="0">
        <f>'Production Log'!F401</f>
        <v/>
      </c>
      <c r="D401" s="0">
        <f>'Production Log'!W401</f>
        <v/>
      </c>
      <c r="E401" s="0">
        <f>'Production Log'!X401</f>
        <v/>
      </c>
      <c r="F401" s="0">
        <f>'Production Log'!Y401</f>
        <v/>
      </c>
      <c r="G401" s="0">
        <f>'Production Log'!Z401</f>
        <v/>
      </c>
      <c r="H401" s="0">
        <f>'Production Log'!C401</f>
        <v/>
      </c>
      <c r="I401" s="0">
        <f>IF(B401="Sold", "yes", IF(LEN(F401)&gt;1,IF(LEN(G401)&gt;1,IF(LEN(E401)&gt;1,IF(LEN(D401)&gt;1,"yes","no"),"no"),"no") ,"no"))</f>
        <v/>
      </c>
      <c r="J401" s="0">
        <f>IF(B401="Issues","yes", IF(B401="Cosmetic Issue", "yes", IF(B401="Perf Issue", "yes","")))</f>
        <v/>
      </c>
      <c r="K401" s="0">
        <f>IF(B401="Dead", "yes","")</f>
        <v/>
      </c>
      <c r="L401" s="0">
        <f>IF(K401="yes", "Dead", IF(LEN(D401)&lt;2,"Loose", (IF(B401="Sold","Shipped",IF(I401="yes","Assembled","Bonded")))))</f>
        <v/>
      </c>
      <c r="M401" s="0">
        <f>if(L401="Shipped",L401, IF(L401="Loose", L401, if(J401="yes", CONCATENATE("Pending ", L401), IF(I401="yes", IF(B401="Internal", "Internal", L401), IF(L401="Bonded", L401, CONCATENATE(L401, " Bonded"))))))</f>
        <v/>
      </c>
      <c r="N401" s="0">
        <f>if(len(C401)&lt;2, "", if(H401="yes", "certified", IF(ISERROR(SEARCH("TE",C401)), "PMI", "TE")))</f>
        <v/>
      </c>
      <c r="O401" s="0">
        <f>IF(L401="Shipped",'Production Log'!K401,"")</f>
        <v/>
      </c>
      <c r="P401" s="0">
        <f>IF(ISERROR(SEARCH("Bonded", M401)), CONCATENATE(M401," ", N401), M401)</f>
        <v/>
      </c>
      <c r="Q401" s="0" t="s">
        <v>108</v>
      </c>
      <c r="R401" s="0">
        <f>'Production Log'!L401</f>
        <v/>
      </c>
      <c r="S401" s="0" t="s">
        <v>111</v>
      </c>
      <c r="T401" s="0">
        <f>'Production Log'!M401</f>
        <v/>
      </c>
      <c r="U401" s="204">
        <f>'Production Log'!K401</f>
        <v/>
      </c>
      <c r="V401" s="204" t="s">
        <v>112</v>
      </c>
      <c r="W401" s="204" t="n"/>
    </row>
    <row r="402">
      <c r="A402" s="0">
        <f>'Production Log'!A402</f>
        <v/>
      </c>
      <c r="B402" s="0">
        <f>'Production Log'!B402</f>
        <v/>
      </c>
      <c r="C402" s="0">
        <f>'Production Log'!F402</f>
        <v/>
      </c>
      <c r="D402" s="0">
        <f>'Production Log'!W402</f>
        <v/>
      </c>
      <c r="E402" s="0">
        <f>'Production Log'!X402</f>
        <v/>
      </c>
      <c r="F402" s="0">
        <f>'Production Log'!Y402</f>
        <v/>
      </c>
      <c r="G402" s="0">
        <f>'Production Log'!Z402</f>
        <v/>
      </c>
      <c r="H402" s="0">
        <f>'Production Log'!C402</f>
        <v/>
      </c>
      <c r="I402" s="0">
        <f>IF(B402="Sold", "yes", IF(LEN(F402)&gt;1,IF(LEN(G402)&gt;1,IF(LEN(E402)&gt;1,IF(LEN(D402)&gt;1,"yes","no"),"no"),"no") ,"no"))</f>
        <v/>
      </c>
      <c r="J402" s="0">
        <f>IF(B402="Issues","yes", IF(B402="Cosmetic Issue", "yes", IF(B402="Perf Issue", "yes","")))</f>
        <v/>
      </c>
      <c r="K402" s="0">
        <f>IF(B402="Dead", "yes","")</f>
        <v/>
      </c>
      <c r="L402" s="0">
        <f>IF(K402="yes", "Dead", IF(LEN(D402)&lt;2,"Loose", (IF(B402="Sold","Shipped",IF(I402="yes","Assembled","Bonded")))))</f>
        <v/>
      </c>
      <c r="M402" s="0">
        <f>if(L402="Shipped",L402, IF(L402="Loose", L402, if(J402="yes", CONCATENATE("Pending ", L402), IF(I402="yes", IF(B402="Internal", "Internal", L402), IF(L402="Bonded", L402, CONCATENATE(L402, " Bonded"))))))</f>
        <v/>
      </c>
      <c r="N402" s="0">
        <f>if(len(C402)&lt;2, "", if(H402="yes", "certified", IF(ISERROR(SEARCH("TE",C402)), "PMI", "TE")))</f>
        <v/>
      </c>
      <c r="O402" s="0">
        <f>IF(L402="Shipped",'Production Log'!K402,"")</f>
        <v/>
      </c>
      <c r="P402" s="0">
        <f>IF(ISERROR(SEARCH("Bonded", M402)), CONCATENATE(M402," ", N402), M402)</f>
        <v/>
      </c>
      <c r="Q402" s="0" t="s">
        <v>108</v>
      </c>
      <c r="R402" s="0">
        <f>'Production Log'!L402</f>
        <v/>
      </c>
      <c r="S402" s="0" t="s">
        <v>111</v>
      </c>
      <c r="T402" s="0">
        <f>'Production Log'!M402</f>
        <v/>
      </c>
      <c r="U402" s="204">
        <f>'Production Log'!K402</f>
        <v/>
      </c>
      <c r="V402" s="204" t="s">
        <v>112</v>
      </c>
      <c r="W402" s="204" t="n"/>
    </row>
    <row r="403">
      <c r="A403" s="0">
        <f>'Production Log'!A403</f>
        <v/>
      </c>
      <c r="B403" s="0">
        <f>'Production Log'!B403</f>
        <v/>
      </c>
      <c r="C403" s="0">
        <f>'Production Log'!F403</f>
        <v/>
      </c>
      <c r="D403" s="0">
        <f>'Production Log'!W403</f>
        <v/>
      </c>
      <c r="E403" s="0">
        <f>'Production Log'!X403</f>
        <v/>
      </c>
      <c r="F403" s="0">
        <f>'Production Log'!Y403</f>
        <v/>
      </c>
      <c r="G403" s="0">
        <f>'Production Log'!Z403</f>
        <v/>
      </c>
      <c r="H403" s="0">
        <f>'Production Log'!C403</f>
        <v/>
      </c>
      <c r="I403" s="0">
        <f>IF(B403="Sold", "yes", IF(LEN(F403)&gt;1,IF(LEN(G403)&gt;1,IF(LEN(E403)&gt;1,IF(LEN(D403)&gt;1,"yes","no"),"no"),"no") ,"no"))</f>
        <v/>
      </c>
      <c r="J403" s="0">
        <f>IF(B403="Issues","yes", IF(B403="Cosmetic Issue", "yes", IF(B403="Perf Issue", "yes","")))</f>
        <v/>
      </c>
      <c r="K403" s="0">
        <f>IF(B403="Dead", "yes","")</f>
        <v/>
      </c>
      <c r="L403" s="0">
        <f>IF(K403="yes", "Dead", IF(LEN(D403)&lt;2,"Loose", (IF(B403="Sold","Shipped",IF(I403="yes","Assembled","Bonded")))))</f>
        <v/>
      </c>
      <c r="M403" s="0">
        <f>if(L403="Shipped",L403, IF(L403="Loose", L403, if(J403="yes", CONCATENATE("Pending ", L403), IF(I403="yes", IF(B403="Internal", "Internal", L403), IF(L403="Bonded", L403, CONCATENATE(L403, " Bonded"))))))</f>
        <v/>
      </c>
      <c r="N403" s="0">
        <f>if(len(C403)&lt;2, "", if(H403="yes", "certified", IF(ISERROR(SEARCH("TE",C403)), "PMI", "TE")))</f>
        <v/>
      </c>
      <c r="O403" s="0">
        <f>IF(L403="Shipped",'Production Log'!K403,"")</f>
        <v/>
      </c>
      <c r="P403" s="0">
        <f>IF(ISERROR(SEARCH("Bonded", M403)), CONCATENATE(M403," ", N403), M403)</f>
        <v/>
      </c>
      <c r="Q403" s="0" t="s">
        <v>108</v>
      </c>
      <c r="R403" s="0">
        <f>'Production Log'!L403</f>
        <v/>
      </c>
      <c r="S403" s="0" t="s">
        <v>111</v>
      </c>
      <c r="T403" s="0">
        <f>'Production Log'!M403</f>
        <v/>
      </c>
      <c r="U403" s="204">
        <f>'Production Log'!K403</f>
        <v/>
      </c>
      <c r="V403" s="204" t="s">
        <v>112</v>
      </c>
      <c r="W403" s="204" t="n"/>
    </row>
    <row r="404">
      <c r="A404" s="0">
        <f>'Production Log'!A404</f>
        <v/>
      </c>
      <c r="B404" s="0">
        <f>'Production Log'!B404</f>
        <v/>
      </c>
      <c r="C404" s="0">
        <f>'Production Log'!F404</f>
        <v/>
      </c>
      <c r="D404" s="0">
        <f>'Production Log'!W404</f>
        <v/>
      </c>
      <c r="E404" s="0">
        <f>'Production Log'!X404</f>
        <v/>
      </c>
      <c r="F404" s="0">
        <f>'Production Log'!Y404</f>
        <v/>
      </c>
      <c r="G404" s="0">
        <f>'Production Log'!Z404</f>
        <v/>
      </c>
      <c r="H404" s="0">
        <f>'Production Log'!C404</f>
        <v/>
      </c>
      <c r="I404" s="0">
        <f>IF(B404="Sold", "yes", IF(LEN(F404)&gt;1,IF(LEN(G404)&gt;1,IF(LEN(E404)&gt;1,IF(LEN(D404)&gt;1,"yes","no"),"no"),"no") ,"no"))</f>
        <v/>
      </c>
      <c r="J404" s="0">
        <f>IF(B404="Issues","yes", IF(B404="Cosmetic Issue", "yes", IF(B404="Perf Issue", "yes","")))</f>
        <v/>
      </c>
      <c r="K404" s="0">
        <f>IF(B404="Dead", "yes","")</f>
        <v/>
      </c>
      <c r="L404" s="0">
        <f>IF(K404="yes", "Dead", IF(LEN(D404)&lt;2,"Loose", (IF(B404="Sold","Shipped",IF(I404="yes","Assembled","Bonded")))))</f>
        <v/>
      </c>
      <c r="M404" s="0">
        <f>if(L404="Shipped",L404, IF(L404="Loose", L404, if(J404="yes", CONCATENATE("Pending ", L404), IF(I404="yes", IF(B404="Internal", "Internal", L404), IF(L404="Bonded", L404, CONCATENATE(L404, " Bonded"))))))</f>
        <v/>
      </c>
      <c r="N404" s="0">
        <f>if(len(C404)&lt;2, "", if(H404="yes", "certified", IF(ISERROR(SEARCH("TE",C404)), "PMI", "TE")))</f>
        <v/>
      </c>
      <c r="O404" s="0">
        <f>IF(L404="Shipped",'Production Log'!K404,"")</f>
        <v/>
      </c>
      <c r="P404" s="0">
        <f>IF(ISERROR(SEARCH("Bonded", M404)), CONCATENATE(M404," ", N404), M404)</f>
        <v/>
      </c>
      <c r="Q404" s="0" t="s">
        <v>108</v>
      </c>
      <c r="R404" s="0">
        <f>'Production Log'!L404</f>
        <v/>
      </c>
      <c r="S404" s="0" t="s">
        <v>111</v>
      </c>
      <c r="T404" s="0">
        <f>'Production Log'!M404</f>
        <v/>
      </c>
      <c r="U404" s="204">
        <f>'Production Log'!K404</f>
        <v/>
      </c>
      <c r="V404" s="204" t="s">
        <v>112</v>
      </c>
      <c r="W404" s="204" t="n"/>
    </row>
    <row r="405">
      <c r="A405" s="0">
        <f>'Production Log'!A405</f>
        <v/>
      </c>
      <c r="B405" s="0">
        <f>'Production Log'!B405</f>
        <v/>
      </c>
      <c r="C405" s="0">
        <f>'Production Log'!F405</f>
        <v/>
      </c>
      <c r="D405" s="0">
        <f>'Production Log'!W405</f>
        <v/>
      </c>
      <c r="E405" s="0">
        <f>'Production Log'!X405</f>
        <v/>
      </c>
      <c r="F405" s="0">
        <f>'Production Log'!Y405</f>
        <v/>
      </c>
      <c r="G405" s="0">
        <f>'Production Log'!Z405</f>
        <v/>
      </c>
      <c r="H405" s="0">
        <f>'Production Log'!C405</f>
        <v/>
      </c>
      <c r="I405" s="0">
        <f>IF(B405="Sold", "yes", IF(LEN(F405)&gt;1,IF(LEN(G405)&gt;1,IF(LEN(E405)&gt;1,IF(LEN(D405)&gt;1,"yes","no"),"no"),"no") ,"no"))</f>
        <v/>
      </c>
      <c r="J405" s="0">
        <f>IF(B405="Issues","yes", IF(B405="Cosmetic Issue", "yes", IF(B405="Perf Issue", "yes","")))</f>
        <v/>
      </c>
      <c r="K405" s="0">
        <f>IF(B405="Dead", "yes","")</f>
        <v/>
      </c>
      <c r="L405" s="0">
        <f>IF(K405="yes", "Dead", IF(LEN(D405)&lt;2,"Loose", (IF(B405="Sold","Shipped",IF(I405="yes","Assembled","Bonded")))))</f>
        <v/>
      </c>
      <c r="M405" s="0">
        <f>if(L405="Shipped",L405, IF(L405="Loose", L405, if(J405="yes", CONCATENATE("Pending ", L405), IF(I405="yes", IF(B405="Internal", "Internal", L405), IF(L405="Bonded", L405, CONCATENATE(L405, " Bonded"))))))</f>
        <v/>
      </c>
      <c r="N405" s="0">
        <f>if(len(C405)&lt;2, "", if(H405="yes", "certified", IF(ISERROR(SEARCH("TE",C405)), "PMI", "TE")))</f>
        <v/>
      </c>
      <c r="O405" s="0">
        <f>IF(L405="Shipped",'Production Log'!K405,"")</f>
        <v/>
      </c>
      <c r="P405" s="0">
        <f>IF(ISERROR(SEARCH("Bonded", M405)), CONCATENATE(M405," ", N405), M405)</f>
        <v/>
      </c>
      <c r="Q405" s="0" t="s">
        <v>108</v>
      </c>
      <c r="R405" s="0">
        <f>'Production Log'!L405</f>
        <v/>
      </c>
      <c r="S405" s="0" t="s">
        <v>111</v>
      </c>
      <c r="T405" s="0">
        <f>'Production Log'!M405</f>
        <v/>
      </c>
      <c r="U405" s="204">
        <f>'Production Log'!K405</f>
        <v/>
      </c>
      <c r="V405" s="204" t="s">
        <v>112</v>
      </c>
      <c r="W405" s="204" t="n"/>
    </row>
    <row r="406">
      <c r="A406" s="0">
        <f>'Production Log'!A406</f>
        <v/>
      </c>
      <c r="B406" s="0">
        <f>'Production Log'!B406</f>
        <v/>
      </c>
      <c r="C406" s="0">
        <f>'Production Log'!F406</f>
        <v/>
      </c>
      <c r="D406" s="0">
        <f>'Production Log'!W406</f>
        <v/>
      </c>
      <c r="E406" s="0">
        <f>'Production Log'!X406</f>
        <v/>
      </c>
      <c r="F406" s="0">
        <f>'Production Log'!Y406</f>
        <v/>
      </c>
      <c r="G406" s="0">
        <f>'Production Log'!Z406</f>
        <v/>
      </c>
      <c r="H406" s="0">
        <f>'Production Log'!C406</f>
        <v/>
      </c>
      <c r="I406" s="0">
        <f>IF(B406="Sold", "yes", IF(LEN(F406)&gt;1,IF(LEN(G406)&gt;1,IF(LEN(E406)&gt;1,IF(LEN(D406)&gt;1,"yes","no"),"no"),"no") ,"no"))</f>
        <v/>
      </c>
      <c r="J406" s="0">
        <f>IF(B406="Issues","yes", IF(B406="Cosmetic Issue", "yes", IF(B406="Perf Issue", "yes","")))</f>
        <v/>
      </c>
      <c r="K406" s="0">
        <f>IF(B406="Dead", "yes","")</f>
        <v/>
      </c>
      <c r="L406" s="0">
        <f>IF(K406="yes", "Dead", IF(LEN(D406)&lt;2,"Loose", (IF(B406="Sold","Shipped",IF(I406="yes","Assembled","Bonded")))))</f>
        <v/>
      </c>
      <c r="M406" s="0">
        <f>if(L406="Shipped",L406, IF(L406="Loose", L406, if(J406="yes", CONCATENATE("Pending ", L406), IF(I406="yes", IF(B406="Internal", "Internal", L406), IF(L406="Bonded", L406, CONCATENATE(L406, " Bonded"))))))</f>
        <v/>
      </c>
      <c r="N406" s="0">
        <f>if(len(C406)&lt;2, "", if(H406="yes", "certified", IF(ISERROR(SEARCH("TE",C406)), "PMI", "TE")))</f>
        <v/>
      </c>
      <c r="O406" s="0">
        <f>IF(L406="Shipped",'Production Log'!K406,"")</f>
        <v/>
      </c>
      <c r="P406" s="0">
        <f>IF(ISERROR(SEARCH("Bonded", M406)), CONCATENATE(M406," ", N406), M406)</f>
        <v/>
      </c>
      <c r="Q406" s="0" t="s">
        <v>108</v>
      </c>
      <c r="R406" s="0">
        <f>'Production Log'!L406</f>
        <v/>
      </c>
      <c r="S406" s="0" t="s">
        <v>111</v>
      </c>
      <c r="T406" s="0">
        <f>'Production Log'!M406</f>
        <v/>
      </c>
      <c r="U406" s="204">
        <f>'Production Log'!K406</f>
        <v/>
      </c>
      <c r="V406" s="204" t="s">
        <v>112</v>
      </c>
      <c r="W406" s="204" t="n"/>
    </row>
    <row r="407">
      <c r="A407" s="0">
        <f>'Production Log'!A407</f>
        <v/>
      </c>
      <c r="B407" s="0">
        <f>'Production Log'!B407</f>
        <v/>
      </c>
      <c r="C407" s="0">
        <f>'Production Log'!F407</f>
        <v/>
      </c>
      <c r="D407" s="0">
        <f>'Production Log'!W407</f>
        <v/>
      </c>
      <c r="E407" s="0">
        <f>'Production Log'!X407</f>
        <v/>
      </c>
      <c r="F407" s="0">
        <f>'Production Log'!Y407</f>
        <v/>
      </c>
      <c r="G407" s="0">
        <f>'Production Log'!Z407</f>
        <v/>
      </c>
      <c r="H407" s="0">
        <f>'Production Log'!C407</f>
        <v/>
      </c>
      <c r="I407" s="0">
        <f>IF(B407="Sold", "yes", IF(LEN(F407)&gt;1,IF(LEN(G407)&gt;1,IF(LEN(E407)&gt;1,IF(LEN(D407)&gt;1,"yes","no"),"no"),"no") ,"no"))</f>
        <v/>
      </c>
      <c r="J407" s="0">
        <f>IF(B407="Issues","yes", IF(B407="Cosmetic Issue", "yes", IF(B407="Perf Issue", "yes","")))</f>
        <v/>
      </c>
      <c r="K407" s="0">
        <f>IF(B407="Dead", "yes","")</f>
        <v/>
      </c>
      <c r="L407" s="0">
        <f>IF(K407="yes", "Dead", IF(LEN(D407)&lt;2,"Loose", (IF(B407="Sold","Shipped",IF(I407="yes","Assembled","Bonded")))))</f>
        <v/>
      </c>
      <c r="M407" s="0">
        <f>if(L407="Shipped",L407, IF(L407="Loose", L407, if(J407="yes", CONCATENATE("Pending ", L407), IF(I407="yes", IF(B407="Internal", "Internal", L407), IF(L407="Bonded", L407, CONCATENATE(L407, " Bonded"))))))</f>
        <v/>
      </c>
      <c r="N407" s="0">
        <f>if(len(C407)&lt;2, "", if(H407="yes", "certified", IF(ISERROR(SEARCH("TE",C407)), "PMI", "TE")))</f>
        <v/>
      </c>
      <c r="O407" s="0">
        <f>IF(L407="Shipped",'Production Log'!K407,"")</f>
        <v/>
      </c>
      <c r="P407" s="0">
        <f>IF(ISERROR(SEARCH("Bonded", M407)), CONCATENATE(M407," ", N407), M407)</f>
        <v/>
      </c>
      <c r="Q407" s="0" t="s">
        <v>108</v>
      </c>
      <c r="R407" s="0">
        <f>'Production Log'!L407</f>
        <v/>
      </c>
      <c r="S407" s="0" t="s">
        <v>118</v>
      </c>
      <c r="T407" s="0">
        <f>'Production Log'!M407</f>
        <v/>
      </c>
      <c r="U407" s="204">
        <f>'Production Log'!K407</f>
        <v/>
      </c>
      <c r="V407" s="204" t="s">
        <v>119</v>
      </c>
      <c r="W407" s="204" t="n"/>
    </row>
    <row r="408">
      <c r="A408" s="0">
        <f>'Production Log'!A408</f>
        <v/>
      </c>
      <c r="B408" s="0">
        <f>'Production Log'!B408</f>
        <v/>
      </c>
      <c r="C408" s="0">
        <f>'Production Log'!F408</f>
        <v/>
      </c>
      <c r="D408" s="0">
        <f>'Production Log'!W408</f>
        <v/>
      </c>
      <c r="E408" s="0">
        <f>'Production Log'!X408</f>
        <v/>
      </c>
      <c r="F408" s="0">
        <f>'Production Log'!Y408</f>
        <v/>
      </c>
      <c r="G408" s="0">
        <f>'Production Log'!Z408</f>
        <v/>
      </c>
      <c r="H408" s="0">
        <f>'Production Log'!C408</f>
        <v/>
      </c>
      <c r="I408" s="0">
        <f>IF(B408="Sold", "yes", IF(LEN(F408)&gt;1,IF(LEN(G408)&gt;1,IF(LEN(E408)&gt;1,IF(LEN(D408)&gt;1,"yes","no"),"no"),"no") ,"no"))</f>
        <v/>
      </c>
      <c r="J408" s="0">
        <f>IF(B408="Issues","yes", IF(B408="Cosmetic Issue", "yes", IF(B408="Perf Issue", "yes","")))</f>
        <v/>
      </c>
      <c r="K408" s="0">
        <f>IF(B408="Dead", "yes","")</f>
        <v/>
      </c>
      <c r="L408" s="0">
        <f>IF(K408="yes", "Dead", IF(LEN(D408)&lt;2,"Loose", (IF(B408="Sold","Shipped",IF(I408="yes","Assembled","Bonded")))))</f>
        <v/>
      </c>
      <c r="M408" s="0">
        <f>if(L408="Shipped",L408, IF(L408="Loose", L408, if(J408="yes", CONCATENATE("Pending ", L408), IF(I408="yes", IF(B408="Internal", "Internal", L408), IF(L408="Bonded", L408, CONCATENATE(L408, " Bonded"))))))</f>
        <v/>
      </c>
      <c r="N408" s="0">
        <f>if(len(C408)&lt;2, "", if(H408="yes", "certified", IF(ISERROR(SEARCH("TE",C408)), "PMI", "TE")))</f>
        <v/>
      </c>
      <c r="O408" s="0">
        <f>IF(L408="Shipped",'Production Log'!K408,"")</f>
        <v/>
      </c>
      <c r="P408" s="0">
        <f>IF(ISERROR(SEARCH("Bonded", M408)), CONCATENATE(M408," ", N408), M408)</f>
        <v/>
      </c>
      <c r="Q408" s="0" t="s">
        <v>108</v>
      </c>
      <c r="R408" s="0">
        <f>'Production Log'!L408</f>
        <v/>
      </c>
      <c r="S408" s="0" t="s">
        <v>118</v>
      </c>
      <c r="T408" s="0">
        <f>'Production Log'!M408</f>
        <v/>
      </c>
      <c r="U408" s="204">
        <f>'Production Log'!K408</f>
        <v/>
      </c>
      <c r="V408" s="204" t="s">
        <v>119</v>
      </c>
      <c r="W408" s="204" t="n"/>
    </row>
    <row r="409">
      <c r="A409" s="0">
        <f>'Production Log'!A409</f>
        <v/>
      </c>
      <c r="B409" s="0">
        <f>'Production Log'!B409</f>
        <v/>
      </c>
      <c r="C409" s="0">
        <f>'Production Log'!F409</f>
        <v/>
      </c>
      <c r="D409" s="0">
        <f>'Production Log'!W409</f>
        <v/>
      </c>
      <c r="E409" s="0">
        <f>'Production Log'!X409</f>
        <v/>
      </c>
      <c r="F409" s="0">
        <f>'Production Log'!Y409</f>
        <v/>
      </c>
      <c r="G409" s="0">
        <f>'Production Log'!Z409</f>
        <v/>
      </c>
      <c r="H409" s="0">
        <f>'Production Log'!C409</f>
        <v/>
      </c>
      <c r="I409" s="0">
        <f>IF(B409="Sold", "yes", IF(LEN(F409)&gt;1,IF(LEN(G409)&gt;1,IF(LEN(E409)&gt;1,IF(LEN(D409)&gt;1,"yes","no"),"no"),"no") ,"no"))</f>
        <v/>
      </c>
      <c r="J409" s="0">
        <f>IF(B409="Issues","yes", IF(B409="Cosmetic Issue", "yes", IF(B409="Perf Issue", "yes","")))</f>
        <v/>
      </c>
      <c r="K409" s="0">
        <f>IF(B409="Dead", "yes","")</f>
        <v/>
      </c>
      <c r="L409" s="0">
        <f>IF(K409="yes", "Dead", IF(LEN(D409)&lt;2,"Loose", (IF(B409="Sold","Shipped",IF(I409="yes","Assembled","Bonded")))))</f>
        <v/>
      </c>
      <c r="M409" s="0">
        <f>if(L409="Shipped",L409, IF(L409="Loose", L409, if(J409="yes", CONCATENATE("Pending ", L409), IF(I409="yes", IF(B409="Internal", "Internal", L409), IF(L409="Bonded", L409, CONCATENATE(L409, " Bonded"))))))</f>
        <v/>
      </c>
      <c r="N409" s="0">
        <f>if(len(C409)&lt;2, "", if(H409="yes", "certified", IF(ISERROR(SEARCH("TE",C409)), "PMI", "TE")))</f>
        <v/>
      </c>
      <c r="O409" s="0">
        <f>IF(L409="Shipped",'Production Log'!K409,"")</f>
        <v/>
      </c>
      <c r="P409" s="0">
        <f>IF(ISERROR(SEARCH("Bonded", M409)), CONCATENATE(M409," ", N409), M409)</f>
        <v/>
      </c>
      <c r="Q409" s="0" t="s">
        <v>108</v>
      </c>
      <c r="R409" s="0">
        <f>'Production Log'!L409</f>
        <v/>
      </c>
      <c r="S409" s="0" t="s">
        <v>54</v>
      </c>
      <c r="T409" s="0">
        <f>'Production Log'!M409</f>
        <v/>
      </c>
      <c r="U409" s="204">
        <f>'Production Log'!K409</f>
        <v/>
      </c>
      <c r="V409" s="204" t="s">
        <v>77</v>
      </c>
      <c r="W409" s="204" t="n"/>
    </row>
    <row r="410">
      <c r="A410" s="0">
        <f>'Production Log'!A410</f>
        <v/>
      </c>
      <c r="B410" s="0">
        <f>'Production Log'!B410</f>
        <v/>
      </c>
      <c r="C410" s="0">
        <f>'Production Log'!F410</f>
        <v/>
      </c>
      <c r="D410" s="0">
        <f>'Production Log'!W410</f>
        <v/>
      </c>
      <c r="E410" s="0">
        <f>'Production Log'!X410</f>
        <v/>
      </c>
      <c r="F410" s="0">
        <f>'Production Log'!Y410</f>
        <v/>
      </c>
      <c r="G410" s="0">
        <f>'Production Log'!Z410</f>
        <v/>
      </c>
      <c r="H410" s="0">
        <f>'Production Log'!C410</f>
        <v/>
      </c>
      <c r="I410" s="0">
        <f>IF(B410="Sold", "yes", IF(LEN(F410)&gt;1,IF(LEN(G410)&gt;1,IF(LEN(E410)&gt;1,IF(LEN(D410)&gt;1,"yes","no"),"no"),"no") ,"no"))</f>
        <v/>
      </c>
      <c r="J410" s="0">
        <f>IF(B410="Issues","yes", IF(B410="Cosmetic Issue", "yes", IF(B410="Perf Issue", "yes","")))</f>
        <v/>
      </c>
      <c r="K410" s="0">
        <f>IF(B410="Dead", "yes","")</f>
        <v/>
      </c>
      <c r="L410" s="0">
        <f>IF(K410="yes", "Dead", IF(LEN(D410)&lt;2,"Loose", (IF(B410="Sold","Shipped",IF(I410="yes","Assembled","Bonded")))))</f>
        <v/>
      </c>
      <c r="M410" s="0">
        <f>if(L410="Shipped",L410, IF(L410="Loose", L410, if(J410="yes", CONCATENATE("Pending ", L410), IF(I410="yes", IF(B410="Internal", "Internal", L410), IF(L410="Bonded", L410, CONCATENATE(L410, " Bonded"))))))</f>
        <v/>
      </c>
      <c r="N410" s="0">
        <f>if(len(C410)&lt;2, "", if(H410="yes", "certified", IF(ISERROR(SEARCH("TE",C410)), "PMI", "TE")))</f>
        <v/>
      </c>
      <c r="O410" s="0">
        <f>IF(L410="Shipped",'Production Log'!K410,"")</f>
        <v/>
      </c>
      <c r="P410" s="0">
        <f>IF(ISERROR(SEARCH("Bonded", M410)), CONCATENATE(M410," ", N410), M410)</f>
        <v/>
      </c>
      <c r="Q410" s="0" t="s">
        <v>108</v>
      </c>
      <c r="R410" s="0">
        <f>'Production Log'!L410</f>
        <v/>
      </c>
      <c r="S410" s="0" t="s">
        <v>118</v>
      </c>
      <c r="T410" s="0">
        <f>'Production Log'!M410</f>
        <v/>
      </c>
      <c r="U410" s="204">
        <f>'Production Log'!K410</f>
        <v/>
      </c>
      <c r="V410" s="204" t="s">
        <v>77</v>
      </c>
      <c r="W410" s="204" t="n"/>
    </row>
    <row r="411">
      <c r="A411" s="0">
        <f>'Production Log'!A411</f>
        <v/>
      </c>
      <c r="B411" s="0">
        <f>'Production Log'!B411</f>
        <v/>
      </c>
      <c r="C411" s="0">
        <f>'Production Log'!F411</f>
        <v/>
      </c>
      <c r="D411" s="0">
        <f>'Production Log'!W411</f>
        <v/>
      </c>
      <c r="E411" s="0">
        <f>'Production Log'!X411</f>
        <v/>
      </c>
      <c r="F411" s="0">
        <f>'Production Log'!Y411</f>
        <v/>
      </c>
      <c r="G411" s="0">
        <f>'Production Log'!Z411</f>
        <v/>
      </c>
      <c r="H411" s="0">
        <f>'Production Log'!C411</f>
        <v/>
      </c>
      <c r="I411" s="0">
        <f>IF(B411="Sold", "yes", IF(LEN(F411)&gt;1,IF(LEN(G411)&gt;1,IF(LEN(E411)&gt;1,IF(LEN(D411)&gt;1,"yes","no"),"no"),"no") ,"no"))</f>
        <v/>
      </c>
      <c r="J411" s="0">
        <f>IF(B411="Issues","yes", IF(B411="Cosmetic Issue", "yes", IF(B411="Perf Issue", "yes","")))</f>
        <v/>
      </c>
      <c r="K411" s="0">
        <f>IF(B411="Dead", "yes","")</f>
        <v/>
      </c>
      <c r="L411" s="0">
        <f>IF(K411="yes", "Dead", IF(LEN(D411)&lt;2,"Loose", (IF(B411="Sold","Shipped",IF(I411="yes","Assembled","Bonded")))))</f>
        <v/>
      </c>
      <c r="M411" s="0">
        <f>if(L411="Shipped",L411, IF(L411="Loose", L411, if(J411="yes", CONCATENATE("Pending ", L411), IF(I411="yes", IF(B411="Internal", "Internal", L411), IF(L411="Bonded", L411, CONCATENATE(L411, " Bonded"))))))</f>
        <v/>
      </c>
      <c r="N411" s="0">
        <f>if(len(C411)&lt;2, "", if(H411="yes", "certified", IF(ISERROR(SEARCH("TE",C411)), "PMI", "TE")))</f>
        <v/>
      </c>
      <c r="O411" s="0">
        <f>IF(L411="Shipped",'Production Log'!K411,"")</f>
        <v/>
      </c>
      <c r="P411" s="0">
        <f>IF(ISERROR(SEARCH("Bonded", M411)), CONCATENATE(M411," ", N411), M411)</f>
        <v/>
      </c>
      <c r="Q411" s="0" t="s">
        <v>108</v>
      </c>
      <c r="R411" s="0">
        <f>'Production Log'!L411</f>
        <v/>
      </c>
      <c r="S411" s="0" t="s">
        <v>118</v>
      </c>
      <c r="T411" s="0">
        <f>'Production Log'!M411</f>
        <v/>
      </c>
      <c r="U411" s="204">
        <f>'Production Log'!K411</f>
        <v/>
      </c>
      <c r="V411" s="204" t="s">
        <v>77</v>
      </c>
      <c r="W411" s="204" t="n"/>
    </row>
    <row r="412">
      <c r="A412" s="0">
        <f>'Production Log'!A412</f>
        <v/>
      </c>
      <c r="B412" s="0">
        <f>'Production Log'!B412</f>
        <v/>
      </c>
      <c r="C412" s="0">
        <f>'Production Log'!F412</f>
        <v/>
      </c>
      <c r="D412" s="0">
        <f>'Production Log'!W412</f>
        <v/>
      </c>
      <c r="E412" s="0">
        <f>'Production Log'!X412</f>
        <v/>
      </c>
      <c r="F412" s="0">
        <f>'Production Log'!Y412</f>
        <v/>
      </c>
      <c r="G412" s="0">
        <f>'Production Log'!Z412</f>
        <v/>
      </c>
      <c r="H412" s="0">
        <f>'Production Log'!C412</f>
        <v/>
      </c>
      <c r="I412" s="0">
        <f>IF(B412="Sold", "yes", IF(LEN(F412)&gt;1,IF(LEN(G412)&gt;1,IF(LEN(E412)&gt;1,IF(LEN(D412)&gt;1,"yes","no"),"no"),"no") ,"no"))</f>
        <v/>
      </c>
      <c r="J412" s="0">
        <f>IF(B412="Issues","yes", IF(B412="Cosmetic Issue", "yes", IF(B412="Perf Issue", "yes","")))</f>
        <v/>
      </c>
      <c r="K412" s="0">
        <f>IF(B412="Dead", "yes","")</f>
        <v/>
      </c>
      <c r="L412" s="0">
        <f>IF(K412="yes", "Dead", IF(LEN(D412)&lt;2,"Loose", (IF(B412="Sold","Shipped",IF(I412="yes","Assembled","Bonded")))))</f>
        <v/>
      </c>
      <c r="M412" s="0">
        <f>if(L412="Shipped",L412, IF(L412="Loose", L412, if(J412="yes", CONCATENATE("Pending ", L412), IF(I412="yes", IF(B412="Internal", "Internal", L412), IF(L412="Bonded", L412, CONCATENATE(L412, " Bonded"))))))</f>
        <v/>
      </c>
      <c r="N412" s="0">
        <f>if(len(C412)&lt;2, "", if(H412="yes", "certified", IF(ISERROR(SEARCH("TE",C412)), "PMI", "TE")))</f>
        <v/>
      </c>
      <c r="O412" s="0">
        <f>IF(L412="Shipped",'Production Log'!K412,"")</f>
        <v/>
      </c>
      <c r="P412" s="0">
        <f>IF(ISERROR(SEARCH("Bonded", M412)), CONCATENATE(M412," ", N412), M412)</f>
        <v/>
      </c>
      <c r="Q412" s="0" t="s">
        <v>108</v>
      </c>
      <c r="R412" s="0">
        <f>'Production Log'!L412</f>
        <v/>
      </c>
      <c r="S412" s="0" t="s">
        <v>118</v>
      </c>
      <c r="T412" s="0">
        <f>'Production Log'!M412</f>
        <v/>
      </c>
      <c r="U412" s="204">
        <f>'Production Log'!K412</f>
        <v/>
      </c>
      <c r="V412" s="204" t="s">
        <v>77</v>
      </c>
      <c r="W412" s="204" t="n"/>
    </row>
    <row r="413">
      <c r="A413" s="0">
        <f>'Production Log'!A413</f>
        <v/>
      </c>
      <c r="B413" s="0">
        <f>'Production Log'!B413</f>
        <v/>
      </c>
      <c r="C413" s="0">
        <f>'Production Log'!F413</f>
        <v/>
      </c>
      <c r="D413" s="0">
        <f>'Production Log'!W413</f>
        <v/>
      </c>
      <c r="E413" s="0">
        <f>'Production Log'!X413</f>
        <v/>
      </c>
      <c r="F413" s="0">
        <f>'Production Log'!Y413</f>
        <v/>
      </c>
      <c r="G413" s="0">
        <f>'Production Log'!Z413</f>
        <v/>
      </c>
      <c r="H413" s="0">
        <f>'Production Log'!C413</f>
        <v/>
      </c>
      <c r="I413" s="0">
        <f>IF(B413="Sold", "yes", IF(LEN(F413)&gt;1,IF(LEN(G413)&gt;1,IF(LEN(E413)&gt;1,IF(LEN(D413)&gt;1,"yes","no"),"no"),"no") ,"no"))</f>
        <v/>
      </c>
      <c r="J413" s="0">
        <f>IF(B413="Issues","yes", IF(B413="Cosmetic Issue", "yes", IF(B413="Perf Issue", "yes","")))</f>
        <v/>
      </c>
      <c r="K413" s="0">
        <f>IF(B413="Dead", "yes","")</f>
        <v/>
      </c>
      <c r="L413" s="0">
        <f>IF(K413="yes", "Dead", IF(LEN(D413)&lt;2,"Loose", (IF(B413="Sold","Shipped",IF(I413="yes","Assembled","Bonded")))))</f>
        <v/>
      </c>
      <c r="M413" s="0">
        <f>if(L413="Shipped",L413, IF(L413="Loose", L413, if(J413="yes", CONCATENATE("Pending ", L413), IF(I413="yes", IF(B413="Internal", "Internal", L413), IF(L413="Bonded", L413, CONCATENATE(L413, " Bonded"))))))</f>
        <v/>
      </c>
      <c r="N413" s="0">
        <f>if(len(C413)&lt;2, "", if(H413="yes", "certified", IF(ISERROR(SEARCH("TE",C413)), "PMI", "TE")))</f>
        <v/>
      </c>
      <c r="O413" s="0">
        <f>IF(L413="Shipped",'Production Log'!K413,"")</f>
        <v/>
      </c>
      <c r="P413" s="0">
        <f>IF(ISERROR(SEARCH("Bonded", M413)), CONCATENATE(M413," ", N413), M413)</f>
        <v/>
      </c>
      <c r="Q413" s="0" t="s">
        <v>108</v>
      </c>
      <c r="R413" s="0">
        <f>'Production Log'!L413</f>
        <v/>
      </c>
      <c r="S413" s="0" t="s">
        <v>120</v>
      </c>
      <c r="T413" s="0">
        <f>'Production Log'!M413</f>
        <v/>
      </c>
      <c r="U413" s="204">
        <f>'Production Log'!K413</f>
        <v/>
      </c>
      <c r="V413" s="204" t="s">
        <v>121</v>
      </c>
      <c r="W413" s="204" t="n"/>
    </row>
    <row r="414">
      <c r="A414" s="0">
        <f>'Production Log'!A414</f>
        <v/>
      </c>
      <c r="B414" s="0">
        <f>'Production Log'!B414</f>
        <v/>
      </c>
      <c r="C414" s="0">
        <f>'Production Log'!F414</f>
        <v/>
      </c>
      <c r="D414" s="0">
        <f>'Production Log'!W414</f>
        <v/>
      </c>
      <c r="E414" s="0">
        <f>'Production Log'!X414</f>
        <v/>
      </c>
      <c r="F414" s="0">
        <f>'Production Log'!Y414</f>
        <v/>
      </c>
      <c r="G414" s="0">
        <f>'Production Log'!Z414</f>
        <v/>
      </c>
      <c r="H414" s="0">
        <f>'Production Log'!C414</f>
        <v/>
      </c>
      <c r="I414" s="0">
        <f>IF(B414="Sold", "yes", IF(LEN(F414)&gt;1,IF(LEN(G414)&gt;1,IF(LEN(E414)&gt;1,IF(LEN(D414)&gt;1,"yes","no"),"no"),"no") ,"no"))</f>
        <v/>
      </c>
      <c r="J414" s="0">
        <f>IF(B414="Issues","yes", IF(B414="Cosmetic Issue", "yes", IF(B414="Perf Issue", "yes","")))</f>
        <v/>
      </c>
      <c r="K414" s="0">
        <f>IF(B414="Dead", "yes","")</f>
        <v/>
      </c>
      <c r="L414" s="0">
        <f>IF(K414="yes", "Dead", IF(LEN(D414)&lt;2,"Loose", (IF(B414="Sold","Shipped",IF(I414="yes","Assembled","Bonded")))))</f>
        <v/>
      </c>
      <c r="M414" s="0">
        <f>if(L414="Shipped",L414, IF(L414="Loose", L414, if(J414="yes", CONCATENATE("Pending ", L414), IF(I414="yes", IF(B414="Internal", "Internal", L414), IF(L414="Bonded", L414, CONCATENATE(L414, " Bonded"))))))</f>
        <v/>
      </c>
      <c r="N414" s="0">
        <f>if(len(C414)&lt;2, "", if(H414="yes", "certified", IF(ISERROR(SEARCH("TE",C414)), "PMI", "TE")))</f>
        <v/>
      </c>
      <c r="O414" s="0">
        <f>IF(L414="Shipped",'Production Log'!K414,"")</f>
        <v/>
      </c>
      <c r="P414" s="0">
        <f>IF(ISERROR(SEARCH("Bonded", M414)), CONCATENATE(M414," ", N414), M414)</f>
        <v/>
      </c>
      <c r="Q414" s="0" t="s">
        <v>108</v>
      </c>
      <c r="R414" s="0">
        <f>'Production Log'!L414</f>
        <v/>
      </c>
      <c r="S414" s="0" t="s">
        <v>103</v>
      </c>
      <c r="T414" s="0">
        <f>'Production Log'!M414</f>
        <v/>
      </c>
      <c r="U414" s="204">
        <f>'Production Log'!K414</f>
        <v/>
      </c>
      <c r="V414" s="204" t="s">
        <v>104</v>
      </c>
      <c r="W414" s="204" t="n"/>
    </row>
    <row r="415">
      <c r="A415" s="0">
        <f>'Production Log'!A415</f>
        <v/>
      </c>
      <c r="B415" s="0">
        <f>'Production Log'!B415</f>
        <v/>
      </c>
      <c r="C415" s="0">
        <f>'Production Log'!F415</f>
        <v/>
      </c>
      <c r="D415" s="0">
        <f>'Production Log'!W415</f>
        <v/>
      </c>
      <c r="E415" s="0">
        <f>'Production Log'!X415</f>
        <v/>
      </c>
      <c r="F415" s="0">
        <f>'Production Log'!Y415</f>
        <v/>
      </c>
      <c r="G415" s="0">
        <f>'Production Log'!Z415</f>
        <v/>
      </c>
      <c r="H415" s="0">
        <f>'Production Log'!C415</f>
        <v/>
      </c>
      <c r="I415" s="0">
        <f>IF(B415="Sold", "yes", IF(LEN(F415)&gt;1,IF(LEN(G415)&gt;1,IF(LEN(E415)&gt;1,IF(LEN(D415)&gt;1,"yes","no"),"no"),"no") ,"no"))</f>
        <v/>
      </c>
      <c r="J415" s="0">
        <f>IF(B415="Issues","yes", IF(B415="Cosmetic Issue", "yes", IF(B415="Perf Issue", "yes","")))</f>
        <v/>
      </c>
      <c r="K415" s="0">
        <f>IF(B415="Dead", "yes","")</f>
        <v/>
      </c>
      <c r="L415" s="0">
        <f>IF(K415="yes", "Dead", IF(LEN(D415)&lt;2,"Loose", (IF(B415="Sold","Shipped",IF(I415="yes","Assembled","Bonded")))))</f>
        <v/>
      </c>
      <c r="M415" s="0">
        <f>if(L415="Shipped",L415, IF(L415="Loose", L415, if(J415="yes", CONCATENATE("Pending ", L415), IF(I415="yes", IF(B415="Internal", "Internal", L415), IF(L415="Bonded", L415, CONCATENATE(L415, " Bonded"))))))</f>
        <v/>
      </c>
      <c r="N415" s="0">
        <f>if(len(C415)&lt;2, "", if(H415="yes", "certified", IF(ISERROR(SEARCH("TE",C415)), "PMI", "TE")))</f>
        <v/>
      </c>
      <c r="O415" s="0">
        <f>IF(L415="Shipped",'Production Log'!K415,"")</f>
        <v/>
      </c>
      <c r="P415" s="0">
        <f>IF(ISERROR(SEARCH("Bonded", M415)), CONCATENATE(M415," ", N415), M415)</f>
        <v/>
      </c>
      <c r="Q415" s="0" t="s">
        <v>108</v>
      </c>
      <c r="R415" s="0">
        <f>'Production Log'!L415</f>
        <v/>
      </c>
      <c r="S415" s="0" t="s">
        <v>120</v>
      </c>
      <c r="T415" s="0">
        <f>'Production Log'!M415</f>
        <v/>
      </c>
      <c r="U415" s="204">
        <f>'Production Log'!K415</f>
        <v/>
      </c>
      <c r="V415" s="204" t="s">
        <v>121</v>
      </c>
      <c r="W415" s="204" t="n"/>
    </row>
    <row r="416">
      <c r="A416" s="0">
        <f>'Production Log'!A416</f>
        <v/>
      </c>
      <c r="B416" s="0">
        <f>'Production Log'!B416</f>
        <v/>
      </c>
      <c r="C416" s="0">
        <f>'Production Log'!F416</f>
        <v/>
      </c>
      <c r="D416" s="0">
        <f>'Production Log'!W416</f>
        <v/>
      </c>
      <c r="E416" s="0">
        <f>'Production Log'!X416</f>
        <v/>
      </c>
      <c r="F416" s="0">
        <f>'Production Log'!Y416</f>
        <v/>
      </c>
      <c r="G416" s="0">
        <f>'Production Log'!Z416</f>
        <v/>
      </c>
      <c r="H416" s="0">
        <f>'Production Log'!C416</f>
        <v/>
      </c>
      <c r="I416" s="0">
        <f>IF(B416="Sold", "yes", IF(LEN(F416)&gt;1,IF(LEN(G416)&gt;1,IF(LEN(E416)&gt;1,IF(LEN(D416)&gt;1,"yes","no"),"no"),"no") ,"no"))</f>
        <v/>
      </c>
      <c r="J416" s="0">
        <f>IF(B416="Issues","yes", IF(B416="Cosmetic Issue", "yes", IF(B416="Perf Issue", "yes","")))</f>
        <v/>
      </c>
      <c r="K416" s="0">
        <f>IF(B416="Dead", "yes","")</f>
        <v/>
      </c>
      <c r="L416" s="0">
        <f>IF(K416="yes", "Dead", IF(LEN(D416)&lt;2,"Loose", (IF(B416="Sold","Shipped",IF(I416="yes","Assembled","Bonded")))))</f>
        <v/>
      </c>
      <c r="M416" s="0">
        <f>if(L416="Shipped",L416, IF(L416="Loose", L416, if(J416="yes", CONCATENATE("Pending ", L416), IF(I416="yes", IF(B416="Internal", "Internal", L416), IF(L416="Bonded", L416, CONCATENATE(L416, " Bonded"))))))</f>
        <v/>
      </c>
      <c r="N416" s="0">
        <f>if(len(C416)&lt;2, "", if(H416="yes", "certified", IF(ISERROR(SEARCH("TE",C416)), "PMI", "TE")))</f>
        <v/>
      </c>
      <c r="O416" s="0">
        <f>IF(L416="Shipped",'Production Log'!K416,"")</f>
        <v/>
      </c>
      <c r="P416" s="0">
        <f>IF(ISERROR(SEARCH("Bonded", M416)), CONCATENATE(M416," ", N416), M416)</f>
        <v/>
      </c>
      <c r="Q416" s="0" t="s">
        <v>108</v>
      </c>
      <c r="R416" s="0">
        <f>'Production Log'!L416</f>
        <v/>
      </c>
      <c r="S416" s="0" t="s">
        <v>117</v>
      </c>
      <c r="T416" s="0">
        <f>'Production Log'!M416</f>
        <v/>
      </c>
      <c r="U416" s="204">
        <f>'Production Log'!K416</f>
        <v/>
      </c>
      <c r="V416" s="204" t="n"/>
      <c r="W416" s="204" t="s">
        <v>122</v>
      </c>
    </row>
    <row r="417">
      <c r="A417" s="0">
        <f>'Production Log'!A417</f>
        <v/>
      </c>
      <c r="B417" s="0">
        <f>'Production Log'!B417</f>
        <v/>
      </c>
      <c r="C417" s="0">
        <f>'Production Log'!F417</f>
        <v/>
      </c>
      <c r="D417" s="0">
        <f>'Production Log'!W417</f>
        <v/>
      </c>
      <c r="E417" s="0">
        <f>'Production Log'!X417</f>
        <v/>
      </c>
      <c r="F417" s="0">
        <f>'Production Log'!Y417</f>
        <v/>
      </c>
      <c r="G417" s="0">
        <f>'Production Log'!Z417</f>
        <v/>
      </c>
      <c r="H417" s="0">
        <f>'Production Log'!C417</f>
        <v/>
      </c>
      <c r="I417" s="0">
        <f>IF(B417="Sold", "yes", IF(LEN(F417)&gt;1,IF(LEN(G417)&gt;1,IF(LEN(E417)&gt;1,IF(LEN(D417)&gt;1,"yes","no"),"no"),"no") ,"no"))</f>
        <v/>
      </c>
      <c r="J417" s="0">
        <f>IF(B417="Issues","yes", IF(B417="Cosmetic Issue", "yes", IF(B417="Perf Issue", "yes","")))</f>
        <v/>
      </c>
      <c r="K417" s="0">
        <f>IF(B417="Dead", "yes","")</f>
        <v/>
      </c>
      <c r="L417" s="0">
        <f>IF(K417="yes", "Dead", IF(LEN(D417)&lt;2,"Loose", (IF(B417="Sold","Shipped",IF(I417="yes","Assembled","Bonded")))))</f>
        <v/>
      </c>
      <c r="M417" s="0">
        <f>if(L417="Shipped",L417, IF(L417="Loose", L417, if(J417="yes", CONCATENATE("Pending ", L417), IF(I417="yes", IF(B417="Internal", "Internal", L417), IF(L417="Bonded", L417, CONCATENATE(L417, " Bonded"))))))</f>
        <v/>
      </c>
      <c r="N417" s="0">
        <f>if(len(C417)&lt;2, "", if(H417="yes", "certified", IF(ISERROR(SEARCH("TE",C417)), "PMI", "TE")))</f>
        <v/>
      </c>
      <c r="O417" s="0">
        <f>IF(L417="Shipped",'Production Log'!K417,"")</f>
        <v/>
      </c>
      <c r="P417" s="0">
        <f>IF(ISERROR(SEARCH("Bonded", M417)), CONCATENATE(M417," ", N417), M417)</f>
        <v/>
      </c>
      <c r="Q417" s="0" t="s">
        <v>108</v>
      </c>
      <c r="R417" s="0">
        <f>'Production Log'!L417</f>
        <v/>
      </c>
      <c r="S417" s="0" t="s">
        <v>120</v>
      </c>
      <c r="T417" s="0">
        <f>'Production Log'!M417</f>
        <v/>
      </c>
      <c r="U417" s="204">
        <f>'Production Log'!K417</f>
        <v/>
      </c>
      <c r="V417" s="204" t="s">
        <v>121</v>
      </c>
      <c r="W417" s="204" t="n"/>
    </row>
    <row r="418">
      <c r="A418" s="0">
        <f>'Production Log'!A418</f>
        <v/>
      </c>
      <c r="B418" s="0">
        <f>'Production Log'!B418</f>
        <v/>
      </c>
      <c r="C418" s="0">
        <f>'Production Log'!F418</f>
        <v/>
      </c>
      <c r="D418" s="0">
        <f>'Production Log'!W418</f>
        <v/>
      </c>
      <c r="E418" s="0">
        <f>'Production Log'!X418</f>
        <v/>
      </c>
      <c r="F418" s="0">
        <f>'Production Log'!Y418</f>
        <v/>
      </c>
      <c r="G418" s="0">
        <f>'Production Log'!Z418</f>
        <v/>
      </c>
      <c r="H418" s="0">
        <f>'Production Log'!C418</f>
        <v/>
      </c>
      <c r="I418" s="0">
        <f>IF(B418="Sold", "yes", IF(LEN(F418)&gt;1,IF(LEN(G418)&gt;1,IF(LEN(E418)&gt;1,IF(LEN(D418)&gt;1,"yes","no"),"no"),"no") ,"no"))</f>
        <v/>
      </c>
      <c r="J418" s="0">
        <f>IF(B418="Issues","yes", IF(B418="Cosmetic Issue", "yes", IF(B418="Perf Issue", "yes","")))</f>
        <v/>
      </c>
      <c r="K418" s="0">
        <f>IF(B418="Dead", "yes","")</f>
        <v/>
      </c>
      <c r="L418" s="0">
        <f>IF(K418="yes", "Dead", IF(LEN(D418)&lt;2,"Loose", (IF(B418="Sold","Shipped",IF(I418="yes","Assembled","Bonded")))))</f>
        <v/>
      </c>
      <c r="M418" s="0">
        <f>if(L418="Shipped",L418, IF(L418="Loose", L418, if(J418="yes", CONCATENATE("Pending ", L418), IF(I418="yes", IF(B418="Internal", "Internal", L418), IF(L418="Bonded", L418, CONCATENATE(L418, " Bonded"))))))</f>
        <v/>
      </c>
      <c r="N418" s="0">
        <f>if(len(C418)&lt;2, "", if(H418="yes", "certified", IF(ISERROR(SEARCH("TE",C418)), "PMI", "TE")))</f>
        <v/>
      </c>
      <c r="O418" s="0">
        <f>IF(L418="Shipped",'Production Log'!K418,"")</f>
        <v/>
      </c>
      <c r="P418" s="0">
        <f>IF(ISERROR(SEARCH("Bonded", M418)), CONCATENATE(M418," ", N418), M418)</f>
        <v/>
      </c>
      <c r="Q418" s="0" t="s">
        <v>108</v>
      </c>
      <c r="R418" s="0">
        <f>'Production Log'!L418</f>
        <v/>
      </c>
      <c r="S418" s="0" t="s">
        <v>103</v>
      </c>
      <c r="T418" s="0">
        <f>'Production Log'!M418</f>
        <v/>
      </c>
      <c r="U418" s="204">
        <f>'Production Log'!K418</f>
        <v/>
      </c>
      <c r="V418" s="204" t="s">
        <v>104</v>
      </c>
      <c r="W418" s="204" t="n"/>
    </row>
    <row r="419">
      <c r="A419" s="0">
        <f>'Production Log'!A419</f>
        <v/>
      </c>
      <c r="B419" s="0">
        <f>'Production Log'!B419</f>
        <v/>
      </c>
      <c r="C419" s="0">
        <f>'Production Log'!F419</f>
        <v/>
      </c>
      <c r="D419" s="0">
        <f>'Production Log'!W419</f>
        <v/>
      </c>
      <c r="E419" s="0">
        <f>'Production Log'!X419</f>
        <v/>
      </c>
      <c r="F419" s="0">
        <f>'Production Log'!Y419</f>
        <v/>
      </c>
      <c r="G419" s="0">
        <f>'Production Log'!Z419</f>
        <v/>
      </c>
      <c r="H419" s="0">
        <f>'Production Log'!C419</f>
        <v/>
      </c>
      <c r="I419" s="0">
        <f>IF(B419="Sold", "yes", IF(LEN(F419)&gt;1,IF(LEN(G419)&gt;1,IF(LEN(E419)&gt;1,IF(LEN(D419)&gt;1,"yes","no"),"no"),"no") ,"no"))</f>
        <v/>
      </c>
      <c r="J419" s="0">
        <f>IF(B419="Issues","yes", IF(B419="Cosmetic Issue", "yes", IF(B419="Perf Issue", "yes","")))</f>
        <v/>
      </c>
      <c r="K419" s="0">
        <f>IF(B419="Dead", "yes","")</f>
        <v/>
      </c>
      <c r="L419" s="0">
        <f>IF(K419="yes", "Dead", IF(LEN(D419)&lt;2,"Loose", (IF(B419="Sold","Shipped",IF(I419="yes","Assembled","Bonded")))))</f>
        <v/>
      </c>
      <c r="M419" s="0">
        <f>if(L419="Shipped",L419, IF(L419="Loose", L419, if(J419="yes", CONCATENATE("Pending ", L419), IF(I419="yes", IF(B419="Internal", "Internal", L419), IF(L419="Bonded", L419, CONCATENATE(L419, " Bonded"))))))</f>
        <v/>
      </c>
      <c r="N419" s="0">
        <f>if(len(C419)&lt;2, "", if(H419="yes", "certified", IF(ISERROR(SEARCH("TE",C419)), "PMI", "TE")))</f>
        <v/>
      </c>
      <c r="O419" s="0">
        <f>IF(L419="Shipped",'Production Log'!K419,"")</f>
        <v/>
      </c>
      <c r="P419" s="0">
        <f>IF(ISERROR(SEARCH("Bonded", M419)), CONCATENATE(M419," ", N419), M419)</f>
        <v/>
      </c>
      <c r="Q419" s="0" t="s">
        <v>108</v>
      </c>
      <c r="R419" s="0">
        <f>'Production Log'!L419</f>
        <v/>
      </c>
      <c r="S419" s="0" t="s">
        <v>103</v>
      </c>
      <c r="T419" s="0">
        <f>'Production Log'!M419</f>
        <v/>
      </c>
      <c r="U419" s="204">
        <f>'Production Log'!K419</f>
        <v/>
      </c>
      <c r="V419" s="204" t="s">
        <v>104</v>
      </c>
      <c r="W419" s="204" t="n"/>
    </row>
    <row r="420">
      <c r="A420" s="0">
        <f>'Production Log'!A420</f>
        <v/>
      </c>
      <c r="B420" s="0">
        <f>'Production Log'!B420</f>
        <v/>
      </c>
      <c r="C420" s="0">
        <f>'Production Log'!F420</f>
        <v/>
      </c>
      <c r="D420" s="0">
        <f>'Production Log'!W420</f>
        <v/>
      </c>
      <c r="E420" s="0">
        <f>'Production Log'!X420</f>
        <v/>
      </c>
      <c r="F420" s="0">
        <f>'Production Log'!Y420</f>
        <v/>
      </c>
      <c r="G420" s="0">
        <f>'Production Log'!Z420</f>
        <v/>
      </c>
      <c r="H420" s="0">
        <f>'Production Log'!C420</f>
        <v/>
      </c>
      <c r="I420" s="0">
        <f>IF(B420="Sold", "yes", IF(LEN(F420)&gt;1,IF(LEN(G420)&gt;1,IF(LEN(E420)&gt;1,IF(LEN(D420)&gt;1,"yes","no"),"no"),"no") ,"no"))</f>
        <v/>
      </c>
      <c r="J420" s="0">
        <f>IF(B420="Issues","yes", IF(B420="Cosmetic Issue", "yes", IF(B420="Perf Issue", "yes","")))</f>
        <v/>
      </c>
      <c r="K420" s="0">
        <f>IF(B420="Dead", "yes","")</f>
        <v/>
      </c>
      <c r="L420" s="0">
        <f>IF(K420="yes", "Dead", IF(LEN(D420)&lt;2,"Loose", (IF(B420="Sold","Shipped",IF(I420="yes","Assembled","Bonded")))))</f>
        <v/>
      </c>
      <c r="M420" s="0">
        <f>if(L420="Shipped",L420, IF(L420="Loose", L420, if(J420="yes", CONCATENATE("Pending ", L420), IF(I420="yes", IF(B420="Internal", "Internal", L420), IF(L420="Bonded", L420, CONCATENATE(L420, " Bonded"))))))</f>
        <v/>
      </c>
      <c r="N420" s="0">
        <f>if(len(C420)&lt;2, "", if(H420="yes", "certified", IF(ISERROR(SEARCH("TE",C420)), "PMI", "TE")))</f>
        <v/>
      </c>
      <c r="O420" s="0">
        <f>IF(L420="Shipped",'Production Log'!K420,"")</f>
        <v/>
      </c>
      <c r="P420" s="0">
        <f>IF(ISERROR(SEARCH("Bonded", M420)), CONCATENATE(M420," ", N420), M420)</f>
        <v/>
      </c>
      <c r="Q420" s="0" t="s">
        <v>108</v>
      </c>
      <c r="R420" s="0">
        <f>'Production Log'!L420</f>
        <v/>
      </c>
      <c r="S420" s="0" t="s">
        <v>103</v>
      </c>
      <c r="T420" s="0">
        <f>'Production Log'!M420</f>
        <v/>
      </c>
      <c r="U420" s="204">
        <f>'Production Log'!K420</f>
        <v/>
      </c>
      <c r="V420" s="204" t="s">
        <v>104</v>
      </c>
      <c r="W420" s="204" t="n"/>
    </row>
    <row r="421">
      <c r="A421" s="0">
        <f>'Production Log'!A421</f>
        <v/>
      </c>
      <c r="B421" s="0">
        <f>'Production Log'!B421</f>
        <v/>
      </c>
      <c r="C421" s="0">
        <f>'Production Log'!F421</f>
        <v/>
      </c>
      <c r="D421" s="0">
        <f>'Production Log'!W421</f>
        <v/>
      </c>
      <c r="E421" s="0">
        <f>'Production Log'!X421</f>
        <v/>
      </c>
      <c r="F421" s="0">
        <f>'Production Log'!Y421</f>
        <v/>
      </c>
      <c r="G421" s="0">
        <f>'Production Log'!Z421</f>
        <v/>
      </c>
      <c r="H421" s="0">
        <f>'Production Log'!C421</f>
        <v/>
      </c>
      <c r="I421" s="0">
        <f>IF(B421="Sold", "yes", IF(LEN(F421)&gt;1,IF(LEN(G421)&gt;1,IF(LEN(E421)&gt;1,IF(LEN(D421)&gt;1,"yes","no"),"no"),"no") ,"no"))</f>
        <v/>
      </c>
      <c r="J421" s="0">
        <f>IF(B421="Issues","yes", IF(B421="Cosmetic Issue", "yes", IF(B421="Perf Issue", "yes","")))</f>
        <v/>
      </c>
      <c r="K421" s="0">
        <f>IF(B421="Dead", "yes","")</f>
        <v/>
      </c>
      <c r="L421" s="0">
        <f>IF(K421="yes", "Dead", IF(LEN(D421)&lt;2,"Loose", (IF(B421="Sold","Shipped",IF(I421="yes","Assembled","Bonded")))))</f>
        <v/>
      </c>
      <c r="M421" s="0">
        <f>if(L421="Shipped",L421, IF(L421="Loose", L421, if(J421="yes", CONCATENATE("Pending ", L421), IF(I421="yes", IF(B421="Internal", "Internal", L421), IF(L421="Bonded", L421, CONCATENATE(L421, " Bonded"))))))</f>
        <v/>
      </c>
      <c r="N421" s="0">
        <f>if(len(C421)&lt;2, "", if(H421="yes", "certified", IF(ISERROR(SEARCH("TE",C421)), "PMI", "TE")))</f>
        <v/>
      </c>
      <c r="O421" s="0">
        <f>IF(L421="Shipped",'Production Log'!K421,"")</f>
        <v/>
      </c>
      <c r="P421" s="0">
        <f>IF(ISERROR(SEARCH("Bonded", M421)), CONCATENATE(M421," ", N421), M421)</f>
        <v/>
      </c>
      <c r="Q421" s="0" t="s">
        <v>108</v>
      </c>
      <c r="R421" s="0">
        <f>'Production Log'!L421</f>
        <v/>
      </c>
      <c r="S421" s="0" t="s">
        <v>120</v>
      </c>
      <c r="T421" s="0">
        <f>'Production Log'!M421</f>
        <v/>
      </c>
      <c r="U421" s="204">
        <f>'Production Log'!K421</f>
        <v/>
      </c>
      <c r="V421" s="204" t="s">
        <v>121</v>
      </c>
      <c r="W421" s="204" t="n"/>
    </row>
    <row r="422">
      <c r="A422" s="0">
        <f>'Production Log'!A422</f>
        <v/>
      </c>
      <c r="B422" s="0">
        <f>'Production Log'!B422</f>
        <v/>
      </c>
      <c r="C422" s="0">
        <f>'Production Log'!F422</f>
        <v/>
      </c>
      <c r="D422" s="0">
        <f>'Production Log'!W422</f>
        <v/>
      </c>
      <c r="E422" s="0">
        <f>'Production Log'!X422</f>
        <v/>
      </c>
      <c r="F422" s="0">
        <f>'Production Log'!Y422</f>
        <v/>
      </c>
      <c r="G422" s="0">
        <f>'Production Log'!Z422</f>
        <v/>
      </c>
      <c r="H422" s="0">
        <f>'Production Log'!C422</f>
        <v/>
      </c>
      <c r="I422" s="0">
        <f>IF(B422="Sold", "yes", IF(LEN(F422)&gt;1,IF(LEN(G422)&gt;1,IF(LEN(E422)&gt;1,IF(LEN(D422)&gt;1,"yes","no"),"no"),"no") ,"no"))</f>
        <v/>
      </c>
      <c r="J422" s="0">
        <f>IF(B422="Issues","yes", IF(B422="Cosmetic Issue", "yes", IF(B422="Perf Issue", "yes","")))</f>
        <v/>
      </c>
      <c r="K422" s="0">
        <f>IF(B422="Dead", "yes","")</f>
        <v/>
      </c>
      <c r="L422" s="0">
        <f>IF(K422="yes", "Dead", IF(LEN(D422)&lt;2,"Loose", (IF(B422="Sold","Shipped",IF(I422="yes","Assembled","Bonded")))))</f>
        <v/>
      </c>
      <c r="M422" s="0">
        <f>if(L422="Shipped",L422, IF(L422="Loose", L422, if(J422="yes", CONCATENATE("Pending ", L422), IF(I422="yes", IF(B422="Internal", "Internal", L422), IF(L422="Bonded", L422, CONCATENATE(L422, " Bonded"))))))</f>
        <v/>
      </c>
      <c r="N422" s="0">
        <f>if(len(C422)&lt;2, "", if(H422="yes", "certified", IF(ISERROR(SEARCH("TE",C422)), "PMI", "TE")))</f>
        <v/>
      </c>
      <c r="O422" s="0">
        <f>IF(L422="Shipped",'Production Log'!K422,"")</f>
        <v/>
      </c>
      <c r="P422" s="0">
        <f>IF(ISERROR(SEARCH("Bonded", M422)), CONCATENATE(M422," ", N422), M422)</f>
        <v/>
      </c>
      <c r="Q422" s="0" t="s">
        <v>108</v>
      </c>
      <c r="R422" s="0">
        <f>'Production Log'!L422</f>
        <v/>
      </c>
      <c r="S422" s="0" t="s">
        <v>123</v>
      </c>
      <c r="T422" s="0">
        <f>'Production Log'!M422</f>
        <v/>
      </c>
      <c r="U422" s="204">
        <f>'Production Log'!K422</f>
        <v/>
      </c>
      <c r="V422" s="204" t="n"/>
      <c r="W422" s="204" t="n"/>
    </row>
    <row r="423">
      <c r="A423" s="0">
        <f>'Production Log'!A423</f>
        <v/>
      </c>
      <c r="B423" s="0">
        <f>'Production Log'!B423</f>
        <v/>
      </c>
      <c r="C423" s="0">
        <f>'Production Log'!F423</f>
        <v/>
      </c>
      <c r="D423" s="0">
        <f>'Production Log'!W423</f>
        <v/>
      </c>
      <c r="E423" s="0">
        <f>'Production Log'!X423</f>
        <v/>
      </c>
      <c r="F423" s="0">
        <f>'Production Log'!Y423</f>
        <v/>
      </c>
      <c r="G423" s="0">
        <f>'Production Log'!Z423</f>
        <v/>
      </c>
      <c r="H423" s="0">
        <f>'Production Log'!C423</f>
        <v/>
      </c>
      <c r="I423" s="0">
        <f>IF(B423="Sold", "yes", IF(LEN(F423)&gt;1,IF(LEN(G423)&gt;1,IF(LEN(E423)&gt;1,IF(LEN(D423)&gt;1,"yes","no"),"no"),"no") ,"no"))</f>
        <v/>
      </c>
      <c r="J423" s="0">
        <f>IF(B423="Issues","yes", IF(B423="Cosmetic Issue", "yes", IF(B423="Perf Issue", "yes","")))</f>
        <v/>
      </c>
      <c r="K423" s="0">
        <f>IF(B423="Dead", "yes","")</f>
        <v/>
      </c>
      <c r="L423" s="0">
        <f>IF(K423="yes", "Dead", IF(LEN(D423)&lt;2,"Loose", (IF(B423="Sold","Shipped",IF(I423="yes","Assembled","Bonded")))))</f>
        <v/>
      </c>
      <c r="M423" s="0">
        <f>if(L423="Shipped",L423, IF(L423="Loose", L423, if(J423="yes", CONCATENATE("Pending ", L423), IF(I423="yes", IF(B423="Internal", "Internal", L423), IF(L423="Bonded", L423, CONCATENATE(L423, " Bonded"))))))</f>
        <v/>
      </c>
      <c r="N423" s="0">
        <f>if(len(C423)&lt;2, "", if(H423="yes", "certified", IF(ISERROR(SEARCH("TE",C423)), "PMI", "TE")))</f>
        <v/>
      </c>
      <c r="O423" s="0">
        <f>IF(L423="Shipped",'Production Log'!K423,"")</f>
        <v/>
      </c>
      <c r="P423" s="0">
        <f>IF(ISERROR(SEARCH("Bonded", M423)), CONCATENATE(M423," ", N423), M423)</f>
        <v/>
      </c>
      <c r="Q423" s="0" t="s">
        <v>108</v>
      </c>
      <c r="R423" s="0">
        <f>'Production Log'!L423</f>
        <v/>
      </c>
      <c r="S423" s="0" t="s">
        <v>120</v>
      </c>
      <c r="T423" s="0">
        <f>'Production Log'!M423</f>
        <v/>
      </c>
      <c r="U423" s="204">
        <f>'Production Log'!K423</f>
        <v/>
      </c>
      <c r="V423" s="204" t="s">
        <v>121</v>
      </c>
      <c r="W423" s="204" t="n"/>
    </row>
    <row r="424">
      <c r="A424" s="0">
        <f>'Production Log'!A424</f>
        <v/>
      </c>
      <c r="B424" s="0">
        <f>'Production Log'!B424</f>
        <v/>
      </c>
      <c r="C424" s="0">
        <f>'Production Log'!F424</f>
        <v/>
      </c>
      <c r="D424" s="0">
        <f>'Production Log'!W424</f>
        <v/>
      </c>
      <c r="E424" s="0">
        <f>'Production Log'!X424</f>
        <v/>
      </c>
      <c r="F424" s="0">
        <f>'Production Log'!Y424</f>
        <v/>
      </c>
      <c r="G424" s="0">
        <f>'Production Log'!Z424</f>
        <v/>
      </c>
      <c r="H424" s="0">
        <f>'Production Log'!C424</f>
        <v/>
      </c>
      <c r="I424" s="0">
        <f>IF(B424="Sold", "yes", IF(LEN(F424)&gt;1,IF(LEN(G424)&gt;1,IF(LEN(E424)&gt;1,IF(LEN(D424)&gt;1,"yes","no"),"no"),"no") ,"no"))</f>
        <v/>
      </c>
      <c r="J424" s="0">
        <f>IF(B424="Issues","yes", IF(B424="Cosmetic Issue", "yes", IF(B424="Perf Issue", "yes","")))</f>
        <v/>
      </c>
      <c r="K424" s="0">
        <f>IF(B424="Dead", "yes","")</f>
        <v/>
      </c>
      <c r="L424" s="0">
        <f>IF(K424="yes", "Dead", IF(LEN(D424)&lt;2,"Loose", (IF(B424="Sold","Shipped",IF(I424="yes","Assembled","Bonded")))))</f>
        <v/>
      </c>
      <c r="M424" s="0">
        <f>if(L424="Shipped",L424, IF(L424="Loose", L424, if(J424="yes", CONCATENATE("Pending ", L424), IF(I424="yes", IF(B424="Internal", "Internal", L424), IF(L424="Bonded", L424, CONCATENATE(L424, " Bonded"))))))</f>
        <v/>
      </c>
      <c r="N424" s="0">
        <f>if(len(C424)&lt;2, "", if(H424="yes", "certified", IF(ISERROR(SEARCH("TE",C424)), "PMI", "TE")))</f>
        <v/>
      </c>
      <c r="O424" s="0">
        <f>IF(L424="Shipped",'Production Log'!K424,"")</f>
        <v/>
      </c>
      <c r="P424" s="0">
        <f>IF(ISERROR(SEARCH("Bonded", M424)), CONCATENATE(M424," ", N424), M424)</f>
        <v/>
      </c>
      <c r="Q424" s="0" t="s">
        <v>108</v>
      </c>
      <c r="R424" s="0">
        <f>'Production Log'!L424</f>
        <v/>
      </c>
      <c r="S424" s="0" t="s">
        <v>120</v>
      </c>
      <c r="T424" s="0">
        <f>'Production Log'!M424</f>
        <v/>
      </c>
      <c r="U424" s="204">
        <f>'Production Log'!K424</f>
        <v/>
      </c>
      <c r="V424" s="204" t="s">
        <v>121</v>
      </c>
      <c r="W424" s="204" t="n"/>
    </row>
    <row r="425">
      <c r="A425" s="0">
        <f>'Production Log'!A425</f>
        <v/>
      </c>
      <c r="B425" s="0">
        <f>'Production Log'!B425</f>
        <v/>
      </c>
      <c r="C425" s="0">
        <f>'Production Log'!F425</f>
        <v/>
      </c>
      <c r="D425" s="0">
        <f>'Production Log'!W425</f>
        <v/>
      </c>
      <c r="E425" s="0">
        <f>'Production Log'!X425</f>
        <v/>
      </c>
      <c r="F425" s="0">
        <f>'Production Log'!Y425</f>
        <v/>
      </c>
      <c r="G425" s="0">
        <f>'Production Log'!Z425</f>
        <v/>
      </c>
      <c r="H425" s="0">
        <f>'Production Log'!C425</f>
        <v/>
      </c>
      <c r="I425" s="0">
        <f>IF(B425="Sold", "yes", IF(LEN(F425)&gt;1,IF(LEN(G425)&gt;1,IF(LEN(E425)&gt;1,IF(LEN(D425)&gt;1,"yes","no"),"no"),"no") ,"no"))</f>
        <v/>
      </c>
      <c r="J425" s="0">
        <f>IF(B425="Issues","yes", IF(B425="Cosmetic Issue", "yes", IF(B425="Perf Issue", "yes","")))</f>
        <v/>
      </c>
      <c r="K425" s="0">
        <f>IF(B425="Dead", "yes","")</f>
        <v/>
      </c>
      <c r="L425" s="0">
        <f>IF(K425="yes", "Dead", IF(LEN(D425)&lt;2,"Loose", (IF(B425="Sold","Shipped",IF(I425="yes","Assembled","Bonded")))))</f>
        <v/>
      </c>
      <c r="M425" s="0">
        <f>if(L425="Shipped",L425, IF(L425="Loose", L425, if(J425="yes", CONCATENATE("Pending ", L425), IF(I425="yes", IF(B425="Internal", "Internal", L425), IF(L425="Bonded", L425, CONCATENATE(L425, " Bonded"))))))</f>
        <v/>
      </c>
      <c r="N425" s="0">
        <f>if(len(C425)&lt;2, "", if(H425="yes", "certified", IF(ISERROR(SEARCH("TE",C425)), "PMI", "TE")))</f>
        <v/>
      </c>
      <c r="O425" s="0">
        <f>IF(L425="Shipped",'Production Log'!K425,"")</f>
        <v/>
      </c>
      <c r="P425" s="0">
        <f>IF(ISERROR(SEARCH("Bonded", M425)), CONCATENATE(M425," ", N425), M425)</f>
        <v/>
      </c>
      <c r="Q425" s="0" t="s">
        <v>108</v>
      </c>
      <c r="R425" s="0">
        <f>'Production Log'!L425</f>
        <v/>
      </c>
      <c r="S425" s="0" t="s">
        <v>117</v>
      </c>
      <c r="T425" s="0">
        <f>'Production Log'!M425</f>
        <v/>
      </c>
      <c r="U425" s="204">
        <f>'Production Log'!K425</f>
        <v/>
      </c>
      <c r="V425" s="204" t="n"/>
      <c r="W425" s="204" t="n"/>
    </row>
    <row r="426">
      <c r="A426" s="0">
        <f>'Production Log'!A426</f>
        <v/>
      </c>
      <c r="B426" s="0">
        <f>'Production Log'!B426</f>
        <v/>
      </c>
      <c r="C426" s="0">
        <f>'Production Log'!F426</f>
        <v/>
      </c>
      <c r="D426" s="0">
        <f>'Production Log'!W426</f>
        <v/>
      </c>
      <c r="E426" s="0">
        <f>'Production Log'!X426</f>
        <v/>
      </c>
      <c r="F426" s="0">
        <f>'Production Log'!Y426</f>
        <v/>
      </c>
      <c r="G426" s="0">
        <f>'Production Log'!Z426</f>
        <v/>
      </c>
      <c r="H426" s="0">
        <f>'Production Log'!C426</f>
        <v/>
      </c>
      <c r="I426" s="0">
        <f>IF(B426="Sold", "yes", IF(LEN(F426)&gt;1,IF(LEN(G426)&gt;1,IF(LEN(E426)&gt;1,IF(LEN(D426)&gt;1,"yes","no"),"no"),"no") ,"no"))</f>
        <v/>
      </c>
      <c r="J426" s="0">
        <f>IF(B426="Issues","yes", IF(B426="Cosmetic Issue", "yes", IF(B426="Perf Issue", "yes","")))</f>
        <v/>
      </c>
      <c r="K426" s="0">
        <f>IF(B426="Dead", "yes","")</f>
        <v/>
      </c>
      <c r="L426" s="0">
        <f>IF(K426="yes", "Dead", IF(LEN(D426)&lt;2,"Loose", (IF(B426="Sold","Shipped",IF(I426="yes","Assembled","Bonded")))))</f>
        <v/>
      </c>
      <c r="M426" s="0">
        <f>if(L426="Shipped",L426, IF(L426="Loose", L426, if(J426="yes", CONCATENATE("Pending ", L426), IF(I426="yes", IF(B426="Internal", "Internal", L426), IF(L426="Bonded", L426, CONCATENATE(L426, " Bonded"))))))</f>
        <v/>
      </c>
      <c r="N426" s="0">
        <f>if(len(C426)&lt;2, "", if(H426="yes", "certified", IF(ISERROR(SEARCH("TE",C426)), "PMI", "TE")))</f>
        <v/>
      </c>
      <c r="O426" s="0">
        <f>IF(L426="Shipped",'Production Log'!K426,"")</f>
        <v/>
      </c>
      <c r="P426" s="0">
        <f>IF(ISERROR(SEARCH("Bonded", M426)), CONCATENATE(M426," ", N426), M426)</f>
        <v/>
      </c>
      <c r="Q426" s="0" t="s">
        <v>108</v>
      </c>
      <c r="R426" s="0">
        <f>'Production Log'!L426</f>
        <v/>
      </c>
      <c r="S426" s="0" t="s">
        <v>120</v>
      </c>
      <c r="T426" s="0">
        <f>'Production Log'!M426</f>
        <v/>
      </c>
      <c r="U426" s="204">
        <f>'Production Log'!K426</f>
        <v/>
      </c>
      <c r="V426" s="204" t="s">
        <v>121</v>
      </c>
      <c r="W426" s="204" t="n"/>
    </row>
    <row r="427">
      <c r="A427" s="0">
        <f>'Production Log'!A427</f>
        <v/>
      </c>
      <c r="B427" s="0">
        <f>'Production Log'!B427</f>
        <v/>
      </c>
      <c r="C427" s="0">
        <f>'Production Log'!F427</f>
        <v/>
      </c>
      <c r="D427" s="0">
        <f>'Production Log'!W427</f>
        <v/>
      </c>
      <c r="E427" s="0">
        <f>'Production Log'!X427</f>
        <v/>
      </c>
      <c r="F427" s="0">
        <f>'Production Log'!Y427</f>
        <v/>
      </c>
      <c r="G427" s="0">
        <f>'Production Log'!Z427</f>
        <v/>
      </c>
      <c r="H427" s="0">
        <f>'Production Log'!C427</f>
        <v/>
      </c>
      <c r="I427" s="0">
        <f>IF(B427="Sold", "yes", IF(LEN(F427)&gt;1,IF(LEN(G427)&gt;1,IF(LEN(E427)&gt;1,IF(LEN(D427)&gt;1,"yes","no"),"no"),"no") ,"no"))</f>
        <v/>
      </c>
      <c r="J427" s="0">
        <f>IF(B427="Issues","yes", IF(B427="Cosmetic Issue", "yes", IF(B427="Perf Issue", "yes","")))</f>
        <v/>
      </c>
      <c r="K427" s="0">
        <f>IF(B427="Dead", "yes","")</f>
        <v/>
      </c>
      <c r="L427" s="0">
        <f>IF(K427="yes", "Dead", IF(LEN(D427)&lt;2,"Loose", (IF(B427="Sold","Shipped",IF(I427="yes","Assembled","Bonded")))))</f>
        <v/>
      </c>
      <c r="M427" s="0">
        <f>if(L427="Shipped",L427, IF(L427="Loose", L427, if(J427="yes", CONCATENATE("Pending ", L427), IF(I427="yes", IF(B427="Internal", "Internal", L427), IF(L427="Bonded", L427, CONCATENATE(L427, " Bonded"))))))</f>
        <v/>
      </c>
      <c r="N427" s="0">
        <f>if(len(C427)&lt;2, "", if(H427="yes", "certified", IF(ISERROR(SEARCH("TE",C427)), "PMI", "TE")))</f>
        <v/>
      </c>
      <c r="O427" s="0">
        <f>IF(L427="Shipped",'Production Log'!K427,"")</f>
        <v/>
      </c>
      <c r="P427" s="0">
        <f>IF(ISERROR(SEARCH("Bonded", M427)), CONCATENATE(M427," ", N427), M427)</f>
        <v/>
      </c>
      <c r="Q427" s="0" t="s">
        <v>108</v>
      </c>
      <c r="R427" s="0">
        <f>'Production Log'!L427</f>
        <v/>
      </c>
      <c r="S427" s="0" t="s">
        <v>120</v>
      </c>
      <c r="T427" s="0">
        <f>'Production Log'!M427</f>
        <v/>
      </c>
      <c r="U427" s="204">
        <f>'Production Log'!K427</f>
        <v/>
      </c>
      <c r="V427" s="204" t="s">
        <v>121</v>
      </c>
      <c r="W427" s="204" t="n"/>
    </row>
    <row r="428">
      <c r="A428" s="0">
        <f>'Production Log'!A428</f>
        <v/>
      </c>
      <c r="B428" s="0">
        <f>'Production Log'!B428</f>
        <v/>
      </c>
      <c r="C428" s="0">
        <f>'Production Log'!F428</f>
        <v/>
      </c>
      <c r="D428" s="0">
        <f>'Production Log'!W428</f>
        <v/>
      </c>
      <c r="E428" s="0">
        <f>'Production Log'!X428</f>
        <v/>
      </c>
      <c r="F428" s="0">
        <f>'Production Log'!Y428</f>
        <v/>
      </c>
      <c r="G428" s="0">
        <f>'Production Log'!Z428</f>
        <v/>
      </c>
      <c r="H428" s="0">
        <f>'Production Log'!C428</f>
        <v/>
      </c>
      <c r="I428" s="0">
        <f>IF(B428="Sold", "yes", IF(LEN(F428)&gt;1,IF(LEN(G428)&gt;1,IF(LEN(E428)&gt;1,IF(LEN(D428)&gt;1,"yes","no"),"no"),"no") ,"no"))</f>
        <v/>
      </c>
      <c r="J428" s="0">
        <f>IF(B428="Issues","yes", IF(B428="Cosmetic Issue", "yes", IF(B428="Perf Issue", "yes","")))</f>
        <v/>
      </c>
      <c r="K428" s="0">
        <f>IF(B428="Dead", "yes","")</f>
        <v/>
      </c>
      <c r="L428" s="0">
        <f>IF(K428="yes", "Dead", IF(LEN(D428)&lt;2,"Loose", (IF(B428="Sold","Shipped",IF(I428="yes","Assembled","Bonded")))))</f>
        <v/>
      </c>
      <c r="M428" s="0">
        <f>if(L428="Shipped",L428, IF(L428="Loose", L428, if(J428="yes", CONCATENATE("Pending ", L428), IF(I428="yes", IF(B428="Internal", "Internal", L428), IF(L428="Bonded", L428, CONCATENATE(L428, " Bonded"))))))</f>
        <v/>
      </c>
      <c r="N428" s="0">
        <f>if(len(C428)&lt;2, "", if(H428="yes", "certified", IF(ISERROR(SEARCH("TE",C428)), "PMI", "TE")))</f>
        <v/>
      </c>
      <c r="O428" s="0">
        <f>IF(L428="Shipped",'Production Log'!K428,"")</f>
        <v/>
      </c>
      <c r="P428" s="0">
        <f>IF(ISERROR(SEARCH("Bonded", M428)), CONCATENATE(M428," ", N428), M428)</f>
        <v/>
      </c>
      <c r="Q428" s="0" t="s">
        <v>108</v>
      </c>
      <c r="R428" s="0">
        <f>'Production Log'!L428</f>
        <v/>
      </c>
      <c r="S428" s="0" t="s">
        <v>117</v>
      </c>
      <c r="T428" s="0">
        <f>'Production Log'!M428</f>
        <v/>
      </c>
      <c r="U428" s="204">
        <f>'Production Log'!K428</f>
        <v/>
      </c>
      <c r="V428" s="204" t="n"/>
      <c r="W428" s="204" t="n"/>
    </row>
    <row r="429">
      <c r="A429" s="0">
        <f>'Production Log'!A429</f>
        <v/>
      </c>
      <c r="B429" s="0">
        <f>'Production Log'!B429</f>
        <v/>
      </c>
      <c r="C429" s="0">
        <f>'Production Log'!F429</f>
        <v/>
      </c>
      <c r="D429" s="0">
        <f>'Production Log'!W429</f>
        <v/>
      </c>
      <c r="E429" s="0">
        <f>'Production Log'!X429</f>
        <v/>
      </c>
      <c r="F429" s="0">
        <f>'Production Log'!Y429</f>
        <v/>
      </c>
      <c r="G429" s="0">
        <f>'Production Log'!Z429</f>
        <v/>
      </c>
      <c r="H429" s="0">
        <f>'Production Log'!C429</f>
        <v/>
      </c>
      <c r="I429" s="0">
        <f>IF(B429="Sold", "yes", IF(LEN(F429)&gt;1,IF(LEN(G429)&gt;1,IF(LEN(E429)&gt;1,IF(LEN(D429)&gt;1,"yes","no"),"no"),"no") ,"no"))</f>
        <v/>
      </c>
      <c r="J429" s="0">
        <f>IF(B429="Issues","yes", IF(B429="Cosmetic Issue", "yes", IF(B429="Perf Issue", "yes","")))</f>
        <v/>
      </c>
      <c r="K429" s="0">
        <f>IF(B429="Dead", "yes","")</f>
        <v/>
      </c>
      <c r="L429" s="0">
        <f>IF(K429="yes", "Dead", IF(LEN(D429)&lt;2,"Loose", (IF(B429="Sold","Shipped",IF(I429="yes","Assembled","Bonded")))))</f>
        <v/>
      </c>
      <c r="M429" s="0">
        <f>if(L429="Shipped",L429, IF(L429="Loose", L429, if(J429="yes", CONCATENATE("Pending ", L429), IF(I429="yes", IF(B429="Internal", "Internal", L429), IF(L429="Bonded", L429, CONCATENATE(L429, " Bonded"))))))</f>
        <v/>
      </c>
      <c r="N429" s="0">
        <f>if(len(C429)&lt;2, "", if(H429="yes", "certified", IF(ISERROR(SEARCH("TE",C429)), "PMI", "TE")))</f>
        <v/>
      </c>
      <c r="O429" s="0">
        <f>IF(L429="Shipped",'Production Log'!K429,"")</f>
        <v/>
      </c>
      <c r="P429" s="0">
        <f>IF(ISERROR(SEARCH("Bonded", M429)), CONCATENATE(M429," ", N429), M429)</f>
        <v/>
      </c>
      <c r="Q429" s="0" t="s">
        <v>108</v>
      </c>
      <c r="R429" s="0">
        <f>'Production Log'!L429</f>
        <v/>
      </c>
      <c r="S429" s="0" t="s">
        <v>75</v>
      </c>
      <c r="T429" s="0">
        <f>'Production Log'!M429</f>
        <v/>
      </c>
      <c r="U429" s="204">
        <f>'Production Log'!K429</f>
        <v/>
      </c>
      <c r="V429" s="204" t="s">
        <v>76</v>
      </c>
      <c r="W429" s="204" t="n"/>
    </row>
    <row r="430">
      <c r="A430" s="0">
        <f>'Production Log'!A430</f>
        <v/>
      </c>
      <c r="B430" s="0">
        <f>'Production Log'!B430</f>
        <v/>
      </c>
      <c r="C430" s="0">
        <f>'Production Log'!F430</f>
        <v/>
      </c>
      <c r="D430" s="0">
        <f>'Production Log'!W430</f>
        <v/>
      </c>
      <c r="E430" s="0">
        <f>'Production Log'!X430</f>
        <v/>
      </c>
      <c r="F430" s="0">
        <f>'Production Log'!Y430</f>
        <v/>
      </c>
      <c r="G430" s="0">
        <f>'Production Log'!Z430</f>
        <v/>
      </c>
      <c r="H430" s="0">
        <f>'Production Log'!C430</f>
        <v/>
      </c>
      <c r="I430" s="0">
        <f>IF(B430="Sold", "yes", IF(LEN(F430)&gt;1,IF(LEN(G430)&gt;1,IF(LEN(E430)&gt;1,IF(LEN(D430)&gt;1,"yes","no"),"no"),"no") ,"no"))</f>
        <v/>
      </c>
      <c r="J430" s="0">
        <f>IF(B430="Issues","yes", IF(B430="Cosmetic Issue", "yes", IF(B430="Perf Issue", "yes","")))</f>
        <v/>
      </c>
      <c r="K430" s="0">
        <f>IF(B430="Dead", "yes","")</f>
        <v/>
      </c>
      <c r="L430" s="0">
        <f>IF(K430="yes", "Dead", IF(LEN(D430)&lt;2,"Loose", (IF(B430="Sold","Shipped",IF(I430="yes","Assembled","Bonded")))))</f>
        <v/>
      </c>
      <c r="M430" s="0">
        <f>if(L430="Shipped",L430, IF(L430="Loose", L430, if(J430="yes", CONCATENATE("Pending ", L430), IF(I430="yes", IF(B430="Internal", "Internal", L430), IF(L430="Bonded", L430, CONCATENATE(L430, " Bonded"))))))</f>
        <v/>
      </c>
      <c r="N430" s="0">
        <f>if(len(C430)&lt;2, "", if(H430="yes", "certified", IF(ISERROR(SEARCH("TE",C430)), "PMI", "TE")))</f>
        <v/>
      </c>
      <c r="O430" s="0">
        <f>IF(L430="Shipped",'Production Log'!K430,"")</f>
        <v/>
      </c>
      <c r="P430" s="0">
        <f>IF(ISERROR(SEARCH("Bonded", M430)), CONCATENATE(M430," ", N430), M430)</f>
        <v/>
      </c>
      <c r="Q430" s="0" t="s">
        <v>124</v>
      </c>
      <c r="R430" s="0">
        <f>'Production Log'!L430</f>
        <v/>
      </c>
      <c r="S430" s="0" t="s">
        <v>125</v>
      </c>
      <c r="T430" s="0">
        <f>'Production Log'!M430</f>
        <v/>
      </c>
      <c r="U430" s="204">
        <f>'Production Log'!K430</f>
        <v/>
      </c>
      <c r="V430" s="204" t="s">
        <v>126</v>
      </c>
      <c r="W430" s="204" t="n"/>
    </row>
    <row r="431">
      <c r="A431" s="0">
        <f>'Production Log'!A431</f>
        <v/>
      </c>
      <c r="B431" s="0">
        <f>'Production Log'!B431</f>
        <v/>
      </c>
      <c r="C431" s="0">
        <f>'Production Log'!F431</f>
        <v/>
      </c>
      <c r="D431" s="0">
        <f>'Production Log'!W431</f>
        <v/>
      </c>
      <c r="E431" s="0">
        <f>'Production Log'!X431</f>
        <v/>
      </c>
      <c r="F431" s="0">
        <f>'Production Log'!Y431</f>
        <v/>
      </c>
      <c r="G431" s="0">
        <f>'Production Log'!Z431</f>
        <v/>
      </c>
      <c r="H431" s="0">
        <f>'Production Log'!C431</f>
        <v/>
      </c>
      <c r="I431" s="0">
        <f>IF(B431="Sold", "yes", IF(LEN(F431)&gt;1,IF(LEN(G431)&gt;1,IF(LEN(E431)&gt;1,IF(LEN(D431)&gt;1,"yes","no"),"no"),"no") ,"no"))</f>
        <v/>
      </c>
      <c r="J431" s="0">
        <f>IF(B431="Issues","yes", IF(B431="Cosmetic Issue", "yes", IF(B431="Perf Issue", "yes","")))</f>
        <v/>
      </c>
      <c r="K431" s="0">
        <f>IF(B431="Dead", "yes","")</f>
        <v/>
      </c>
      <c r="L431" s="0">
        <f>IF(K431="yes", "Dead", IF(LEN(D431)&lt;2,"Loose", (IF(B431="Sold","Shipped",IF(I431="yes","Assembled","Bonded")))))</f>
        <v/>
      </c>
      <c r="M431" s="0">
        <f>if(L431="Shipped",L431, IF(L431="Loose", L431, if(J431="yes", CONCATENATE("Pending ", L431), IF(I431="yes", IF(B431="Internal", "Internal", L431), IF(L431="Bonded", L431, CONCATENATE(L431, " Bonded"))))))</f>
        <v/>
      </c>
      <c r="N431" s="0">
        <f>if(len(C431)&lt;2, "", if(H431="yes", "certified", IF(ISERROR(SEARCH("TE",C431)), "PMI", "TE")))</f>
        <v/>
      </c>
      <c r="O431" s="0">
        <f>IF(L431="Shipped",'Production Log'!K431,"")</f>
        <v/>
      </c>
      <c r="P431" s="0">
        <f>IF(ISERROR(SEARCH("Bonded", M431)), CONCATENATE(M431," ", N431), M431)</f>
        <v/>
      </c>
      <c r="Q431" s="0" t="s">
        <v>124</v>
      </c>
      <c r="R431" s="0">
        <f>'Production Log'!L431</f>
        <v/>
      </c>
      <c r="S431" s="0" t="s">
        <v>75</v>
      </c>
      <c r="T431" s="0">
        <f>'Production Log'!M431</f>
        <v/>
      </c>
      <c r="U431" s="204">
        <f>'Production Log'!K431</f>
        <v/>
      </c>
      <c r="V431" s="204" t="s">
        <v>76</v>
      </c>
      <c r="W431" s="204" t="n"/>
    </row>
    <row r="432">
      <c r="A432" s="0">
        <f>'Production Log'!A432</f>
        <v/>
      </c>
      <c r="B432" s="0">
        <f>'Production Log'!B432</f>
        <v/>
      </c>
      <c r="C432" s="0">
        <f>'Production Log'!F432</f>
        <v/>
      </c>
      <c r="D432" s="0">
        <f>'Production Log'!W432</f>
        <v/>
      </c>
      <c r="E432" s="0">
        <f>'Production Log'!X432</f>
        <v/>
      </c>
      <c r="F432" s="0">
        <f>'Production Log'!Y432</f>
        <v/>
      </c>
      <c r="G432" s="0">
        <f>'Production Log'!Z432</f>
        <v/>
      </c>
      <c r="H432" s="0">
        <f>'Production Log'!C432</f>
        <v/>
      </c>
      <c r="I432" s="0">
        <f>IF(B432="Sold", "yes", IF(LEN(F432)&gt;1,IF(LEN(G432)&gt;1,IF(LEN(E432)&gt;1,IF(LEN(D432)&gt;1,"yes","no"),"no"),"no") ,"no"))</f>
        <v/>
      </c>
      <c r="J432" s="0">
        <f>IF(B432="Issues","yes", IF(B432="Cosmetic Issue", "yes", IF(B432="Perf Issue", "yes","")))</f>
        <v/>
      </c>
      <c r="K432" s="0">
        <f>IF(B432="Dead", "yes","")</f>
        <v/>
      </c>
      <c r="L432" s="0">
        <f>IF(K432="yes", "Dead", IF(LEN(D432)&lt;2,"Loose", (IF(B432="Sold","Shipped",IF(I432="yes","Assembled","Bonded")))))</f>
        <v/>
      </c>
      <c r="M432" s="0">
        <f>if(L432="Shipped",L432, IF(L432="Loose", L432, if(J432="yes", CONCATENATE("Pending ", L432), IF(I432="yes", IF(B432="Internal", "Internal", L432), IF(L432="Bonded", L432, CONCATENATE(L432, " Bonded"))))))</f>
        <v/>
      </c>
      <c r="N432" s="0">
        <f>if(len(C432)&lt;2, "", if(H432="yes", "certified", IF(ISERROR(SEARCH("TE",C432)), "PMI", "TE")))</f>
        <v/>
      </c>
      <c r="O432" s="0">
        <f>IF(L432="Shipped",'Production Log'!K432,"")</f>
        <v/>
      </c>
      <c r="P432" s="0">
        <f>IF(ISERROR(SEARCH("Bonded", M432)), CONCATENATE(M432," ", N432), M432)</f>
        <v/>
      </c>
      <c r="Q432" s="0" t="s">
        <v>124</v>
      </c>
      <c r="R432" s="0">
        <f>'Production Log'!L432</f>
        <v/>
      </c>
      <c r="S432" s="0" t="s">
        <v>120</v>
      </c>
      <c r="T432" s="0">
        <f>'Production Log'!M432</f>
        <v/>
      </c>
      <c r="U432" s="204">
        <f>'Production Log'!K432</f>
        <v/>
      </c>
      <c r="V432" s="204" t="s">
        <v>121</v>
      </c>
      <c r="W432" s="204" t="n"/>
    </row>
    <row r="433">
      <c r="A433" s="0">
        <f>'Production Log'!A433</f>
        <v/>
      </c>
      <c r="B433" s="0">
        <f>'Production Log'!B433</f>
        <v/>
      </c>
      <c r="C433" s="0">
        <f>'Production Log'!F433</f>
        <v/>
      </c>
      <c r="D433" s="0">
        <f>'Production Log'!W433</f>
        <v/>
      </c>
      <c r="E433" s="0">
        <f>'Production Log'!X433</f>
        <v/>
      </c>
      <c r="F433" s="0">
        <f>'Production Log'!Y433</f>
        <v/>
      </c>
      <c r="G433" s="0">
        <f>'Production Log'!Z433</f>
        <v/>
      </c>
      <c r="H433" s="0">
        <f>'Production Log'!C433</f>
        <v/>
      </c>
      <c r="I433" s="0">
        <f>IF(B433="Sold", "yes", IF(LEN(F433)&gt;1,IF(LEN(G433)&gt;1,IF(LEN(E433)&gt;1,IF(LEN(D433)&gt;1,"yes","no"),"no"),"no") ,"no"))</f>
        <v/>
      </c>
      <c r="J433" s="0">
        <f>IF(B433="Issues","yes", IF(B433="Cosmetic Issue", "yes", IF(B433="Perf Issue", "yes","")))</f>
        <v/>
      </c>
      <c r="K433" s="0">
        <f>IF(B433="Dead", "yes","")</f>
        <v/>
      </c>
      <c r="L433" s="0">
        <f>IF(K433="yes", "Dead", IF(LEN(D433)&lt;2,"Loose", (IF(B433="Sold","Shipped",IF(I433="yes","Assembled","Bonded")))))</f>
        <v/>
      </c>
      <c r="M433" s="0">
        <f>if(L433="Shipped",L433, IF(L433="Loose", L433, if(J433="yes", CONCATENATE("Pending ", L433), IF(I433="yes", IF(B433="Internal", "Internal", L433), IF(L433="Bonded", L433, CONCATENATE(L433, " Bonded"))))))</f>
        <v/>
      </c>
      <c r="N433" s="0">
        <f>if(len(C433)&lt;2, "", if(H433="yes", "certified", IF(ISERROR(SEARCH("TE",C433)), "PMI", "TE")))</f>
        <v/>
      </c>
      <c r="O433" s="0">
        <f>IF(L433="Shipped",'Production Log'!K433,"")</f>
        <v/>
      </c>
      <c r="P433" s="0">
        <f>IF(ISERROR(SEARCH("Bonded", M433)), CONCATENATE(M433," ", N433), M433)</f>
        <v/>
      </c>
      <c r="Q433" s="0" t="s">
        <v>124</v>
      </c>
      <c r="R433" s="0">
        <f>'Production Log'!L433</f>
        <v/>
      </c>
      <c r="S433" s="0" t="s">
        <v>120</v>
      </c>
      <c r="T433" s="0">
        <f>'Production Log'!M433</f>
        <v/>
      </c>
      <c r="U433" s="204">
        <f>'Production Log'!K433</f>
        <v/>
      </c>
      <c r="V433" s="204" t="s">
        <v>121</v>
      </c>
      <c r="W433" s="204" t="n"/>
    </row>
    <row r="434">
      <c r="A434" s="0">
        <f>'Production Log'!A434</f>
        <v/>
      </c>
      <c r="B434" s="0">
        <f>'Production Log'!B434</f>
        <v/>
      </c>
      <c r="C434" s="0">
        <f>'Production Log'!F434</f>
        <v/>
      </c>
      <c r="D434" s="0">
        <f>'Production Log'!W434</f>
        <v/>
      </c>
      <c r="E434" s="0">
        <f>'Production Log'!X434</f>
        <v/>
      </c>
      <c r="F434" s="0">
        <f>'Production Log'!Y434</f>
        <v/>
      </c>
      <c r="G434" s="0">
        <f>'Production Log'!Z434</f>
        <v/>
      </c>
      <c r="H434" s="0">
        <f>'Production Log'!C434</f>
        <v/>
      </c>
      <c r="I434" s="0">
        <f>IF(B434="Sold", "yes", IF(LEN(F434)&gt;1,IF(LEN(G434)&gt;1,IF(LEN(E434)&gt;1,IF(LEN(D434)&gt;1,"yes","no"),"no"),"no") ,"no"))</f>
        <v/>
      </c>
      <c r="J434" s="0">
        <f>IF(B434="Issues","yes", IF(B434="Cosmetic Issue", "yes", IF(B434="Perf Issue", "yes","")))</f>
        <v/>
      </c>
      <c r="K434" s="0">
        <f>IF(B434="Dead", "yes","")</f>
        <v/>
      </c>
      <c r="L434" s="0">
        <f>IF(K434="yes", "Dead", IF(LEN(D434)&lt;2,"Loose", (IF(B434="Sold","Shipped",IF(I434="yes","Assembled","Bonded")))))</f>
        <v/>
      </c>
      <c r="M434" s="0">
        <f>if(L434="Shipped",L434, IF(L434="Loose", L434, if(J434="yes", CONCATENATE("Pending ", L434), IF(I434="yes", IF(B434="Internal", "Internal", L434), IF(L434="Bonded", L434, CONCATENATE(L434, " Bonded"))))))</f>
        <v/>
      </c>
      <c r="N434" s="0">
        <f>if(len(C434)&lt;2, "", if(H434="yes", "certified", IF(ISERROR(SEARCH("TE",C434)), "PMI", "TE")))</f>
        <v/>
      </c>
      <c r="O434" s="0">
        <f>IF(L434="Shipped",'Production Log'!K434,"")</f>
        <v/>
      </c>
      <c r="P434" s="0">
        <f>IF(ISERROR(SEARCH("Bonded", M434)), CONCATENATE(M434," ", N434), M434)</f>
        <v/>
      </c>
      <c r="Q434" s="0" t="s">
        <v>124</v>
      </c>
      <c r="R434" s="0">
        <f>'Production Log'!L434</f>
        <v/>
      </c>
      <c r="S434" s="0" t="s">
        <v>117</v>
      </c>
      <c r="T434" s="0">
        <f>'Production Log'!M434</f>
        <v/>
      </c>
      <c r="U434" s="204">
        <f>'Production Log'!K434</f>
        <v/>
      </c>
      <c r="V434" s="204" t="n"/>
      <c r="W434" s="204" t="n"/>
    </row>
    <row r="435">
      <c r="A435" s="0">
        <f>'Production Log'!A435</f>
        <v/>
      </c>
      <c r="B435" s="0">
        <f>'Production Log'!B435</f>
        <v/>
      </c>
      <c r="C435" s="0">
        <f>'Production Log'!F435</f>
        <v/>
      </c>
      <c r="D435" s="0">
        <f>'Production Log'!W435</f>
        <v/>
      </c>
      <c r="E435" s="0">
        <f>'Production Log'!X435</f>
        <v/>
      </c>
      <c r="F435" s="0">
        <f>'Production Log'!Y435</f>
        <v/>
      </c>
      <c r="G435" s="0">
        <f>'Production Log'!Z435</f>
        <v/>
      </c>
      <c r="H435" s="0">
        <f>'Production Log'!C435</f>
        <v/>
      </c>
      <c r="I435" s="0">
        <f>IF(B435="Sold", "yes", IF(LEN(F435)&gt;1,IF(LEN(G435)&gt;1,IF(LEN(E435)&gt;1,IF(LEN(D435)&gt;1,"yes","no"),"no"),"no") ,"no"))</f>
        <v/>
      </c>
      <c r="J435" s="0">
        <f>IF(B435="Issues","yes", IF(B435="Cosmetic Issue", "yes", IF(B435="Perf Issue", "yes","")))</f>
        <v/>
      </c>
      <c r="K435" s="0">
        <f>IF(B435="Dead", "yes","")</f>
        <v/>
      </c>
      <c r="L435" s="0">
        <f>IF(K435="yes", "Dead", IF(LEN(D435)&lt;2,"Loose", (IF(B435="Sold","Shipped",IF(I435="yes","Assembled","Bonded")))))</f>
        <v/>
      </c>
      <c r="M435" s="0">
        <f>if(L435="Shipped",L435, IF(L435="Loose", L435, if(J435="yes", CONCATENATE("Pending ", L435), IF(I435="yes", IF(B435="Internal", "Internal", L435), IF(L435="Bonded", L435, CONCATENATE(L435, " Bonded"))))))</f>
        <v/>
      </c>
      <c r="N435" s="0">
        <f>if(len(C435)&lt;2, "", if(H435="yes", "certified", IF(ISERROR(SEARCH("TE",C435)), "PMI", "TE")))</f>
        <v/>
      </c>
      <c r="O435" s="0">
        <f>IF(L435="Shipped",'Production Log'!K435,"")</f>
        <v/>
      </c>
      <c r="P435" s="0">
        <f>IF(ISERROR(SEARCH("Bonded", M435)), CONCATENATE(M435," ", N435), M435)</f>
        <v/>
      </c>
      <c r="Q435" s="0" t="s">
        <v>124</v>
      </c>
      <c r="R435" s="0">
        <f>'Production Log'!L435</f>
        <v/>
      </c>
      <c r="S435" s="0" t="s">
        <v>75</v>
      </c>
      <c r="T435" s="0">
        <f>'Production Log'!M435</f>
        <v/>
      </c>
      <c r="U435" s="204">
        <f>'Production Log'!K435</f>
        <v/>
      </c>
      <c r="V435" s="204" t="s">
        <v>76</v>
      </c>
      <c r="W435" s="204" t="n"/>
    </row>
    <row r="436">
      <c r="A436" s="0">
        <f>'Production Log'!A436</f>
        <v/>
      </c>
      <c r="B436" s="0">
        <f>'Production Log'!B436</f>
        <v/>
      </c>
      <c r="C436" s="0">
        <f>'Production Log'!F436</f>
        <v/>
      </c>
      <c r="D436" s="0">
        <f>'Production Log'!W436</f>
        <v/>
      </c>
      <c r="E436" s="0">
        <f>'Production Log'!X436</f>
        <v/>
      </c>
      <c r="F436" s="0">
        <f>'Production Log'!Y436</f>
        <v/>
      </c>
      <c r="G436" s="0">
        <f>'Production Log'!Z436</f>
        <v/>
      </c>
      <c r="H436" s="0">
        <f>'Production Log'!C436</f>
        <v/>
      </c>
      <c r="I436" s="0">
        <f>IF(B436="Sold", "yes", IF(LEN(F436)&gt;1,IF(LEN(G436)&gt;1,IF(LEN(E436)&gt;1,IF(LEN(D436)&gt;1,"yes","no"),"no"),"no") ,"no"))</f>
        <v/>
      </c>
      <c r="J436" s="0">
        <f>IF(B436="Issues","yes", IF(B436="Cosmetic Issue", "yes", IF(B436="Perf Issue", "yes","")))</f>
        <v/>
      </c>
      <c r="K436" s="0">
        <f>IF(B436="Dead", "yes","")</f>
        <v/>
      </c>
      <c r="L436" s="0">
        <f>IF(K436="yes", "Dead", IF(LEN(D436)&lt;2,"Loose", (IF(B436="Sold","Shipped",IF(I436="yes","Assembled","Bonded")))))</f>
        <v/>
      </c>
      <c r="M436" s="0">
        <f>if(L436="Shipped",L436, IF(L436="Loose", L436, if(J436="yes", CONCATENATE("Pending ", L436), IF(I436="yes", IF(B436="Internal", "Internal", L436), IF(L436="Bonded", L436, CONCATENATE(L436, " Bonded"))))))</f>
        <v/>
      </c>
      <c r="N436" s="0">
        <f>if(len(C436)&lt;2, "", if(H436="yes", "certified", IF(ISERROR(SEARCH("TE",C436)), "PMI", "TE")))</f>
        <v/>
      </c>
      <c r="O436" s="0">
        <f>IF(L436="Shipped",'Production Log'!K436,"")</f>
        <v/>
      </c>
      <c r="P436" s="0">
        <f>IF(ISERROR(SEARCH("Bonded", M436)), CONCATENATE(M436," ", N436), M436)</f>
        <v/>
      </c>
      <c r="Q436" s="0" t="s">
        <v>124</v>
      </c>
      <c r="R436" s="0">
        <f>'Production Log'!L436</f>
        <v/>
      </c>
      <c r="S436" s="0" t="s">
        <v>103</v>
      </c>
      <c r="T436" s="0">
        <f>'Production Log'!M436</f>
        <v/>
      </c>
      <c r="U436" s="204">
        <f>'Production Log'!K436</f>
        <v/>
      </c>
      <c r="V436" s="204" t="s">
        <v>104</v>
      </c>
      <c r="W436" s="204" t="n"/>
    </row>
    <row r="437">
      <c r="A437" s="0">
        <f>'Production Log'!A437</f>
        <v/>
      </c>
      <c r="B437" s="0">
        <f>'Production Log'!B437</f>
        <v/>
      </c>
      <c r="C437" s="0">
        <f>'Production Log'!F437</f>
        <v/>
      </c>
      <c r="D437" s="0">
        <f>'Production Log'!W437</f>
        <v/>
      </c>
      <c r="E437" s="0">
        <f>'Production Log'!X437</f>
        <v/>
      </c>
      <c r="F437" s="0">
        <f>'Production Log'!Y437</f>
        <v/>
      </c>
      <c r="G437" s="0">
        <f>'Production Log'!Z437</f>
        <v/>
      </c>
      <c r="H437" s="0">
        <f>'Production Log'!C437</f>
        <v/>
      </c>
      <c r="I437" s="0">
        <f>IF(B437="Sold", "yes", IF(LEN(F437)&gt;1,IF(LEN(G437)&gt;1,IF(LEN(E437)&gt;1,IF(LEN(D437)&gt;1,"yes","no"),"no"),"no") ,"no"))</f>
        <v/>
      </c>
      <c r="J437" s="0">
        <f>IF(B437="Issues","yes", IF(B437="Cosmetic Issue", "yes", IF(B437="Perf Issue", "yes","")))</f>
        <v/>
      </c>
      <c r="K437" s="0">
        <f>IF(B437="Dead", "yes","")</f>
        <v/>
      </c>
      <c r="L437" s="0">
        <f>IF(K437="yes", "Dead", IF(LEN(D437)&lt;2,"Loose", (IF(B437="Sold","Shipped",IF(I437="yes","Assembled","Bonded")))))</f>
        <v/>
      </c>
      <c r="M437" s="0">
        <f>if(L437="Shipped",L437, IF(L437="Loose", L437, if(J437="yes", CONCATENATE("Pending ", L437), IF(I437="yes", IF(B437="Internal", "Internal", L437), IF(L437="Bonded", L437, CONCATENATE(L437, " Bonded"))))))</f>
        <v/>
      </c>
      <c r="N437" s="0">
        <f>if(len(C437)&lt;2, "", if(H437="yes", "certified", IF(ISERROR(SEARCH("TE",C437)), "PMI", "TE")))</f>
        <v/>
      </c>
      <c r="O437" s="0">
        <f>IF(L437="Shipped",'Production Log'!K437,"")</f>
        <v/>
      </c>
      <c r="P437" s="0">
        <f>IF(ISERROR(SEARCH("Bonded", M437)), CONCATENATE(M437," ", N437), M437)</f>
        <v/>
      </c>
      <c r="Q437" s="0" t="s">
        <v>124</v>
      </c>
      <c r="R437" s="0">
        <f>'Production Log'!L437</f>
        <v/>
      </c>
      <c r="S437" s="0" t="s">
        <v>103</v>
      </c>
      <c r="T437" s="0">
        <f>'Production Log'!M437</f>
        <v/>
      </c>
      <c r="U437" s="204">
        <f>'Production Log'!K437</f>
        <v/>
      </c>
      <c r="V437" s="204" t="s">
        <v>104</v>
      </c>
      <c r="W437" s="204" t="n"/>
    </row>
    <row r="438">
      <c r="A438" s="0">
        <f>'Production Log'!A438</f>
        <v/>
      </c>
      <c r="B438" s="0">
        <f>'Production Log'!B438</f>
        <v/>
      </c>
      <c r="C438" s="0">
        <f>'Production Log'!F438</f>
        <v/>
      </c>
      <c r="D438" s="0">
        <f>'Production Log'!W438</f>
        <v/>
      </c>
      <c r="E438" s="0">
        <f>'Production Log'!X438</f>
        <v/>
      </c>
      <c r="F438" s="0">
        <f>'Production Log'!Y438</f>
        <v/>
      </c>
      <c r="G438" s="0">
        <f>'Production Log'!Z438</f>
        <v/>
      </c>
      <c r="H438" s="0">
        <f>'Production Log'!C438</f>
        <v/>
      </c>
      <c r="I438" s="0">
        <f>IF(B438="Sold", "yes", IF(LEN(F438)&gt;1,IF(LEN(G438)&gt;1,IF(LEN(E438)&gt;1,IF(LEN(D438)&gt;1,"yes","no"),"no"),"no") ,"no"))</f>
        <v/>
      </c>
      <c r="J438" s="0">
        <f>IF(B438="Issues","yes", IF(B438="Cosmetic Issue", "yes", IF(B438="Perf Issue", "yes","")))</f>
        <v/>
      </c>
      <c r="K438" s="0">
        <f>IF(B438="Dead", "yes","")</f>
        <v/>
      </c>
      <c r="L438" s="0">
        <f>IF(K438="yes", "Dead", IF(LEN(D438)&lt;2,"Loose", (IF(B438="Sold","Shipped",IF(I438="yes","Assembled","Bonded")))))</f>
        <v/>
      </c>
      <c r="M438" s="0">
        <f>if(L438="Shipped",L438, IF(L438="Loose", L438, if(J438="yes", CONCATENATE("Pending ", L438), IF(I438="yes", IF(B438="Internal", "Internal", L438), IF(L438="Bonded", L438, CONCATENATE(L438, " Bonded"))))))</f>
        <v/>
      </c>
      <c r="N438" s="0">
        <f>if(len(C438)&lt;2, "", if(H438="yes", "certified", IF(ISERROR(SEARCH("TE",C438)), "PMI", "TE")))</f>
        <v/>
      </c>
      <c r="O438" s="0">
        <f>IF(L438="Shipped",'Production Log'!K438,"")</f>
        <v/>
      </c>
      <c r="P438" s="0">
        <f>IF(ISERROR(SEARCH("Bonded", M438)), CONCATENATE(M438," ", N438), M438)</f>
        <v/>
      </c>
      <c r="Q438" s="0" t="s">
        <v>124</v>
      </c>
      <c r="R438" s="0">
        <f>'Production Log'!L438</f>
        <v/>
      </c>
      <c r="S438" s="0" t="s">
        <v>75</v>
      </c>
      <c r="T438" s="0">
        <f>'Production Log'!M438</f>
        <v/>
      </c>
      <c r="U438" s="204">
        <f>'Production Log'!K438</f>
        <v/>
      </c>
      <c r="V438" s="204" t="s">
        <v>76</v>
      </c>
      <c r="W438" s="204" t="n"/>
    </row>
    <row r="439">
      <c r="A439" s="0">
        <f>'Production Log'!A439</f>
        <v/>
      </c>
      <c r="B439" s="0">
        <f>'Production Log'!B439</f>
        <v/>
      </c>
      <c r="C439" s="0">
        <f>'Production Log'!F439</f>
        <v/>
      </c>
      <c r="D439" s="0">
        <f>'Production Log'!W439</f>
        <v/>
      </c>
      <c r="E439" s="0">
        <f>'Production Log'!X439</f>
        <v/>
      </c>
      <c r="F439" s="0">
        <f>'Production Log'!Y439</f>
        <v/>
      </c>
      <c r="G439" s="0">
        <f>'Production Log'!Z439</f>
        <v/>
      </c>
      <c r="H439" s="0">
        <f>'Production Log'!C439</f>
        <v/>
      </c>
      <c r="I439" s="0">
        <f>IF(B439="Sold", "yes", IF(LEN(F439)&gt;1,IF(LEN(G439)&gt;1,IF(LEN(E439)&gt;1,IF(LEN(D439)&gt;1,"yes","no"),"no"),"no") ,"no"))</f>
        <v/>
      </c>
      <c r="J439" s="0">
        <f>IF(B439="Issues","yes", IF(B439="Cosmetic Issue", "yes", IF(B439="Perf Issue", "yes","")))</f>
        <v/>
      </c>
      <c r="K439" s="0">
        <f>IF(B439="Dead", "yes","")</f>
        <v/>
      </c>
      <c r="L439" s="0">
        <f>IF(K439="yes", "Dead", IF(LEN(D439)&lt;2,"Loose", (IF(B439="Sold","Shipped",IF(I439="yes","Assembled","Bonded")))))</f>
        <v/>
      </c>
      <c r="M439" s="0">
        <f>if(L439="Shipped",L439, IF(L439="Loose", L439, if(J439="yes", CONCATENATE("Pending ", L439), IF(I439="yes", IF(B439="Internal", "Internal", L439), IF(L439="Bonded", L439, CONCATENATE(L439, " Bonded"))))))</f>
        <v/>
      </c>
      <c r="N439" s="0">
        <f>if(len(C439)&lt;2, "", if(H439="yes", "certified", IF(ISERROR(SEARCH("TE",C439)), "PMI", "TE")))</f>
        <v/>
      </c>
      <c r="O439" s="0">
        <f>IF(L439="Shipped",'Production Log'!K439,"")</f>
        <v/>
      </c>
      <c r="P439" s="0">
        <f>IF(ISERROR(SEARCH("Bonded", M439)), CONCATENATE(M439," ", N439), M439)</f>
        <v/>
      </c>
      <c r="Q439" s="0" t="s">
        <v>124</v>
      </c>
      <c r="R439" s="0">
        <f>'Production Log'!L439</f>
        <v/>
      </c>
      <c r="S439" s="0" t="s">
        <v>103</v>
      </c>
      <c r="T439" s="0">
        <f>'Production Log'!M439</f>
        <v/>
      </c>
      <c r="U439" s="204">
        <f>'Production Log'!K439</f>
        <v/>
      </c>
      <c r="V439" s="204" t="s">
        <v>104</v>
      </c>
      <c r="W439" s="204" t="n"/>
    </row>
    <row r="440">
      <c r="A440" s="0">
        <f>'Production Log'!A440</f>
        <v/>
      </c>
      <c r="B440" s="0">
        <f>'Production Log'!B440</f>
        <v/>
      </c>
      <c r="C440" s="0">
        <f>'Production Log'!F440</f>
        <v/>
      </c>
      <c r="D440" s="0">
        <f>'Production Log'!W440</f>
        <v/>
      </c>
      <c r="E440" s="0">
        <f>'Production Log'!X440</f>
        <v/>
      </c>
      <c r="F440" s="0">
        <f>'Production Log'!Y440</f>
        <v/>
      </c>
      <c r="G440" s="0">
        <f>'Production Log'!Z440</f>
        <v/>
      </c>
      <c r="H440" s="0">
        <f>'Production Log'!C440</f>
        <v/>
      </c>
      <c r="I440" s="0">
        <f>IF(B440="Sold", "yes", IF(LEN(F440)&gt;1,IF(LEN(G440)&gt;1,IF(LEN(E440)&gt;1,IF(LEN(D440)&gt;1,"yes","no"),"no"),"no") ,"no"))</f>
        <v/>
      </c>
      <c r="J440" s="0">
        <f>IF(B440="Issues","yes", IF(B440="Cosmetic Issue", "yes", IF(B440="Perf Issue", "yes","")))</f>
        <v/>
      </c>
      <c r="K440" s="0">
        <f>IF(B440="Dead", "yes","")</f>
        <v/>
      </c>
      <c r="L440" s="0">
        <f>IF(K440="yes", "Dead", IF(LEN(D440)&lt;2,"Loose", (IF(B440="Sold","Shipped",IF(I440="yes","Assembled","Bonded")))))</f>
        <v/>
      </c>
      <c r="M440" s="0">
        <f>if(L440="Shipped",L440, IF(L440="Loose", L440, if(J440="yes", CONCATENATE("Pending ", L440), IF(I440="yes", IF(B440="Internal", "Internal", L440), IF(L440="Bonded", L440, CONCATENATE(L440, " Bonded"))))))</f>
        <v/>
      </c>
      <c r="N440" s="0">
        <f>if(len(C440)&lt;2, "", if(H440="yes", "certified", IF(ISERROR(SEARCH("TE",C440)), "PMI", "TE")))</f>
        <v/>
      </c>
      <c r="O440" s="0">
        <f>IF(L440="Shipped",'Production Log'!K440,"")</f>
        <v/>
      </c>
      <c r="P440" s="0">
        <f>IF(ISERROR(SEARCH("Bonded", M440)), CONCATENATE(M440," ", N440), M440)</f>
        <v/>
      </c>
      <c r="Q440" s="0" t="s">
        <v>124</v>
      </c>
      <c r="R440" s="0">
        <f>'Production Log'!L440</f>
        <v/>
      </c>
      <c r="S440" s="0" t="s">
        <v>117</v>
      </c>
      <c r="T440" s="0">
        <f>'Production Log'!M440</f>
        <v/>
      </c>
      <c r="U440" s="204">
        <f>'Production Log'!K440</f>
        <v/>
      </c>
      <c r="V440" s="204" t="n"/>
      <c r="W440" s="204" t="n"/>
    </row>
    <row r="441">
      <c r="A441" s="0">
        <f>'Production Log'!A441</f>
        <v/>
      </c>
      <c r="B441" s="0">
        <f>'Production Log'!B441</f>
        <v/>
      </c>
      <c r="C441" s="0">
        <f>'Production Log'!F441</f>
        <v/>
      </c>
      <c r="D441" s="0">
        <f>'Production Log'!W441</f>
        <v/>
      </c>
      <c r="E441" s="0">
        <f>'Production Log'!X441</f>
        <v/>
      </c>
      <c r="F441" s="0">
        <f>'Production Log'!Y441</f>
        <v/>
      </c>
      <c r="G441" s="0">
        <f>'Production Log'!Z441</f>
        <v/>
      </c>
      <c r="H441" s="0">
        <f>'Production Log'!C441</f>
        <v/>
      </c>
      <c r="I441" s="0">
        <f>IF(B441="Sold", "yes", IF(LEN(F441)&gt;1,IF(LEN(G441)&gt;1,IF(LEN(E441)&gt;1,IF(LEN(D441)&gt;1,"yes","no"),"no"),"no") ,"no"))</f>
        <v/>
      </c>
      <c r="J441" s="0">
        <f>IF(B441="Issues","yes", IF(B441="Cosmetic Issue", "yes", IF(B441="Perf Issue", "yes","")))</f>
        <v/>
      </c>
      <c r="K441" s="0">
        <f>IF(B441="Dead", "yes","")</f>
        <v/>
      </c>
      <c r="L441" s="0">
        <f>IF(K441="yes", "Dead", IF(LEN(D441)&lt;2,"Loose", (IF(B441="Sold","Shipped",IF(I441="yes","Assembled","Bonded")))))</f>
        <v/>
      </c>
      <c r="M441" s="0">
        <f>if(L441="Shipped",L441, IF(L441="Loose", L441, if(J441="yes", CONCATENATE("Pending ", L441), IF(I441="yes", IF(B441="Internal", "Internal", L441), IF(L441="Bonded", L441, CONCATENATE(L441, " Bonded"))))))</f>
        <v/>
      </c>
      <c r="N441" s="0">
        <f>if(len(C441)&lt;2, "", if(H441="yes", "certified", IF(ISERROR(SEARCH("TE",C441)), "PMI", "TE")))</f>
        <v/>
      </c>
      <c r="O441" s="0">
        <f>IF(L441="Shipped",'Production Log'!K441,"")</f>
        <v/>
      </c>
      <c r="P441" s="0">
        <f>IF(ISERROR(SEARCH("Bonded", M441)), CONCATENATE(M441," ", N441), M441)</f>
        <v/>
      </c>
      <c r="Q441" s="0" t="s">
        <v>124</v>
      </c>
      <c r="R441" s="0">
        <f>'Production Log'!L441</f>
        <v/>
      </c>
      <c r="S441" s="0" t="s">
        <v>118</v>
      </c>
      <c r="T441" s="0">
        <f>'Production Log'!M441</f>
        <v/>
      </c>
      <c r="U441" s="204">
        <f>'Production Log'!K441</f>
        <v/>
      </c>
      <c r="V441" s="204" t="n"/>
      <c r="W441" s="204" t="n"/>
    </row>
    <row r="442">
      <c r="A442" s="0">
        <f>'Production Log'!A442</f>
        <v/>
      </c>
      <c r="B442" s="0">
        <f>'Production Log'!B442</f>
        <v/>
      </c>
      <c r="C442" s="0">
        <f>'Production Log'!F442</f>
        <v/>
      </c>
      <c r="D442" s="0">
        <f>'Production Log'!W442</f>
        <v/>
      </c>
      <c r="E442" s="0">
        <f>'Production Log'!X442</f>
        <v/>
      </c>
      <c r="F442" s="0">
        <f>'Production Log'!Y442</f>
        <v/>
      </c>
      <c r="G442" s="0">
        <f>'Production Log'!Z442</f>
        <v/>
      </c>
      <c r="H442" s="0">
        <f>'Production Log'!C442</f>
        <v/>
      </c>
      <c r="I442" s="0">
        <f>IF(B442="Sold", "yes", IF(LEN(F442)&gt;1,IF(LEN(G442)&gt;1,IF(LEN(E442)&gt;1,IF(LEN(D442)&gt;1,"yes","no"),"no"),"no") ,"no"))</f>
        <v/>
      </c>
      <c r="J442" s="0">
        <f>IF(B442="Issues","yes", IF(B442="Cosmetic Issue", "yes", IF(B442="Perf Issue", "yes","")))</f>
        <v/>
      </c>
      <c r="K442" s="0">
        <f>IF(B442="Dead", "yes","")</f>
        <v/>
      </c>
      <c r="L442" s="0">
        <f>IF(K442="yes", "Dead", IF(LEN(D442)&lt;2,"Loose", (IF(B442="Sold","Shipped",IF(I442="yes","Assembled","Bonded")))))</f>
        <v/>
      </c>
      <c r="M442" s="0">
        <f>if(L442="Shipped",L442, IF(L442="Loose", L442, if(J442="yes", CONCATENATE("Pending ", L442), IF(I442="yes", IF(B442="Internal", "Internal", L442), IF(L442="Bonded", L442, CONCATENATE(L442, " Bonded"))))))</f>
        <v/>
      </c>
      <c r="N442" s="0">
        <f>if(len(C442)&lt;2, "", if(H442="yes", "certified", IF(ISERROR(SEARCH("TE",C442)), "PMI", "TE")))</f>
        <v/>
      </c>
      <c r="O442" s="0">
        <f>IF(L442="Shipped",'Production Log'!K442,"")</f>
        <v/>
      </c>
      <c r="P442" s="0">
        <f>IF(ISERROR(SEARCH("Bonded", M442)), CONCATENATE(M442," ", N442), M442)</f>
        <v/>
      </c>
      <c r="Q442" s="0" t="s">
        <v>124</v>
      </c>
      <c r="R442" s="0">
        <f>'Production Log'!L442</f>
        <v/>
      </c>
      <c r="S442" s="0" t="s">
        <v>118</v>
      </c>
      <c r="T442" s="0">
        <f>'Production Log'!M442</f>
        <v/>
      </c>
      <c r="U442" s="204">
        <f>'Production Log'!K442</f>
        <v/>
      </c>
      <c r="V442" s="204" t="n"/>
      <c r="W442" s="204" t="n"/>
    </row>
    <row r="443">
      <c r="A443" s="0">
        <f>'Production Log'!A443</f>
        <v/>
      </c>
      <c r="B443" s="0">
        <f>'Production Log'!B443</f>
        <v/>
      </c>
      <c r="C443" s="0">
        <f>'Production Log'!F443</f>
        <v/>
      </c>
      <c r="D443" s="0">
        <f>'Production Log'!W443</f>
        <v/>
      </c>
      <c r="E443" s="0">
        <f>'Production Log'!X443</f>
        <v/>
      </c>
      <c r="F443" s="0">
        <f>'Production Log'!Y443</f>
        <v/>
      </c>
      <c r="G443" s="0">
        <f>'Production Log'!Z443</f>
        <v/>
      </c>
      <c r="H443" s="0">
        <f>'Production Log'!C443</f>
        <v/>
      </c>
      <c r="I443" s="0">
        <f>IF(B443="Sold", "yes", IF(LEN(F443)&gt;1,IF(LEN(G443)&gt;1,IF(LEN(E443)&gt;1,IF(LEN(D443)&gt;1,"yes","no"),"no"),"no") ,"no"))</f>
        <v/>
      </c>
      <c r="J443" s="0">
        <f>IF(B443="Issues","yes", IF(B443="Cosmetic Issue", "yes", IF(B443="Perf Issue", "yes","")))</f>
        <v/>
      </c>
      <c r="K443" s="0">
        <f>IF(B443="Dead", "yes","")</f>
        <v/>
      </c>
      <c r="L443" s="0">
        <f>IF(K443="yes", "Dead", IF(LEN(D443)&lt;2,"Loose", (IF(B443="Sold","Shipped",IF(I443="yes","Assembled","Bonded")))))</f>
        <v/>
      </c>
      <c r="M443" s="0">
        <f>if(L443="Shipped",L443, IF(L443="Loose", L443, if(J443="yes", CONCATENATE("Pending ", L443), IF(I443="yes", IF(B443="Internal", "Internal", L443), IF(L443="Bonded", L443, CONCATENATE(L443, " Bonded"))))))</f>
        <v/>
      </c>
      <c r="N443" s="0">
        <f>if(len(C443)&lt;2, "", if(H443="yes", "certified", IF(ISERROR(SEARCH("TE",C443)), "PMI", "TE")))</f>
        <v/>
      </c>
      <c r="O443" s="0">
        <f>IF(L443="Shipped",'Production Log'!K443,"")</f>
        <v/>
      </c>
      <c r="P443" s="0">
        <f>IF(ISERROR(SEARCH("Bonded", M443)), CONCATENATE(M443," ", N443), M443)</f>
        <v/>
      </c>
      <c r="Q443" s="0" t="s">
        <v>124</v>
      </c>
      <c r="R443" s="0">
        <f>'Production Log'!L443</f>
        <v/>
      </c>
      <c r="S443" s="0" t="s">
        <v>118</v>
      </c>
      <c r="T443" s="0">
        <f>'Production Log'!M443</f>
        <v/>
      </c>
      <c r="U443" s="204">
        <f>'Production Log'!K443</f>
        <v/>
      </c>
      <c r="V443" s="204" t="n"/>
      <c r="W443" s="204" t="n"/>
    </row>
    <row r="444">
      <c r="A444" s="0">
        <f>'Production Log'!A444</f>
        <v/>
      </c>
      <c r="B444" s="0">
        <f>'Production Log'!B444</f>
        <v/>
      </c>
      <c r="C444" s="0">
        <f>'Production Log'!F444</f>
        <v/>
      </c>
      <c r="D444" s="0">
        <f>'Production Log'!W444</f>
        <v/>
      </c>
      <c r="E444" s="0">
        <f>'Production Log'!X444</f>
        <v/>
      </c>
      <c r="F444" s="0">
        <f>'Production Log'!Y444</f>
        <v/>
      </c>
      <c r="G444" s="0">
        <f>'Production Log'!Z444</f>
        <v/>
      </c>
      <c r="H444" s="0">
        <f>'Production Log'!C444</f>
        <v/>
      </c>
      <c r="I444" s="0">
        <f>IF(B444="Sold", "yes", IF(LEN(F444)&gt;1,IF(LEN(G444)&gt;1,IF(LEN(E444)&gt;1,IF(LEN(D444)&gt;1,"yes","no"),"no"),"no") ,"no"))</f>
        <v/>
      </c>
      <c r="J444" s="0">
        <f>IF(B444="Issues","yes", IF(B444="Cosmetic Issue", "yes", IF(B444="Perf Issue", "yes","")))</f>
        <v/>
      </c>
      <c r="K444" s="0">
        <f>IF(B444="Dead", "yes","")</f>
        <v/>
      </c>
      <c r="L444" s="0">
        <f>IF(K444="yes", "Dead", IF(LEN(D444)&lt;2,"Loose", (IF(B444="Sold","Shipped",IF(I444="yes","Assembled","Bonded")))))</f>
        <v/>
      </c>
      <c r="M444" s="0">
        <f>if(L444="Shipped",L444, IF(L444="Loose", L444, if(J444="yes", CONCATENATE("Pending ", L444), IF(I444="yes", IF(B444="Internal", "Internal", L444), IF(L444="Bonded", L444, CONCATENATE(L444, " Bonded"))))))</f>
        <v/>
      </c>
      <c r="N444" s="0">
        <f>if(len(C444)&lt;2, "", if(H444="yes", "certified", IF(ISERROR(SEARCH("TE",C444)), "PMI", "TE")))</f>
        <v/>
      </c>
      <c r="O444" s="0">
        <f>IF(L444="Shipped",'Production Log'!K444,"")</f>
        <v/>
      </c>
      <c r="P444" s="0">
        <f>IF(ISERROR(SEARCH("Bonded", M444)), CONCATENATE(M444," ", N444), M444)</f>
        <v/>
      </c>
      <c r="Q444" s="0" t="s">
        <v>124</v>
      </c>
      <c r="R444" s="0">
        <f>'Production Log'!L444</f>
        <v/>
      </c>
      <c r="S444" s="0" t="s">
        <v>127</v>
      </c>
      <c r="T444" s="0">
        <f>'Production Log'!M444</f>
        <v/>
      </c>
      <c r="U444" s="204">
        <f>'Production Log'!K444</f>
        <v/>
      </c>
      <c r="V444" s="204" t="s">
        <v>128</v>
      </c>
      <c r="W444" s="204" t="n"/>
    </row>
    <row r="445">
      <c r="A445" s="0">
        <f>'Production Log'!A445</f>
        <v/>
      </c>
      <c r="B445" s="0">
        <f>'Production Log'!B445</f>
        <v/>
      </c>
      <c r="C445" s="0">
        <f>'Production Log'!F445</f>
        <v/>
      </c>
      <c r="D445" s="0">
        <f>'Production Log'!W445</f>
        <v/>
      </c>
      <c r="E445" s="0">
        <f>'Production Log'!X445</f>
        <v/>
      </c>
      <c r="F445" s="0">
        <f>'Production Log'!Y445</f>
        <v/>
      </c>
      <c r="G445" s="0">
        <f>'Production Log'!Z445</f>
        <v/>
      </c>
      <c r="H445" s="0">
        <f>'Production Log'!C445</f>
        <v/>
      </c>
      <c r="I445" s="0">
        <f>IF(B445="Sold", "yes", IF(LEN(F445)&gt;1,IF(LEN(G445)&gt;1,IF(LEN(E445)&gt;1,IF(LEN(D445)&gt;1,"yes","no"),"no"),"no") ,"no"))</f>
        <v/>
      </c>
      <c r="J445" s="0">
        <f>IF(B445="Issues","yes", IF(B445="Cosmetic Issue", "yes", IF(B445="Perf Issue", "yes","")))</f>
        <v/>
      </c>
      <c r="K445" s="0">
        <f>IF(B445="Dead", "yes","")</f>
        <v/>
      </c>
      <c r="L445" s="0">
        <f>IF(K445="yes", "Dead", IF(LEN(D445)&lt;2,"Loose", (IF(B445="Sold","Shipped",IF(I445="yes","Assembled","Bonded")))))</f>
        <v/>
      </c>
      <c r="M445" s="0">
        <f>if(L445="Shipped",L445, IF(L445="Loose", L445, if(J445="yes", CONCATENATE("Pending ", L445), IF(I445="yes", IF(B445="Internal", "Internal", L445), IF(L445="Bonded", L445, CONCATENATE(L445, " Bonded"))))))</f>
        <v/>
      </c>
      <c r="N445" s="0">
        <f>if(len(C445)&lt;2, "", if(H445="yes", "certified", IF(ISERROR(SEARCH("TE",C445)), "PMI", "TE")))</f>
        <v/>
      </c>
      <c r="O445" s="0">
        <f>IF(L445="Shipped",'Production Log'!K445,"")</f>
        <v/>
      </c>
      <c r="P445" s="0">
        <f>IF(ISERROR(SEARCH("Bonded", M445)), CONCATENATE(M445," ", N445), M445)</f>
        <v/>
      </c>
      <c r="Q445" s="0" t="s">
        <v>124</v>
      </c>
      <c r="R445" s="0">
        <f>'Production Log'!L445</f>
        <v/>
      </c>
      <c r="S445" s="0" t="s">
        <v>129</v>
      </c>
      <c r="T445" s="0">
        <f>'Production Log'!M445</f>
        <v/>
      </c>
      <c r="U445" s="204">
        <f>'Production Log'!K445</f>
        <v/>
      </c>
      <c r="V445" s="204" t="s">
        <v>130</v>
      </c>
      <c r="W445" s="204" t="n"/>
    </row>
    <row r="446">
      <c r="A446" s="0">
        <f>'Production Log'!A446</f>
        <v/>
      </c>
      <c r="B446" s="0">
        <f>'Production Log'!B446</f>
        <v/>
      </c>
      <c r="C446" s="0">
        <f>'Production Log'!F446</f>
        <v/>
      </c>
      <c r="D446" s="0">
        <f>'Production Log'!W446</f>
        <v/>
      </c>
      <c r="E446" s="0">
        <f>'Production Log'!X446</f>
        <v/>
      </c>
      <c r="F446" s="0">
        <f>'Production Log'!Y446</f>
        <v/>
      </c>
      <c r="G446" s="0">
        <f>'Production Log'!Z446</f>
        <v/>
      </c>
      <c r="H446" s="0">
        <f>'Production Log'!C446</f>
        <v/>
      </c>
      <c r="I446" s="0">
        <f>IF(B446="Sold", "yes", IF(LEN(F446)&gt;1,IF(LEN(G446)&gt;1,IF(LEN(E446)&gt;1,IF(LEN(D446)&gt;1,"yes","no"),"no"),"no") ,"no"))</f>
        <v/>
      </c>
      <c r="J446" s="0">
        <f>IF(B446="Issues","yes", IF(B446="Cosmetic Issue", "yes", IF(B446="Perf Issue", "yes","")))</f>
        <v/>
      </c>
      <c r="K446" s="0">
        <f>IF(B446="Dead", "yes","")</f>
        <v/>
      </c>
      <c r="L446" s="0">
        <f>IF(K446="yes", "Dead", IF(LEN(D446)&lt;2,"Loose", (IF(B446="Sold","Shipped",IF(I446="yes","Assembled","Bonded")))))</f>
        <v/>
      </c>
      <c r="M446" s="0">
        <f>if(L446="Shipped",L446, IF(L446="Loose", L446, if(J446="yes", CONCATENATE("Pending ", L446), IF(I446="yes", IF(B446="Internal", "Internal", L446), IF(L446="Bonded", L446, CONCATENATE(L446, " Bonded"))))))</f>
        <v/>
      </c>
      <c r="N446" s="0">
        <f>if(len(C446)&lt;2, "", if(H446="yes", "certified", IF(ISERROR(SEARCH("TE",C446)), "PMI", "TE")))</f>
        <v/>
      </c>
      <c r="O446" s="0">
        <f>IF(L446="Shipped",'Production Log'!K446,"")</f>
        <v/>
      </c>
      <c r="P446" s="0">
        <f>IF(ISERROR(SEARCH("Bonded", M446)), CONCATENATE(M446," ", N446), M446)</f>
        <v/>
      </c>
      <c r="Q446" s="0" t="s">
        <v>124</v>
      </c>
      <c r="R446" s="0">
        <f>'Production Log'!L446</f>
        <v/>
      </c>
      <c r="S446" s="0" t="s">
        <v>129</v>
      </c>
      <c r="T446" s="0">
        <f>'Production Log'!M446</f>
        <v/>
      </c>
      <c r="U446" s="204">
        <f>'Production Log'!K446</f>
        <v/>
      </c>
      <c r="V446" s="204" t="s">
        <v>130</v>
      </c>
      <c r="W446" s="204" t="n"/>
    </row>
    <row r="447">
      <c r="A447" s="0">
        <f>'Production Log'!A447</f>
        <v/>
      </c>
      <c r="B447" s="0">
        <f>'Production Log'!B447</f>
        <v/>
      </c>
      <c r="C447" s="0">
        <f>'Production Log'!F447</f>
        <v/>
      </c>
      <c r="D447" s="0">
        <f>'Production Log'!W447</f>
        <v/>
      </c>
      <c r="E447" s="0">
        <f>'Production Log'!X447</f>
        <v/>
      </c>
      <c r="F447" s="0">
        <f>'Production Log'!Y447</f>
        <v/>
      </c>
      <c r="G447" s="0">
        <f>'Production Log'!Z447</f>
        <v/>
      </c>
      <c r="H447" s="0">
        <f>'Production Log'!C447</f>
        <v/>
      </c>
      <c r="I447" s="0">
        <f>IF(B447="Sold", "yes", IF(LEN(F447)&gt;1,IF(LEN(G447)&gt;1,IF(LEN(E447)&gt;1,IF(LEN(D447)&gt;1,"yes","no"),"no"),"no") ,"no"))</f>
        <v/>
      </c>
      <c r="J447" s="0">
        <f>IF(B447="Issues","yes", IF(B447="Cosmetic Issue", "yes", IF(B447="Perf Issue", "yes","")))</f>
        <v/>
      </c>
      <c r="K447" s="0">
        <f>IF(B447="Dead", "yes","")</f>
        <v/>
      </c>
      <c r="L447" s="0">
        <f>IF(K447="yes", "Dead", IF(LEN(D447)&lt;2,"Loose", (IF(B447="Sold","Shipped",IF(I447="yes","Assembled","Bonded")))))</f>
        <v/>
      </c>
      <c r="M447" s="0">
        <f>if(L447="Shipped",L447, IF(L447="Loose", L447, if(J447="yes", CONCATENATE("Pending ", L447), IF(I447="yes", IF(B447="Internal", "Internal", L447), IF(L447="Bonded", L447, CONCATENATE(L447, " Bonded"))))))</f>
        <v/>
      </c>
      <c r="N447" s="0">
        <f>if(len(C447)&lt;2, "", if(H447="yes", "certified", IF(ISERROR(SEARCH("TE",C447)), "PMI", "TE")))</f>
        <v/>
      </c>
      <c r="O447" s="0">
        <f>IF(L447="Shipped",'Production Log'!K447,"")</f>
        <v/>
      </c>
      <c r="P447" s="0">
        <f>IF(ISERROR(SEARCH("Bonded", M447)), CONCATENATE(M447," ", N447), M447)</f>
        <v/>
      </c>
      <c r="Q447" s="0" t="s">
        <v>124</v>
      </c>
      <c r="R447" s="0">
        <f>'Production Log'!L447</f>
        <v/>
      </c>
      <c r="S447" s="0" t="s">
        <v>118</v>
      </c>
      <c r="T447" s="0">
        <f>'Production Log'!M447</f>
        <v/>
      </c>
      <c r="U447" s="204">
        <f>'Production Log'!K447</f>
        <v/>
      </c>
      <c r="V447" s="204" t="n"/>
      <c r="W447" s="204" t="n"/>
    </row>
    <row r="448">
      <c r="A448" s="0">
        <f>'Production Log'!A448</f>
        <v/>
      </c>
      <c r="B448" s="0">
        <f>'Production Log'!B448</f>
        <v/>
      </c>
      <c r="C448" s="0">
        <f>'Production Log'!F448</f>
        <v/>
      </c>
      <c r="D448" s="0">
        <f>'Production Log'!W448</f>
        <v/>
      </c>
      <c r="E448" s="0">
        <f>'Production Log'!X448</f>
        <v/>
      </c>
      <c r="F448" s="0">
        <f>'Production Log'!Y448</f>
        <v/>
      </c>
      <c r="G448" s="0">
        <f>'Production Log'!Z448</f>
        <v/>
      </c>
      <c r="H448" s="0">
        <f>'Production Log'!C448</f>
        <v/>
      </c>
      <c r="I448" s="0">
        <f>IF(B448="Sold", "yes", IF(LEN(F448)&gt;1,IF(LEN(G448)&gt;1,IF(LEN(E448)&gt;1,IF(LEN(D448)&gt;1,"yes","no"),"no"),"no") ,"no"))</f>
        <v/>
      </c>
      <c r="J448" s="0">
        <f>IF(B448="Issues","yes", IF(B448="Cosmetic Issue", "yes", IF(B448="Perf Issue", "yes","")))</f>
        <v/>
      </c>
      <c r="K448" s="0">
        <f>IF(B448="Dead", "yes","")</f>
        <v/>
      </c>
      <c r="L448" s="0">
        <f>IF(K448="yes", "Dead", IF(LEN(D448)&lt;2,"Loose", (IF(B448="Sold","Shipped",IF(I448="yes","Assembled","Bonded")))))</f>
        <v/>
      </c>
      <c r="M448" s="0">
        <f>if(L448="Shipped",L448, IF(L448="Loose", L448, if(J448="yes", CONCATENATE("Pending ", L448), IF(I448="yes", IF(B448="Internal", "Internal", L448), IF(L448="Bonded", L448, CONCATENATE(L448, " Bonded"))))))</f>
        <v/>
      </c>
      <c r="N448" s="0">
        <f>if(len(C448)&lt;2, "", if(H448="yes", "certified", IF(ISERROR(SEARCH("TE",C448)), "PMI", "TE")))</f>
        <v/>
      </c>
      <c r="O448" s="0">
        <f>IF(L448="Shipped",'Production Log'!K448,"")</f>
        <v/>
      </c>
      <c r="P448" s="0">
        <f>IF(ISERROR(SEARCH("Bonded", M448)), CONCATENATE(M448," ", N448), M448)</f>
        <v/>
      </c>
      <c r="Q448" s="0" t="s">
        <v>124</v>
      </c>
      <c r="R448" s="0">
        <f>'Production Log'!L448</f>
        <v/>
      </c>
      <c r="S448" s="0" t="s">
        <v>118</v>
      </c>
      <c r="T448" s="0">
        <f>'Production Log'!M448</f>
        <v/>
      </c>
      <c r="U448" s="204">
        <f>'Production Log'!K448</f>
        <v/>
      </c>
      <c r="V448" s="204" t="n"/>
      <c r="W448" s="204" t="n"/>
    </row>
    <row r="449">
      <c r="A449" s="0">
        <f>'Production Log'!A449</f>
        <v/>
      </c>
      <c r="B449" s="0">
        <f>'Production Log'!B449</f>
        <v/>
      </c>
      <c r="C449" s="0">
        <f>'Production Log'!F449</f>
        <v/>
      </c>
      <c r="D449" s="0">
        <f>'Production Log'!W449</f>
        <v/>
      </c>
      <c r="E449" s="0">
        <f>'Production Log'!X449</f>
        <v/>
      </c>
      <c r="F449" s="0">
        <f>'Production Log'!Y449</f>
        <v/>
      </c>
      <c r="G449" s="0">
        <f>'Production Log'!Z449</f>
        <v/>
      </c>
      <c r="H449" s="0">
        <f>'Production Log'!C449</f>
        <v/>
      </c>
      <c r="I449" s="0">
        <f>IF(B449="Sold", "yes", IF(LEN(F449)&gt;1,IF(LEN(G449)&gt;1,IF(LEN(E449)&gt;1,IF(LEN(D449)&gt;1,"yes","no"),"no"),"no") ,"no"))</f>
        <v/>
      </c>
      <c r="J449" s="0">
        <f>IF(B449="Issues","yes", IF(B449="Cosmetic Issue", "yes", IF(B449="Perf Issue", "yes","")))</f>
        <v/>
      </c>
      <c r="K449" s="0">
        <f>IF(B449="Dead", "yes","")</f>
        <v/>
      </c>
      <c r="L449" s="0">
        <f>IF(K449="yes", "Dead", IF(LEN(D449)&lt;2,"Loose", (IF(B449="Sold","Shipped",IF(I449="yes","Assembled","Bonded")))))</f>
        <v/>
      </c>
      <c r="M449" s="0">
        <f>if(L449="Shipped",L449, IF(L449="Loose", L449, if(J449="yes", CONCATENATE("Pending ", L449), IF(I449="yes", IF(B449="Internal", "Internal", L449), IF(L449="Bonded", L449, CONCATENATE(L449, " Bonded"))))))</f>
        <v/>
      </c>
      <c r="N449" s="0">
        <f>if(len(C449)&lt;2, "", if(H449="yes", "certified", IF(ISERROR(SEARCH("TE",C449)), "PMI", "TE")))</f>
        <v/>
      </c>
      <c r="O449" s="0">
        <f>IF(L449="Shipped",'Production Log'!K449,"")</f>
        <v/>
      </c>
      <c r="P449" s="0">
        <f>IF(ISERROR(SEARCH("Bonded", M449)), CONCATENATE(M449," ", N449), M449)</f>
        <v/>
      </c>
      <c r="Q449" s="0" t="s">
        <v>124</v>
      </c>
      <c r="R449" s="0">
        <f>'Production Log'!L449</f>
        <v/>
      </c>
      <c r="S449" s="0" t="s">
        <v>127</v>
      </c>
      <c r="T449" s="0">
        <f>'Production Log'!M449</f>
        <v/>
      </c>
      <c r="U449" s="204">
        <f>'Production Log'!K449</f>
        <v/>
      </c>
      <c r="V449" s="204" t="s">
        <v>128</v>
      </c>
      <c r="W449" s="204" t="n"/>
    </row>
    <row r="450">
      <c r="A450" s="0">
        <f>'Production Log'!A450</f>
        <v/>
      </c>
      <c r="B450" s="0">
        <f>'Production Log'!B450</f>
        <v/>
      </c>
      <c r="C450" s="0">
        <f>'Production Log'!F450</f>
        <v/>
      </c>
      <c r="D450" s="0">
        <f>'Production Log'!W450</f>
        <v/>
      </c>
      <c r="E450" s="0">
        <f>'Production Log'!X450</f>
        <v/>
      </c>
      <c r="F450" s="0">
        <f>'Production Log'!Y450</f>
        <v/>
      </c>
      <c r="G450" s="0">
        <f>'Production Log'!Z450</f>
        <v/>
      </c>
      <c r="H450" s="0">
        <f>'Production Log'!C450</f>
        <v/>
      </c>
      <c r="I450" s="0">
        <f>IF(B450="Sold", "yes", IF(LEN(F450)&gt;1,IF(LEN(G450)&gt;1,IF(LEN(E450)&gt;1,IF(LEN(D450)&gt;1,"yes","no"),"no"),"no") ,"no"))</f>
        <v/>
      </c>
      <c r="J450" s="0">
        <f>IF(B450="Issues","yes", IF(B450="Cosmetic Issue", "yes", IF(B450="Perf Issue", "yes","")))</f>
        <v/>
      </c>
      <c r="K450" s="0">
        <f>IF(B450="Dead", "yes","")</f>
        <v/>
      </c>
      <c r="L450" s="0">
        <f>IF(K450="yes", "Dead", IF(LEN(D450)&lt;2,"Loose", (IF(B450="Sold","Shipped",IF(I450="yes","Assembled","Bonded")))))</f>
        <v/>
      </c>
      <c r="M450" s="0">
        <f>if(L450="Shipped",L450, IF(L450="Loose", L450, if(J450="yes", CONCATENATE("Pending ", L450), IF(I450="yes", IF(B450="Internal", "Internal", L450), IF(L450="Bonded", L450, CONCATENATE(L450, " Bonded"))))))</f>
        <v/>
      </c>
      <c r="N450" s="0">
        <f>if(len(C450)&lt;2, "", if(H450="yes", "certified", IF(ISERROR(SEARCH("TE",C450)), "PMI", "TE")))</f>
        <v/>
      </c>
      <c r="O450" s="0">
        <f>IF(L450="Shipped",'Production Log'!K450,"")</f>
        <v/>
      </c>
      <c r="P450" s="0">
        <f>IF(ISERROR(SEARCH("Bonded", M450)), CONCATENATE(M450," ", N450), M450)</f>
        <v/>
      </c>
      <c r="Q450" s="0" t="s">
        <v>124</v>
      </c>
      <c r="R450" s="0">
        <f>'Production Log'!L450</f>
        <v/>
      </c>
      <c r="S450" s="0" t="s">
        <v>127</v>
      </c>
      <c r="T450" s="0">
        <f>'Production Log'!M450</f>
        <v/>
      </c>
      <c r="U450" s="204">
        <f>'Production Log'!K450</f>
        <v/>
      </c>
      <c r="V450" s="204" t="s">
        <v>128</v>
      </c>
      <c r="W450" s="204" t="n"/>
    </row>
    <row r="451">
      <c r="A451" s="0">
        <f>'Production Log'!A451</f>
        <v/>
      </c>
      <c r="B451" s="0">
        <f>'Production Log'!B451</f>
        <v/>
      </c>
      <c r="C451" s="0">
        <f>'Production Log'!F451</f>
        <v/>
      </c>
      <c r="D451" s="0">
        <f>'Production Log'!W451</f>
        <v/>
      </c>
      <c r="E451" s="0">
        <f>'Production Log'!X451</f>
        <v/>
      </c>
      <c r="F451" s="0">
        <f>'Production Log'!Y451</f>
        <v/>
      </c>
      <c r="G451" s="0">
        <f>'Production Log'!Z451</f>
        <v/>
      </c>
      <c r="H451" s="0">
        <f>'Production Log'!C451</f>
        <v/>
      </c>
      <c r="I451" s="0">
        <f>IF(B451="Sold", "yes", IF(LEN(F451)&gt;1,IF(LEN(G451)&gt;1,IF(LEN(E451)&gt;1,IF(LEN(D451)&gt;1,"yes","no"),"no"),"no") ,"no"))</f>
        <v/>
      </c>
      <c r="J451" s="0">
        <f>IF(B451="Issues","yes", IF(B451="Cosmetic Issue", "yes", IF(B451="Perf Issue", "yes","")))</f>
        <v/>
      </c>
      <c r="K451" s="0">
        <f>IF(B451="Dead", "yes","")</f>
        <v/>
      </c>
      <c r="L451" s="0">
        <f>IF(K451="yes", "Dead", IF(LEN(D451)&lt;2,"Loose", (IF(B451="Sold","Shipped",IF(I451="yes","Assembled","Bonded")))))</f>
        <v/>
      </c>
      <c r="M451" s="0">
        <f>if(L451="Shipped",L451, IF(L451="Loose", L451, if(J451="yes", CONCATENATE("Pending ", L451), IF(I451="yes", IF(B451="Internal", "Internal", L451), IF(L451="Bonded", L451, CONCATENATE(L451, " Bonded"))))))</f>
        <v/>
      </c>
      <c r="N451" s="0">
        <f>if(len(C451)&lt;2, "", if(H451="yes", "certified", IF(ISERROR(SEARCH("TE",C451)), "PMI", "TE")))</f>
        <v/>
      </c>
      <c r="O451" s="0">
        <f>IF(L451="Shipped",'Production Log'!K451,"")</f>
        <v/>
      </c>
      <c r="P451" s="0">
        <f>IF(ISERROR(SEARCH("Bonded", M451)), CONCATENATE(M451," ", N451), M451)</f>
        <v/>
      </c>
      <c r="Q451" s="0" t="s">
        <v>124</v>
      </c>
      <c r="R451" s="0">
        <f>'Production Log'!L451</f>
        <v/>
      </c>
      <c r="S451" s="0" t="s">
        <v>129</v>
      </c>
      <c r="T451" s="0">
        <f>'Production Log'!M451</f>
        <v/>
      </c>
      <c r="U451" s="204">
        <f>'Production Log'!K451</f>
        <v/>
      </c>
      <c r="V451" s="204" t="s">
        <v>130</v>
      </c>
      <c r="W451" s="204" t="n"/>
    </row>
    <row r="452">
      <c r="A452" s="0">
        <f>'Production Log'!A452</f>
        <v/>
      </c>
      <c r="B452" s="0">
        <f>'Production Log'!B452</f>
        <v/>
      </c>
      <c r="C452" s="0">
        <f>'Production Log'!F452</f>
        <v/>
      </c>
      <c r="D452" s="0">
        <f>'Production Log'!W452</f>
        <v/>
      </c>
      <c r="E452" s="0">
        <f>'Production Log'!X452</f>
        <v/>
      </c>
      <c r="F452" s="0">
        <f>'Production Log'!Y452</f>
        <v/>
      </c>
      <c r="G452" s="0">
        <f>'Production Log'!Z452</f>
        <v/>
      </c>
      <c r="H452" s="0">
        <f>'Production Log'!C452</f>
        <v/>
      </c>
      <c r="I452" s="0">
        <f>IF(B452="Sold", "yes", IF(LEN(F452)&gt;1,IF(LEN(G452)&gt;1,IF(LEN(E452)&gt;1,IF(LEN(D452)&gt;1,"yes","no"),"no"),"no") ,"no"))</f>
        <v/>
      </c>
      <c r="J452" s="0">
        <f>IF(B452="Issues","yes", IF(B452="Cosmetic Issue", "yes", IF(B452="Perf Issue", "yes","")))</f>
        <v/>
      </c>
      <c r="K452" s="0">
        <f>IF(B452="Dead", "yes","")</f>
        <v/>
      </c>
      <c r="L452" s="0">
        <f>IF(K452="yes", "Dead", IF(LEN(D452)&lt;2,"Loose", (IF(B452="Sold","Shipped",IF(I452="yes","Assembled","Bonded")))))</f>
        <v/>
      </c>
      <c r="M452" s="0">
        <f>if(L452="Shipped",L452, IF(L452="Loose", L452, if(J452="yes", CONCATENATE("Pending ", L452), IF(I452="yes", IF(B452="Internal", "Internal", L452), IF(L452="Bonded", L452, CONCATENATE(L452, " Bonded"))))))</f>
        <v/>
      </c>
      <c r="N452" s="0">
        <f>if(len(C452)&lt;2, "", if(H452="yes", "certified", IF(ISERROR(SEARCH("TE",C452)), "PMI", "TE")))</f>
        <v/>
      </c>
      <c r="O452" s="0">
        <f>IF(L452="Shipped",'Production Log'!K452,"")</f>
        <v/>
      </c>
      <c r="P452" s="0">
        <f>IF(ISERROR(SEARCH("Bonded", M452)), CONCATENATE(M452," ", N452), M452)</f>
        <v/>
      </c>
      <c r="Q452" s="0" t="s">
        <v>124</v>
      </c>
      <c r="R452" s="0">
        <f>'Production Log'!L452</f>
        <v/>
      </c>
      <c r="S452" s="0" t="s">
        <v>129</v>
      </c>
      <c r="T452" s="0">
        <f>'Production Log'!M452</f>
        <v/>
      </c>
      <c r="U452" s="204">
        <f>'Production Log'!K452</f>
        <v/>
      </c>
      <c r="V452" s="204" t="s">
        <v>130</v>
      </c>
      <c r="W452" s="204" t="n"/>
    </row>
    <row r="453">
      <c r="A453" s="0">
        <f>'Production Log'!A453</f>
        <v/>
      </c>
      <c r="B453" s="0">
        <f>'Production Log'!B453</f>
        <v/>
      </c>
      <c r="C453" s="0">
        <f>'Production Log'!F453</f>
        <v/>
      </c>
      <c r="D453" s="0">
        <f>'Production Log'!W453</f>
        <v/>
      </c>
      <c r="E453" s="0">
        <f>'Production Log'!X453</f>
        <v/>
      </c>
      <c r="F453" s="0">
        <f>'Production Log'!Y453</f>
        <v/>
      </c>
      <c r="G453" s="0">
        <f>'Production Log'!Z453</f>
        <v/>
      </c>
      <c r="H453" s="0">
        <f>'Production Log'!C453</f>
        <v/>
      </c>
      <c r="I453" s="0">
        <f>IF(B453="Sold", "yes", IF(LEN(F453)&gt;1,IF(LEN(G453)&gt;1,IF(LEN(E453)&gt;1,IF(LEN(D453)&gt;1,"yes","no"),"no"),"no") ,"no"))</f>
        <v/>
      </c>
      <c r="J453" s="0">
        <f>IF(B453="Issues","yes", IF(B453="Cosmetic Issue", "yes", IF(B453="Perf Issue", "yes","")))</f>
        <v/>
      </c>
      <c r="K453" s="0">
        <f>IF(B453="Dead", "yes","")</f>
        <v/>
      </c>
      <c r="L453" s="0">
        <f>IF(K453="yes", "Dead", IF(LEN(D453)&lt;2,"Loose", (IF(B453="Sold","Shipped",IF(I453="yes","Assembled","Bonded")))))</f>
        <v/>
      </c>
      <c r="M453" s="0">
        <f>if(L453="Shipped",L453, IF(L453="Loose", L453, if(J453="yes", CONCATENATE("Pending ", L453), IF(I453="yes", IF(B453="Internal", "Internal", L453), IF(L453="Bonded", L453, CONCATENATE(L453, " Bonded"))))))</f>
        <v/>
      </c>
      <c r="N453" s="0">
        <f>if(len(C453)&lt;2, "", if(H453="yes", "certified", IF(ISERROR(SEARCH("TE",C453)), "PMI", "TE")))</f>
        <v/>
      </c>
      <c r="O453" s="0">
        <f>IF(L453="Shipped",'Production Log'!K453,"")</f>
        <v/>
      </c>
      <c r="P453" s="0">
        <f>IF(ISERROR(SEARCH("Bonded", M453)), CONCATENATE(M453," ", N453), M453)</f>
        <v/>
      </c>
      <c r="Q453" s="0" t="s">
        <v>124</v>
      </c>
      <c r="R453" s="0">
        <f>'Production Log'!L453</f>
        <v/>
      </c>
      <c r="S453" s="0" t="s">
        <v>129</v>
      </c>
      <c r="T453" s="0">
        <f>'Production Log'!M453</f>
        <v/>
      </c>
      <c r="U453" s="204">
        <f>'Production Log'!K453</f>
        <v/>
      </c>
      <c r="V453" s="204" t="s">
        <v>130</v>
      </c>
      <c r="W453" s="204" t="n"/>
    </row>
    <row r="454">
      <c r="A454" s="0">
        <f>'Production Log'!A454</f>
        <v/>
      </c>
      <c r="B454" s="0">
        <f>'Production Log'!B454</f>
        <v/>
      </c>
      <c r="C454" s="0">
        <f>'Production Log'!F454</f>
        <v/>
      </c>
      <c r="D454" s="0">
        <f>'Production Log'!W454</f>
        <v/>
      </c>
      <c r="E454" s="0">
        <f>'Production Log'!X454</f>
        <v/>
      </c>
      <c r="F454" s="0">
        <f>'Production Log'!Y454</f>
        <v/>
      </c>
      <c r="G454" s="0">
        <f>'Production Log'!Z454</f>
        <v/>
      </c>
      <c r="H454" s="0">
        <f>'Production Log'!C454</f>
        <v/>
      </c>
      <c r="I454" s="0">
        <f>IF(B454="Sold", "yes", IF(LEN(F454)&gt;1,IF(LEN(G454)&gt;1,IF(LEN(E454)&gt;1,IF(LEN(D454)&gt;1,"yes","no"),"no"),"no") ,"no"))</f>
        <v/>
      </c>
      <c r="J454" s="0">
        <f>IF(B454="Issues","yes", IF(B454="Cosmetic Issue", "yes", IF(B454="Perf Issue", "yes","")))</f>
        <v/>
      </c>
      <c r="K454" s="0">
        <f>IF(B454="Dead", "yes","")</f>
        <v/>
      </c>
      <c r="L454" s="0">
        <f>IF(K454="yes", "Dead", IF(LEN(D454)&lt;2,"Loose", (IF(B454="Sold","Shipped",IF(I454="yes","Assembled","Bonded")))))</f>
        <v/>
      </c>
      <c r="M454" s="0">
        <f>if(L454="Shipped",L454, IF(L454="Loose", L454, if(J454="yes", CONCATENATE("Pending ", L454), IF(I454="yes", IF(B454="Internal", "Internal", L454), IF(L454="Bonded", L454, CONCATENATE(L454, " Bonded"))))))</f>
        <v/>
      </c>
      <c r="N454" s="0">
        <f>if(len(C454)&lt;2, "", if(H454="yes", "certified", IF(ISERROR(SEARCH("TE",C454)), "PMI", "TE")))</f>
        <v/>
      </c>
      <c r="O454" s="0">
        <f>IF(L454="Shipped",'Production Log'!K454,"")</f>
        <v/>
      </c>
      <c r="P454" s="0">
        <f>IF(ISERROR(SEARCH("Bonded", M454)), CONCATENATE(M454," ", N454), M454)</f>
        <v/>
      </c>
      <c r="Q454" s="0" t="s">
        <v>124</v>
      </c>
      <c r="R454" s="0">
        <f>'Production Log'!L454</f>
        <v/>
      </c>
      <c r="S454" s="0" t="s">
        <v>129</v>
      </c>
      <c r="T454" s="0">
        <f>'Production Log'!M454</f>
        <v/>
      </c>
      <c r="U454" s="204">
        <f>'Production Log'!K454</f>
        <v/>
      </c>
      <c r="V454" s="204" t="s">
        <v>130</v>
      </c>
      <c r="W454" s="204" t="n"/>
    </row>
    <row r="455">
      <c r="A455" s="0">
        <f>'Production Log'!A455</f>
        <v/>
      </c>
      <c r="B455" s="0">
        <f>'Production Log'!B455</f>
        <v/>
      </c>
      <c r="C455" s="0">
        <f>'Production Log'!F455</f>
        <v/>
      </c>
      <c r="D455" s="0">
        <f>'Production Log'!W455</f>
        <v/>
      </c>
      <c r="E455" s="0">
        <f>'Production Log'!X455</f>
        <v/>
      </c>
      <c r="F455" s="0">
        <f>'Production Log'!Y455</f>
        <v/>
      </c>
      <c r="G455" s="0">
        <f>'Production Log'!Z455</f>
        <v/>
      </c>
      <c r="H455" s="0">
        <f>'Production Log'!C455</f>
        <v/>
      </c>
      <c r="I455" s="0">
        <f>IF(B455="Sold", "yes", IF(LEN(F455)&gt;1,IF(LEN(G455)&gt;1,IF(LEN(E455)&gt;1,IF(LEN(D455)&gt;1,"yes","no"),"no"),"no") ,"no"))</f>
        <v/>
      </c>
      <c r="J455" s="0">
        <f>IF(B455="Issues","yes", IF(B455="Cosmetic Issue", "yes", IF(B455="Perf Issue", "yes","")))</f>
        <v/>
      </c>
      <c r="K455" s="0">
        <f>IF(B455="Dead", "yes","")</f>
        <v/>
      </c>
      <c r="L455" s="0">
        <f>IF(K455="yes", "Dead", IF(LEN(D455)&lt;2,"Loose", (IF(B455="Sold","Shipped",IF(I455="yes","Assembled","Bonded")))))</f>
        <v/>
      </c>
      <c r="M455" s="0">
        <f>if(L455="Shipped",L455, IF(L455="Loose", L455, if(J455="yes", CONCATENATE("Pending ", L455), IF(I455="yes", IF(B455="Internal", "Internal", L455), IF(L455="Bonded", L455, CONCATENATE(L455, " Bonded"))))))</f>
        <v/>
      </c>
      <c r="N455" s="0">
        <f>if(len(C455)&lt;2, "", if(H455="yes", "certified", IF(ISERROR(SEARCH("TE",C455)), "PMI", "TE")))</f>
        <v/>
      </c>
      <c r="O455" s="0">
        <f>IF(L455="Shipped",'Production Log'!K455,"")</f>
        <v/>
      </c>
      <c r="P455" s="0">
        <f>IF(ISERROR(SEARCH("Bonded", M455)), CONCATENATE(M455," ", N455), M455)</f>
        <v/>
      </c>
      <c r="Q455" s="0" t="s">
        <v>124</v>
      </c>
      <c r="R455" s="0">
        <f>'Production Log'!L455</f>
        <v/>
      </c>
      <c r="S455" s="0" t="s">
        <v>129</v>
      </c>
      <c r="T455" s="0">
        <f>'Production Log'!M455</f>
        <v/>
      </c>
      <c r="U455" s="204">
        <f>'Production Log'!K455</f>
        <v/>
      </c>
      <c r="V455" s="204" t="s">
        <v>130</v>
      </c>
      <c r="W455" s="204" t="n"/>
    </row>
    <row r="456">
      <c r="A456" s="0">
        <f>'Production Log'!A456</f>
        <v/>
      </c>
      <c r="B456" s="0">
        <f>'Production Log'!B456</f>
        <v/>
      </c>
      <c r="C456" s="0">
        <f>'Production Log'!F456</f>
        <v/>
      </c>
      <c r="D456" s="0">
        <f>'Production Log'!W456</f>
        <v/>
      </c>
      <c r="E456" s="0">
        <f>'Production Log'!X456</f>
        <v/>
      </c>
      <c r="F456" s="0">
        <f>'Production Log'!Y456</f>
        <v/>
      </c>
      <c r="G456" s="0">
        <f>'Production Log'!Z456</f>
        <v/>
      </c>
      <c r="H456" s="0">
        <f>'Production Log'!C456</f>
        <v/>
      </c>
      <c r="I456" s="0">
        <f>IF(B456="Sold", "yes", IF(LEN(F456)&gt;1,IF(LEN(G456)&gt;1,IF(LEN(E456)&gt;1,IF(LEN(D456)&gt;1,"yes","no"),"no"),"no") ,"no"))</f>
        <v/>
      </c>
      <c r="J456" s="0">
        <f>IF(B456="Issues","yes", IF(B456="Cosmetic Issue", "yes", IF(B456="Perf Issue", "yes","")))</f>
        <v/>
      </c>
      <c r="K456" s="0">
        <f>IF(B456="Dead", "yes","")</f>
        <v/>
      </c>
      <c r="L456" s="0">
        <f>IF(K456="yes", "Dead", IF(LEN(D456)&lt;2,"Loose", (IF(B456="Sold","Shipped",IF(I456="yes","Assembled","Bonded")))))</f>
        <v/>
      </c>
      <c r="M456" s="0">
        <f>if(L456="Shipped",L456, IF(L456="Loose", L456, if(J456="yes", CONCATENATE("Pending ", L456), IF(I456="yes", IF(B456="Internal", "Internal", L456), IF(L456="Bonded", L456, CONCATENATE(L456, " Bonded"))))))</f>
        <v/>
      </c>
      <c r="N456" s="0">
        <f>if(len(C456)&lt;2, "", if(H456="yes", "certified", IF(ISERROR(SEARCH("TE",C456)), "PMI", "TE")))</f>
        <v/>
      </c>
      <c r="O456" s="0">
        <f>IF(L456="Shipped",'Production Log'!K456,"")</f>
        <v/>
      </c>
      <c r="P456" s="0">
        <f>IF(ISERROR(SEARCH("Bonded", M456)), CONCATENATE(M456," ", N456), M456)</f>
        <v/>
      </c>
      <c r="Q456" s="0" t="s">
        <v>124</v>
      </c>
      <c r="R456" s="0">
        <f>'Production Log'!L456</f>
        <v/>
      </c>
      <c r="S456" s="0" t="s">
        <v>123</v>
      </c>
      <c r="T456" s="0">
        <f>'Production Log'!M456</f>
        <v/>
      </c>
      <c r="U456" s="204">
        <f>'Production Log'!K456</f>
        <v/>
      </c>
      <c r="V456" s="204" t="n"/>
      <c r="W456" s="204" t="n"/>
    </row>
    <row r="457">
      <c r="A457" s="0">
        <f>'Production Log'!A457</f>
        <v/>
      </c>
      <c r="B457" s="0">
        <f>'Production Log'!B457</f>
        <v/>
      </c>
      <c r="C457" s="0">
        <f>'Production Log'!F457</f>
        <v/>
      </c>
      <c r="D457" s="0">
        <f>'Production Log'!W457</f>
        <v/>
      </c>
      <c r="E457" s="0">
        <f>'Production Log'!X457</f>
        <v/>
      </c>
      <c r="F457" s="0">
        <f>'Production Log'!Y457</f>
        <v/>
      </c>
      <c r="G457" s="0">
        <f>'Production Log'!Z457</f>
        <v/>
      </c>
      <c r="H457" s="0">
        <f>'Production Log'!C457</f>
        <v/>
      </c>
      <c r="I457" s="0">
        <f>IF(B457="Sold", "yes", IF(LEN(F457)&gt;1,IF(LEN(G457)&gt;1,IF(LEN(E457)&gt;1,IF(LEN(D457)&gt;1,"yes","no"),"no"),"no") ,"no"))</f>
        <v/>
      </c>
      <c r="J457" s="0">
        <f>IF(B457="Issues","yes", IF(B457="Cosmetic Issue", "yes", IF(B457="Perf Issue", "yes","")))</f>
        <v/>
      </c>
      <c r="K457" s="0">
        <f>IF(B457="Dead", "yes","")</f>
        <v/>
      </c>
      <c r="L457" s="0">
        <f>IF(K457="yes", "Dead", IF(LEN(D457)&lt;2,"Loose", (IF(B457="Sold","Shipped",IF(I457="yes","Assembled","Bonded")))))</f>
        <v/>
      </c>
      <c r="M457" s="0">
        <f>if(L457="Shipped",L457, IF(L457="Loose", L457, if(J457="yes", CONCATENATE("Pending ", L457), IF(I457="yes", IF(B457="Internal", "Internal", L457), IF(L457="Bonded", L457, CONCATENATE(L457, " Bonded"))))))</f>
        <v/>
      </c>
      <c r="N457" s="0">
        <f>if(len(C457)&lt;2, "", if(H457="yes", "certified", IF(ISERROR(SEARCH("TE",C457)), "PMI", "TE")))</f>
        <v/>
      </c>
      <c r="O457" s="0">
        <f>IF(L457="Shipped",'Production Log'!K457,"")</f>
        <v/>
      </c>
      <c r="P457" s="0">
        <f>IF(ISERROR(SEARCH("Bonded", M457)), CONCATENATE(M457," ", N457), M457)</f>
        <v/>
      </c>
      <c r="Q457" s="0" t="s">
        <v>124</v>
      </c>
      <c r="R457" s="0">
        <f>'Production Log'!L457</f>
        <v/>
      </c>
      <c r="S457" s="0" t="s">
        <v>118</v>
      </c>
      <c r="T457" s="0">
        <f>'Production Log'!M457</f>
        <v/>
      </c>
      <c r="U457" s="204">
        <f>'Production Log'!K457</f>
        <v/>
      </c>
      <c r="V457" s="204" t="s">
        <v>131</v>
      </c>
      <c r="W457" s="204" t="n"/>
    </row>
    <row r="458">
      <c r="A458" s="0">
        <f>'Production Log'!A458</f>
        <v/>
      </c>
      <c r="B458" s="0">
        <f>'Production Log'!B458</f>
        <v/>
      </c>
      <c r="C458" s="0">
        <f>'Production Log'!F458</f>
        <v/>
      </c>
      <c r="D458" s="0">
        <f>'Production Log'!W458</f>
        <v/>
      </c>
      <c r="E458" s="0">
        <f>'Production Log'!X458</f>
        <v/>
      </c>
      <c r="F458" s="0">
        <f>'Production Log'!Y458</f>
        <v/>
      </c>
      <c r="G458" s="0">
        <f>'Production Log'!Z458</f>
        <v/>
      </c>
      <c r="H458" s="0">
        <f>'Production Log'!C458</f>
        <v/>
      </c>
      <c r="I458" s="0">
        <f>IF(B458="Sold", "yes", IF(LEN(F458)&gt;1,IF(LEN(G458)&gt;1,IF(LEN(E458)&gt;1,IF(LEN(D458)&gt;1,"yes","no"),"no"),"no") ,"no"))</f>
        <v/>
      </c>
      <c r="J458" s="0">
        <f>IF(B458="Issues","yes", IF(B458="Cosmetic Issue", "yes", IF(B458="Perf Issue", "yes","")))</f>
        <v/>
      </c>
      <c r="K458" s="0">
        <f>IF(B458="Dead", "yes","")</f>
        <v/>
      </c>
      <c r="L458" s="0">
        <f>IF(K458="yes", "Dead", IF(LEN(D458)&lt;2,"Loose", (IF(B458="Sold","Shipped",IF(I458="yes","Assembled","Bonded")))))</f>
        <v/>
      </c>
      <c r="M458" s="0">
        <f>if(L458="Shipped",L458, IF(L458="Loose", L458, if(J458="yes", CONCATENATE("Pending ", L458), IF(I458="yes", IF(B458="Internal", "Internal", L458), IF(L458="Bonded", L458, CONCATENATE(L458, " Bonded"))))))</f>
        <v/>
      </c>
      <c r="N458" s="0">
        <f>if(len(C458)&lt;2, "", if(H458="yes", "certified", IF(ISERROR(SEARCH("TE",C458)), "PMI", "TE")))</f>
        <v/>
      </c>
      <c r="O458" s="0">
        <f>IF(L458="Shipped",'Production Log'!K458,"")</f>
        <v/>
      </c>
      <c r="P458" s="0">
        <f>IF(ISERROR(SEARCH("Bonded", M458)), CONCATENATE(M458," ", N458), M458)</f>
        <v/>
      </c>
      <c r="Q458" s="0" t="s">
        <v>124</v>
      </c>
      <c r="R458" s="0">
        <f>'Production Log'!L458</f>
        <v/>
      </c>
      <c r="S458" s="0" t="s">
        <v>123</v>
      </c>
      <c r="T458" s="0">
        <f>'Production Log'!M458</f>
        <v/>
      </c>
      <c r="U458" s="204">
        <f>'Production Log'!K458</f>
        <v/>
      </c>
      <c r="V458" s="204" t="s">
        <v>131</v>
      </c>
      <c r="W458" s="204" t="n"/>
    </row>
    <row r="459">
      <c r="A459" s="0">
        <f>'Production Log'!A459</f>
        <v/>
      </c>
      <c r="B459" s="0">
        <f>'Production Log'!B459</f>
        <v/>
      </c>
      <c r="C459" s="0">
        <f>'Production Log'!F459</f>
        <v/>
      </c>
      <c r="D459" s="0">
        <f>'Production Log'!W459</f>
        <v/>
      </c>
      <c r="E459" s="0">
        <f>'Production Log'!X459</f>
        <v/>
      </c>
      <c r="F459" s="0">
        <f>'Production Log'!Y459</f>
        <v/>
      </c>
      <c r="G459" s="0">
        <f>'Production Log'!Z459</f>
        <v/>
      </c>
      <c r="H459" s="0">
        <f>'Production Log'!C459</f>
        <v/>
      </c>
      <c r="I459" s="0">
        <f>IF(B459="Sold", "yes", IF(LEN(F459)&gt;1,IF(LEN(G459)&gt;1,IF(LEN(E459)&gt;1,IF(LEN(D459)&gt;1,"yes","no"),"no"),"no") ,"no"))</f>
        <v/>
      </c>
      <c r="J459" s="0">
        <f>IF(B459="Issues","yes", IF(B459="Cosmetic Issue", "yes", IF(B459="Perf Issue", "yes","")))</f>
        <v/>
      </c>
      <c r="K459" s="0">
        <f>IF(B459="Dead", "yes","")</f>
        <v/>
      </c>
      <c r="L459" s="0">
        <f>IF(K459="yes", "Dead", IF(LEN(D459)&lt;2,"Loose", (IF(B459="Sold","Shipped",IF(I459="yes","Assembled","Bonded")))))</f>
        <v/>
      </c>
      <c r="M459" s="0">
        <f>if(L459="Shipped",L459, IF(L459="Loose", L459, if(J459="yes", CONCATENATE("Pending ", L459), IF(I459="yes", IF(B459="Internal", "Internal", L459), IF(L459="Bonded", L459, CONCATENATE(L459, " Bonded"))))))</f>
        <v/>
      </c>
      <c r="N459" s="0">
        <f>if(len(C459)&lt;2, "", if(H459="yes", "certified", IF(ISERROR(SEARCH("TE",C459)), "PMI", "TE")))</f>
        <v/>
      </c>
      <c r="O459" s="0">
        <f>IF(L459="Shipped",'Production Log'!K459,"")</f>
        <v/>
      </c>
      <c r="P459" s="0">
        <f>IF(ISERROR(SEARCH("Bonded", M459)), CONCATENATE(M459," ", N459), M459)</f>
        <v/>
      </c>
      <c r="Q459" s="0" t="s">
        <v>124</v>
      </c>
      <c r="R459" s="0">
        <f>'Production Log'!L459</f>
        <v/>
      </c>
      <c r="S459" s="0" t="s">
        <v>123</v>
      </c>
      <c r="T459" s="0">
        <f>'Production Log'!M459</f>
        <v/>
      </c>
      <c r="U459" s="204">
        <f>'Production Log'!K459</f>
        <v/>
      </c>
      <c r="V459" s="204" t="s">
        <v>131</v>
      </c>
      <c r="W459" s="204" t="n"/>
    </row>
    <row r="460">
      <c r="A460" s="0">
        <f>'Production Log'!A460</f>
        <v/>
      </c>
      <c r="B460" s="0">
        <f>'Production Log'!B460</f>
        <v/>
      </c>
      <c r="C460" s="0">
        <f>'Production Log'!F460</f>
        <v/>
      </c>
      <c r="D460" s="0">
        <f>'Production Log'!W460</f>
        <v/>
      </c>
      <c r="E460" s="0">
        <f>'Production Log'!X460</f>
        <v/>
      </c>
      <c r="F460" s="0">
        <f>'Production Log'!Y460</f>
        <v/>
      </c>
      <c r="G460" s="0">
        <f>'Production Log'!Z460</f>
        <v/>
      </c>
      <c r="H460" s="0">
        <f>'Production Log'!C460</f>
        <v/>
      </c>
      <c r="I460" s="0">
        <f>IF(B460="Sold", "yes", IF(LEN(F460)&gt;1,IF(LEN(G460)&gt;1,IF(LEN(E460)&gt;1,IF(LEN(D460)&gt;1,"yes","no"),"no"),"no") ,"no"))</f>
        <v/>
      </c>
      <c r="J460" s="0">
        <f>IF(B460="Issues","yes", IF(B460="Cosmetic Issue", "yes", IF(B460="Perf Issue", "yes","")))</f>
        <v/>
      </c>
      <c r="K460" s="0">
        <f>IF(B460="Dead", "yes","")</f>
        <v/>
      </c>
      <c r="L460" s="0">
        <f>IF(K460="yes", "Dead", IF(LEN(D460)&lt;2,"Loose", (IF(B460="Sold","Shipped",IF(I460="yes","Assembled","Bonded")))))</f>
        <v/>
      </c>
      <c r="M460" s="0">
        <f>if(L460="Shipped",L460, IF(L460="Loose", L460, if(J460="yes", CONCATENATE("Pending ", L460), IF(I460="yes", IF(B460="Internal", "Internal", L460), IF(L460="Bonded", L460, CONCATENATE(L460, " Bonded"))))))</f>
        <v/>
      </c>
      <c r="N460" s="0">
        <f>if(len(C460)&lt;2, "", if(H460="yes", "certified", IF(ISERROR(SEARCH("TE",C460)), "PMI", "TE")))</f>
        <v/>
      </c>
      <c r="O460" s="0">
        <f>IF(L460="Shipped",'Production Log'!K460,"")</f>
        <v/>
      </c>
      <c r="P460" s="0">
        <f>IF(ISERROR(SEARCH("Bonded", M460)), CONCATENATE(M460," ", N460), M460)</f>
        <v/>
      </c>
      <c r="Q460" s="0" t="s">
        <v>124</v>
      </c>
      <c r="R460" s="0">
        <f>'Production Log'!L460</f>
        <v/>
      </c>
      <c r="S460" s="0" t="s">
        <v>123</v>
      </c>
      <c r="T460" s="0">
        <f>'Production Log'!M460</f>
        <v/>
      </c>
      <c r="U460" s="204">
        <f>'Production Log'!K460</f>
        <v/>
      </c>
      <c r="V460" s="204" t="n"/>
      <c r="W460" s="204" t="n"/>
    </row>
    <row r="461">
      <c r="A461" s="0">
        <f>'Production Log'!A461</f>
        <v/>
      </c>
      <c r="B461" s="0">
        <f>'Production Log'!B461</f>
        <v/>
      </c>
      <c r="C461" s="0">
        <f>'Production Log'!F461</f>
        <v/>
      </c>
      <c r="D461" s="0">
        <f>'Production Log'!W461</f>
        <v/>
      </c>
      <c r="E461" s="0">
        <f>'Production Log'!X461</f>
        <v/>
      </c>
      <c r="F461" s="0">
        <f>'Production Log'!Y461</f>
        <v/>
      </c>
      <c r="G461" s="0">
        <f>'Production Log'!Z461</f>
        <v/>
      </c>
      <c r="H461" s="0">
        <f>'Production Log'!C461</f>
        <v/>
      </c>
      <c r="I461" s="0">
        <f>IF(B461="Sold", "yes", IF(LEN(F461)&gt;1,IF(LEN(G461)&gt;1,IF(LEN(E461)&gt;1,IF(LEN(D461)&gt;1,"yes","no"),"no"),"no") ,"no"))</f>
        <v/>
      </c>
      <c r="J461" s="0">
        <f>IF(B461="Issues","yes", IF(B461="Cosmetic Issue", "yes", IF(B461="Perf Issue", "yes","")))</f>
        <v/>
      </c>
      <c r="K461" s="0">
        <f>IF(B461="Dead", "yes","")</f>
        <v/>
      </c>
      <c r="L461" s="0">
        <f>IF(K461="yes", "Dead", IF(LEN(D461)&lt;2,"Loose", (IF(B461="Sold","Shipped",IF(I461="yes","Assembled","Bonded")))))</f>
        <v/>
      </c>
      <c r="M461" s="0">
        <f>if(L461="Shipped",L461, IF(L461="Loose", L461, if(J461="yes", CONCATENATE("Pending ", L461), IF(I461="yes", IF(B461="Internal", "Internal", L461), IF(L461="Bonded", L461, CONCATENATE(L461, " Bonded"))))))</f>
        <v/>
      </c>
      <c r="N461" s="0">
        <f>if(len(C461)&lt;2, "", if(H461="yes", "certified", IF(ISERROR(SEARCH("TE",C461)), "PMI", "TE")))</f>
        <v/>
      </c>
      <c r="O461" s="0">
        <f>IF(L461="Shipped",'Production Log'!K461,"")</f>
        <v/>
      </c>
      <c r="P461" s="0">
        <f>IF(ISERROR(SEARCH("Bonded", M461)), CONCATENATE(M461," ", N461), M461)</f>
        <v/>
      </c>
      <c r="Q461" s="0" t="s">
        <v>124</v>
      </c>
      <c r="R461" s="0">
        <f>'Production Log'!L461</f>
        <v/>
      </c>
      <c r="S461" s="0" t="s">
        <v>132</v>
      </c>
      <c r="T461" s="0">
        <f>'Production Log'!M461</f>
        <v/>
      </c>
      <c r="U461" s="204">
        <f>'Production Log'!K461</f>
        <v/>
      </c>
      <c r="V461" s="204" t="s">
        <v>133</v>
      </c>
      <c r="W461" s="204" t="n"/>
    </row>
    <row r="462">
      <c r="A462" s="0">
        <f>'Production Log'!A462</f>
        <v/>
      </c>
      <c r="B462" s="0">
        <f>'Production Log'!B462</f>
        <v/>
      </c>
      <c r="C462" s="0">
        <f>'Production Log'!F462</f>
        <v/>
      </c>
      <c r="D462" s="0">
        <f>'Production Log'!W462</f>
        <v/>
      </c>
      <c r="E462" s="0">
        <f>'Production Log'!X462</f>
        <v/>
      </c>
      <c r="F462" s="0">
        <f>'Production Log'!Y462</f>
        <v/>
      </c>
      <c r="G462" s="0">
        <f>'Production Log'!Z462</f>
        <v/>
      </c>
      <c r="H462" s="0">
        <f>'Production Log'!C462</f>
        <v/>
      </c>
      <c r="I462" s="0">
        <f>IF(B462="Sold", "yes", IF(LEN(F462)&gt;1,IF(LEN(G462)&gt;1,IF(LEN(E462)&gt;1,IF(LEN(D462)&gt;1,"yes","no"),"no"),"no") ,"no"))</f>
        <v/>
      </c>
      <c r="J462" s="0">
        <f>IF(B462="Issues","yes", IF(B462="Cosmetic Issue", "yes", IF(B462="Perf Issue", "yes","")))</f>
        <v/>
      </c>
      <c r="K462" s="0">
        <f>IF(B462="Dead", "yes","")</f>
        <v/>
      </c>
      <c r="L462" s="0">
        <f>IF(K462="yes", "Dead", IF(LEN(D462)&lt;2,"Loose", (IF(B462="Sold","Shipped",IF(I462="yes","Assembled","Bonded")))))</f>
        <v/>
      </c>
      <c r="M462" s="0">
        <f>if(L462="Shipped",L462, IF(L462="Loose", L462, if(J462="yes", CONCATENATE("Pending ", L462), IF(I462="yes", IF(B462="Internal", "Internal", L462), IF(L462="Bonded", L462, CONCATENATE(L462, " Bonded"))))))</f>
        <v/>
      </c>
      <c r="N462" s="0">
        <f>if(len(C462)&lt;2, "", if(H462="yes", "certified", IF(ISERROR(SEARCH("TE",C462)), "PMI", "TE")))</f>
        <v/>
      </c>
      <c r="O462" s="0">
        <f>IF(L462="Shipped",'Production Log'!K462,"")</f>
        <v/>
      </c>
      <c r="P462" s="0">
        <f>IF(ISERROR(SEARCH("Bonded", M462)), CONCATENATE(M462," ", N462), M462)</f>
        <v/>
      </c>
      <c r="Q462" s="0" t="s">
        <v>124</v>
      </c>
      <c r="R462" s="0">
        <f>'Production Log'!L462</f>
        <v/>
      </c>
      <c r="S462" s="0" t="s">
        <v>132</v>
      </c>
      <c r="T462" s="0">
        <f>'Production Log'!M462</f>
        <v/>
      </c>
      <c r="U462" s="204">
        <f>'Production Log'!K462</f>
        <v/>
      </c>
      <c r="V462" s="204" t="s">
        <v>133</v>
      </c>
      <c r="W462" s="204" t="n"/>
    </row>
    <row r="463">
      <c r="A463" s="0">
        <f>'Production Log'!A463</f>
        <v/>
      </c>
      <c r="B463" s="0">
        <f>'Production Log'!B463</f>
        <v/>
      </c>
      <c r="C463" s="0">
        <f>'Production Log'!F463</f>
        <v/>
      </c>
      <c r="D463" s="0">
        <f>'Production Log'!W463</f>
        <v/>
      </c>
      <c r="E463" s="0">
        <f>'Production Log'!X463</f>
        <v/>
      </c>
      <c r="F463" s="0">
        <f>'Production Log'!Y463</f>
        <v/>
      </c>
      <c r="G463" s="0">
        <f>'Production Log'!Z463</f>
        <v/>
      </c>
      <c r="H463" s="0">
        <f>'Production Log'!C463</f>
        <v/>
      </c>
      <c r="I463" s="0">
        <f>IF(B463="Sold", "yes", IF(LEN(F463)&gt;1,IF(LEN(G463)&gt;1,IF(LEN(E463)&gt;1,IF(LEN(D463)&gt;1,"yes","no"),"no"),"no") ,"no"))</f>
        <v/>
      </c>
      <c r="J463" s="0">
        <f>IF(B463="Issues","yes", IF(B463="Cosmetic Issue", "yes", IF(B463="Perf Issue", "yes","")))</f>
        <v/>
      </c>
      <c r="K463" s="0">
        <f>IF(B463="Dead", "yes","")</f>
        <v/>
      </c>
      <c r="L463" s="0">
        <f>IF(K463="yes", "Dead", IF(LEN(D463)&lt;2,"Loose", (IF(B463="Sold","Shipped",IF(I463="yes","Assembled","Bonded")))))</f>
        <v/>
      </c>
      <c r="M463" s="0">
        <f>if(L463="Shipped",L463, IF(L463="Loose", L463, if(J463="yes", CONCATENATE("Pending ", L463), IF(I463="yes", IF(B463="Internal", "Internal", L463), IF(L463="Bonded", L463, CONCATENATE(L463, " Bonded"))))))</f>
        <v/>
      </c>
      <c r="N463" s="0">
        <f>if(len(C463)&lt;2, "", if(H463="yes", "certified", IF(ISERROR(SEARCH("TE",C463)), "PMI", "TE")))</f>
        <v/>
      </c>
      <c r="O463" s="0">
        <f>IF(L463="Shipped",'Production Log'!K463,"")</f>
        <v/>
      </c>
      <c r="P463" s="0">
        <f>IF(ISERROR(SEARCH("Bonded", M463)), CONCATENATE(M463," ", N463), M463)</f>
        <v/>
      </c>
      <c r="Q463" s="0" t="s">
        <v>124</v>
      </c>
      <c r="R463" s="0">
        <f>'Production Log'!L463</f>
        <v/>
      </c>
      <c r="S463" s="0" t="s">
        <v>125</v>
      </c>
      <c r="T463" s="0">
        <f>'Production Log'!M463</f>
        <v/>
      </c>
      <c r="U463" s="204">
        <f>'Production Log'!K463</f>
        <v/>
      </c>
      <c r="V463" s="204" t="s">
        <v>126</v>
      </c>
      <c r="W463" s="204" t="n"/>
    </row>
    <row r="464">
      <c r="A464" s="0">
        <f>'Production Log'!A464</f>
        <v/>
      </c>
      <c r="B464" s="0">
        <f>'Production Log'!B464</f>
        <v/>
      </c>
      <c r="C464" s="0">
        <f>'Production Log'!F464</f>
        <v/>
      </c>
      <c r="D464" s="0">
        <f>'Production Log'!W464</f>
        <v/>
      </c>
      <c r="E464" s="0">
        <f>'Production Log'!X464</f>
        <v/>
      </c>
      <c r="F464" s="0">
        <f>'Production Log'!Y464</f>
        <v/>
      </c>
      <c r="G464" s="0">
        <f>'Production Log'!Z464</f>
        <v/>
      </c>
      <c r="H464" s="0">
        <f>'Production Log'!C464</f>
        <v/>
      </c>
      <c r="I464" s="0">
        <f>IF(B464="Sold", "yes", IF(LEN(F464)&gt;1,IF(LEN(G464)&gt;1,IF(LEN(E464)&gt;1,IF(LEN(D464)&gt;1,"yes","no"),"no"),"no") ,"no"))</f>
        <v/>
      </c>
      <c r="J464" s="0">
        <f>IF(B464="Issues","yes", IF(B464="Cosmetic Issue", "yes", IF(B464="Perf Issue", "yes","")))</f>
        <v/>
      </c>
      <c r="K464" s="0">
        <f>IF(B464="Dead", "yes","")</f>
        <v/>
      </c>
      <c r="L464" s="0">
        <f>IF(K464="yes", "Dead", IF(LEN(D464)&lt;2,"Loose", (IF(B464="Sold","Shipped",IF(I464="yes","Assembled","Bonded")))))</f>
        <v/>
      </c>
      <c r="M464" s="0">
        <f>if(L464="Shipped",L464, IF(L464="Loose", L464, if(J464="yes", CONCATENATE("Pending ", L464), IF(I464="yes", IF(B464="Internal", "Internal", L464), IF(L464="Bonded", L464, CONCATENATE(L464, " Bonded"))))))</f>
        <v/>
      </c>
      <c r="N464" s="0">
        <f>if(len(C464)&lt;2, "", if(H464="yes", "certified", IF(ISERROR(SEARCH("TE",C464)), "PMI", "TE")))</f>
        <v/>
      </c>
      <c r="O464" s="0">
        <f>IF(L464="Shipped",'Production Log'!K464,"")</f>
        <v/>
      </c>
      <c r="P464" s="0">
        <f>IF(ISERROR(SEARCH("Bonded", M464)), CONCATENATE(M464," ", N464), M464)</f>
        <v/>
      </c>
      <c r="Q464" s="0" t="s">
        <v>124</v>
      </c>
      <c r="R464" s="0">
        <f>'Production Log'!L464</f>
        <v/>
      </c>
      <c r="S464" s="0" t="s">
        <v>134</v>
      </c>
      <c r="T464" s="0">
        <f>'Production Log'!M464</f>
        <v/>
      </c>
      <c r="U464" s="204">
        <f>'Production Log'!K464</f>
        <v/>
      </c>
      <c r="V464" s="204" t="s">
        <v>135</v>
      </c>
      <c r="W464" s="204" t="n"/>
    </row>
    <row r="465">
      <c r="A465" s="0">
        <f>'Production Log'!A465</f>
        <v/>
      </c>
      <c r="B465" s="0">
        <f>'Production Log'!B465</f>
        <v/>
      </c>
      <c r="C465" s="0">
        <f>'Production Log'!F465</f>
        <v/>
      </c>
      <c r="D465" s="0">
        <f>'Production Log'!W465</f>
        <v/>
      </c>
      <c r="E465" s="0">
        <f>'Production Log'!X465</f>
        <v/>
      </c>
      <c r="F465" s="0">
        <f>'Production Log'!Y465</f>
        <v/>
      </c>
      <c r="G465" s="0">
        <f>'Production Log'!Z465</f>
        <v/>
      </c>
      <c r="H465" s="0">
        <f>'Production Log'!C465</f>
        <v/>
      </c>
      <c r="I465" s="0">
        <f>IF(B465="Sold", "yes", IF(LEN(F465)&gt;1,IF(LEN(G465)&gt;1,IF(LEN(E465)&gt;1,IF(LEN(D465)&gt;1,"yes","no"),"no"),"no") ,"no"))</f>
        <v/>
      </c>
      <c r="J465" s="0">
        <f>IF(B465="Issues","yes", IF(B465="Cosmetic Issue", "yes", IF(B465="Perf Issue", "yes","")))</f>
        <v/>
      </c>
      <c r="K465" s="0">
        <f>IF(B465="Dead", "yes","")</f>
        <v/>
      </c>
      <c r="L465" s="0">
        <f>IF(K465="yes", "Dead", IF(LEN(D465)&lt;2,"Loose", (IF(B465="Sold","Shipped",IF(I465="yes","Assembled","Bonded")))))</f>
        <v/>
      </c>
      <c r="M465" s="0">
        <f>if(L465="Shipped",L465, IF(L465="Loose", L465, if(J465="yes", CONCATENATE("Pending ", L465), IF(I465="yes", IF(B465="Internal", "Internal", L465), IF(L465="Bonded", L465, CONCATENATE(L465, " Bonded"))))))</f>
        <v/>
      </c>
      <c r="N465" s="0">
        <f>if(len(C465)&lt;2, "", if(H465="yes", "certified", IF(ISERROR(SEARCH("TE",C465)), "PMI", "TE")))</f>
        <v/>
      </c>
      <c r="O465" s="0">
        <f>IF(L465="Shipped",'Production Log'!K465,"")</f>
        <v/>
      </c>
      <c r="P465" s="0">
        <f>IF(ISERROR(SEARCH("Bonded", M465)), CONCATENATE(M465," ", N465), M465)</f>
        <v/>
      </c>
      <c r="Q465" s="0" t="s">
        <v>124</v>
      </c>
      <c r="R465" s="0">
        <f>'Production Log'!L465</f>
        <v/>
      </c>
      <c r="S465" s="0" t="s">
        <v>117</v>
      </c>
      <c r="T465" s="0">
        <f>'Production Log'!M465</f>
        <v/>
      </c>
      <c r="U465" s="204">
        <f>'Production Log'!K465</f>
        <v/>
      </c>
      <c r="V465" s="204" t="n"/>
      <c r="W465" s="204" t="n"/>
    </row>
    <row r="466">
      <c r="A466" s="0">
        <f>'Production Log'!A466</f>
        <v/>
      </c>
      <c r="B466" s="0">
        <f>'Production Log'!B466</f>
        <v/>
      </c>
      <c r="C466" s="0">
        <f>'Production Log'!F466</f>
        <v/>
      </c>
      <c r="D466" s="0">
        <f>'Production Log'!W466</f>
        <v/>
      </c>
      <c r="E466" s="0">
        <f>'Production Log'!X466</f>
        <v/>
      </c>
      <c r="F466" s="0">
        <f>'Production Log'!Y466</f>
        <v/>
      </c>
      <c r="G466" s="0">
        <f>'Production Log'!Z466</f>
        <v/>
      </c>
      <c r="H466" s="0">
        <f>'Production Log'!C466</f>
        <v/>
      </c>
      <c r="I466" s="0">
        <f>IF(B466="Sold", "yes", IF(LEN(F466)&gt;1,IF(LEN(G466)&gt;1,IF(LEN(E466)&gt;1,IF(LEN(D466)&gt;1,"yes","no"),"no"),"no") ,"no"))</f>
        <v/>
      </c>
      <c r="J466" s="0">
        <f>IF(B466="Issues","yes", IF(B466="Cosmetic Issue", "yes", IF(B466="Perf Issue", "yes","")))</f>
        <v/>
      </c>
      <c r="K466" s="0">
        <f>IF(B466="Dead", "yes","")</f>
        <v/>
      </c>
      <c r="L466" s="0">
        <f>IF(K466="yes", "Dead", IF(LEN(D466)&lt;2,"Loose", (IF(B466="Sold","Shipped",IF(I466="yes","Assembled","Bonded")))))</f>
        <v/>
      </c>
      <c r="M466" s="0">
        <f>if(L466="Shipped",L466, IF(L466="Loose", L466, if(J466="yes", CONCATENATE("Pending ", L466), IF(I466="yes", IF(B466="Internal", "Internal", L466), IF(L466="Bonded", L466, CONCATENATE(L466, " Bonded"))))))</f>
        <v/>
      </c>
      <c r="N466" s="0">
        <f>if(len(C466)&lt;2, "", if(H466="yes", "certified", IF(ISERROR(SEARCH("TE",C466)), "PMI", "TE")))</f>
        <v/>
      </c>
      <c r="O466" s="0">
        <f>IF(L466="Shipped",'Production Log'!K466,"")</f>
        <v/>
      </c>
      <c r="P466" s="0">
        <f>IF(ISERROR(SEARCH("Bonded", M466)), CONCATENATE(M466," ", N466), M466)</f>
        <v/>
      </c>
      <c r="Q466" s="0" t="s">
        <v>124</v>
      </c>
      <c r="R466" s="0">
        <f>'Production Log'!L466</f>
        <v/>
      </c>
      <c r="S466" s="0" t="s">
        <v>132</v>
      </c>
      <c r="T466" s="0">
        <f>'Production Log'!M466</f>
        <v/>
      </c>
      <c r="U466" s="204">
        <f>'Production Log'!K466</f>
        <v/>
      </c>
      <c r="V466" s="204" t="s">
        <v>133</v>
      </c>
      <c r="W466" s="204" t="n"/>
    </row>
    <row r="467">
      <c r="A467" s="0">
        <f>'Production Log'!A467</f>
        <v/>
      </c>
      <c r="B467" s="0">
        <f>'Production Log'!B467</f>
        <v/>
      </c>
      <c r="C467" s="0">
        <f>'Production Log'!F467</f>
        <v/>
      </c>
      <c r="D467" s="0">
        <f>'Production Log'!W467</f>
        <v/>
      </c>
      <c r="E467" s="0">
        <f>'Production Log'!X467</f>
        <v/>
      </c>
      <c r="F467" s="0">
        <f>'Production Log'!Y467</f>
        <v/>
      </c>
      <c r="G467" s="0">
        <f>'Production Log'!Z467</f>
        <v/>
      </c>
      <c r="H467" s="0">
        <f>'Production Log'!C467</f>
        <v/>
      </c>
      <c r="I467" s="0">
        <f>IF(B467="Sold", "yes", IF(LEN(F467)&gt;1,IF(LEN(G467)&gt;1,IF(LEN(E467)&gt;1,IF(LEN(D467)&gt;1,"yes","no"),"no"),"no") ,"no"))</f>
        <v/>
      </c>
      <c r="J467" s="0">
        <f>IF(B467="Issues","yes", IF(B467="Cosmetic Issue", "yes", IF(B467="Perf Issue", "yes","")))</f>
        <v/>
      </c>
      <c r="K467" s="0">
        <f>IF(B467="Dead", "yes","")</f>
        <v/>
      </c>
      <c r="L467" s="0">
        <f>IF(K467="yes", "Dead", IF(LEN(D467)&lt;2,"Loose", (IF(B467="Sold","Shipped",IF(I467="yes","Assembled","Bonded")))))</f>
        <v/>
      </c>
      <c r="M467" s="0">
        <f>if(L467="Shipped",L467, IF(L467="Loose", L467, if(J467="yes", CONCATENATE("Pending ", L467), IF(I467="yes", IF(B467="Internal", "Internal", L467), IF(L467="Bonded", L467, CONCATENATE(L467, " Bonded"))))))</f>
        <v/>
      </c>
      <c r="N467" s="0">
        <f>if(len(C467)&lt;2, "", if(H467="yes", "certified", IF(ISERROR(SEARCH("TE",C467)), "PMI", "TE")))</f>
        <v/>
      </c>
      <c r="O467" s="0">
        <f>IF(L467="Shipped",'Production Log'!K467,"")</f>
        <v/>
      </c>
      <c r="P467" s="0">
        <f>IF(ISERROR(SEARCH("Bonded", M467)), CONCATENATE(M467," ", N467), M467)</f>
        <v/>
      </c>
      <c r="Q467" s="0" t="s">
        <v>124</v>
      </c>
      <c r="R467" s="0">
        <f>'Production Log'!L467</f>
        <v/>
      </c>
      <c r="S467" s="0" t="s">
        <v>117</v>
      </c>
      <c r="T467" s="0">
        <f>'Production Log'!M467</f>
        <v/>
      </c>
      <c r="U467" s="204">
        <f>'Production Log'!K467</f>
        <v/>
      </c>
      <c r="V467" s="204" t="n"/>
      <c r="W467" s="204" t="n"/>
    </row>
    <row r="468">
      <c r="A468" s="0">
        <f>'Production Log'!A468</f>
        <v/>
      </c>
      <c r="B468" s="0">
        <f>'Production Log'!B468</f>
        <v/>
      </c>
      <c r="C468" s="0">
        <f>'Production Log'!F468</f>
        <v/>
      </c>
      <c r="D468" s="0">
        <f>'Production Log'!W468</f>
        <v/>
      </c>
      <c r="E468" s="0">
        <f>'Production Log'!X468</f>
        <v/>
      </c>
      <c r="F468" s="0">
        <f>'Production Log'!Y468</f>
        <v/>
      </c>
      <c r="G468" s="0">
        <f>'Production Log'!Z468</f>
        <v/>
      </c>
      <c r="H468" s="0">
        <f>'Production Log'!C468</f>
        <v/>
      </c>
      <c r="I468" s="0">
        <f>IF(B468="Sold", "yes", IF(LEN(F468)&gt;1,IF(LEN(G468)&gt;1,IF(LEN(E468)&gt;1,IF(LEN(D468)&gt;1,"yes","no"),"no"),"no") ,"no"))</f>
        <v/>
      </c>
      <c r="J468" s="0">
        <f>IF(B468="Issues","yes", IF(B468="Cosmetic Issue", "yes", IF(B468="Perf Issue", "yes","")))</f>
        <v/>
      </c>
      <c r="K468" s="0">
        <f>IF(B468="Dead", "yes","")</f>
        <v/>
      </c>
      <c r="L468" s="0">
        <f>IF(K468="yes", "Dead", IF(LEN(D468)&lt;2,"Loose", (IF(B468="Sold","Shipped",IF(I468="yes","Assembled","Bonded")))))</f>
        <v/>
      </c>
      <c r="M468" s="0">
        <f>if(L468="Shipped",L468, IF(L468="Loose", L468, if(J468="yes", CONCATENATE("Pending ", L468), IF(I468="yes", IF(B468="Internal", "Internal", L468), IF(L468="Bonded", L468, CONCATENATE(L468, " Bonded"))))))</f>
        <v/>
      </c>
      <c r="N468" s="0">
        <f>if(len(C468)&lt;2, "", if(H468="yes", "certified", IF(ISERROR(SEARCH("TE",C468)), "PMI", "TE")))</f>
        <v/>
      </c>
      <c r="O468" s="0">
        <f>IF(L468="Shipped",'Production Log'!K468,"")</f>
        <v/>
      </c>
      <c r="P468" s="0">
        <f>IF(ISERROR(SEARCH("Bonded", M468)), CONCATENATE(M468," ", N468), M468)</f>
        <v/>
      </c>
      <c r="Q468" s="0" t="s">
        <v>124</v>
      </c>
      <c r="R468" s="0">
        <f>'Production Log'!L468</f>
        <v/>
      </c>
      <c r="S468" s="0" t="s">
        <v>117</v>
      </c>
      <c r="T468" s="0">
        <f>'Production Log'!M468</f>
        <v/>
      </c>
      <c r="U468" s="204">
        <f>'Production Log'!K468</f>
        <v/>
      </c>
      <c r="V468" s="204" t="n"/>
      <c r="W468" s="204" t="n"/>
    </row>
    <row r="469">
      <c r="A469" s="0">
        <f>'Production Log'!A469</f>
        <v/>
      </c>
      <c r="B469" s="0">
        <f>'Production Log'!B469</f>
        <v/>
      </c>
      <c r="C469" s="0">
        <f>'Production Log'!F469</f>
        <v/>
      </c>
      <c r="D469" s="0">
        <f>'Production Log'!W469</f>
        <v/>
      </c>
      <c r="E469" s="0">
        <f>'Production Log'!X469</f>
        <v/>
      </c>
      <c r="F469" s="0">
        <f>'Production Log'!Y469</f>
        <v/>
      </c>
      <c r="G469" s="0">
        <f>'Production Log'!Z469</f>
        <v/>
      </c>
      <c r="H469" s="0">
        <f>'Production Log'!C469</f>
        <v/>
      </c>
      <c r="I469" s="0">
        <f>IF(B469="Sold", "yes", IF(LEN(F469)&gt;1,IF(LEN(G469)&gt;1,IF(LEN(E469)&gt;1,IF(LEN(D469)&gt;1,"yes","no"),"no"),"no") ,"no"))</f>
        <v/>
      </c>
      <c r="J469" s="0">
        <f>IF(B469="Issues","yes", IF(B469="Cosmetic Issue", "yes", IF(B469="Perf Issue", "yes","")))</f>
        <v/>
      </c>
      <c r="K469" s="0">
        <f>IF(B469="Dead", "yes","")</f>
        <v/>
      </c>
      <c r="L469" s="0">
        <f>IF(K469="yes", "Dead", IF(LEN(D469)&lt;2,"Loose", (IF(B469="Sold","Shipped",IF(I469="yes","Assembled","Bonded")))))</f>
        <v/>
      </c>
      <c r="M469" s="0">
        <f>if(L469="Shipped",L469, IF(L469="Loose", L469, if(J469="yes", CONCATENATE("Pending ", L469), IF(I469="yes", IF(B469="Internal", "Internal", L469), IF(L469="Bonded", L469, CONCATENATE(L469, " Bonded"))))))</f>
        <v/>
      </c>
      <c r="N469" s="0">
        <f>if(len(C469)&lt;2, "", if(H469="yes", "certified", IF(ISERROR(SEARCH("TE",C469)), "PMI", "TE")))</f>
        <v/>
      </c>
      <c r="O469" s="0">
        <f>IF(L469="Shipped",'Production Log'!K469,"")</f>
        <v/>
      </c>
      <c r="P469" s="0">
        <f>IF(ISERROR(SEARCH("Bonded", M469)), CONCATENATE(M469," ", N469), M469)</f>
        <v/>
      </c>
      <c r="Q469" s="0" t="s">
        <v>124</v>
      </c>
      <c r="R469" s="0">
        <f>'Production Log'!L469</f>
        <v/>
      </c>
      <c r="S469" s="0" t="s">
        <v>117</v>
      </c>
      <c r="T469" s="0">
        <f>'Production Log'!M469</f>
        <v/>
      </c>
      <c r="U469" s="204">
        <f>'Production Log'!K469</f>
        <v/>
      </c>
      <c r="V469" s="204" t="n"/>
      <c r="W469" s="204" t="n"/>
    </row>
    <row r="470">
      <c r="A470" s="0">
        <f>'Production Log'!A470</f>
        <v/>
      </c>
      <c r="B470" s="0">
        <f>'Production Log'!B470</f>
        <v/>
      </c>
      <c r="C470" s="0">
        <f>'Production Log'!F470</f>
        <v/>
      </c>
      <c r="D470" s="0">
        <f>'Production Log'!W470</f>
        <v/>
      </c>
      <c r="E470" s="0">
        <f>'Production Log'!X470</f>
        <v/>
      </c>
      <c r="F470" s="0">
        <f>'Production Log'!Y470</f>
        <v/>
      </c>
      <c r="G470" s="0">
        <f>'Production Log'!Z470</f>
        <v/>
      </c>
      <c r="H470" s="0">
        <f>'Production Log'!C470</f>
        <v/>
      </c>
      <c r="I470" s="0">
        <f>IF(B470="Sold", "yes", IF(LEN(F470)&gt;1,IF(LEN(G470)&gt;1,IF(LEN(E470)&gt;1,IF(LEN(D470)&gt;1,"yes","no"),"no"),"no") ,"no"))</f>
        <v/>
      </c>
      <c r="J470" s="0">
        <f>IF(B470="Issues","yes", IF(B470="Cosmetic Issue", "yes", IF(B470="Perf Issue", "yes","")))</f>
        <v/>
      </c>
      <c r="K470" s="0">
        <f>IF(B470="Dead", "yes","")</f>
        <v/>
      </c>
      <c r="L470" s="0">
        <f>IF(K470="yes", "Dead", IF(LEN(D470)&lt;2,"Loose", (IF(B470="Sold","Shipped",IF(I470="yes","Assembled","Bonded")))))</f>
        <v/>
      </c>
      <c r="M470" s="0">
        <f>if(L470="Shipped",L470, IF(L470="Loose", L470, if(J470="yes", CONCATENATE("Pending ", L470), IF(I470="yes", IF(B470="Internal", "Internal", L470), IF(L470="Bonded", L470, CONCATENATE(L470, " Bonded"))))))</f>
        <v/>
      </c>
      <c r="N470" s="0">
        <f>if(len(C470)&lt;2, "", if(H470="yes", "certified", IF(ISERROR(SEARCH("TE",C470)), "PMI", "TE")))</f>
        <v/>
      </c>
      <c r="O470" s="0">
        <f>IF(L470="Shipped",'Production Log'!K470,"")</f>
        <v/>
      </c>
      <c r="P470" s="0">
        <f>IF(ISERROR(SEARCH("Bonded", M470)), CONCATENATE(M470," ", N470), M470)</f>
        <v/>
      </c>
      <c r="Q470" s="0" t="s">
        <v>124</v>
      </c>
      <c r="R470" s="0">
        <f>'Production Log'!L470</f>
        <v/>
      </c>
      <c r="S470" s="0" t="s">
        <v>132</v>
      </c>
      <c r="T470" s="0">
        <f>'Production Log'!M470</f>
        <v/>
      </c>
      <c r="U470" s="204">
        <f>'Production Log'!K470</f>
        <v/>
      </c>
      <c r="V470" s="204" t="s">
        <v>133</v>
      </c>
      <c r="W470" s="204" t="n"/>
    </row>
    <row r="471">
      <c r="A471" s="0">
        <f>'Production Log'!A471</f>
        <v/>
      </c>
      <c r="B471" s="0">
        <f>'Production Log'!B471</f>
        <v/>
      </c>
      <c r="C471" s="0">
        <f>'Production Log'!F471</f>
        <v/>
      </c>
      <c r="D471" s="0">
        <f>'Production Log'!W471</f>
        <v/>
      </c>
      <c r="E471" s="0">
        <f>'Production Log'!X471</f>
        <v/>
      </c>
      <c r="F471" s="0">
        <f>'Production Log'!Y471</f>
        <v/>
      </c>
      <c r="G471" s="0">
        <f>'Production Log'!Z471</f>
        <v/>
      </c>
      <c r="H471" s="0">
        <f>'Production Log'!C471</f>
        <v/>
      </c>
      <c r="I471" s="0">
        <f>IF(B471="Sold", "yes", IF(LEN(F471)&gt;1,IF(LEN(G471)&gt;1,IF(LEN(E471)&gt;1,IF(LEN(D471)&gt;1,"yes","no"),"no"),"no") ,"no"))</f>
        <v/>
      </c>
      <c r="J471" s="0">
        <f>IF(B471="Issues","yes", IF(B471="Cosmetic Issue", "yes", IF(B471="Perf Issue", "yes","")))</f>
        <v/>
      </c>
      <c r="K471" s="0">
        <f>IF(B471="Dead", "yes","")</f>
        <v/>
      </c>
      <c r="L471" s="0">
        <f>IF(K471="yes", "Dead", IF(LEN(D471)&lt;2,"Loose", (IF(B471="Sold","Shipped",IF(I471="yes","Assembled","Bonded")))))</f>
        <v/>
      </c>
      <c r="M471" s="0">
        <f>if(L471="Shipped",L471, IF(L471="Loose", L471, if(J471="yes", CONCATENATE("Pending ", L471), IF(I471="yes", IF(B471="Internal", "Internal", L471), IF(L471="Bonded", L471, CONCATENATE(L471, " Bonded"))))))</f>
        <v/>
      </c>
      <c r="N471" s="0">
        <f>if(len(C471)&lt;2, "", if(H471="yes", "certified", IF(ISERROR(SEARCH("TE",C471)), "PMI", "TE")))</f>
        <v/>
      </c>
      <c r="O471" s="0">
        <f>IF(L471="Shipped",'Production Log'!K471,"")</f>
        <v/>
      </c>
      <c r="P471" s="0">
        <f>IF(ISERROR(SEARCH("Bonded", M471)), CONCATENATE(M471," ", N471), M471)</f>
        <v/>
      </c>
      <c r="Q471" s="0" t="s">
        <v>124</v>
      </c>
      <c r="R471" s="0">
        <f>'Production Log'!L471</f>
        <v/>
      </c>
      <c r="S471" s="0" t="s">
        <v>117</v>
      </c>
      <c r="T471" s="0">
        <f>'Production Log'!M471</f>
        <v/>
      </c>
      <c r="U471" s="204">
        <f>'Production Log'!K471</f>
        <v/>
      </c>
      <c r="V471" s="204" t="n"/>
      <c r="W471" s="204" t="n"/>
    </row>
    <row r="472">
      <c r="A472" s="0">
        <f>'Production Log'!A472</f>
        <v/>
      </c>
      <c r="B472" s="0">
        <f>'Production Log'!B472</f>
        <v/>
      </c>
      <c r="C472" s="0">
        <f>'Production Log'!F472</f>
        <v/>
      </c>
      <c r="D472" s="0">
        <f>'Production Log'!W472</f>
        <v/>
      </c>
      <c r="E472" s="0">
        <f>'Production Log'!X472</f>
        <v/>
      </c>
      <c r="F472" s="0">
        <f>'Production Log'!Y472</f>
        <v/>
      </c>
      <c r="G472" s="0">
        <f>'Production Log'!Z472</f>
        <v/>
      </c>
      <c r="H472" s="0">
        <f>'Production Log'!C472</f>
        <v/>
      </c>
      <c r="I472" s="0">
        <f>IF(B472="Sold", "yes", IF(LEN(F472)&gt;1,IF(LEN(G472)&gt;1,IF(LEN(E472)&gt;1,IF(LEN(D472)&gt;1,"yes","no"),"no"),"no") ,"no"))</f>
        <v/>
      </c>
      <c r="J472" s="0">
        <f>IF(B472="Issues","yes", IF(B472="Cosmetic Issue", "yes", IF(B472="Perf Issue", "yes","")))</f>
        <v/>
      </c>
      <c r="K472" s="0">
        <f>IF(B472="Dead", "yes","")</f>
        <v/>
      </c>
      <c r="L472" s="0">
        <f>IF(K472="yes", "Dead", IF(LEN(D472)&lt;2,"Loose", (IF(B472="Sold","Shipped",IF(I472="yes","Assembled","Bonded")))))</f>
        <v/>
      </c>
      <c r="M472" s="0">
        <f>if(L472="Shipped",L472, IF(L472="Loose", L472, if(J472="yes", CONCATENATE("Pending ", L472), IF(I472="yes", IF(B472="Internal", "Internal", L472), IF(L472="Bonded", L472, CONCATENATE(L472, " Bonded"))))))</f>
        <v/>
      </c>
      <c r="N472" s="0">
        <f>if(len(C472)&lt;2, "", if(H472="yes", "certified", IF(ISERROR(SEARCH("TE",C472)), "PMI", "TE")))</f>
        <v/>
      </c>
      <c r="O472" s="0">
        <f>IF(L472="Shipped",'Production Log'!K472,"")</f>
        <v/>
      </c>
      <c r="P472" s="0">
        <f>IF(ISERROR(SEARCH("Bonded", M472)), CONCATENATE(M472," ", N472), M472)</f>
        <v/>
      </c>
      <c r="Q472" s="0" t="s">
        <v>124</v>
      </c>
      <c r="R472" s="0">
        <f>'Production Log'!L472</f>
        <v/>
      </c>
      <c r="S472" s="0" t="s">
        <v>117</v>
      </c>
      <c r="T472" s="0">
        <f>'Production Log'!M472</f>
        <v/>
      </c>
      <c r="U472" s="204">
        <f>'Production Log'!K472</f>
        <v/>
      </c>
      <c r="V472" s="204" t="n"/>
      <c r="W472" s="204" t="n"/>
    </row>
    <row r="473">
      <c r="A473" s="0">
        <f>'Production Log'!A473</f>
        <v/>
      </c>
      <c r="B473" s="0">
        <f>'Production Log'!B473</f>
        <v/>
      </c>
      <c r="C473" s="0">
        <f>'Production Log'!F473</f>
        <v/>
      </c>
      <c r="D473" s="0">
        <f>'Production Log'!W473</f>
        <v/>
      </c>
      <c r="E473" s="0">
        <f>'Production Log'!X473</f>
        <v/>
      </c>
      <c r="F473" s="0">
        <f>'Production Log'!Y473</f>
        <v/>
      </c>
      <c r="G473" s="0">
        <f>'Production Log'!Z473</f>
        <v/>
      </c>
      <c r="H473" s="0">
        <f>'Production Log'!C473</f>
        <v/>
      </c>
      <c r="I473" s="0">
        <f>IF(B473="Sold", "yes", IF(LEN(F473)&gt;1,IF(LEN(G473)&gt;1,IF(LEN(E473)&gt;1,IF(LEN(D473)&gt;1,"yes","no"),"no"),"no") ,"no"))</f>
        <v/>
      </c>
      <c r="J473" s="0">
        <f>IF(B473="Issues","yes", IF(B473="Cosmetic Issue", "yes", IF(B473="Perf Issue", "yes","")))</f>
        <v/>
      </c>
      <c r="K473" s="0">
        <f>IF(B473="Dead", "yes","")</f>
        <v/>
      </c>
      <c r="L473" s="0">
        <f>IF(K473="yes", "Dead", IF(LEN(D473)&lt;2,"Loose", (IF(B473="Sold","Shipped",IF(I473="yes","Assembled","Bonded")))))</f>
        <v/>
      </c>
      <c r="M473" s="0">
        <f>if(L473="Shipped",L473, IF(L473="Loose", L473, if(J473="yes", CONCATENATE("Pending ", L473), IF(I473="yes", IF(B473="Internal", "Internal", L473), IF(L473="Bonded", L473, CONCATENATE(L473, " Bonded"))))))</f>
        <v/>
      </c>
      <c r="N473" s="0">
        <f>if(len(C473)&lt;2, "", if(H473="yes", "certified", IF(ISERROR(SEARCH("TE",C473)), "PMI", "TE")))</f>
        <v/>
      </c>
      <c r="O473" s="0">
        <f>IF(L473="Shipped",'Production Log'!K473,"")</f>
        <v/>
      </c>
      <c r="P473" s="0">
        <f>IF(ISERROR(SEARCH("Bonded", M473)), CONCATENATE(M473," ", N473), M473)</f>
        <v/>
      </c>
      <c r="Q473" s="0" t="s">
        <v>124</v>
      </c>
      <c r="R473" s="0">
        <f>'Production Log'!L473</f>
        <v/>
      </c>
      <c r="S473" s="0" t="n"/>
      <c r="T473" s="0">
        <f>'Production Log'!M473</f>
        <v/>
      </c>
      <c r="U473" s="204">
        <f>'Production Log'!K473</f>
        <v/>
      </c>
      <c r="V473" s="204" t="n"/>
      <c r="W473" s="204" t="n"/>
    </row>
    <row r="474">
      <c r="A474" s="0">
        <f>'Production Log'!A474</f>
        <v/>
      </c>
      <c r="B474" s="0">
        <f>'Production Log'!B474</f>
        <v/>
      </c>
      <c r="C474" s="0">
        <f>'Production Log'!F474</f>
        <v/>
      </c>
      <c r="D474" s="0">
        <f>'Production Log'!W474</f>
        <v/>
      </c>
      <c r="E474" s="0">
        <f>'Production Log'!X474</f>
        <v/>
      </c>
      <c r="F474" s="0">
        <f>'Production Log'!Y474</f>
        <v/>
      </c>
      <c r="G474" s="0">
        <f>'Production Log'!Z474</f>
        <v/>
      </c>
      <c r="H474" s="0">
        <f>'Production Log'!C474</f>
        <v/>
      </c>
      <c r="I474" s="0">
        <f>IF(B474="Sold", "yes", IF(LEN(F474)&gt;1,IF(LEN(G474)&gt;1,IF(LEN(E474)&gt;1,IF(LEN(D474)&gt;1,"yes","no"),"no"),"no") ,"no"))</f>
        <v/>
      </c>
      <c r="J474" s="0">
        <f>IF(B474="Issues","yes", IF(B474="Cosmetic Issue", "yes", IF(B474="Perf Issue", "yes","")))</f>
        <v/>
      </c>
      <c r="K474" s="0">
        <f>IF(B474="Dead", "yes","")</f>
        <v/>
      </c>
      <c r="L474" s="0">
        <f>IF(K474="yes", "Dead", IF(LEN(D474)&lt;2,"Loose", (IF(B474="Sold","Shipped",IF(I474="yes","Assembled","Bonded")))))</f>
        <v/>
      </c>
      <c r="M474" s="0">
        <f>if(L474="Shipped",L474, IF(L474="Loose", L474, if(J474="yes", CONCATENATE("Pending ", L474), IF(I474="yes", IF(B474="Internal", "Internal", L474), IF(L474="Bonded", L474, CONCATENATE(L474, " Bonded"))))))</f>
        <v/>
      </c>
      <c r="N474" s="0">
        <f>if(len(C474)&lt;2, "", if(H474="yes", "certified", IF(ISERROR(SEARCH("TE",C474)), "PMI", "TE")))</f>
        <v/>
      </c>
      <c r="O474" s="0">
        <f>IF(L474="Shipped",'Production Log'!K474,"")</f>
        <v/>
      </c>
      <c r="P474" s="0">
        <f>IF(ISERROR(SEARCH("Bonded", M474)), CONCATENATE(M474," ", N474), M474)</f>
        <v/>
      </c>
      <c r="Q474" s="0" t="s">
        <v>124</v>
      </c>
      <c r="R474" s="0">
        <f>'Production Log'!L474</f>
        <v/>
      </c>
      <c r="S474" s="0" t="s">
        <v>125</v>
      </c>
      <c r="T474" s="0">
        <f>'Production Log'!M474</f>
        <v/>
      </c>
      <c r="U474" s="204">
        <f>'Production Log'!K474</f>
        <v/>
      </c>
      <c r="V474" s="204" t="s">
        <v>126</v>
      </c>
      <c r="W474" s="204" t="n"/>
    </row>
    <row r="475">
      <c r="A475" s="0">
        <f>'Production Log'!A475</f>
        <v/>
      </c>
      <c r="B475" s="0">
        <f>'Production Log'!B475</f>
        <v/>
      </c>
      <c r="C475" s="0">
        <f>'Production Log'!F475</f>
        <v/>
      </c>
      <c r="D475" s="0">
        <f>'Production Log'!W475</f>
        <v/>
      </c>
      <c r="E475" s="0">
        <f>'Production Log'!X475</f>
        <v/>
      </c>
      <c r="F475" s="0">
        <f>'Production Log'!Y475</f>
        <v/>
      </c>
      <c r="G475" s="0">
        <f>'Production Log'!Z475</f>
        <v/>
      </c>
      <c r="H475" s="0">
        <f>'Production Log'!C475</f>
        <v/>
      </c>
      <c r="I475" s="0">
        <f>IF(B475="Sold", "yes", IF(LEN(F475)&gt;1,IF(LEN(G475)&gt;1,IF(LEN(E475)&gt;1,IF(LEN(D475)&gt;1,"yes","no"),"no"),"no") ,"no"))</f>
        <v/>
      </c>
      <c r="J475" s="0">
        <f>IF(B475="Issues","yes", IF(B475="Cosmetic Issue", "yes", IF(B475="Perf Issue", "yes","")))</f>
        <v/>
      </c>
      <c r="K475" s="0">
        <f>IF(B475="Dead", "yes","")</f>
        <v/>
      </c>
      <c r="L475" s="0">
        <f>IF(K475="yes", "Dead", IF(LEN(D475)&lt;2,"Loose", (IF(B475="Sold","Shipped",IF(I475="yes","Assembled","Bonded")))))</f>
        <v/>
      </c>
      <c r="M475" s="0">
        <f>if(L475="Shipped",L475, IF(L475="Loose", L475, if(J475="yes", CONCATENATE("Pending ", L475), IF(I475="yes", IF(B475="Internal", "Internal", L475), IF(L475="Bonded", L475, CONCATENATE(L475, " Bonded"))))))</f>
        <v/>
      </c>
      <c r="N475" s="0">
        <f>if(len(C475)&lt;2, "", if(H475="yes", "certified", IF(ISERROR(SEARCH("TE",C475)), "PMI", "TE")))</f>
        <v/>
      </c>
      <c r="O475" s="0">
        <f>IF(L475="Shipped",'Production Log'!K475,"")</f>
        <v/>
      </c>
      <c r="P475" s="0">
        <f>IF(ISERROR(SEARCH("Bonded", M475)), CONCATENATE(M475," ", N475), M475)</f>
        <v/>
      </c>
      <c r="Q475" s="0" t="s">
        <v>124</v>
      </c>
      <c r="R475" s="0">
        <f>'Production Log'!L475</f>
        <v/>
      </c>
      <c r="S475" s="0" t="s">
        <v>136</v>
      </c>
      <c r="T475" s="0">
        <f>'Production Log'!M475</f>
        <v/>
      </c>
      <c r="U475" s="204">
        <f>'Production Log'!K475</f>
        <v/>
      </c>
      <c r="V475" s="204" t="s">
        <v>137</v>
      </c>
      <c r="W475" s="204" t="n"/>
    </row>
    <row r="476">
      <c r="A476" s="0">
        <f>'Production Log'!A476</f>
        <v/>
      </c>
      <c r="B476" s="0">
        <f>'Production Log'!B476</f>
        <v/>
      </c>
      <c r="C476" s="0">
        <f>'Production Log'!F476</f>
        <v/>
      </c>
      <c r="D476" s="0">
        <f>'Production Log'!W476</f>
        <v/>
      </c>
      <c r="E476" s="0">
        <f>'Production Log'!X476</f>
        <v/>
      </c>
      <c r="F476" s="0">
        <f>'Production Log'!Y476</f>
        <v/>
      </c>
      <c r="G476" s="0">
        <f>'Production Log'!Z476</f>
        <v/>
      </c>
      <c r="H476" s="0">
        <f>'Production Log'!C476</f>
        <v/>
      </c>
      <c r="I476" s="0">
        <f>IF(B476="Sold", "yes", IF(LEN(F476)&gt;1,IF(LEN(G476)&gt;1,IF(LEN(E476)&gt;1,IF(LEN(D476)&gt;1,"yes","no"),"no"),"no") ,"no"))</f>
        <v/>
      </c>
      <c r="J476" s="0">
        <f>IF(B476="Issues","yes", IF(B476="Cosmetic Issue", "yes", IF(B476="Perf Issue", "yes","")))</f>
        <v/>
      </c>
      <c r="K476" s="0">
        <f>IF(B476="Dead", "yes","")</f>
        <v/>
      </c>
      <c r="L476" s="0">
        <f>IF(K476="yes", "Dead", IF(LEN(D476)&lt;2,"Loose", (IF(B476="Sold","Shipped",IF(I476="yes","Assembled","Bonded")))))</f>
        <v/>
      </c>
      <c r="M476" s="0">
        <f>if(L476="Shipped",L476, IF(L476="Loose", L476, if(J476="yes", CONCATENATE("Pending ", L476), IF(I476="yes", IF(B476="Internal", "Internal", L476), IF(L476="Bonded", L476, CONCATENATE(L476, " Bonded"))))))</f>
        <v/>
      </c>
      <c r="N476" s="0">
        <f>if(len(C476)&lt;2, "", if(H476="yes", "certified", IF(ISERROR(SEARCH("TE",C476)), "PMI", "TE")))</f>
        <v/>
      </c>
      <c r="O476" s="0">
        <f>IF(L476="Shipped",'Production Log'!K476,"")</f>
        <v/>
      </c>
      <c r="P476" s="0">
        <f>IF(ISERROR(SEARCH("Bonded", M476)), CONCATENATE(M476," ", N476), M476)</f>
        <v/>
      </c>
      <c r="Q476" s="0" t="s">
        <v>124</v>
      </c>
      <c r="R476" s="0">
        <f>'Production Log'!L476</f>
        <v/>
      </c>
      <c r="S476" s="0" t="s">
        <v>136</v>
      </c>
      <c r="T476" s="0">
        <f>'Production Log'!M476</f>
        <v/>
      </c>
      <c r="U476" s="204">
        <f>'Production Log'!K476</f>
        <v/>
      </c>
      <c r="V476" s="204" t="s">
        <v>137</v>
      </c>
      <c r="W476" s="204" t="n"/>
    </row>
    <row r="477">
      <c r="A477" s="0">
        <f>'Production Log'!A477</f>
        <v/>
      </c>
      <c r="B477" s="0">
        <f>'Production Log'!B477</f>
        <v/>
      </c>
      <c r="C477" s="0">
        <f>'Production Log'!F477</f>
        <v/>
      </c>
      <c r="D477" s="0">
        <f>'Production Log'!W477</f>
        <v/>
      </c>
      <c r="E477" s="0">
        <f>'Production Log'!X477</f>
        <v/>
      </c>
      <c r="F477" s="0">
        <f>'Production Log'!Y477</f>
        <v/>
      </c>
      <c r="G477" s="0">
        <f>'Production Log'!Z477</f>
        <v/>
      </c>
      <c r="H477" s="0">
        <f>'Production Log'!C477</f>
        <v/>
      </c>
      <c r="I477" s="0">
        <f>IF(B477="Sold", "yes", IF(LEN(F477)&gt;1,IF(LEN(G477)&gt;1,IF(LEN(E477)&gt;1,IF(LEN(D477)&gt;1,"yes","no"),"no"),"no") ,"no"))</f>
        <v/>
      </c>
      <c r="J477" s="0">
        <f>IF(B477="Issues","yes", IF(B477="Cosmetic Issue", "yes", IF(B477="Perf Issue", "yes","")))</f>
        <v/>
      </c>
      <c r="K477" s="0">
        <f>IF(B477="Dead", "yes","")</f>
        <v/>
      </c>
      <c r="L477" s="0">
        <f>IF(K477="yes", "Dead", IF(LEN(D477)&lt;2,"Loose", (IF(B477="Sold","Shipped",IF(I477="yes","Assembled","Bonded")))))</f>
        <v/>
      </c>
      <c r="M477" s="0">
        <f>if(L477="Shipped",L477, IF(L477="Loose", L477, if(J477="yes", CONCATENATE("Pending ", L477), IF(I477="yes", IF(B477="Internal", "Internal", L477), IF(L477="Bonded", L477, CONCATENATE(L477, " Bonded"))))))</f>
        <v/>
      </c>
      <c r="N477" s="0">
        <f>if(len(C477)&lt;2, "", if(H477="yes", "certified", IF(ISERROR(SEARCH("TE",C477)), "PMI", "TE")))</f>
        <v/>
      </c>
      <c r="O477" s="0">
        <f>IF(L477="Shipped",'Production Log'!K477,"")</f>
        <v/>
      </c>
      <c r="P477" s="0">
        <f>IF(ISERROR(SEARCH("Bonded", M477)), CONCATENATE(M477," ", N477), M477)</f>
        <v/>
      </c>
      <c r="Q477" s="0" t="s">
        <v>124</v>
      </c>
      <c r="R477" s="0">
        <f>'Production Log'!L477</f>
        <v/>
      </c>
      <c r="S477" s="0" t="s">
        <v>117</v>
      </c>
      <c r="T477" s="0">
        <f>'Production Log'!M477</f>
        <v/>
      </c>
      <c r="U477" s="204">
        <f>'Production Log'!K477</f>
        <v/>
      </c>
      <c r="V477" s="204" t="n"/>
      <c r="W477" s="204" t="n"/>
    </row>
    <row r="478">
      <c r="A478" s="0">
        <f>'Production Log'!A478</f>
        <v/>
      </c>
      <c r="B478" s="0">
        <f>'Production Log'!B478</f>
        <v/>
      </c>
      <c r="C478" s="0">
        <f>'Production Log'!F478</f>
        <v/>
      </c>
      <c r="D478" s="0">
        <f>'Production Log'!W478</f>
        <v/>
      </c>
      <c r="E478" s="0">
        <f>'Production Log'!X478</f>
        <v/>
      </c>
      <c r="F478" s="0">
        <f>'Production Log'!Y478</f>
        <v/>
      </c>
      <c r="G478" s="0">
        <f>'Production Log'!Z478</f>
        <v/>
      </c>
      <c r="H478" s="0">
        <f>'Production Log'!C478</f>
        <v/>
      </c>
      <c r="I478" s="0">
        <f>IF(B478="Sold", "yes", IF(LEN(F478)&gt;1,IF(LEN(G478)&gt;1,IF(LEN(E478)&gt;1,IF(LEN(D478)&gt;1,"yes","no"),"no"),"no") ,"no"))</f>
        <v/>
      </c>
      <c r="J478" s="0">
        <f>IF(B478="Issues","yes", IF(B478="Cosmetic Issue", "yes", IF(B478="Perf Issue", "yes","")))</f>
        <v/>
      </c>
      <c r="K478" s="0">
        <f>IF(B478="Dead", "yes","")</f>
        <v/>
      </c>
      <c r="L478" s="0">
        <f>IF(K478="yes", "Dead", IF(LEN(D478)&lt;2,"Loose", (IF(B478="Sold","Shipped",IF(I478="yes","Assembled","Bonded")))))</f>
        <v/>
      </c>
      <c r="M478" s="0">
        <f>if(L478="Shipped",L478, IF(L478="Loose", L478, if(J478="yes", CONCATENATE("Pending ", L478), IF(I478="yes", IF(B478="Internal", "Internal", L478), IF(L478="Bonded", L478, CONCATENATE(L478, " Bonded"))))))</f>
        <v/>
      </c>
      <c r="N478" s="0">
        <f>if(len(C478)&lt;2, "", if(H478="yes", "certified", IF(ISERROR(SEARCH("TE",C478)), "PMI", "TE")))</f>
        <v/>
      </c>
      <c r="O478" s="0">
        <f>IF(L478="Shipped",'Production Log'!K478,"")</f>
        <v/>
      </c>
      <c r="P478" s="0">
        <f>IF(ISERROR(SEARCH("Bonded", M478)), CONCATENATE(M478," ", N478), M478)</f>
        <v/>
      </c>
      <c r="Q478" s="0" t="s">
        <v>124</v>
      </c>
      <c r="R478" s="0">
        <f>'Production Log'!L478</f>
        <v/>
      </c>
      <c r="S478" s="0" t="s">
        <v>136</v>
      </c>
      <c r="T478" s="0">
        <f>'Production Log'!M478</f>
        <v/>
      </c>
      <c r="U478" s="204">
        <f>'Production Log'!K478</f>
        <v/>
      </c>
      <c r="V478" s="204" t="s">
        <v>137</v>
      </c>
      <c r="W478" s="204" t="n"/>
    </row>
    <row r="479">
      <c r="A479" s="0">
        <f>'Production Log'!A479</f>
        <v/>
      </c>
      <c r="B479" s="0">
        <f>'Production Log'!B479</f>
        <v/>
      </c>
      <c r="C479" s="0">
        <f>'Production Log'!F479</f>
        <v/>
      </c>
      <c r="D479" s="0">
        <f>'Production Log'!W479</f>
        <v/>
      </c>
      <c r="E479" s="0">
        <f>'Production Log'!X479</f>
        <v/>
      </c>
      <c r="F479" s="0">
        <f>'Production Log'!Y479</f>
        <v/>
      </c>
      <c r="G479" s="0">
        <f>'Production Log'!Z479</f>
        <v/>
      </c>
      <c r="H479" s="0">
        <f>'Production Log'!C479</f>
        <v/>
      </c>
      <c r="I479" s="0">
        <f>IF(B479="Sold", "yes", IF(LEN(F479)&gt;1,IF(LEN(G479)&gt;1,IF(LEN(E479)&gt;1,IF(LEN(D479)&gt;1,"yes","no"),"no"),"no") ,"no"))</f>
        <v/>
      </c>
      <c r="J479" s="0">
        <f>IF(B479="Issues","yes", IF(B479="Cosmetic Issue", "yes", IF(B479="Perf Issue", "yes","")))</f>
        <v/>
      </c>
      <c r="K479" s="0">
        <f>IF(B479="Dead", "yes","")</f>
        <v/>
      </c>
      <c r="L479" s="0">
        <f>IF(K479="yes", "Dead", IF(LEN(D479)&lt;2,"Loose", (IF(B479="Sold","Shipped",IF(I479="yes","Assembled","Bonded")))))</f>
        <v/>
      </c>
      <c r="M479" s="0">
        <f>if(L479="Shipped",L479, IF(L479="Loose", L479, if(J479="yes", CONCATENATE("Pending ", L479), IF(I479="yes", IF(B479="Internal", "Internal", L479), IF(L479="Bonded", L479, CONCATENATE(L479, " Bonded"))))))</f>
        <v/>
      </c>
      <c r="N479" s="0">
        <f>if(len(C479)&lt;2, "", if(H479="yes", "certified", IF(ISERROR(SEARCH("TE",C479)), "PMI", "TE")))</f>
        <v/>
      </c>
      <c r="O479" s="0">
        <f>IF(L479="Shipped",'Production Log'!K479,"")</f>
        <v/>
      </c>
      <c r="P479" s="0">
        <f>IF(ISERROR(SEARCH("Bonded", M479)), CONCATENATE(M479," ", N479), M479)</f>
        <v/>
      </c>
      <c r="Q479" s="0" t="s">
        <v>124</v>
      </c>
      <c r="R479" s="0">
        <f>'Production Log'!L479</f>
        <v/>
      </c>
      <c r="S479" s="0" t="s">
        <v>134</v>
      </c>
      <c r="T479" s="0">
        <f>'Production Log'!M479</f>
        <v/>
      </c>
      <c r="U479" s="204">
        <f>'Production Log'!K479</f>
        <v/>
      </c>
      <c r="V479" s="204" t="s">
        <v>135</v>
      </c>
      <c r="W479" s="204" t="n"/>
    </row>
    <row r="480">
      <c r="A480" s="0">
        <f>'Production Log'!A480</f>
        <v/>
      </c>
      <c r="B480" s="0">
        <f>'Production Log'!B480</f>
        <v/>
      </c>
      <c r="C480" s="0">
        <f>'Production Log'!F480</f>
        <v/>
      </c>
      <c r="D480" s="0">
        <f>'Production Log'!W480</f>
        <v/>
      </c>
      <c r="E480" s="0">
        <f>'Production Log'!X480</f>
        <v/>
      </c>
      <c r="F480" s="0">
        <f>'Production Log'!Y480</f>
        <v/>
      </c>
      <c r="G480" s="0">
        <f>'Production Log'!Z480</f>
        <v/>
      </c>
      <c r="H480" s="0">
        <f>'Production Log'!C480</f>
        <v/>
      </c>
      <c r="I480" s="0">
        <f>IF(B480="Sold", "yes", IF(LEN(F480)&gt;1,IF(LEN(G480)&gt;1,IF(LEN(E480)&gt;1,IF(LEN(D480)&gt;1,"yes","no"),"no"),"no") ,"no"))</f>
        <v/>
      </c>
      <c r="J480" s="0">
        <f>IF(B480="Issues","yes", IF(B480="Cosmetic Issue", "yes", IF(B480="Perf Issue", "yes","")))</f>
        <v/>
      </c>
      <c r="K480" s="0">
        <f>IF(B480="Dead", "yes","")</f>
        <v/>
      </c>
      <c r="L480" s="0">
        <f>IF(K480="yes", "Dead", IF(LEN(D480)&lt;2,"Loose", (IF(B480="Sold","Shipped",IF(I480="yes","Assembled","Bonded")))))</f>
        <v/>
      </c>
      <c r="M480" s="0">
        <f>if(L480="Shipped",L480, IF(L480="Loose", L480, if(J480="yes", CONCATENATE("Pending ", L480), IF(I480="yes", IF(B480="Internal", "Internal", L480), IF(L480="Bonded", L480, CONCATENATE(L480, " Bonded"))))))</f>
        <v/>
      </c>
      <c r="N480" s="0">
        <f>if(len(C480)&lt;2, "", if(H480="yes", "certified", IF(ISERROR(SEARCH("TE",C480)), "PMI", "TE")))</f>
        <v/>
      </c>
      <c r="O480" s="0">
        <f>IF(L480="Shipped",'Production Log'!K480,"")</f>
        <v/>
      </c>
      <c r="P480" s="0">
        <f>IF(ISERROR(SEARCH("Bonded", M480)), CONCATENATE(M480," ", N480), M480)</f>
        <v/>
      </c>
      <c r="Q480" s="0" t="s">
        <v>124</v>
      </c>
      <c r="R480" s="0">
        <f>'Production Log'!L480</f>
        <v/>
      </c>
      <c r="S480" s="0" t="s">
        <v>136</v>
      </c>
      <c r="T480" s="0">
        <f>'Production Log'!M480</f>
        <v/>
      </c>
      <c r="U480" s="204">
        <f>'Production Log'!K480</f>
        <v/>
      </c>
      <c r="V480" s="204" t="s">
        <v>137</v>
      </c>
      <c r="W480" s="204" t="n"/>
    </row>
    <row r="481">
      <c r="A481" s="0">
        <f>'Production Log'!A481</f>
        <v/>
      </c>
      <c r="B481" s="0">
        <f>'Production Log'!B481</f>
        <v/>
      </c>
      <c r="C481" s="0">
        <f>'Production Log'!F481</f>
        <v/>
      </c>
      <c r="D481" s="0">
        <f>'Production Log'!W481</f>
        <v/>
      </c>
      <c r="E481" s="0">
        <f>'Production Log'!X481</f>
        <v/>
      </c>
      <c r="F481" s="0">
        <f>'Production Log'!Y481</f>
        <v/>
      </c>
      <c r="G481" s="0">
        <f>'Production Log'!Z481</f>
        <v/>
      </c>
      <c r="H481" s="0">
        <f>'Production Log'!C481</f>
        <v/>
      </c>
      <c r="I481" s="0">
        <f>IF(B481="Sold", "yes", IF(LEN(F481)&gt;1,IF(LEN(G481)&gt;1,IF(LEN(E481)&gt;1,IF(LEN(D481)&gt;1,"yes","no"),"no"),"no") ,"no"))</f>
        <v/>
      </c>
      <c r="J481" s="0">
        <f>IF(B481="Issues","yes", IF(B481="Cosmetic Issue", "yes", IF(B481="Perf Issue", "yes","")))</f>
        <v/>
      </c>
      <c r="K481" s="0">
        <f>IF(B481="Dead", "yes","")</f>
        <v/>
      </c>
      <c r="L481" s="0">
        <f>IF(K481="yes", "Dead", IF(LEN(D481)&lt;2,"Loose", (IF(B481="Sold","Shipped",IF(I481="yes","Assembled","Bonded")))))</f>
        <v/>
      </c>
      <c r="M481" s="0">
        <f>if(L481="Shipped",L481, IF(L481="Loose", L481, if(J481="yes", CONCATENATE("Pending ", L481), IF(I481="yes", IF(B481="Internal", "Internal", L481), IF(L481="Bonded", L481, CONCATENATE(L481, " Bonded"))))))</f>
        <v/>
      </c>
      <c r="N481" s="0">
        <f>if(len(C481)&lt;2, "", if(H481="yes", "certified", IF(ISERROR(SEARCH("TE",C481)), "PMI", "TE")))</f>
        <v/>
      </c>
      <c r="O481" s="0">
        <f>IF(L481="Shipped",'Production Log'!K481,"")</f>
        <v/>
      </c>
      <c r="P481" s="0">
        <f>IF(ISERROR(SEARCH("Bonded", M481)), CONCATENATE(M481," ", N481), M481)</f>
        <v/>
      </c>
      <c r="Q481" s="0" t="s">
        <v>124</v>
      </c>
      <c r="R481" s="0">
        <f>'Production Log'!L481</f>
        <v/>
      </c>
      <c r="S481" s="0" t="s">
        <v>136</v>
      </c>
      <c r="T481" s="0">
        <f>'Production Log'!M481</f>
        <v/>
      </c>
      <c r="U481" s="204">
        <f>'Production Log'!K481</f>
        <v/>
      </c>
      <c r="V481" s="204" t="s">
        <v>137</v>
      </c>
      <c r="W481" s="204" t="n"/>
    </row>
    <row r="482">
      <c r="A482" s="0">
        <f>'Production Log'!A482</f>
        <v/>
      </c>
      <c r="B482" s="0">
        <f>'Production Log'!B482</f>
        <v/>
      </c>
      <c r="C482" s="0">
        <f>'Production Log'!F482</f>
        <v/>
      </c>
      <c r="D482" s="0">
        <f>'Production Log'!W482</f>
        <v/>
      </c>
      <c r="E482" s="0">
        <f>'Production Log'!X482</f>
        <v/>
      </c>
      <c r="F482" s="0">
        <f>'Production Log'!Y482</f>
        <v/>
      </c>
      <c r="G482" s="0">
        <f>'Production Log'!Z482</f>
        <v/>
      </c>
      <c r="H482" s="0">
        <f>'Production Log'!C482</f>
        <v/>
      </c>
      <c r="I482" s="0">
        <f>IF(B482="Sold", "yes", IF(LEN(F482)&gt;1,IF(LEN(G482)&gt;1,IF(LEN(E482)&gt;1,IF(LEN(D482)&gt;1,"yes","no"),"no"),"no") ,"no"))</f>
        <v/>
      </c>
      <c r="J482" s="0">
        <f>IF(B482="Issues","yes", IF(B482="Cosmetic Issue", "yes", IF(B482="Perf Issue", "yes","")))</f>
        <v/>
      </c>
      <c r="K482" s="0">
        <f>IF(B482="Dead", "yes","")</f>
        <v/>
      </c>
      <c r="L482" s="0">
        <f>IF(K482="yes", "Dead", IF(LEN(D482)&lt;2,"Loose", (IF(B482="Sold","Shipped",IF(I482="yes","Assembled","Bonded")))))</f>
        <v/>
      </c>
      <c r="M482" s="0">
        <f>if(L482="Shipped",L482, IF(L482="Loose", L482, if(J482="yes", CONCATENATE("Pending ", L482), IF(I482="yes", IF(B482="Internal", "Internal", L482), IF(L482="Bonded", L482, CONCATENATE(L482, " Bonded"))))))</f>
        <v/>
      </c>
      <c r="N482" s="0">
        <f>if(len(C482)&lt;2, "", if(H482="yes", "certified", IF(ISERROR(SEARCH("TE",C482)), "PMI", "TE")))</f>
        <v/>
      </c>
      <c r="O482" s="0">
        <f>IF(L482="Shipped",'Production Log'!K482,"")</f>
        <v/>
      </c>
      <c r="P482" s="0">
        <f>IF(ISERROR(SEARCH("Bonded", M482)), CONCATENATE(M482," ", N482), M482)</f>
        <v/>
      </c>
      <c r="Q482" s="0" t="s">
        <v>124</v>
      </c>
      <c r="R482" s="0">
        <f>'Production Log'!L482</f>
        <v/>
      </c>
      <c r="S482" s="0" t="s">
        <v>136</v>
      </c>
      <c r="T482" s="0">
        <f>'Production Log'!M482</f>
        <v/>
      </c>
      <c r="U482" s="204">
        <f>'Production Log'!K482</f>
        <v/>
      </c>
      <c r="V482" s="204" t="s">
        <v>137</v>
      </c>
      <c r="W482" s="204" t="n"/>
    </row>
    <row r="483">
      <c r="A483" s="0">
        <f>'Production Log'!A483</f>
        <v/>
      </c>
      <c r="B483" s="0">
        <f>'Production Log'!B483</f>
        <v/>
      </c>
      <c r="C483" s="0">
        <f>'Production Log'!F483</f>
        <v/>
      </c>
      <c r="D483" s="0">
        <f>'Production Log'!W483</f>
        <v/>
      </c>
      <c r="E483" s="0">
        <f>'Production Log'!X483</f>
        <v/>
      </c>
      <c r="F483" s="0">
        <f>'Production Log'!Y483</f>
        <v/>
      </c>
      <c r="G483" s="0">
        <f>'Production Log'!Z483</f>
        <v/>
      </c>
      <c r="H483" s="0">
        <f>'Production Log'!C483</f>
        <v/>
      </c>
      <c r="I483" s="0">
        <f>IF(B483="Sold", "yes", IF(LEN(F483)&gt;1,IF(LEN(G483)&gt;1,IF(LEN(E483)&gt;1,IF(LEN(D483)&gt;1,"yes","no"),"no"),"no") ,"no"))</f>
        <v/>
      </c>
      <c r="J483" s="0">
        <f>IF(B483="Issues","yes", IF(B483="Cosmetic Issue", "yes", IF(B483="Perf Issue", "yes","")))</f>
        <v/>
      </c>
      <c r="K483" s="0">
        <f>IF(B483="Dead", "yes","")</f>
        <v/>
      </c>
      <c r="L483" s="0">
        <f>IF(K483="yes", "Dead", IF(LEN(D483)&lt;2,"Loose", (IF(B483="Sold","Shipped",IF(I483="yes","Assembled","Bonded")))))</f>
        <v/>
      </c>
      <c r="M483" s="0">
        <f>if(L483="Shipped",L483, IF(L483="Loose", L483, if(J483="yes", CONCATENATE("Pending ", L483), IF(I483="yes", IF(B483="Internal", "Internal", L483), IF(L483="Bonded", L483, CONCATENATE(L483, " Bonded"))))))</f>
        <v/>
      </c>
      <c r="N483" s="0">
        <f>if(len(C483)&lt;2, "", if(H483="yes", "certified", IF(ISERROR(SEARCH("TE",C483)), "PMI", "TE")))</f>
        <v/>
      </c>
      <c r="O483" s="0">
        <f>IF(L483="Shipped",'Production Log'!K483,"")</f>
        <v/>
      </c>
      <c r="P483" s="0">
        <f>IF(ISERROR(SEARCH("Bonded", M483)), CONCATENATE(M483," ", N483), M483)</f>
        <v/>
      </c>
      <c r="Q483" s="0" t="s">
        <v>124</v>
      </c>
      <c r="R483" s="0">
        <f>'Production Log'!L483</f>
        <v/>
      </c>
      <c r="S483" s="0" t="s">
        <v>134</v>
      </c>
      <c r="T483" s="0">
        <f>'Production Log'!M483</f>
        <v/>
      </c>
      <c r="U483" s="204">
        <f>'Production Log'!K483</f>
        <v/>
      </c>
      <c r="V483" s="204" t="s">
        <v>135</v>
      </c>
      <c r="W483" s="204" t="n"/>
    </row>
    <row r="484">
      <c r="A484" s="0">
        <f>'Production Log'!A484</f>
        <v/>
      </c>
      <c r="B484" s="0">
        <f>'Production Log'!B484</f>
        <v/>
      </c>
      <c r="C484" s="0">
        <f>'Production Log'!F484</f>
        <v/>
      </c>
      <c r="D484" s="0">
        <f>'Production Log'!W484</f>
        <v/>
      </c>
      <c r="E484" s="0">
        <f>'Production Log'!X484</f>
        <v/>
      </c>
      <c r="F484" s="0">
        <f>'Production Log'!Y484</f>
        <v/>
      </c>
      <c r="G484" s="0">
        <f>'Production Log'!Z484</f>
        <v/>
      </c>
      <c r="H484" s="0">
        <f>'Production Log'!C484</f>
        <v/>
      </c>
      <c r="I484" s="0">
        <f>IF(B484="Sold", "yes", IF(LEN(F484)&gt;1,IF(LEN(G484)&gt;1,IF(LEN(E484)&gt;1,IF(LEN(D484)&gt;1,"yes","no"),"no"),"no") ,"no"))</f>
        <v/>
      </c>
      <c r="J484" s="0">
        <f>IF(B484="Issues","yes", IF(B484="Cosmetic Issue", "yes", IF(B484="Perf Issue", "yes","")))</f>
        <v/>
      </c>
      <c r="K484" s="0">
        <f>IF(B484="Dead", "yes","")</f>
        <v/>
      </c>
      <c r="L484" s="0">
        <f>IF(K484="yes", "Dead", IF(LEN(D484)&lt;2,"Loose", (IF(B484="Sold","Shipped",IF(I484="yes","Assembled","Bonded")))))</f>
        <v/>
      </c>
      <c r="M484" s="0">
        <f>if(L484="Shipped",L484, IF(L484="Loose", L484, if(J484="yes", CONCATENATE("Pending ", L484), IF(I484="yes", IF(B484="Internal", "Internal", L484), IF(L484="Bonded", L484, CONCATENATE(L484, " Bonded"))))))</f>
        <v/>
      </c>
      <c r="N484" s="0">
        <f>if(len(C484)&lt;2, "", if(H484="yes", "certified", IF(ISERROR(SEARCH("TE",C484)), "PMI", "TE")))</f>
        <v/>
      </c>
      <c r="O484" s="0">
        <f>IF(L484="Shipped",'Production Log'!K484,"")</f>
        <v/>
      </c>
      <c r="P484" s="0">
        <f>IF(ISERROR(SEARCH("Bonded", M484)), CONCATENATE(M484," ", N484), M484)</f>
        <v/>
      </c>
      <c r="Q484" s="0" t="s">
        <v>124</v>
      </c>
      <c r="R484" s="0">
        <f>'Production Log'!L484</f>
        <v/>
      </c>
      <c r="S484" s="0" t="s">
        <v>136</v>
      </c>
      <c r="T484" s="0">
        <f>'Production Log'!M484</f>
        <v/>
      </c>
      <c r="U484" s="204">
        <f>'Production Log'!K484</f>
        <v/>
      </c>
      <c r="V484" s="204" t="s">
        <v>137</v>
      </c>
      <c r="W484" s="204" t="n"/>
    </row>
    <row r="485">
      <c r="A485" s="0">
        <f>'Production Log'!A485</f>
        <v/>
      </c>
      <c r="B485" s="0">
        <f>'Production Log'!B485</f>
        <v/>
      </c>
      <c r="C485" s="0">
        <f>'Production Log'!F485</f>
        <v/>
      </c>
      <c r="D485" s="0">
        <f>'Production Log'!W485</f>
        <v/>
      </c>
      <c r="E485" s="0">
        <f>'Production Log'!X485</f>
        <v/>
      </c>
      <c r="F485" s="0">
        <f>'Production Log'!Y485</f>
        <v/>
      </c>
      <c r="G485" s="0">
        <f>'Production Log'!Z485</f>
        <v/>
      </c>
      <c r="H485" s="0">
        <f>'Production Log'!C485</f>
        <v/>
      </c>
      <c r="I485" s="0">
        <f>IF(B485="Sold", "yes", IF(LEN(F485)&gt;1,IF(LEN(G485)&gt;1,IF(LEN(E485)&gt;1,IF(LEN(D485)&gt;1,"yes","no"),"no"),"no") ,"no"))</f>
        <v/>
      </c>
      <c r="J485" s="0">
        <f>IF(B485="Issues","yes", IF(B485="Cosmetic Issue", "yes", IF(B485="Perf Issue", "yes","")))</f>
        <v/>
      </c>
      <c r="K485" s="0">
        <f>IF(B485="Dead", "yes","")</f>
        <v/>
      </c>
      <c r="L485" s="0">
        <f>IF(K485="yes", "Dead", IF(LEN(D485)&lt;2,"Loose", (IF(B485="Sold","Shipped",IF(I485="yes","Assembled","Bonded")))))</f>
        <v/>
      </c>
      <c r="M485" s="0">
        <f>if(L485="Shipped",L485, IF(L485="Loose", L485, if(J485="yes", CONCATENATE("Pending ", L485), IF(I485="yes", IF(B485="Internal", "Internal", L485), IF(L485="Bonded", L485, CONCATENATE(L485, " Bonded"))))))</f>
        <v/>
      </c>
      <c r="N485" s="0">
        <f>if(len(C485)&lt;2, "", if(H485="yes", "certified", IF(ISERROR(SEARCH("TE",C485)), "PMI", "TE")))</f>
        <v/>
      </c>
      <c r="O485" s="0">
        <f>IF(L485="Shipped",'Production Log'!K485,"")</f>
        <v/>
      </c>
      <c r="P485" s="0">
        <f>IF(ISERROR(SEARCH("Bonded", M485)), CONCATENATE(M485," ", N485), M485)</f>
        <v/>
      </c>
      <c r="Q485" s="0" t="s">
        <v>124</v>
      </c>
      <c r="R485" s="0">
        <f>'Production Log'!L485</f>
        <v/>
      </c>
      <c r="S485" s="0" t="s">
        <v>136</v>
      </c>
      <c r="T485" s="0">
        <f>'Production Log'!M485</f>
        <v/>
      </c>
      <c r="U485" s="204">
        <f>'Production Log'!K485</f>
        <v/>
      </c>
      <c r="V485" s="204" t="s">
        <v>137</v>
      </c>
      <c r="W485" s="204" t="n"/>
    </row>
    <row r="486">
      <c r="A486" s="0">
        <f>'Production Log'!A486</f>
        <v/>
      </c>
      <c r="B486" s="0">
        <f>'Production Log'!B486</f>
        <v/>
      </c>
      <c r="C486" s="0">
        <f>'Production Log'!F486</f>
        <v/>
      </c>
      <c r="D486" s="0">
        <f>'Production Log'!W486</f>
        <v/>
      </c>
      <c r="E486" s="0">
        <f>'Production Log'!X486</f>
        <v/>
      </c>
      <c r="F486" s="0">
        <f>'Production Log'!Y486</f>
        <v/>
      </c>
      <c r="G486" s="0">
        <f>'Production Log'!Z486</f>
        <v/>
      </c>
      <c r="H486" s="0">
        <f>'Production Log'!C486</f>
        <v/>
      </c>
      <c r="I486" s="0">
        <f>IF(B486="Sold", "yes", IF(LEN(F486)&gt;1,IF(LEN(G486)&gt;1,IF(LEN(E486)&gt;1,IF(LEN(D486)&gt;1,"yes","no"),"no"),"no") ,"no"))</f>
        <v/>
      </c>
      <c r="J486" s="0">
        <f>IF(B486="Issues","yes", IF(B486="Cosmetic Issue", "yes", IF(B486="Perf Issue", "yes","")))</f>
        <v/>
      </c>
      <c r="K486" s="0">
        <f>IF(B486="Dead", "yes","")</f>
        <v/>
      </c>
      <c r="L486" s="0">
        <f>IF(K486="yes", "Dead", IF(LEN(D486)&lt;2,"Loose", (IF(B486="Sold","Shipped",IF(I486="yes","Assembled","Bonded")))))</f>
        <v/>
      </c>
      <c r="M486" s="0">
        <f>if(L486="Shipped",L486, IF(L486="Loose", L486, if(J486="yes", CONCATENATE("Pending ", L486), IF(I486="yes", IF(B486="Internal", "Internal", L486), IF(L486="Bonded", L486, CONCATENATE(L486, " Bonded"))))))</f>
        <v/>
      </c>
      <c r="N486" s="0">
        <f>if(len(C486)&lt;2, "", if(H486="yes", "certified", IF(ISERROR(SEARCH("TE",C486)), "PMI", "TE")))</f>
        <v/>
      </c>
      <c r="O486" s="0">
        <f>IF(L486="Shipped",'Production Log'!K486,"")</f>
        <v/>
      </c>
      <c r="P486" s="0">
        <f>IF(ISERROR(SEARCH("Bonded", M486)), CONCATENATE(M486," ", N486), M486)</f>
        <v/>
      </c>
      <c r="Q486" s="0" t="s">
        <v>124</v>
      </c>
      <c r="R486" s="0">
        <f>'Production Log'!L486</f>
        <v/>
      </c>
      <c r="S486" s="0" t="s">
        <v>134</v>
      </c>
      <c r="T486" s="0">
        <f>'Production Log'!M486</f>
        <v/>
      </c>
      <c r="U486" s="204">
        <f>'Production Log'!K486</f>
        <v/>
      </c>
      <c r="V486" s="204" t="s">
        <v>135</v>
      </c>
      <c r="W486" s="204" t="n"/>
    </row>
    <row r="487">
      <c r="A487" s="0">
        <f>'Production Log'!A487</f>
        <v/>
      </c>
      <c r="B487" s="0">
        <f>'Production Log'!B487</f>
        <v/>
      </c>
      <c r="C487" s="0">
        <f>'Production Log'!F487</f>
        <v/>
      </c>
      <c r="D487" s="0">
        <f>'Production Log'!W487</f>
        <v/>
      </c>
      <c r="E487" s="0">
        <f>'Production Log'!X487</f>
        <v/>
      </c>
      <c r="F487" s="0">
        <f>'Production Log'!Y487</f>
        <v/>
      </c>
      <c r="G487" s="0">
        <f>'Production Log'!Z487</f>
        <v/>
      </c>
      <c r="H487" s="0">
        <f>'Production Log'!C487</f>
        <v/>
      </c>
      <c r="I487" s="0">
        <f>IF(B487="Sold", "yes", IF(LEN(F487)&gt;1,IF(LEN(G487)&gt;1,IF(LEN(E487)&gt;1,IF(LEN(D487)&gt;1,"yes","no"),"no"),"no") ,"no"))</f>
        <v/>
      </c>
      <c r="J487" s="0">
        <f>IF(B487="Issues","yes", IF(B487="Cosmetic Issue", "yes", IF(B487="Perf Issue", "yes","")))</f>
        <v/>
      </c>
      <c r="K487" s="0">
        <f>IF(B487="Dead", "yes","")</f>
        <v/>
      </c>
      <c r="L487" s="0">
        <f>IF(K487="yes", "Dead", IF(LEN(D487)&lt;2,"Loose", (IF(B487="Sold","Shipped",IF(I487="yes","Assembled","Bonded")))))</f>
        <v/>
      </c>
      <c r="M487" s="0">
        <f>if(L487="Shipped",L487, IF(L487="Loose", L487, if(J487="yes", CONCATENATE("Pending ", L487), IF(I487="yes", IF(B487="Internal", "Internal", L487), IF(L487="Bonded", L487, CONCATENATE(L487, " Bonded"))))))</f>
        <v/>
      </c>
      <c r="N487" s="0">
        <f>if(len(C487)&lt;2, "", if(H487="yes", "certified", IF(ISERROR(SEARCH("TE",C487)), "PMI", "TE")))</f>
        <v/>
      </c>
      <c r="O487" s="0">
        <f>IF(L487="Shipped",'Production Log'!K487,"")</f>
        <v/>
      </c>
      <c r="P487" s="0">
        <f>IF(ISERROR(SEARCH("Bonded", M487)), CONCATENATE(M487," ", N487), M487)</f>
        <v/>
      </c>
      <c r="Q487" s="0" t="s">
        <v>124</v>
      </c>
      <c r="R487" s="0">
        <f>'Production Log'!L487</f>
        <v/>
      </c>
      <c r="S487" s="0" t="s">
        <v>117</v>
      </c>
      <c r="T487" s="0">
        <f>'Production Log'!M487</f>
        <v/>
      </c>
      <c r="U487" s="204">
        <f>'Production Log'!K487</f>
        <v/>
      </c>
      <c r="V487" s="204" t="n"/>
      <c r="W487" s="204" t="s">
        <v>122</v>
      </c>
    </row>
    <row r="488">
      <c r="A488" s="0">
        <f>'Production Log'!A488</f>
        <v/>
      </c>
      <c r="B488" s="0">
        <f>'Production Log'!B488</f>
        <v/>
      </c>
      <c r="C488" s="0">
        <f>'Production Log'!F488</f>
        <v/>
      </c>
      <c r="D488" s="0">
        <f>'Production Log'!W488</f>
        <v/>
      </c>
      <c r="E488" s="0">
        <f>'Production Log'!X488</f>
        <v/>
      </c>
      <c r="F488" s="0">
        <f>'Production Log'!Y488</f>
        <v/>
      </c>
      <c r="G488" s="0">
        <f>'Production Log'!Z488</f>
        <v/>
      </c>
      <c r="H488" s="0">
        <f>'Production Log'!C488</f>
        <v/>
      </c>
      <c r="I488" s="0">
        <f>IF(B488="Sold", "yes", IF(LEN(F488)&gt;1,IF(LEN(G488)&gt;1,IF(LEN(E488)&gt;1,IF(LEN(D488)&gt;1,"yes","no"),"no"),"no") ,"no"))</f>
        <v/>
      </c>
      <c r="J488" s="0">
        <f>IF(B488="Issues","yes", IF(B488="Cosmetic Issue", "yes", IF(B488="Perf Issue", "yes","")))</f>
        <v/>
      </c>
      <c r="K488" s="0">
        <f>IF(B488="Dead", "yes","")</f>
        <v/>
      </c>
      <c r="L488" s="0">
        <f>IF(K488="yes", "Dead", IF(LEN(D488)&lt;2,"Loose", (IF(B488="Sold","Shipped",IF(I488="yes","Assembled","Bonded")))))</f>
        <v/>
      </c>
      <c r="M488" s="0">
        <f>if(L488="Shipped",L488, IF(L488="Loose", L488, if(J488="yes", CONCATENATE("Pending ", L488), IF(I488="yes", IF(B488="Internal", "Internal", L488), IF(L488="Bonded", L488, CONCATENATE(L488, " Bonded"))))))</f>
        <v/>
      </c>
      <c r="N488" s="0">
        <f>if(len(C488)&lt;2, "", if(H488="yes", "certified", IF(ISERROR(SEARCH("TE",C488)), "PMI", "TE")))</f>
        <v/>
      </c>
      <c r="O488" s="0">
        <f>IF(L488="Shipped",'Production Log'!K488,"")</f>
        <v/>
      </c>
      <c r="P488" s="0">
        <f>IF(ISERROR(SEARCH("Bonded", M488)), CONCATENATE(M488," ", N488), M488)</f>
        <v/>
      </c>
      <c r="Q488" s="0" t="s">
        <v>124</v>
      </c>
      <c r="R488" s="0">
        <f>'Production Log'!L488</f>
        <v/>
      </c>
      <c r="S488" s="0" t="s">
        <v>136</v>
      </c>
      <c r="T488" s="0">
        <f>'Production Log'!M488</f>
        <v/>
      </c>
      <c r="U488" s="204">
        <f>'Production Log'!K488</f>
        <v/>
      </c>
      <c r="V488" s="204" t="s">
        <v>137</v>
      </c>
      <c r="W488" s="204" t="n"/>
    </row>
    <row r="489">
      <c r="A489" s="0">
        <f>'Production Log'!A489</f>
        <v/>
      </c>
      <c r="B489" s="0">
        <f>'Production Log'!B489</f>
        <v/>
      </c>
      <c r="C489" s="0">
        <f>'Production Log'!F489</f>
        <v/>
      </c>
      <c r="D489" s="0">
        <f>'Production Log'!W489</f>
        <v/>
      </c>
      <c r="E489" s="0">
        <f>'Production Log'!X489</f>
        <v/>
      </c>
      <c r="F489" s="0">
        <f>'Production Log'!Y489</f>
        <v/>
      </c>
      <c r="G489" s="0">
        <f>'Production Log'!Z489</f>
        <v/>
      </c>
      <c r="H489" s="0">
        <f>'Production Log'!C489</f>
        <v/>
      </c>
      <c r="I489" s="0">
        <f>IF(B489="Sold", "yes", IF(LEN(F489)&gt;1,IF(LEN(G489)&gt;1,IF(LEN(E489)&gt;1,IF(LEN(D489)&gt;1,"yes","no"),"no"),"no") ,"no"))</f>
        <v/>
      </c>
      <c r="J489" s="0">
        <f>IF(B489="Issues","yes", IF(B489="Cosmetic Issue", "yes", IF(B489="Perf Issue", "yes","")))</f>
        <v/>
      </c>
      <c r="K489" s="0">
        <f>IF(B489="Dead", "yes","")</f>
        <v/>
      </c>
      <c r="L489" s="0">
        <f>IF(K489="yes", "Dead", IF(LEN(D489)&lt;2,"Loose", (IF(B489="Sold","Shipped",IF(I489="yes","Assembled","Bonded")))))</f>
        <v/>
      </c>
      <c r="M489" s="0">
        <f>if(L489="Shipped",L489, IF(L489="Loose", L489, if(J489="yes", CONCATENATE("Pending ", L489), IF(I489="yes", IF(B489="Internal", "Internal", L489), IF(L489="Bonded", L489, CONCATENATE(L489, " Bonded"))))))</f>
        <v/>
      </c>
      <c r="N489" s="0">
        <f>if(len(C489)&lt;2, "", if(H489="yes", "certified", IF(ISERROR(SEARCH("TE",C489)), "PMI", "TE")))</f>
        <v/>
      </c>
      <c r="O489" s="0">
        <f>IF(L489="Shipped",'Production Log'!K489,"")</f>
        <v/>
      </c>
      <c r="P489" s="0">
        <f>IF(ISERROR(SEARCH("Bonded", M489)), CONCATENATE(M489," ", N489), M489)</f>
        <v/>
      </c>
      <c r="Q489" s="0" t="s">
        <v>124</v>
      </c>
      <c r="R489" s="0">
        <f>'Production Log'!L489</f>
        <v/>
      </c>
      <c r="S489" s="0" t="s">
        <v>136</v>
      </c>
      <c r="T489" s="0">
        <f>'Production Log'!M489</f>
        <v/>
      </c>
      <c r="U489" s="204">
        <f>'Production Log'!K489</f>
        <v/>
      </c>
      <c r="V489" s="204" t="s">
        <v>137</v>
      </c>
      <c r="W489" s="204" t="n"/>
    </row>
    <row r="490">
      <c r="A490" s="0">
        <f>'Production Log'!A490</f>
        <v/>
      </c>
      <c r="B490" s="0">
        <f>'Production Log'!B490</f>
        <v/>
      </c>
      <c r="C490" s="0">
        <f>'Production Log'!F490</f>
        <v/>
      </c>
      <c r="D490" s="0">
        <f>'Production Log'!W490</f>
        <v/>
      </c>
      <c r="E490" s="0">
        <f>'Production Log'!X490</f>
        <v/>
      </c>
      <c r="F490" s="0">
        <f>'Production Log'!Y490</f>
        <v/>
      </c>
      <c r="G490" s="0">
        <f>'Production Log'!Z490</f>
        <v/>
      </c>
      <c r="H490" s="0">
        <f>'Production Log'!C490</f>
        <v/>
      </c>
      <c r="I490" s="0">
        <f>IF(B490="Sold", "yes", IF(LEN(F490)&gt;1,IF(LEN(G490)&gt;1,IF(LEN(E490)&gt;1,IF(LEN(D490)&gt;1,"yes","no"),"no"),"no") ,"no"))</f>
        <v/>
      </c>
      <c r="J490" s="0">
        <f>IF(B490="Issues","yes", IF(B490="Cosmetic Issue", "yes", IF(B490="Perf Issue", "yes","")))</f>
        <v/>
      </c>
      <c r="K490" s="0">
        <f>IF(B490="Dead", "yes","")</f>
        <v/>
      </c>
      <c r="L490" s="0">
        <f>IF(K490="yes", "Dead", IF(LEN(D490)&lt;2,"Loose", (IF(B490="Sold","Shipped",IF(I490="yes","Assembled","Bonded")))))</f>
        <v/>
      </c>
      <c r="M490" s="0">
        <f>if(L490="Shipped",L490, IF(L490="Loose", L490, if(J490="yes", CONCATENATE("Pending ", L490), IF(I490="yes", IF(B490="Internal", "Internal", L490), IF(L490="Bonded", L490, CONCATENATE(L490, " Bonded"))))))</f>
        <v/>
      </c>
      <c r="N490" s="0">
        <f>if(len(C490)&lt;2, "", if(H490="yes", "certified", IF(ISERROR(SEARCH("TE",C490)), "PMI", "TE")))</f>
        <v/>
      </c>
      <c r="O490" s="0">
        <f>IF(L490="Shipped",'Production Log'!K490,"")</f>
        <v/>
      </c>
      <c r="P490" s="0">
        <f>IF(ISERROR(SEARCH("Bonded", M490)), CONCATENATE(M490," ", N490), M490)</f>
        <v/>
      </c>
      <c r="Q490" s="0" t="s">
        <v>124</v>
      </c>
      <c r="R490" s="0">
        <f>'Production Log'!L490</f>
        <v/>
      </c>
      <c r="S490" s="0" t="s">
        <v>136</v>
      </c>
      <c r="T490" s="0">
        <f>'Production Log'!M490</f>
        <v/>
      </c>
      <c r="U490" s="204">
        <f>'Production Log'!K490</f>
        <v/>
      </c>
      <c r="V490" s="204" t="s">
        <v>137</v>
      </c>
      <c r="W490" s="204" t="n"/>
    </row>
    <row r="491">
      <c r="A491" s="0">
        <f>'Production Log'!A491</f>
        <v/>
      </c>
      <c r="B491" s="0">
        <f>'Production Log'!B491</f>
        <v/>
      </c>
      <c r="C491" s="0">
        <f>'Production Log'!F491</f>
        <v/>
      </c>
      <c r="D491" s="0">
        <f>'Production Log'!W491</f>
        <v/>
      </c>
      <c r="E491" s="0">
        <f>'Production Log'!X491</f>
        <v/>
      </c>
      <c r="F491" s="0">
        <f>'Production Log'!Y491</f>
        <v/>
      </c>
      <c r="G491" s="0">
        <f>'Production Log'!Z491</f>
        <v/>
      </c>
      <c r="H491" s="0">
        <f>'Production Log'!C491</f>
        <v/>
      </c>
      <c r="I491" s="0">
        <f>IF(B491="Sold", "yes", IF(LEN(F491)&gt;1,IF(LEN(G491)&gt;1,IF(LEN(E491)&gt;1,IF(LEN(D491)&gt;1,"yes","no"),"no"),"no") ,"no"))</f>
        <v/>
      </c>
      <c r="J491" s="0">
        <f>IF(B491="Issues","yes", IF(B491="Cosmetic Issue", "yes", IF(B491="Perf Issue", "yes","")))</f>
        <v/>
      </c>
      <c r="K491" s="0">
        <f>IF(B491="Dead", "yes","")</f>
        <v/>
      </c>
      <c r="L491" s="0">
        <f>IF(K491="yes", "Dead", IF(LEN(D491)&lt;2,"Loose", (IF(B491="Sold","Shipped",IF(I491="yes","Assembled","Bonded")))))</f>
        <v/>
      </c>
      <c r="M491" s="0">
        <f>if(L491="Shipped",L491, IF(L491="Loose", L491, if(J491="yes", CONCATENATE("Pending ", L491), IF(I491="yes", IF(B491="Internal", "Internal", L491), IF(L491="Bonded", L491, CONCATENATE(L491, " Bonded"))))))</f>
        <v/>
      </c>
      <c r="N491" s="0">
        <f>if(len(C491)&lt;2, "", if(H491="yes", "certified", IF(ISERROR(SEARCH("TE",C491)), "PMI", "TE")))</f>
        <v/>
      </c>
      <c r="O491" s="0">
        <f>IF(L491="Shipped",'Production Log'!K491,"")</f>
        <v/>
      </c>
      <c r="P491" s="0">
        <f>IF(ISERROR(SEARCH("Bonded", M491)), CONCATENATE(M491," ", N491), M491)</f>
        <v/>
      </c>
      <c r="Q491" s="0" t="s">
        <v>124</v>
      </c>
      <c r="R491" s="0">
        <f>'Production Log'!L491</f>
        <v/>
      </c>
      <c r="S491" s="0" t="s">
        <v>136</v>
      </c>
      <c r="T491" s="0">
        <f>'Production Log'!M491</f>
        <v/>
      </c>
      <c r="U491" s="204">
        <f>'Production Log'!K491</f>
        <v/>
      </c>
      <c r="V491" s="204" t="s">
        <v>137</v>
      </c>
      <c r="W491" s="204" t="n"/>
    </row>
    <row r="492">
      <c r="A492" s="0">
        <f>'Production Log'!A492</f>
        <v/>
      </c>
      <c r="B492" s="0">
        <f>'Production Log'!B492</f>
        <v/>
      </c>
      <c r="C492" s="0">
        <f>'Production Log'!F492</f>
        <v/>
      </c>
      <c r="D492" s="0">
        <f>'Production Log'!W492</f>
        <v/>
      </c>
      <c r="E492" s="0">
        <f>'Production Log'!X492</f>
        <v/>
      </c>
      <c r="F492" s="0">
        <f>'Production Log'!Y492</f>
        <v/>
      </c>
      <c r="G492" s="0">
        <f>'Production Log'!Z492</f>
        <v/>
      </c>
      <c r="H492" s="0">
        <f>'Production Log'!C492</f>
        <v/>
      </c>
      <c r="I492" s="0">
        <f>IF(B492="Sold", "yes", IF(LEN(F492)&gt;1,IF(LEN(G492)&gt;1,IF(LEN(E492)&gt;1,IF(LEN(D492)&gt;1,"yes","no"),"no"),"no") ,"no"))</f>
        <v/>
      </c>
      <c r="J492" s="0">
        <f>IF(B492="Issues","yes", IF(B492="Cosmetic Issue", "yes", IF(B492="Perf Issue", "yes","")))</f>
        <v/>
      </c>
      <c r="K492" s="0">
        <f>IF(B492="Dead", "yes","")</f>
        <v/>
      </c>
      <c r="L492" s="0">
        <f>IF(K492="yes", "Dead", IF(LEN(D492)&lt;2,"Loose", (IF(B492="Sold","Shipped",IF(I492="yes","Assembled","Bonded")))))</f>
        <v/>
      </c>
      <c r="M492" s="0">
        <f>if(L492="Shipped",L492, IF(L492="Loose", L492, if(J492="yes", CONCATENATE("Pending ", L492), IF(I492="yes", IF(B492="Internal", "Internal", L492), IF(L492="Bonded", L492, CONCATENATE(L492, " Bonded"))))))</f>
        <v/>
      </c>
      <c r="N492" s="0">
        <f>if(len(C492)&lt;2, "", if(H492="yes", "certified", IF(ISERROR(SEARCH("TE",C492)), "PMI", "TE")))</f>
        <v/>
      </c>
      <c r="O492" s="0">
        <f>IF(L492="Shipped",'Production Log'!K492,"")</f>
        <v/>
      </c>
      <c r="P492" s="0">
        <f>IF(ISERROR(SEARCH("Bonded", M492)), CONCATENATE(M492," ", N492), M492)</f>
        <v/>
      </c>
      <c r="Q492" s="0" t="s">
        <v>124</v>
      </c>
      <c r="R492" s="0">
        <f>'Production Log'!L492</f>
        <v/>
      </c>
      <c r="S492" s="0" t="s">
        <v>138</v>
      </c>
      <c r="T492" s="0">
        <f>'Production Log'!M492</f>
        <v/>
      </c>
      <c r="U492" s="204">
        <f>'Production Log'!K492</f>
        <v/>
      </c>
      <c r="V492" s="204" t="s">
        <v>139</v>
      </c>
      <c r="W492" s="204" t="n"/>
    </row>
    <row r="493">
      <c r="A493" s="0">
        <f>'Production Log'!A493</f>
        <v/>
      </c>
      <c r="B493" s="0">
        <f>'Production Log'!B493</f>
        <v/>
      </c>
      <c r="C493" s="0">
        <f>'Production Log'!F493</f>
        <v/>
      </c>
      <c r="D493" s="0">
        <f>'Production Log'!W493</f>
        <v/>
      </c>
      <c r="E493" s="0">
        <f>'Production Log'!X493</f>
        <v/>
      </c>
      <c r="F493" s="0">
        <f>'Production Log'!Y493</f>
        <v/>
      </c>
      <c r="G493" s="0">
        <f>'Production Log'!Z493</f>
        <v/>
      </c>
      <c r="H493" s="0">
        <f>'Production Log'!C493</f>
        <v/>
      </c>
      <c r="I493" s="0">
        <f>IF(B493="Sold", "yes", IF(LEN(F493)&gt;1,IF(LEN(G493)&gt;1,IF(LEN(E493)&gt;1,IF(LEN(D493)&gt;1,"yes","no"),"no"),"no") ,"no"))</f>
        <v/>
      </c>
      <c r="J493" s="0">
        <f>IF(B493="Issues","yes", IF(B493="Cosmetic Issue", "yes", IF(B493="Perf Issue", "yes","")))</f>
        <v/>
      </c>
      <c r="K493" s="0">
        <f>IF(B493="Dead", "yes","")</f>
        <v/>
      </c>
      <c r="L493" s="0">
        <f>IF(K493="yes", "Dead", IF(LEN(D493)&lt;2,"Loose", (IF(B493="Sold","Shipped",IF(I493="yes","Assembled","Bonded")))))</f>
        <v/>
      </c>
      <c r="M493" s="0">
        <f>if(L493="Shipped",L493, IF(L493="Loose", L493, if(J493="yes", CONCATENATE("Pending ", L493), IF(I493="yes", IF(B493="Internal", "Internal", L493), IF(L493="Bonded", L493, CONCATENATE(L493, " Bonded"))))))</f>
        <v/>
      </c>
      <c r="N493" s="0">
        <f>if(len(C493)&lt;2, "", if(H493="yes", "certified", IF(ISERROR(SEARCH("TE",C493)), "PMI", "TE")))</f>
        <v/>
      </c>
      <c r="O493" s="0">
        <f>IF(L493="Shipped",'Production Log'!K493,"")</f>
        <v/>
      </c>
      <c r="P493" s="0">
        <f>IF(ISERROR(SEARCH("Bonded", M493)), CONCATENATE(M493," ", N493), M493)</f>
        <v/>
      </c>
      <c r="Q493" s="0" t="s">
        <v>124</v>
      </c>
      <c r="R493" s="0">
        <f>'Production Log'!L493</f>
        <v/>
      </c>
      <c r="S493" s="0" t="s">
        <v>125</v>
      </c>
      <c r="T493" s="0">
        <f>'Production Log'!M493</f>
        <v/>
      </c>
      <c r="U493" s="204">
        <f>'Production Log'!K493</f>
        <v/>
      </c>
      <c r="V493" s="204" t="s">
        <v>126</v>
      </c>
      <c r="W493" s="204" t="n"/>
    </row>
    <row r="494">
      <c r="A494" s="0">
        <f>'Production Log'!A494</f>
        <v/>
      </c>
      <c r="B494" s="0">
        <f>'Production Log'!B494</f>
        <v/>
      </c>
      <c r="C494" s="0">
        <f>'Production Log'!F494</f>
        <v/>
      </c>
      <c r="D494" s="0">
        <f>'Production Log'!W494</f>
        <v/>
      </c>
      <c r="E494" s="0">
        <f>'Production Log'!X494</f>
        <v/>
      </c>
      <c r="F494" s="0">
        <f>'Production Log'!Y494</f>
        <v/>
      </c>
      <c r="G494" s="0">
        <f>'Production Log'!Z494</f>
        <v/>
      </c>
      <c r="H494" s="0">
        <f>'Production Log'!C494</f>
        <v/>
      </c>
      <c r="I494" s="0">
        <f>IF(B494="Sold", "yes", IF(LEN(F494)&gt;1,IF(LEN(G494)&gt;1,IF(LEN(E494)&gt;1,IF(LEN(D494)&gt;1,"yes","no"),"no"),"no") ,"no"))</f>
        <v/>
      </c>
      <c r="J494" s="0">
        <f>IF(B494="Issues","yes", IF(B494="Cosmetic Issue", "yes", IF(B494="Perf Issue", "yes","")))</f>
        <v/>
      </c>
      <c r="K494" s="0">
        <f>IF(B494="Dead", "yes","")</f>
        <v/>
      </c>
      <c r="L494" s="0">
        <f>IF(K494="yes", "Dead", IF(LEN(D494)&lt;2,"Loose", (IF(B494="Sold","Shipped",IF(I494="yes","Assembled","Bonded")))))</f>
        <v/>
      </c>
      <c r="M494" s="0">
        <f>if(L494="Shipped",L494, IF(L494="Loose", L494, if(J494="yes", CONCATENATE("Pending ", L494), IF(I494="yes", IF(B494="Internal", "Internal", L494), IF(L494="Bonded", L494, CONCATENATE(L494, " Bonded"))))))</f>
        <v/>
      </c>
      <c r="N494" s="0">
        <f>if(len(C494)&lt;2, "", if(H494="yes", "certified", IF(ISERROR(SEARCH("TE",C494)), "PMI", "TE")))</f>
        <v/>
      </c>
      <c r="O494" s="0">
        <f>IF(L494="Shipped",'Production Log'!K494,"")</f>
        <v/>
      </c>
      <c r="P494" s="0">
        <f>IF(ISERROR(SEARCH("Bonded", M494)), CONCATENATE(M494," ", N494), M494)</f>
        <v/>
      </c>
      <c r="Q494" s="0" t="s">
        <v>124</v>
      </c>
      <c r="R494" s="0">
        <f>'Production Log'!L494</f>
        <v/>
      </c>
      <c r="S494" s="0" t="s">
        <v>134</v>
      </c>
      <c r="T494" s="0">
        <f>'Production Log'!M494</f>
        <v/>
      </c>
      <c r="U494" s="204">
        <f>'Production Log'!K494</f>
        <v/>
      </c>
      <c r="V494" s="204" t="s">
        <v>135</v>
      </c>
      <c r="W494" s="204" t="n"/>
    </row>
    <row r="495">
      <c r="A495" s="0">
        <f>'Production Log'!A495</f>
        <v/>
      </c>
      <c r="B495" s="0">
        <f>'Production Log'!B495</f>
        <v/>
      </c>
      <c r="C495" s="0">
        <f>'Production Log'!F495</f>
        <v/>
      </c>
      <c r="D495" s="0">
        <f>'Production Log'!W495</f>
        <v/>
      </c>
      <c r="E495" s="0">
        <f>'Production Log'!X495</f>
        <v/>
      </c>
      <c r="F495" s="0">
        <f>'Production Log'!Y495</f>
        <v/>
      </c>
      <c r="G495" s="0">
        <f>'Production Log'!Z495</f>
        <v/>
      </c>
      <c r="H495" s="0">
        <f>'Production Log'!C495</f>
        <v/>
      </c>
      <c r="I495" s="0">
        <f>IF(B495="Sold", "yes", IF(LEN(F495)&gt;1,IF(LEN(G495)&gt;1,IF(LEN(E495)&gt;1,IF(LEN(D495)&gt;1,"yes","no"),"no"),"no") ,"no"))</f>
        <v/>
      </c>
      <c r="J495" s="0">
        <f>IF(B495="Issues","yes", IF(B495="Cosmetic Issue", "yes", IF(B495="Perf Issue", "yes","")))</f>
        <v/>
      </c>
      <c r="K495" s="0">
        <f>IF(B495="Dead", "yes","")</f>
        <v/>
      </c>
      <c r="L495" s="0">
        <f>IF(K495="yes", "Dead", IF(LEN(D495)&lt;2,"Loose", (IF(B495="Sold","Shipped",IF(I495="yes","Assembled","Bonded")))))</f>
        <v/>
      </c>
      <c r="M495" s="0">
        <f>if(L495="Shipped",L495, IF(L495="Loose", L495, if(J495="yes", CONCATENATE("Pending ", L495), IF(I495="yes", IF(B495="Internal", "Internal", L495), IF(L495="Bonded", L495, CONCATENATE(L495, " Bonded"))))))</f>
        <v/>
      </c>
      <c r="N495" s="0">
        <f>if(len(C495)&lt;2, "", if(H495="yes", "certified", IF(ISERROR(SEARCH("TE",C495)), "PMI", "TE")))</f>
        <v/>
      </c>
      <c r="O495" s="0">
        <f>IF(L495="Shipped",'Production Log'!K495,"")</f>
        <v/>
      </c>
      <c r="P495" s="0">
        <f>IF(ISERROR(SEARCH("Bonded", M495)), CONCATENATE(M495," ", N495), M495)</f>
        <v/>
      </c>
      <c r="Q495" s="0" t="s">
        <v>124</v>
      </c>
      <c r="R495" s="0">
        <f>'Production Log'!L495</f>
        <v/>
      </c>
      <c r="S495" s="0" t="s">
        <v>134</v>
      </c>
      <c r="T495" s="0">
        <f>'Production Log'!M495</f>
        <v/>
      </c>
      <c r="U495" s="204">
        <f>'Production Log'!K495</f>
        <v/>
      </c>
      <c r="V495" s="204" t="s">
        <v>135</v>
      </c>
      <c r="W495" s="204" t="n"/>
    </row>
    <row r="496">
      <c r="A496" s="0">
        <f>'Production Log'!A496</f>
        <v/>
      </c>
      <c r="B496" s="0">
        <f>'Production Log'!B496</f>
        <v/>
      </c>
      <c r="C496" s="0">
        <f>'Production Log'!F496</f>
        <v/>
      </c>
      <c r="D496" s="0">
        <f>'Production Log'!W496</f>
        <v/>
      </c>
      <c r="E496" s="0">
        <f>'Production Log'!X496</f>
        <v/>
      </c>
      <c r="F496" s="0">
        <f>'Production Log'!Y496</f>
        <v/>
      </c>
      <c r="G496" s="0">
        <f>'Production Log'!Z496</f>
        <v/>
      </c>
      <c r="H496" s="0">
        <f>'Production Log'!C496</f>
        <v/>
      </c>
      <c r="I496" s="0">
        <f>IF(B496="Sold", "yes", IF(LEN(F496)&gt;1,IF(LEN(G496)&gt;1,IF(LEN(E496)&gt;1,IF(LEN(D496)&gt;1,"yes","no"),"no"),"no") ,"no"))</f>
        <v/>
      </c>
      <c r="J496" s="0">
        <f>IF(B496="Issues","yes", IF(B496="Cosmetic Issue", "yes", IF(B496="Perf Issue", "yes","")))</f>
        <v/>
      </c>
      <c r="K496" s="0">
        <f>IF(B496="Dead", "yes","")</f>
        <v/>
      </c>
      <c r="L496" s="0">
        <f>IF(K496="yes", "Dead", IF(LEN(D496)&lt;2,"Loose", (IF(B496="Sold","Shipped",IF(I496="yes","Assembled","Bonded")))))</f>
        <v/>
      </c>
      <c r="M496" s="0">
        <f>if(L496="Shipped",L496, IF(L496="Loose", L496, if(J496="yes", CONCATENATE("Pending ", L496), IF(I496="yes", IF(B496="Internal", "Internal", L496), IF(L496="Bonded", L496, CONCATENATE(L496, " Bonded"))))))</f>
        <v/>
      </c>
      <c r="N496" s="0">
        <f>if(len(C496)&lt;2, "", if(H496="yes", "certified", IF(ISERROR(SEARCH("TE",C496)), "PMI", "TE")))</f>
        <v/>
      </c>
      <c r="O496" s="0">
        <f>IF(L496="Shipped",'Production Log'!K496,"")</f>
        <v/>
      </c>
      <c r="P496" s="0">
        <f>IF(ISERROR(SEARCH("Bonded", M496)), CONCATENATE(M496," ", N496), M496)</f>
        <v/>
      </c>
      <c r="Q496" s="0" t="s">
        <v>124</v>
      </c>
      <c r="R496" s="0">
        <f>'Production Log'!L496</f>
        <v/>
      </c>
      <c r="S496" s="0" t="s">
        <v>136</v>
      </c>
      <c r="T496" s="0">
        <f>'Production Log'!M496</f>
        <v/>
      </c>
      <c r="U496" s="204">
        <f>'Production Log'!K496</f>
        <v/>
      </c>
      <c r="V496" s="204" t="s">
        <v>137</v>
      </c>
      <c r="W496" s="204" t="n"/>
    </row>
    <row r="497">
      <c r="A497" s="0">
        <f>'Production Log'!A497</f>
        <v/>
      </c>
      <c r="B497" s="0">
        <f>'Production Log'!B497</f>
        <v/>
      </c>
      <c r="C497" s="0">
        <f>'Production Log'!F497</f>
        <v/>
      </c>
      <c r="D497" s="0">
        <f>'Production Log'!W497</f>
        <v/>
      </c>
      <c r="E497" s="0">
        <f>'Production Log'!X497</f>
        <v/>
      </c>
      <c r="F497" s="0">
        <f>'Production Log'!Y497</f>
        <v/>
      </c>
      <c r="G497" s="0">
        <f>'Production Log'!Z497</f>
        <v/>
      </c>
      <c r="H497" s="0">
        <f>'Production Log'!C497</f>
        <v/>
      </c>
      <c r="I497" s="0">
        <f>IF(B497="Sold", "yes", IF(LEN(F497)&gt;1,IF(LEN(G497)&gt;1,IF(LEN(E497)&gt;1,IF(LEN(D497)&gt;1,"yes","no"),"no"),"no") ,"no"))</f>
        <v/>
      </c>
      <c r="J497" s="0">
        <f>IF(B497="Issues","yes", IF(B497="Cosmetic Issue", "yes", IF(B497="Perf Issue", "yes","")))</f>
        <v/>
      </c>
      <c r="K497" s="0">
        <f>IF(B497="Dead", "yes","")</f>
        <v/>
      </c>
      <c r="L497" s="0">
        <f>IF(K497="yes", "Dead", IF(LEN(D497)&lt;2,"Loose", (IF(B497="Sold","Shipped",IF(I497="yes","Assembled","Bonded")))))</f>
        <v/>
      </c>
      <c r="M497" s="0">
        <f>if(L497="Shipped",L497, IF(L497="Loose", L497, if(J497="yes", CONCATENATE("Pending ", L497), IF(I497="yes", IF(B497="Internal", "Internal", L497), IF(L497="Bonded", L497, CONCATENATE(L497, " Bonded"))))))</f>
        <v/>
      </c>
      <c r="N497" s="0">
        <f>if(len(C497)&lt;2, "", if(H497="yes", "certified", IF(ISERROR(SEARCH("TE",C497)), "PMI", "TE")))</f>
        <v/>
      </c>
      <c r="O497" s="0">
        <f>IF(L497="Shipped",'Production Log'!K497,"")</f>
        <v/>
      </c>
      <c r="P497" s="0">
        <f>IF(ISERROR(SEARCH("Bonded", M497)), CONCATENATE(M497," ", N497), M497)</f>
        <v/>
      </c>
      <c r="Q497" s="0" t="s">
        <v>124</v>
      </c>
      <c r="R497" s="0">
        <f>'Production Log'!L497</f>
        <v/>
      </c>
      <c r="S497" s="0" t="s">
        <v>134</v>
      </c>
      <c r="T497" s="0">
        <f>'Production Log'!M497</f>
        <v/>
      </c>
      <c r="U497" s="204">
        <f>'Production Log'!K497</f>
        <v/>
      </c>
      <c r="V497" s="204" t="s">
        <v>135</v>
      </c>
      <c r="W497" s="204" t="n"/>
    </row>
    <row r="498">
      <c r="A498" s="0">
        <f>'Production Log'!A498</f>
        <v/>
      </c>
      <c r="B498" s="0">
        <f>'Production Log'!B498</f>
        <v/>
      </c>
      <c r="C498" s="0">
        <f>'Production Log'!F498</f>
        <v/>
      </c>
      <c r="D498" s="0">
        <f>'Production Log'!W498</f>
        <v/>
      </c>
      <c r="E498" s="0">
        <f>'Production Log'!X498</f>
        <v/>
      </c>
      <c r="F498" s="0">
        <f>'Production Log'!Y498</f>
        <v/>
      </c>
      <c r="G498" s="0">
        <f>'Production Log'!Z498</f>
        <v/>
      </c>
      <c r="H498" s="0">
        <f>'Production Log'!C498</f>
        <v/>
      </c>
      <c r="I498" s="0">
        <f>IF(B498="Sold", "yes", IF(LEN(F498)&gt;1,IF(LEN(G498)&gt;1,IF(LEN(E498)&gt;1,IF(LEN(D498)&gt;1,"yes","no"),"no"),"no") ,"no"))</f>
        <v/>
      </c>
      <c r="J498" s="0">
        <f>IF(B498="Issues","yes", IF(B498="Cosmetic Issue", "yes", IF(B498="Perf Issue", "yes","")))</f>
        <v/>
      </c>
      <c r="K498" s="0">
        <f>IF(B498="Dead", "yes","")</f>
        <v/>
      </c>
      <c r="L498" s="0">
        <f>IF(K498="yes", "Dead", IF(LEN(D498)&lt;2,"Loose", (IF(B498="Sold","Shipped",IF(I498="yes","Assembled","Bonded")))))</f>
        <v/>
      </c>
      <c r="M498" s="0">
        <f>if(L498="Shipped",L498, IF(L498="Loose", L498, if(J498="yes", CONCATENATE("Pending ", L498), IF(I498="yes", IF(B498="Internal", "Internal", L498), IF(L498="Bonded", L498, CONCATENATE(L498, " Bonded"))))))</f>
        <v/>
      </c>
      <c r="N498" s="0">
        <f>if(len(C498)&lt;2, "", if(H498="yes", "certified", IF(ISERROR(SEARCH("TE",C498)), "PMI", "TE")))</f>
        <v/>
      </c>
      <c r="O498" s="0">
        <f>IF(L498="Shipped",'Production Log'!K498,"")</f>
        <v/>
      </c>
      <c r="P498" s="0">
        <f>IF(ISERROR(SEARCH("Bonded", M498)), CONCATENATE(M498," ", N498), M498)</f>
        <v/>
      </c>
      <c r="Q498" s="0" t="s">
        <v>124</v>
      </c>
      <c r="R498" s="0">
        <f>'Production Log'!L498</f>
        <v/>
      </c>
      <c r="S498" s="0" t="s">
        <v>134</v>
      </c>
      <c r="T498" s="0">
        <f>'Production Log'!M498</f>
        <v/>
      </c>
      <c r="U498" s="204">
        <f>'Production Log'!K498</f>
        <v/>
      </c>
      <c r="V498" s="204" t="s">
        <v>135</v>
      </c>
      <c r="W498" s="204" t="n"/>
    </row>
    <row r="499">
      <c r="A499" s="0">
        <f>'Production Log'!A499</f>
        <v/>
      </c>
      <c r="B499" s="0">
        <f>'Production Log'!B499</f>
        <v/>
      </c>
      <c r="C499" s="0">
        <f>'Production Log'!F499</f>
        <v/>
      </c>
      <c r="D499" s="0">
        <f>'Production Log'!W499</f>
        <v/>
      </c>
      <c r="E499" s="0">
        <f>'Production Log'!X499</f>
        <v/>
      </c>
      <c r="F499" s="0">
        <f>'Production Log'!Y499</f>
        <v/>
      </c>
      <c r="G499" s="0">
        <f>'Production Log'!Z499</f>
        <v/>
      </c>
      <c r="H499" s="0">
        <f>'Production Log'!C499</f>
        <v/>
      </c>
      <c r="I499" s="0">
        <f>IF(B499="Sold", "yes", IF(LEN(F499)&gt;1,IF(LEN(G499)&gt;1,IF(LEN(E499)&gt;1,IF(LEN(D499)&gt;1,"yes","no"),"no"),"no") ,"no"))</f>
        <v/>
      </c>
      <c r="J499" s="0">
        <f>IF(B499="Issues","yes", IF(B499="Cosmetic Issue", "yes", IF(B499="Perf Issue", "yes","")))</f>
        <v/>
      </c>
      <c r="K499" s="0">
        <f>IF(B499="Dead", "yes","")</f>
        <v/>
      </c>
      <c r="L499" s="0">
        <f>IF(K499="yes", "Dead", IF(LEN(D499)&lt;2,"Loose", (IF(B499="Sold","Shipped",IF(I499="yes","Assembled","Bonded")))))</f>
        <v/>
      </c>
      <c r="M499" s="0">
        <f>if(L499="Shipped",L499, IF(L499="Loose", L499, if(J499="yes", CONCATENATE("Pending ", L499), IF(I499="yes", IF(B499="Internal", "Internal", L499), IF(L499="Bonded", L499, CONCATENATE(L499, " Bonded"))))))</f>
        <v/>
      </c>
      <c r="N499" s="0">
        <f>if(len(C499)&lt;2, "", if(H499="yes", "certified", IF(ISERROR(SEARCH("TE",C499)), "PMI", "TE")))</f>
        <v/>
      </c>
      <c r="O499" s="0">
        <f>IF(L499="Shipped",'Production Log'!K499,"")</f>
        <v/>
      </c>
      <c r="P499" s="0">
        <f>IF(ISERROR(SEARCH("Bonded", M499)), CONCATENATE(M499," ", N499), M499)</f>
        <v/>
      </c>
      <c r="Q499" s="0" t="s">
        <v>124</v>
      </c>
      <c r="R499" s="0">
        <f>'Production Log'!L499</f>
        <v/>
      </c>
      <c r="S499" s="0" t="s">
        <v>134</v>
      </c>
      <c r="T499" s="0">
        <f>'Production Log'!M499</f>
        <v/>
      </c>
      <c r="U499" s="204">
        <f>'Production Log'!K499</f>
        <v/>
      </c>
      <c r="V499" s="204" t="s">
        <v>135</v>
      </c>
      <c r="W499" s="204" t="n"/>
    </row>
    <row r="500">
      <c r="A500" s="0">
        <f>'Production Log'!A500</f>
        <v/>
      </c>
      <c r="B500" s="0">
        <f>'Production Log'!B500</f>
        <v/>
      </c>
      <c r="C500" s="0">
        <f>'Production Log'!F500</f>
        <v/>
      </c>
      <c r="D500" s="0">
        <f>'Production Log'!W500</f>
        <v/>
      </c>
      <c r="E500" s="0">
        <f>'Production Log'!X500</f>
        <v/>
      </c>
      <c r="F500" s="0">
        <f>'Production Log'!Y500</f>
        <v/>
      </c>
      <c r="G500" s="0">
        <f>'Production Log'!Z500</f>
        <v/>
      </c>
      <c r="H500" s="0">
        <f>'Production Log'!C500</f>
        <v/>
      </c>
      <c r="I500" s="0">
        <f>IF(B500="Sold", "yes", IF(LEN(F500)&gt;1,IF(LEN(G500)&gt;1,IF(LEN(E500)&gt;1,IF(LEN(D500)&gt;1,"yes","no"),"no"),"no") ,"no"))</f>
        <v/>
      </c>
      <c r="J500" s="0">
        <f>IF(B500="Issues","yes", IF(B500="Cosmetic Issue", "yes", IF(B500="Perf Issue", "yes","")))</f>
        <v/>
      </c>
      <c r="K500" s="0">
        <f>IF(B500="Dead", "yes","")</f>
        <v/>
      </c>
      <c r="L500" s="0">
        <f>IF(K500="yes", "Dead", IF(LEN(D500)&lt;2,"Loose", (IF(B500="Sold","Shipped",IF(I500="yes","Assembled","Bonded")))))</f>
        <v/>
      </c>
      <c r="M500" s="0">
        <f>if(L500="Shipped",L500, IF(L500="Loose", L500, if(J500="yes", CONCATENATE("Pending ", L500), IF(I500="yes", IF(B500="Internal", "Internal", L500), IF(L500="Bonded", L500, CONCATENATE(L500, " Bonded"))))))</f>
        <v/>
      </c>
      <c r="N500" s="0">
        <f>if(len(C500)&lt;2, "", if(H500="yes", "certified", IF(ISERROR(SEARCH("TE",C500)), "PMI", "TE")))</f>
        <v/>
      </c>
      <c r="O500" s="0">
        <f>IF(L500="Shipped",'Production Log'!K500,"")</f>
        <v/>
      </c>
      <c r="P500" s="0">
        <f>IF(ISERROR(SEARCH("Bonded", M500)), CONCATENATE(M500," ", N500), M500)</f>
        <v/>
      </c>
      <c r="Q500" s="0" t="s">
        <v>124</v>
      </c>
      <c r="R500" s="0">
        <f>'Production Log'!L500</f>
        <v/>
      </c>
      <c r="S500" s="0" t="s">
        <v>136</v>
      </c>
      <c r="T500" s="0">
        <f>'Production Log'!M500</f>
        <v/>
      </c>
      <c r="U500" s="204">
        <f>'Production Log'!K500</f>
        <v/>
      </c>
      <c r="V500" s="204" t="s">
        <v>137</v>
      </c>
      <c r="W500" s="204" t="n"/>
    </row>
    <row r="501">
      <c r="A501" s="0">
        <f>'Production Log'!A501</f>
        <v/>
      </c>
      <c r="B501" s="0">
        <f>'Production Log'!B501</f>
        <v/>
      </c>
      <c r="C501" s="0">
        <f>'Production Log'!F501</f>
        <v/>
      </c>
      <c r="D501" s="0">
        <f>'Production Log'!W501</f>
        <v/>
      </c>
      <c r="E501" s="0">
        <f>'Production Log'!X501</f>
        <v/>
      </c>
      <c r="F501" s="0">
        <f>'Production Log'!Y501</f>
        <v/>
      </c>
      <c r="G501" s="0">
        <f>'Production Log'!Z501</f>
        <v/>
      </c>
      <c r="H501" s="0">
        <f>'Production Log'!C501</f>
        <v/>
      </c>
      <c r="I501" s="0">
        <f>IF(B501="Sold", "yes", IF(LEN(F501)&gt;1,IF(LEN(G501)&gt;1,IF(LEN(E501)&gt;1,IF(LEN(D501)&gt;1,"yes","no"),"no"),"no") ,"no"))</f>
        <v/>
      </c>
      <c r="J501" s="0">
        <f>IF(B501="Issues","yes", IF(B501="Cosmetic Issue", "yes", IF(B501="Perf Issue", "yes","")))</f>
        <v/>
      </c>
      <c r="K501" s="0">
        <f>IF(B501="Dead", "yes","")</f>
        <v/>
      </c>
      <c r="L501" s="0">
        <f>IF(K501="yes", "Dead", IF(LEN(D501)&lt;2,"Loose", (IF(B501="Sold","Shipped",IF(I501="yes","Assembled","Bonded")))))</f>
        <v/>
      </c>
      <c r="M501" s="0">
        <f>if(L501="Shipped",L501, IF(L501="Loose", L501, if(J501="yes", CONCATENATE("Pending ", L501), IF(I501="yes", IF(B501="Internal", "Internal", L501), IF(L501="Bonded", L501, CONCATENATE(L501, " Bonded"))))))</f>
        <v/>
      </c>
      <c r="N501" s="0">
        <f>if(len(C501)&lt;2, "", if(H501="yes", "certified", IF(ISERROR(SEARCH("TE",C501)), "PMI", "TE")))</f>
        <v/>
      </c>
      <c r="O501" s="0">
        <f>IF(L501="Shipped",'Production Log'!K501,"")</f>
        <v/>
      </c>
      <c r="P501" s="0">
        <f>IF(ISERROR(SEARCH("Bonded", M501)), CONCATENATE(M501," ", N501), M501)</f>
        <v/>
      </c>
      <c r="Q501" s="0" t="s">
        <v>124</v>
      </c>
      <c r="R501" s="0">
        <f>'Production Log'!L501</f>
        <v/>
      </c>
      <c r="S501" s="0" t="s">
        <v>140</v>
      </c>
      <c r="T501" s="0">
        <f>'Production Log'!M501</f>
        <v/>
      </c>
      <c r="U501" s="204">
        <f>'Production Log'!K501</f>
        <v/>
      </c>
      <c r="V501" s="204" t="s">
        <v>141</v>
      </c>
      <c r="W501" s="204" t="n"/>
    </row>
    <row r="502">
      <c r="A502" s="0">
        <f>'Production Log'!A502</f>
        <v/>
      </c>
      <c r="B502" s="0">
        <f>'Production Log'!B502</f>
        <v/>
      </c>
      <c r="C502" s="0">
        <f>'Production Log'!F502</f>
        <v/>
      </c>
      <c r="D502" s="0">
        <f>'Production Log'!W502</f>
        <v/>
      </c>
      <c r="E502" s="0">
        <f>'Production Log'!X502</f>
        <v/>
      </c>
      <c r="F502" s="0">
        <f>'Production Log'!Y502</f>
        <v/>
      </c>
      <c r="G502" s="0">
        <f>'Production Log'!Z502</f>
        <v/>
      </c>
      <c r="H502" s="0">
        <f>'Production Log'!C502</f>
        <v/>
      </c>
      <c r="I502" s="0">
        <f>IF(B502="Sold", "yes", IF(LEN(F502)&gt;1,IF(LEN(G502)&gt;1,IF(LEN(E502)&gt;1,IF(LEN(D502)&gt;1,"yes","no"),"no"),"no") ,"no"))</f>
        <v/>
      </c>
      <c r="J502" s="0">
        <f>IF(B502="Issues","yes", IF(B502="Cosmetic Issue", "yes", IF(B502="Perf Issue", "yes","")))</f>
        <v/>
      </c>
      <c r="K502" s="0">
        <f>IF(B502="Dead", "yes","")</f>
        <v/>
      </c>
      <c r="L502" s="0">
        <f>IF(K502="yes", "Dead", IF(LEN(D502)&lt;2,"Loose", (IF(B502="Sold","Shipped",IF(I502="yes","Assembled","Bonded")))))</f>
        <v/>
      </c>
      <c r="M502" s="0">
        <f>if(L502="Shipped",L502, IF(L502="Loose", L502, if(J502="yes", CONCATENATE("Pending ", L502), IF(I502="yes", IF(B502="Internal", "Internal", L502), IF(L502="Bonded", L502, CONCATENATE(L502, " Bonded"))))))</f>
        <v/>
      </c>
      <c r="N502" s="0">
        <f>if(len(C502)&lt;2, "", if(H502="yes", "certified", IF(ISERROR(SEARCH("TE",C502)), "PMI", "TE")))</f>
        <v/>
      </c>
      <c r="O502" s="0">
        <f>IF(L502="Shipped",'Production Log'!K502,"")</f>
        <v/>
      </c>
      <c r="P502" s="0">
        <f>IF(ISERROR(SEARCH("Bonded", M502)), CONCATENATE(M502," ", N502), M502)</f>
        <v/>
      </c>
      <c r="Q502" s="0" t="s">
        <v>124</v>
      </c>
      <c r="R502" s="0">
        <f>'Production Log'!L502</f>
        <v/>
      </c>
      <c r="S502" s="0" t="s">
        <v>134</v>
      </c>
      <c r="T502" s="0">
        <f>'Production Log'!M502</f>
        <v/>
      </c>
      <c r="U502" s="204">
        <f>'Production Log'!K502</f>
        <v/>
      </c>
      <c r="V502" s="204" t="s">
        <v>135</v>
      </c>
      <c r="W502" s="204" t="n"/>
    </row>
    <row r="503">
      <c r="A503" s="0">
        <f>'Production Log'!A503</f>
        <v/>
      </c>
      <c r="B503" s="0">
        <f>'Production Log'!B503</f>
        <v/>
      </c>
      <c r="C503" s="0">
        <f>'Production Log'!F503</f>
        <v/>
      </c>
      <c r="D503" s="0">
        <f>'Production Log'!W503</f>
        <v/>
      </c>
      <c r="E503" s="0">
        <f>'Production Log'!X503</f>
        <v/>
      </c>
      <c r="F503" s="0">
        <f>'Production Log'!Y503</f>
        <v/>
      </c>
      <c r="G503" s="0">
        <f>'Production Log'!Z503</f>
        <v/>
      </c>
      <c r="H503" s="0">
        <f>'Production Log'!C503</f>
        <v/>
      </c>
      <c r="I503" s="0">
        <f>IF(B503="Sold", "yes", IF(LEN(F503)&gt;1,IF(LEN(G503)&gt;1,IF(LEN(E503)&gt;1,IF(LEN(D503)&gt;1,"yes","no"),"no"),"no") ,"no"))</f>
        <v/>
      </c>
      <c r="J503" s="0">
        <f>IF(B503="Issues","yes", IF(B503="Cosmetic Issue", "yes", IF(B503="Perf Issue", "yes","")))</f>
        <v/>
      </c>
      <c r="K503" s="0">
        <f>IF(B503="Dead", "yes","")</f>
        <v/>
      </c>
      <c r="L503" s="0">
        <f>IF(K503="yes", "Dead", IF(LEN(D503)&lt;2,"Loose", (IF(B503="Sold","Shipped",IF(I503="yes","Assembled","Bonded")))))</f>
        <v/>
      </c>
      <c r="M503" s="0">
        <f>if(L503="Shipped",L503, IF(L503="Loose", L503, if(J503="yes", CONCATENATE("Pending ", L503), IF(I503="yes", IF(B503="Internal", "Internal", L503), IF(L503="Bonded", L503, CONCATENATE(L503, " Bonded"))))))</f>
        <v/>
      </c>
      <c r="N503" s="0">
        <f>if(len(C503)&lt;2, "", if(H503="yes", "certified", IF(ISERROR(SEARCH("TE",C503)), "PMI", "TE")))</f>
        <v/>
      </c>
      <c r="O503" s="0">
        <f>IF(L503="Shipped",'Production Log'!K503,"")</f>
        <v/>
      </c>
      <c r="P503" s="0">
        <f>IF(ISERROR(SEARCH("Bonded", M503)), CONCATENATE(M503," ", N503), M503)</f>
        <v/>
      </c>
      <c r="Q503" s="0" t="s">
        <v>124</v>
      </c>
      <c r="R503" s="0">
        <f>'Production Log'!L503</f>
        <v/>
      </c>
      <c r="S503" s="0" t="s">
        <v>138</v>
      </c>
      <c r="T503" s="0">
        <f>'Production Log'!M503</f>
        <v/>
      </c>
      <c r="U503" s="204">
        <f>'Production Log'!K503</f>
        <v/>
      </c>
      <c r="V503" s="204" t="s">
        <v>139</v>
      </c>
      <c r="W503" s="204" t="n"/>
    </row>
    <row r="504">
      <c r="A504" s="0">
        <f>'Production Log'!A504</f>
        <v/>
      </c>
      <c r="B504" s="0">
        <f>'Production Log'!B504</f>
        <v/>
      </c>
      <c r="C504" s="0">
        <f>'Production Log'!F504</f>
        <v/>
      </c>
      <c r="D504" s="0">
        <f>'Production Log'!W504</f>
        <v/>
      </c>
      <c r="E504" s="0">
        <f>'Production Log'!X504</f>
        <v/>
      </c>
      <c r="F504" s="0">
        <f>'Production Log'!Y504</f>
        <v/>
      </c>
      <c r="G504" s="0">
        <f>'Production Log'!Z504</f>
        <v/>
      </c>
      <c r="H504" s="0">
        <f>'Production Log'!C504</f>
        <v/>
      </c>
      <c r="I504" s="0">
        <f>IF(B504="Sold", "yes", IF(LEN(F504)&gt;1,IF(LEN(G504)&gt;1,IF(LEN(E504)&gt;1,IF(LEN(D504)&gt;1,"yes","no"),"no"),"no") ,"no"))</f>
        <v/>
      </c>
      <c r="J504" s="0">
        <f>IF(B504="Issues","yes", IF(B504="Cosmetic Issue", "yes", IF(B504="Perf Issue", "yes","")))</f>
        <v/>
      </c>
      <c r="K504" s="0">
        <f>IF(B504="Dead", "yes","")</f>
        <v/>
      </c>
      <c r="L504" s="0">
        <f>IF(K504="yes", "Dead", IF(LEN(D504)&lt;2,"Loose", (IF(B504="Sold","Shipped",IF(I504="yes","Assembled","Bonded")))))</f>
        <v/>
      </c>
      <c r="M504" s="0">
        <f>if(L504="Shipped",L504, IF(L504="Loose", L504, if(J504="yes", CONCATENATE("Pending ", L504), IF(I504="yes", IF(B504="Internal", "Internal", L504), IF(L504="Bonded", L504, CONCATENATE(L504, " Bonded"))))))</f>
        <v/>
      </c>
      <c r="N504" s="0">
        <f>if(len(C504)&lt;2, "", if(H504="yes", "certified", IF(ISERROR(SEARCH("TE",C504)), "PMI", "TE")))</f>
        <v/>
      </c>
      <c r="O504" s="0">
        <f>IF(L504="Shipped",'Production Log'!K504,"")</f>
        <v/>
      </c>
      <c r="P504" s="0">
        <f>IF(ISERROR(SEARCH("Bonded", M504)), CONCATENATE(M504," ", N504), M504)</f>
        <v/>
      </c>
      <c r="Q504" s="0" t="s">
        <v>124</v>
      </c>
      <c r="R504" s="0">
        <f>'Production Log'!L504</f>
        <v/>
      </c>
      <c r="S504" s="0" t="s">
        <v>134</v>
      </c>
      <c r="T504" s="0">
        <f>'Production Log'!M504</f>
        <v/>
      </c>
      <c r="U504" s="204">
        <f>'Production Log'!K504</f>
        <v/>
      </c>
      <c r="V504" s="204" t="s">
        <v>135</v>
      </c>
      <c r="W504" s="204" t="n"/>
    </row>
    <row r="505">
      <c r="A505" s="0">
        <f>'Production Log'!A505</f>
        <v/>
      </c>
      <c r="B505" s="0">
        <f>'Production Log'!B505</f>
        <v/>
      </c>
      <c r="C505" s="0">
        <f>'Production Log'!F505</f>
        <v/>
      </c>
      <c r="D505" s="0">
        <f>'Production Log'!W505</f>
        <v/>
      </c>
      <c r="E505" s="0">
        <f>'Production Log'!X505</f>
        <v/>
      </c>
      <c r="F505" s="0">
        <f>'Production Log'!Y505</f>
        <v/>
      </c>
      <c r="G505" s="0">
        <f>'Production Log'!Z505</f>
        <v/>
      </c>
      <c r="H505" s="0">
        <f>'Production Log'!C505</f>
        <v/>
      </c>
      <c r="I505" s="0">
        <f>IF(B505="Sold", "yes", IF(LEN(F505)&gt;1,IF(LEN(G505)&gt;1,IF(LEN(E505)&gt;1,IF(LEN(D505)&gt;1,"yes","no"),"no"),"no") ,"no"))</f>
        <v/>
      </c>
      <c r="J505" s="0">
        <f>IF(B505="Issues","yes", IF(B505="Cosmetic Issue", "yes", IF(B505="Perf Issue", "yes","")))</f>
        <v/>
      </c>
      <c r="K505" s="0">
        <f>IF(B505="Dead", "yes","")</f>
        <v/>
      </c>
      <c r="L505" s="0">
        <f>IF(K505="yes", "Dead", IF(LEN(D505)&lt;2,"Loose", (IF(B505="Sold","Shipped",IF(I505="yes","Assembled","Bonded")))))</f>
        <v/>
      </c>
      <c r="M505" s="0">
        <f>if(L505="Shipped",L505, IF(L505="Loose", L505, if(J505="yes", CONCATENATE("Pending ", L505), IF(I505="yes", IF(B505="Internal", "Internal", L505), IF(L505="Bonded", L505, CONCATENATE(L505, " Bonded"))))))</f>
        <v/>
      </c>
      <c r="N505" s="0">
        <f>if(len(C505)&lt;2, "", if(H505="yes", "certified", IF(ISERROR(SEARCH("TE",C505)), "PMI", "TE")))</f>
        <v/>
      </c>
      <c r="O505" s="0">
        <f>IF(L505="Shipped",'Production Log'!K505,"")</f>
        <v/>
      </c>
      <c r="P505" s="0">
        <f>IF(ISERROR(SEARCH("Bonded", M505)), CONCATENATE(M505," ", N505), M505)</f>
        <v/>
      </c>
      <c r="Q505" s="0" t="s">
        <v>124</v>
      </c>
      <c r="R505" s="0">
        <f>'Production Log'!L505</f>
        <v/>
      </c>
      <c r="S505" s="0" t="s">
        <v>134</v>
      </c>
      <c r="T505" s="0">
        <f>'Production Log'!M505</f>
        <v/>
      </c>
      <c r="U505" s="204">
        <f>'Production Log'!K505</f>
        <v/>
      </c>
      <c r="V505" s="204" t="s">
        <v>135</v>
      </c>
      <c r="W505" s="204" t="n"/>
    </row>
    <row r="506">
      <c r="A506" s="0">
        <f>'Production Log'!A506</f>
        <v/>
      </c>
      <c r="B506" s="0">
        <f>'Production Log'!B506</f>
        <v/>
      </c>
      <c r="C506" s="0">
        <f>'Production Log'!F506</f>
        <v/>
      </c>
      <c r="D506" s="0">
        <f>'Production Log'!W506</f>
        <v/>
      </c>
      <c r="E506" s="0">
        <f>'Production Log'!X506</f>
        <v/>
      </c>
      <c r="F506" s="0">
        <f>'Production Log'!Y506</f>
        <v/>
      </c>
      <c r="G506" s="0">
        <f>'Production Log'!Z506</f>
        <v/>
      </c>
      <c r="H506" s="0">
        <f>'Production Log'!C506</f>
        <v/>
      </c>
      <c r="I506" s="0">
        <f>IF(B506="Sold", "yes", IF(LEN(F506)&gt;1,IF(LEN(G506)&gt;1,IF(LEN(E506)&gt;1,IF(LEN(D506)&gt;1,"yes","no"),"no"),"no") ,"no"))</f>
        <v/>
      </c>
      <c r="J506" s="0">
        <f>IF(B506="Issues","yes", IF(B506="Cosmetic Issue", "yes", IF(B506="Perf Issue", "yes","")))</f>
        <v/>
      </c>
      <c r="K506" s="0">
        <f>IF(B506="Dead", "yes","")</f>
        <v/>
      </c>
      <c r="L506" s="0">
        <f>IF(K506="yes", "Dead", IF(LEN(D506)&lt;2,"Loose", (IF(B506="Sold","Shipped",IF(I506="yes","Assembled","Bonded")))))</f>
        <v/>
      </c>
      <c r="M506" s="0">
        <f>if(L506="Shipped",L506, IF(L506="Loose", L506, if(J506="yes", CONCATENATE("Pending ", L506), IF(I506="yes", IF(B506="Internal", "Internal", L506), IF(L506="Bonded", L506, CONCATENATE(L506, " Bonded"))))))</f>
        <v/>
      </c>
      <c r="N506" s="0">
        <f>if(len(C506)&lt;2, "", if(H506="yes", "certified", IF(ISERROR(SEARCH("TE",C506)), "PMI", "TE")))</f>
        <v/>
      </c>
      <c r="O506" s="0">
        <f>IF(L506="Shipped",'Production Log'!K506,"")</f>
        <v/>
      </c>
      <c r="P506" s="0">
        <f>IF(ISERROR(SEARCH("Bonded", M506)), CONCATENATE(M506," ", N506), M506)</f>
        <v/>
      </c>
      <c r="Q506" s="0" t="s">
        <v>124</v>
      </c>
      <c r="R506" s="0">
        <f>'Production Log'!L506</f>
        <v/>
      </c>
      <c r="S506" s="0" t="s">
        <v>134</v>
      </c>
      <c r="T506" s="0">
        <f>'Production Log'!M506</f>
        <v/>
      </c>
      <c r="U506" s="204">
        <f>'Production Log'!K506</f>
        <v/>
      </c>
      <c r="V506" s="204" t="s">
        <v>135</v>
      </c>
      <c r="W506" s="204" t="n"/>
    </row>
    <row r="507">
      <c r="A507" s="0">
        <f>'Production Log'!A507</f>
        <v/>
      </c>
      <c r="B507" s="0">
        <f>'Production Log'!B507</f>
        <v/>
      </c>
      <c r="C507" s="0">
        <f>'Production Log'!F507</f>
        <v/>
      </c>
      <c r="D507" s="0">
        <f>'Production Log'!W507</f>
        <v/>
      </c>
      <c r="E507" s="0">
        <f>'Production Log'!X507</f>
        <v/>
      </c>
      <c r="F507" s="0">
        <f>'Production Log'!Y507</f>
        <v/>
      </c>
      <c r="G507" s="0">
        <f>'Production Log'!Z507</f>
        <v/>
      </c>
      <c r="H507" s="0">
        <f>'Production Log'!C507</f>
        <v/>
      </c>
      <c r="I507" s="0">
        <f>IF(B507="Sold", "yes", IF(LEN(F507)&gt;1,IF(LEN(G507)&gt;1,IF(LEN(E507)&gt;1,IF(LEN(D507)&gt;1,"yes","no"),"no"),"no") ,"no"))</f>
        <v/>
      </c>
      <c r="J507" s="0">
        <f>IF(B507="Issues","yes", IF(B507="Cosmetic Issue", "yes", IF(B507="Perf Issue", "yes","")))</f>
        <v/>
      </c>
      <c r="K507" s="0">
        <f>IF(B507="Dead", "yes","")</f>
        <v/>
      </c>
      <c r="L507" s="0">
        <f>IF(K507="yes", "Dead", IF(LEN(D507)&lt;2,"Loose", (IF(B507="Sold","Shipped",IF(I507="yes","Assembled","Bonded")))))</f>
        <v/>
      </c>
      <c r="M507" s="0">
        <f>if(L507="Shipped",L507, IF(L507="Loose", L507, if(J507="yes", CONCATENATE("Pending ", L507), IF(I507="yes", IF(B507="Internal", "Internal", L507), IF(L507="Bonded", L507, CONCATENATE(L507, " Bonded"))))))</f>
        <v/>
      </c>
      <c r="N507" s="0">
        <f>if(len(C507)&lt;2, "", if(H507="yes", "certified", IF(ISERROR(SEARCH("TE",C507)), "PMI", "TE")))</f>
        <v/>
      </c>
      <c r="O507" s="0">
        <f>IF(L507="Shipped",'Production Log'!K507,"")</f>
        <v/>
      </c>
      <c r="P507" s="0">
        <f>IF(ISERROR(SEARCH("Bonded", M507)), CONCATENATE(M507," ", N507), M507)</f>
        <v/>
      </c>
      <c r="Q507" s="0" t="s">
        <v>124</v>
      </c>
      <c r="R507" s="0">
        <f>'Production Log'!L507</f>
        <v/>
      </c>
      <c r="S507" s="0" t="s">
        <v>140</v>
      </c>
      <c r="T507" s="0">
        <f>'Production Log'!M507</f>
        <v/>
      </c>
      <c r="U507" s="204">
        <f>'Production Log'!K507</f>
        <v/>
      </c>
      <c r="V507" s="204" t="s">
        <v>141</v>
      </c>
      <c r="W507" s="204" t="n"/>
    </row>
    <row r="508">
      <c r="A508" s="0">
        <f>'Production Log'!A508</f>
        <v/>
      </c>
      <c r="B508" s="0">
        <f>'Production Log'!B508</f>
        <v/>
      </c>
      <c r="C508" s="0">
        <f>'Production Log'!F508</f>
        <v/>
      </c>
      <c r="D508" s="0">
        <f>'Production Log'!W508</f>
        <v/>
      </c>
      <c r="E508" s="0">
        <f>'Production Log'!X508</f>
        <v/>
      </c>
      <c r="F508" s="0">
        <f>'Production Log'!Y508</f>
        <v/>
      </c>
      <c r="G508" s="0">
        <f>'Production Log'!Z508</f>
        <v/>
      </c>
      <c r="H508" s="0">
        <f>'Production Log'!C508</f>
        <v/>
      </c>
      <c r="I508" s="0">
        <f>IF(B508="Sold", "yes", IF(LEN(F508)&gt;1,IF(LEN(G508)&gt;1,IF(LEN(E508)&gt;1,IF(LEN(D508)&gt;1,"yes","no"),"no"),"no") ,"no"))</f>
        <v/>
      </c>
      <c r="J508" s="0">
        <f>IF(B508="Issues","yes", IF(B508="Cosmetic Issue", "yes", IF(B508="Perf Issue", "yes","")))</f>
        <v/>
      </c>
      <c r="K508" s="0">
        <f>IF(B508="Dead", "yes","")</f>
        <v/>
      </c>
      <c r="L508" s="0">
        <f>IF(K508="yes", "Dead", IF(LEN(D508)&lt;2,"Loose", (IF(B508="Sold","Shipped",IF(I508="yes","Assembled","Bonded")))))</f>
        <v/>
      </c>
      <c r="M508" s="0">
        <f>if(L508="Shipped",L508, IF(L508="Loose", L508, if(J508="yes", CONCATENATE("Pending ", L508), IF(I508="yes", IF(B508="Internal", "Internal", L508), IF(L508="Bonded", L508, CONCATENATE(L508, " Bonded"))))))</f>
        <v/>
      </c>
      <c r="N508" s="0">
        <f>if(len(C508)&lt;2, "", if(H508="yes", "certified", IF(ISERROR(SEARCH("TE",C508)), "PMI", "TE")))</f>
        <v/>
      </c>
      <c r="O508" s="0">
        <f>IF(L508="Shipped",'Production Log'!K508,"")</f>
        <v/>
      </c>
      <c r="P508" s="0">
        <f>IF(ISERROR(SEARCH("Bonded", M508)), CONCATENATE(M508," ", N508), M508)</f>
        <v/>
      </c>
      <c r="Q508" s="0" t="s">
        <v>124</v>
      </c>
      <c r="R508" s="0">
        <f>'Production Log'!L508</f>
        <v/>
      </c>
      <c r="S508" s="0" t="s">
        <v>134</v>
      </c>
      <c r="T508" s="0">
        <f>'Production Log'!M508</f>
        <v/>
      </c>
      <c r="U508" s="204">
        <f>'Production Log'!K508</f>
        <v/>
      </c>
      <c r="V508" s="204" t="s">
        <v>135</v>
      </c>
      <c r="W508" s="204" t="n"/>
    </row>
    <row r="509">
      <c r="A509" s="0">
        <f>'Production Log'!A509</f>
        <v/>
      </c>
      <c r="B509" s="0">
        <f>'Production Log'!B509</f>
        <v/>
      </c>
      <c r="C509" s="0">
        <f>'Production Log'!F509</f>
        <v/>
      </c>
      <c r="D509" s="0">
        <f>'Production Log'!W509</f>
        <v/>
      </c>
      <c r="E509" s="0">
        <f>'Production Log'!X509</f>
        <v/>
      </c>
      <c r="F509" s="0">
        <f>'Production Log'!Y509</f>
        <v/>
      </c>
      <c r="G509" s="0">
        <f>'Production Log'!Z509</f>
        <v/>
      </c>
      <c r="H509" s="0">
        <f>'Production Log'!C509</f>
        <v/>
      </c>
      <c r="I509" s="0">
        <f>IF(B509="Sold", "yes", IF(LEN(F509)&gt;1,IF(LEN(G509)&gt;1,IF(LEN(E509)&gt;1,IF(LEN(D509)&gt;1,"yes","no"),"no"),"no") ,"no"))</f>
        <v/>
      </c>
      <c r="J509" s="0">
        <f>IF(B509="Issues","yes", IF(B509="Cosmetic Issue", "yes", IF(B509="Perf Issue", "yes","")))</f>
        <v/>
      </c>
      <c r="K509" s="0">
        <f>IF(B509="Dead", "yes","")</f>
        <v/>
      </c>
      <c r="L509" s="0">
        <f>IF(K509="yes", "Dead", IF(LEN(D509)&lt;2,"Loose", (IF(B509="Sold","Shipped",IF(I509="yes","Assembled","Bonded")))))</f>
        <v/>
      </c>
      <c r="M509" s="0">
        <f>if(L509="Shipped",L509, IF(L509="Loose", L509, if(J509="yes", CONCATENATE("Pending ", L509), IF(I509="yes", IF(B509="Internal", "Internal", L509), IF(L509="Bonded", L509, CONCATENATE(L509, " Bonded"))))))</f>
        <v/>
      </c>
      <c r="N509" s="0">
        <f>if(len(C509)&lt;2, "", if(H509="yes", "certified", IF(ISERROR(SEARCH("TE",C509)), "PMI", "TE")))</f>
        <v/>
      </c>
      <c r="O509" s="0">
        <f>IF(L509="Shipped",'Production Log'!K509,"")</f>
        <v/>
      </c>
      <c r="P509" s="0">
        <f>IF(ISERROR(SEARCH("Bonded", M509)), CONCATENATE(M509," ", N509), M509)</f>
        <v/>
      </c>
      <c r="Q509" s="0" t="s">
        <v>124</v>
      </c>
      <c r="R509" s="0">
        <f>'Production Log'!L509</f>
        <v/>
      </c>
      <c r="S509" s="0" t="s">
        <v>134</v>
      </c>
      <c r="T509" s="0">
        <f>'Production Log'!M509</f>
        <v/>
      </c>
      <c r="U509" s="204">
        <f>'Production Log'!K509</f>
        <v/>
      </c>
      <c r="V509" s="204" t="s">
        <v>135</v>
      </c>
      <c r="W509" s="204" t="n"/>
    </row>
    <row r="510">
      <c r="A510" s="0">
        <f>'Production Log'!A510</f>
        <v/>
      </c>
      <c r="B510" s="0">
        <f>'Production Log'!B510</f>
        <v/>
      </c>
      <c r="C510" s="0">
        <f>'Production Log'!F510</f>
        <v/>
      </c>
      <c r="D510" s="0">
        <f>'Production Log'!W510</f>
        <v/>
      </c>
      <c r="E510" s="0">
        <f>'Production Log'!X510</f>
        <v/>
      </c>
      <c r="F510" s="0">
        <f>'Production Log'!Y510</f>
        <v/>
      </c>
      <c r="G510" s="0">
        <f>'Production Log'!Z510</f>
        <v/>
      </c>
      <c r="H510" s="0">
        <f>'Production Log'!C510</f>
        <v/>
      </c>
      <c r="I510" s="0">
        <f>IF(B510="Sold", "yes", IF(LEN(F510)&gt;1,IF(LEN(G510)&gt;1,IF(LEN(E510)&gt;1,IF(LEN(D510)&gt;1,"yes","no"),"no"),"no") ,"no"))</f>
        <v/>
      </c>
      <c r="J510" s="0">
        <f>IF(B510="Issues","yes", IF(B510="Cosmetic Issue", "yes", IF(B510="Perf Issue", "yes","")))</f>
        <v/>
      </c>
      <c r="K510" s="0">
        <f>IF(B510="Dead", "yes","")</f>
        <v/>
      </c>
      <c r="L510" s="0">
        <f>IF(K510="yes", "Dead", IF(LEN(D510)&lt;2,"Loose", (IF(B510="Sold","Shipped",IF(I510="yes","Assembled","Bonded")))))</f>
        <v/>
      </c>
      <c r="M510" s="0">
        <f>if(L510="Shipped",L510, IF(L510="Loose", L510, if(J510="yes", CONCATENATE("Pending ", L510), IF(I510="yes", IF(B510="Internal", "Internal", L510), IF(L510="Bonded", L510, CONCATENATE(L510, " Bonded"))))))</f>
        <v/>
      </c>
      <c r="N510" s="0">
        <f>if(len(C510)&lt;2, "", if(H510="yes", "certified", IF(ISERROR(SEARCH("TE",C510)), "PMI", "TE")))</f>
        <v/>
      </c>
      <c r="O510" s="0">
        <f>IF(L510="Shipped",'Production Log'!K510,"")</f>
        <v/>
      </c>
      <c r="P510" s="0">
        <f>IF(ISERROR(SEARCH("Bonded", M510)), CONCATENATE(M510," ", N510), M510)</f>
        <v/>
      </c>
      <c r="Q510" s="0" t="s">
        <v>124</v>
      </c>
      <c r="R510" s="0">
        <f>'Production Log'!L510</f>
        <v/>
      </c>
      <c r="S510" s="0" t="s">
        <v>125</v>
      </c>
      <c r="T510" s="0">
        <f>'Production Log'!M510</f>
        <v/>
      </c>
      <c r="U510" s="204">
        <f>'Production Log'!K510</f>
        <v/>
      </c>
      <c r="V510" s="204" t="s">
        <v>126</v>
      </c>
      <c r="W510" s="204" t="n"/>
    </row>
    <row r="511">
      <c r="A511" s="0">
        <f>'Production Log'!A511</f>
        <v/>
      </c>
      <c r="B511" s="0">
        <f>'Production Log'!B511</f>
        <v/>
      </c>
      <c r="C511" s="0">
        <f>'Production Log'!F511</f>
        <v/>
      </c>
      <c r="D511" s="0">
        <f>'Production Log'!W511</f>
        <v/>
      </c>
      <c r="E511" s="0">
        <f>'Production Log'!X511</f>
        <v/>
      </c>
      <c r="F511" s="0">
        <f>'Production Log'!Y511</f>
        <v/>
      </c>
      <c r="G511" s="0">
        <f>'Production Log'!Z511</f>
        <v/>
      </c>
      <c r="H511" s="0">
        <f>'Production Log'!C511</f>
        <v/>
      </c>
      <c r="I511" s="0">
        <f>IF(B511="Sold", "yes", IF(LEN(F511)&gt;1,IF(LEN(G511)&gt;1,IF(LEN(E511)&gt;1,IF(LEN(D511)&gt;1,"yes","no"),"no"),"no") ,"no"))</f>
        <v/>
      </c>
      <c r="J511" s="0">
        <f>IF(B511="Issues","yes", IF(B511="Cosmetic Issue", "yes", IF(B511="Perf Issue", "yes","")))</f>
        <v/>
      </c>
      <c r="K511" s="0">
        <f>IF(B511="Dead", "yes","")</f>
        <v/>
      </c>
      <c r="L511" s="0">
        <f>IF(K511="yes", "Dead", IF(LEN(D511)&lt;2,"Loose", (IF(B511="Sold","Shipped",IF(I511="yes","Assembled","Bonded")))))</f>
        <v/>
      </c>
      <c r="M511" s="0">
        <f>if(L511="Shipped",L511, IF(L511="Loose", L511, if(J511="yes", CONCATENATE("Pending ", L511), IF(I511="yes", IF(B511="Internal", "Internal", L511), IF(L511="Bonded", L511, CONCATENATE(L511, " Bonded"))))))</f>
        <v/>
      </c>
      <c r="N511" s="0">
        <f>if(len(C511)&lt;2, "", if(H511="yes", "certified", IF(ISERROR(SEARCH("TE",C511)), "PMI", "TE")))</f>
        <v/>
      </c>
      <c r="O511" s="0">
        <f>IF(L511="Shipped",'Production Log'!K511,"")</f>
        <v/>
      </c>
      <c r="P511" s="0">
        <f>IF(ISERROR(SEARCH("Bonded", M511)), CONCATENATE(M511," ", N511), M511)</f>
        <v/>
      </c>
      <c r="Q511" s="0" t="s">
        <v>124</v>
      </c>
      <c r="R511" s="0">
        <f>'Production Log'!L511</f>
        <v/>
      </c>
      <c r="S511" s="0" t="s">
        <v>140</v>
      </c>
      <c r="T511" s="0">
        <f>'Production Log'!M511</f>
        <v/>
      </c>
      <c r="U511" s="204">
        <f>'Production Log'!K511</f>
        <v/>
      </c>
      <c r="V511" s="204" t="s">
        <v>141</v>
      </c>
      <c r="W511" s="204" t="n"/>
    </row>
    <row r="512">
      <c r="A512" s="0">
        <f>'Production Log'!A512</f>
        <v/>
      </c>
      <c r="B512" s="0">
        <f>'Production Log'!B512</f>
        <v/>
      </c>
      <c r="C512" s="0">
        <f>'Production Log'!F512</f>
        <v/>
      </c>
      <c r="D512" s="0">
        <f>'Production Log'!W512</f>
        <v/>
      </c>
      <c r="E512" s="0">
        <f>'Production Log'!X512</f>
        <v/>
      </c>
      <c r="F512" s="0">
        <f>'Production Log'!Y512</f>
        <v/>
      </c>
      <c r="G512" s="0">
        <f>'Production Log'!Z512</f>
        <v/>
      </c>
      <c r="H512" s="0">
        <f>'Production Log'!C512</f>
        <v/>
      </c>
      <c r="I512" s="0">
        <f>IF(B512="Sold", "yes", IF(LEN(F512)&gt;1,IF(LEN(G512)&gt;1,IF(LEN(E512)&gt;1,IF(LEN(D512)&gt;1,"yes","no"),"no"),"no") ,"no"))</f>
        <v/>
      </c>
      <c r="J512" s="0">
        <f>IF(B512="Issues","yes", IF(B512="Cosmetic Issue", "yes", IF(B512="Perf Issue", "yes","")))</f>
        <v/>
      </c>
      <c r="K512" s="0">
        <f>IF(B512="Dead", "yes","")</f>
        <v/>
      </c>
      <c r="L512" s="0">
        <f>IF(K512="yes", "Dead", IF(LEN(D512)&lt;2,"Loose", (IF(B512="Sold","Shipped",IF(I512="yes","Assembled","Bonded")))))</f>
        <v/>
      </c>
      <c r="M512" s="0">
        <f>if(L512="Shipped",L512, IF(L512="Loose", L512, if(J512="yes", CONCATENATE("Pending ", L512), IF(I512="yes", IF(B512="Internal", "Internal", L512), IF(L512="Bonded", L512, CONCATENATE(L512, " Bonded"))))))</f>
        <v/>
      </c>
      <c r="N512" s="0">
        <f>if(len(C512)&lt;2, "", if(H512="yes", "certified", IF(ISERROR(SEARCH("TE",C512)), "PMI", "TE")))</f>
        <v/>
      </c>
      <c r="O512" s="0">
        <f>IF(L512="Shipped",'Production Log'!K512,"")</f>
        <v/>
      </c>
      <c r="P512" s="0">
        <f>IF(ISERROR(SEARCH("Bonded", M512)), CONCATENATE(M512," ", N512), M512)</f>
        <v/>
      </c>
      <c r="Q512" s="0" t="s">
        <v>124</v>
      </c>
      <c r="R512" s="0">
        <f>'Production Log'!L512</f>
        <v/>
      </c>
      <c r="S512" s="0" t="s">
        <v>140</v>
      </c>
      <c r="T512" s="0">
        <f>'Production Log'!M512</f>
        <v/>
      </c>
      <c r="U512" s="204">
        <f>'Production Log'!K512</f>
        <v/>
      </c>
      <c r="V512" s="204" t="s">
        <v>141</v>
      </c>
      <c r="W512" s="204" t="n"/>
    </row>
    <row r="513">
      <c r="A513" s="0">
        <f>'Production Log'!A513</f>
        <v/>
      </c>
      <c r="B513" s="0">
        <f>'Production Log'!B513</f>
        <v/>
      </c>
      <c r="C513" s="0">
        <f>'Production Log'!F513</f>
        <v/>
      </c>
      <c r="D513" s="0">
        <f>'Production Log'!W513</f>
        <v/>
      </c>
      <c r="E513" s="0">
        <f>'Production Log'!X513</f>
        <v/>
      </c>
      <c r="F513" s="0">
        <f>'Production Log'!Y513</f>
        <v/>
      </c>
      <c r="G513" s="0">
        <f>'Production Log'!Z513</f>
        <v/>
      </c>
      <c r="H513" s="0">
        <f>'Production Log'!C513</f>
        <v/>
      </c>
      <c r="I513" s="0">
        <f>IF(B513="Sold", "yes", IF(LEN(F513)&gt;1,IF(LEN(G513)&gt;1,IF(LEN(E513)&gt;1,IF(LEN(D513)&gt;1,"yes","no"),"no"),"no") ,"no"))</f>
        <v/>
      </c>
      <c r="J513" s="0">
        <f>IF(B513="Issues","yes", IF(B513="Cosmetic Issue", "yes", IF(B513="Perf Issue", "yes","")))</f>
        <v/>
      </c>
      <c r="K513" s="0">
        <f>IF(B513="Dead", "yes","")</f>
        <v/>
      </c>
      <c r="L513" s="0">
        <f>IF(K513="yes", "Dead", IF(LEN(D513)&lt;2,"Loose", (IF(B513="Sold","Shipped",IF(I513="yes","Assembled","Bonded")))))</f>
        <v/>
      </c>
      <c r="M513" s="0">
        <f>if(L513="Shipped",L513, IF(L513="Loose", L513, if(J513="yes", CONCATENATE("Pending ", L513), IF(I513="yes", IF(B513="Internal", "Internal", L513), IF(L513="Bonded", L513, CONCATENATE(L513, " Bonded"))))))</f>
        <v/>
      </c>
      <c r="N513" s="0">
        <f>if(len(C513)&lt;2, "", if(H513="yes", "certified", IF(ISERROR(SEARCH("TE",C513)), "PMI", "TE")))</f>
        <v/>
      </c>
      <c r="O513" s="0">
        <f>IF(L513="Shipped",'Production Log'!K513,"")</f>
        <v/>
      </c>
      <c r="P513" s="0">
        <f>IF(ISERROR(SEARCH("Bonded", M513)), CONCATENATE(M513," ", N513), M513)</f>
        <v/>
      </c>
      <c r="Q513" s="0" t="s">
        <v>124</v>
      </c>
      <c r="R513" s="0">
        <f>'Production Log'!L513</f>
        <v/>
      </c>
      <c r="S513" s="0" t="s">
        <v>140</v>
      </c>
      <c r="T513" s="0">
        <f>'Production Log'!M513</f>
        <v/>
      </c>
      <c r="U513" s="204">
        <f>'Production Log'!K513</f>
        <v/>
      </c>
      <c r="V513" s="204" t="s">
        <v>141</v>
      </c>
      <c r="W513" s="204" t="n"/>
    </row>
    <row r="514">
      <c r="A514" s="0">
        <f>'Production Log'!A514</f>
        <v/>
      </c>
      <c r="B514" s="0">
        <f>'Production Log'!B514</f>
        <v/>
      </c>
      <c r="C514" s="0">
        <f>'Production Log'!F514</f>
        <v/>
      </c>
      <c r="D514" s="0">
        <f>'Production Log'!W514</f>
        <v/>
      </c>
      <c r="E514" s="0">
        <f>'Production Log'!X514</f>
        <v/>
      </c>
      <c r="F514" s="0">
        <f>'Production Log'!Y514</f>
        <v/>
      </c>
      <c r="G514" s="0">
        <f>'Production Log'!Z514</f>
        <v/>
      </c>
      <c r="H514" s="0">
        <f>'Production Log'!C514</f>
        <v/>
      </c>
      <c r="I514" s="0">
        <f>IF(B514="Sold", "yes", IF(LEN(F514)&gt;1,IF(LEN(G514)&gt;1,IF(LEN(E514)&gt;1,IF(LEN(D514)&gt;1,"yes","no"),"no"),"no") ,"no"))</f>
        <v/>
      </c>
      <c r="J514" s="0">
        <f>IF(B514="Issues","yes", IF(B514="Cosmetic Issue", "yes", IF(B514="Perf Issue", "yes","")))</f>
        <v/>
      </c>
      <c r="K514" s="0">
        <f>IF(B514="Dead", "yes","")</f>
        <v/>
      </c>
      <c r="L514" s="0">
        <f>IF(K514="yes", "Dead", IF(LEN(D514)&lt;2,"Loose", (IF(B514="Sold","Shipped",IF(I514="yes","Assembled","Bonded")))))</f>
        <v/>
      </c>
      <c r="M514" s="0">
        <f>if(L514="Shipped",L514, IF(L514="Loose", L514, if(J514="yes", CONCATENATE("Pending ", L514), IF(I514="yes", IF(B514="Internal", "Internal", L514), IF(L514="Bonded", L514, CONCATENATE(L514, " Bonded"))))))</f>
        <v/>
      </c>
      <c r="N514" s="0">
        <f>if(len(C514)&lt;2, "", if(H514="yes", "certified", IF(ISERROR(SEARCH("TE",C514)), "PMI", "TE")))</f>
        <v/>
      </c>
      <c r="O514" s="0">
        <f>IF(L514="Shipped",'Production Log'!K514,"")</f>
        <v/>
      </c>
      <c r="P514" s="0">
        <f>IF(ISERROR(SEARCH("Bonded", M514)), CONCATENATE(M514," ", N514), M514)</f>
        <v/>
      </c>
      <c r="Q514" s="0" t="s">
        <v>124</v>
      </c>
      <c r="R514" s="0">
        <f>'Production Log'!L514</f>
        <v/>
      </c>
      <c r="S514" s="0" t="s">
        <v>117</v>
      </c>
      <c r="T514" s="0">
        <f>'Production Log'!M514</f>
        <v/>
      </c>
      <c r="U514" s="204">
        <f>'Production Log'!K514</f>
        <v/>
      </c>
      <c r="V514" s="204" t="n"/>
      <c r="W514" s="204" t="n"/>
    </row>
    <row r="515">
      <c r="A515" s="0">
        <f>'Production Log'!A515</f>
        <v/>
      </c>
      <c r="B515" s="0">
        <f>'Production Log'!B515</f>
        <v/>
      </c>
      <c r="C515" s="0">
        <f>'Production Log'!F515</f>
        <v/>
      </c>
      <c r="D515" s="0">
        <f>'Production Log'!W515</f>
        <v/>
      </c>
      <c r="E515" s="0">
        <f>'Production Log'!X515</f>
        <v/>
      </c>
      <c r="F515" s="0">
        <f>'Production Log'!Y515</f>
        <v/>
      </c>
      <c r="G515" s="0">
        <f>'Production Log'!Z515</f>
        <v/>
      </c>
      <c r="H515" s="0">
        <f>'Production Log'!C515</f>
        <v/>
      </c>
      <c r="I515" s="0">
        <f>IF(B515="Sold", "yes", IF(LEN(F515)&gt;1,IF(LEN(G515)&gt;1,IF(LEN(E515)&gt;1,IF(LEN(D515)&gt;1,"yes","no"),"no"),"no") ,"no"))</f>
        <v/>
      </c>
      <c r="J515" s="0">
        <f>IF(B515="Issues","yes", IF(B515="Cosmetic Issue", "yes", IF(B515="Perf Issue", "yes","")))</f>
        <v/>
      </c>
      <c r="K515" s="0">
        <f>IF(B515="Dead", "yes","")</f>
        <v/>
      </c>
      <c r="L515" s="0">
        <f>IF(K515="yes", "Dead", IF(LEN(D515)&lt;2,"Loose", (IF(B515="Sold","Shipped",IF(I515="yes","Assembled","Bonded")))))</f>
        <v/>
      </c>
      <c r="M515" s="0">
        <f>if(L515="Shipped",L515, IF(L515="Loose", L515, if(J515="yes", CONCATENATE("Pending ", L515), IF(I515="yes", IF(B515="Internal", "Internal", L515), IF(L515="Bonded", L515, CONCATENATE(L515, " Bonded"))))))</f>
        <v/>
      </c>
      <c r="N515" s="0">
        <f>if(len(C515)&lt;2, "", if(H515="yes", "certified", IF(ISERROR(SEARCH("TE",C515)), "PMI", "TE")))</f>
        <v/>
      </c>
      <c r="O515" s="0">
        <f>IF(L515="Shipped",'Production Log'!K515,"")</f>
        <v/>
      </c>
      <c r="P515" s="0">
        <f>IF(ISERROR(SEARCH("Bonded", M515)), CONCATENATE(M515," ", N515), M515)</f>
        <v/>
      </c>
      <c r="Q515" s="0" t="s">
        <v>124</v>
      </c>
      <c r="R515" s="0">
        <f>'Production Log'!L515</f>
        <v/>
      </c>
      <c r="S515" s="0" t="s">
        <v>140</v>
      </c>
      <c r="T515" s="0">
        <f>'Production Log'!M515</f>
        <v/>
      </c>
      <c r="U515" s="204">
        <f>'Production Log'!K515</f>
        <v/>
      </c>
      <c r="V515" s="204" t="s">
        <v>141</v>
      </c>
      <c r="W515" s="204" t="n"/>
    </row>
    <row r="516">
      <c r="A516" s="0">
        <f>'Production Log'!A516</f>
        <v/>
      </c>
      <c r="B516" s="0">
        <f>'Production Log'!B516</f>
        <v/>
      </c>
      <c r="C516" s="0">
        <f>'Production Log'!F516</f>
        <v/>
      </c>
      <c r="D516" s="0">
        <f>'Production Log'!W516</f>
        <v/>
      </c>
      <c r="E516" s="0">
        <f>'Production Log'!X516</f>
        <v/>
      </c>
      <c r="F516" s="0">
        <f>'Production Log'!Y516</f>
        <v/>
      </c>
      <c r="G516" s="0">
        <f>'Production Log'!Z516</f>
        <v/>
      </c>
      <c r="H516" s="0">
        <f>'Production Log'!C516</f>
        <v/>
      </c>
      <c r="I516" s="0">
        <f>IF(B516="Sold", "yes", IF(LEN(F516)&gt;1,IF(LEN(G516)&gt;1,IF(LEN(E516)&gt;1,IF(LEN(D516)&gt;1,"yes","no"),"no"),"no") ,"no"))</f>
        <v/>
      </c>
      <c r="J516" s="0">
        <f>IF(B516="Issues","yes", IF(B516="Cosmetic Issue", "yes", IF(B516="Perf Issue", "yes","")))</f>
        <v/>
      </c>
      <c r="K516" s="0">
        <f>IF(B516="Dead", "yes","")</f>
        <v/>
      </c>
      <c r="L516" s="0">
        <f>IF(K516="yes", "Dead", IF(LEN(D516)&lt;2,"Loose", (IF(B516="Sold","Shipped",IF(I516="yes","Assembled","Bonded")))))</f>
        <v/>
      </c>
      <c r="M516" s="0">
        <f>if(L516="Shipped",L516, IF(L516="Loose", L516, if(J516="yes", CONCATENATE("Pending ", L516), IF(I516="yes", IF(B516="Internal", "Internal", L516), IF(L516="Bonded", L516, CONCATENATE(L516, " Bonded"))))))</f>
        <v/>
      </c>
      <c r="N516" s="0">
        <f>if(len(C516)&lt;2, "", if(H516="yes", "certified", IF(ISERROR(SEARCH("TE",C516)), "PMI", "TE")))</f>
        <v/>
      </c>
      <c r="O516" s="0">
        <f>IF(L516="Shipped",'Production Log'!K516,"")</f>
        <v/>
      </c>
      <c r="P516" s="0">
        <f>IF(ISERROR(SEARCH("Bonded", M516)), CONCATENATE(M516," ", N516), M516)</f>
        <v/>
      </c>
      <c r="Q516" s="0" t="s">
        <v>124</v>
      </c>
      <c r="R516" s="0">
        <f>'Production Log'!L516</f>
        <v/>
      </c>
      <c r="S516" s="0" t="s">
        <v>140</v>
      </c>
      <c r="T516" s="0">
        <f>'Production Log'!M516</f>
        <v/>
      </c>
      <c r="U516" s="204">
        <f>'Production Log'!K516</f>
        <v/>
      </c>
      <c r="V516" s="204" t="s">
        <v>141</v>
      </c>
      <c r="W516" s="204" t="n"/>
    </row>
    <row r="517">
      <c r="A517" s="0">
        <f>'Production Log'!A517</f>
        <v/>
      </c>
      <c r="B517" s="0">
        <f>'Production Log'!B517</f>
        <v/>
      </c>
      <c r="C517" s="0">
        <f>'Production Log'!F517</f>
        <v/>
      </c>
      <c r="D517" s="0">
        <f>'Production Log'!W517</f>
        <v/>
      </c>
      <c r="E517" s="0">
        <f>'Production Log'!X517</f>
        <v/>
      </c>
      <c r="F517" s="0">
        <f>'Production Log'!Y517</f>
        <v/>
      </c>
      <c r="G517" s="0">
        <f>'Production Log'!Z517</f>
        <v/>
      </c>
      <c r="H517" s="0">
        <f>'Production Log'!C517</f>
        <v/>
      </c>
      <c r="I517" s="0">
        <f>IF(B517="Sold", "yes", IF(LEN(F517)&gt;1,IF(LEN(G517)&gt;1,IF(LEN(E517)&gt;1,IF(LEN(D517)&gt;1,"yes","no"),"no"),"no") ,"no"))</f>
        <v/>
      </c>
      <c r="J517" s="0">
        <f>IF(B517="Issues","yes", IF(B517="Cosmetic Issue", "yes", IF(B517="Perf Issue", "yes","")))</f>
        <v/>
      </c>
      <c r="K517" s="0">
        <f>IF(B517="Dead", "yes","")</f>
        <v/>
      </c>
      <c r="L517" s="0">
        <f>IF(K517="yes", "Dead", IF(LEN(D517)&lt;2,"Loose", (IF(B517="Sold","Shipped",IF(I517="yes","Assembled","Bonded")))))</f>
        <v/>
      </c>
      <c r="M517" s="0">
        <f>if(L517="Shipped",L517, IF(L517="Loose", L517, if(J517="yes", CONCATENATE("Pending ", L517), IF(I517="yes", IF(B517="Internal", "Internal", L517), IF(L517="Bonded", L517, CONCATENATE(L517, " Bonded"))))))</f>
        <v/>
      </c>
      <c r="N517" s="0">
        <f>if(len(C517)&lt;2, "", if(H517="yes", "certified", IF(ISERROR(SEARCH("TE",C517)), "PMI", "TE")))</f>
        <v/>
      </c>
      <c r="O517" s="0">
        <f>IF(L517="Shipped",'Production Log'!K517,"")</f>
        <v/>
      </c>
      <c r="P517" s="0">
        <f>IF(ISERROR(SEARCH("Bonded", M517)), CONCATENATE(M517," ", N517), M517)</f>
        <v/>
      </c>
      <c r="Q517" s="0" t="s">
        <v>124</v>
      </c>
      <c r="R517" s="0">
        <f>'Production Log'!L517</f>
        <v/>
      </c>
      <c r="S517" s="0" t="s">
        <v>140</v>
      </c>
      <c r="T517" s="0">
        <f>'Production Log'!M517</f>
        <v/>
      </c>
      <c r="U517" s="204">
        <f>'Production Log'!K517</f>
        <v/>
      </c>
      <c r="V517" s="204" t="s">
        <v>141</v>
      </c>
      <c r="W517" s="204" t="n"/>
    </row>
    <row r="518">
      <c r="A518" s="0">
        <f>'Production Log'!A518</f>
        <v/>
      </c>
      <c r="B518" s="0">
        <f>'Production Log'!B518</f>
        <v/>
      </c>
      <c r="C518" s="0">
        <f>'Production Log'!F518</f>
        <v/>
      </c>
      <c r="D518" s="0">
        <f>'Production Log'!W518</f>
        <v/>
      </c>
      <c r="E518" s="0">
        <f>'Production Log'!X518</f>
        <v/>
      </c>
      <c r="F518" s="0">
        <f>'Production Log'!Y518</f>
        <v/>
      </c>
      <c r="G518" s="0">
        <f>'Production Log'!Z518</f>
        <v/>
      </c>
      <c r="H518" s="0">
        <f>'Production Log'!C518</f>
        <v/>
      </c>
      <c r="I518" s="0">
        <f>IF(B518="Sold", "yes", IF(LEN(F518)&gt;1,IF(LEN(G518)&gt;1,IF(LEN(E518)&gt;1,IF(LEN(D518)&gt;1,"yes","no"),"no"),"no") ,"no"))</f>
        <v/>
      </c>
      <c r="J518" s="0">
        <f>IF(B518="Issues","yes", IF(B518="Cosmetic Issue", "yes", IF(B518="Perf Issue", "yes","")))</f>
        <v/>
      </c>
      <c r="K518" s="0">
        <f>IF(B518="Dead", "yes","")</f>
        <v/>
      </c>
      <c r="L518" s="0">
        <f>IF(K518="yes", "Dead", IF(LEN(D518)&lt;2,"Loose", (IF(B518="Sold","Shipped",IF(I518="yes","Assembled","Bonded")))))</f>
        <v/>
      </c>
      <c r="M518" s="0">
        <f>if(L518="Shipped",L518, IF(L518="Loose", L518, if(J518="yes", CONCATENATE("Pending ", L518), IF(I518="yes", IF(B518="Internal", "Internal", L518), IF(L518="Bonded", L518, CONCATENATE(L518, " Bonded"))))))</f>
        <v/>
      </c>
      <c r="N518" s="0">
        <f>if(len(C518)&lt;2, "", if(H518="yes", "certified", IF(ISERROR(SEARCH("TE",C518)), "PMI", "TE")))</f>
        <v/>
      </c>
      <c r="O518" s="0">
        <f>IF(L518="Shipped",'Production Log'!K518,"")</f>
        <v/>
      </c>
      <c r="P518" s="0">
        <f>IF(ISERROR(SEARCH("Bonded", M518)), CONCATENATE(M518," ", N518), M518)</f>
        <v/>
      </c>
      <c r="Q518" s="0" t="s">
        <v>124</v>
      </c>
      <c r="R518" s="0">
        <f>'Production Log'!L518</f>
        <v/>
      </c>
      <c r="S518" s="0" t="s">
        <v>125</v>
      </c>
      <c r="T518" s="0">
        <f>'Production Log'!M518</f>
        <v/>
      </c>
      <c r="U518" s="204">
        <f>'Production Log'!K518</f>
        <v/>
      </c>
      <c r="V518" s="204" t="s">
        <v>126</v>
      </c>
      <c r="W518" s="204" t="n"/>
    </row>
    <row r="519">
      <c r="A519" s="0">
        <f>'Production Log'!A519</f>
        <v/>
      </c>
      <c r="B519" s="0">
        <f>'Production Log'!B519</f>
        <v/>
      </c>
      <c r="C519" s="0">
        <f>'Production Log'!F519</f>
        <v/>
      </c>
      <c r="D519" s="0">
        <f>'Production Log'!W519</f>
        <v/>
      </c>
      <c r="E519" s="0">
        <f>'Production Log'!X519</f>
        <v/>
      </c>
      <c r="F519" s="0">
        <f>'Production Log'!Y519</f>
        <v/>
      </c>
      <c r="G519" s="0">
        <f>'Production Log'!Z519</f>
        <v/>
      </c>
      <c r="H519" s="0">
        <f>'Production Log'!C519</f>
        <v/>
      </c>
      <c r="I519" s="0">
        <f>IF(B519="Sold", "yes", IF(LEN(F519)&gt;1,IF(LEN(G519)&gt;1,IF(LEN(E519)&gt;1,IF(LEN(D519)&gt;1,"yes","no"),"no"),"no") ,"no"))</f>
        <v/>
      </c>
      <c r="J519" s="0">
        <f>IF(B519="Issues","yes", IF(B519="Cosmetic Issue", "yes", IF(B519="Perf Issue", "yes","")))</f>
        <v/>
      </c>
      <c r="K519" s="0">
        <f>IF(B519="Dead", "yes","")</f>
        <v/>
      </c>
      <c r="L519" s="0">
        <f>IF(K519="yes", "Dead", IF(LEN(D519)&lt;2,"Loose", (IF(B519="Sold","Shipped",IF(I519="yes","Assembled","Bonded")))))</f>
        <v/>
      </c>
      <c r="M519" s="0">
        <f>if(L519="Shipped",L519, IF(L519="Loose", L519, if(J519="yes", CONCATENATE("Pending ", L519), IF(I519="yes", IF(B519="Internal", "Internal", L519), IF(L519="Bonded", L519, CONCATENATE(L519, " Bonded"))))))</f>
        <v/>
      </c>
      <c r="N519" s="0">
        <f>if(len(C519)&lt;2, "", if(H519="yes", "certified", IF(ISERROR(SEARCH("TE",C519)), "PMI", "TE")))</f>
        <v/>
      </c>
      <c r="O519" s="0">
        <f>IF(L519="Shipped",'Production Log'!K519,"")</f>
        <v/>
      </c>
      <c r="P519" s="0">
        <f>IF(ISERROR(SEARCH("Bonded", M519)), CONCATENATE(M519," ", N519), M519)</f>
        <v/>
      </c>
      <c r="Q519" s="0" t="s">
        <v>124</v>
      </c>
      <c r="R519" s="0">
        <f>'Production Log'!L519</f>
        <v/>
      </c>
      <c r="S519" s="0" t="s">
        <v>140</v>
      </c>
      <c r="T519" s="0">
        <f>'Production Log'!M519</f>
        <v/>
      </c>
      <c r="U519" s="204">
        <f>'Production Log'!K519</f>
        <v/>
      </c>
      <c r="V519" s="204" t="s">
        <v>141</v>
      </c>
      <c r="W519" s="204" t="n"/>
    </row>
    <row r="520">
      <c r="A520" s="0">
        <f>'Production Log'!A520</f>
        <v/>
      </c>
      <c r="B520" s="0">
        <f>'Production Log'!B520</f>
        <v/>
      </c>
      <c r="C520" s="0">
        <f>'Production Log'!F520</f>
        <v/>
      </c>
      <c r="D520" s="0">
        <f>'Production Log'!W520</f>
        <v/>
      </c>
      <c r="E520" s="0">
        <f>'Production Log'!X520</f>
        <v/>
      </c>
      <c r="F520" s="0">
        <f>'Production Log'!Y520</f>
        <v/>
      </c>
      <c r="G520" s="0">
        <f>'Production Log'!Z520</f>
        <v/>
      </c>
      <c r="H520" s="0">
        <f>'Production Log'!C520</f>
        <v/>
      </c>
      <c r="I520" s="0">
        <f>IF(B520="Sold", "yes", IF(LEN(F520)&gt;1,IF(LEN(G520)&gt;1,IF(LEN(E520)&gt;1,IF(LEN(D520)&gt;1,"yes","no"),"no"),"no") ,"no"))</f>
        <v/>
      </c>
      <c r="J520" s="0">
        <f>IF(B520="Issues","yes", IF(B520="Cosmetic Issue", "yes", IF(B520="Perf Issue", "yes","")))</f>
        <v/>
      </c>
      <c r="K520" s="0">
        <f>IF(B520="Dead", "yes","")</f>
        <v/>
      </c>
      <c r="L520" s="0">
        <f>IF(K520="yes", "Dead", IF(LEN(D520)&lt;2,"Loose", (IF(B520="Sold","Shipped",IF(I520="yes","Assembled","Bonded")))))</f>
        <v/>
      </c>
      <c r="M520" s="0">
        <f>if(L520="Shipped",L520, IF(L520="Loose", L520, if(J520="yes", CONCATENATE("Pending ", L520), IF(I520="yes", IF(B520="Internal", "Internal", L520), IF(L520="Bonded", L520, CONCATENATE(L520, " Bonded"))))))</f>
        <v/>
      </c>
      <c r="N520" s="0">
        <f>if(len(C520)&lt;2, "", if(H520="yes", "certified", IF(ISERROR(SEARCH("TE",C520)), "PMI", "TE")))</f>
        <v/>
      </c>
      <c r="O520" s="0">
        <f>IF(L520="Shipped",'Production Log'!K520,"")</f>
        <v/>
      </c>
      <c r="P520" s="0">
        <f>IF(ISERROR(SEARCH("Bonded", M520)), CONCATENATE(M520," ", N520), M520)</f>
        <v/>
      </c>
      <c r="Q520" s="0" t="s">
        <v>124</v>
      </c>
      <c r="R520" s="0">
        <f>'Production Log'!L520</f>
        <v/>
      </c>
      <c r="S520" s="0" t="s">
        <v>140</v>
      </c>
      <c r="T520" s="0">
        <f>'Production Log'!M520</f>
        <v/>
      </c>
      <c r="U520" s="204">
        <f>'Production Log'!K520</f>
        <v/>
      </c>
      <c r="V520" s="204" t="s">
        <v>141</v>
      </c>
      <c r="W520" s="204" t="n"/>
    </row>
    <row r="521">
      <c r="A521" s="0">
        <f>'Production Log'!A521</f>
        <v/>
      </c>
      <c r="B521" s="0">
        <f>'Production Log'!B521</f>
        <v/>
      </c>
      <c r="C521" s="0">
        <f>'Production Log'!F521</f>
        <v/>
      </c>
      <c r="D521" s="0">
        <f>'Production Log'!W521</f>
        <v/>
      </c>
      <c r="E521" s="0">
        <f>'Production Log'!X521</f>
        <v/>
      </c>
      <c r="F521" s="0">
        <f>'Production Log'!Y521</f>
        <v/>
      </c>
      <c r="G521" s="0">
        <f>'Production Log'!Z521</f>
        <v/>
      </c>
      <c r="H521" s="0">
        <f>'Production Log'!C521</f>
        <v/>
      </c>
      <c r="I521" s="0">
        <f>IF(B521="Sold", "yes", IF(LEN(F521)&gt;1,IF(LEN(G521)&gt;1,IF(LEN(E521)&gt;1,IF(LEN(D521)&gt;1,"yes","no"),"no"),"no") ,"no"))</f>
        <v/>
      </c>
      <c r="J521" s="0">
        <f>IF(B521="Issues","yes", IF(B521="Cosmetic Issue", "yes", IF(B521="Perf Issue", "yes","")))</f>
        <v/>
      </c>
      <c r="K521" s="0">
        <f>IF(B521="Dead", "yes","")</f>
        <v/>
      </c>
      <c r="L521" s="0">
        <f>IF(K521="yes", "Dead", IF(LEN(D521)&lt;2,"Loose", (IF(B521="Sold","Shipped",IF(I521="yes","Assembled","Bonded")))))</f>
        <v/>
      </c>
      <c r="M521" s="0">
        <f>if(L521="Shipped",L521, IF(L521="Loose", L521, if(J521="yes", CONCATENATE("Pending ", L521), IF(I521="yes", IF(B521="Internal", "Internal", L521), IF(L521="Bonded", L521, CONCATENATE(L521, " Bonded"))))))</f>
        <v/>
      </c>
      <c r="N521" s="0">
        <f>if(len(C521)&lt;2, "", if(H521="yes", "certified", IF(ISERROR(SEARCH("TE",C521)), "PMI", "TE")))</f>
        <v/>
      </c>
      <c r="O521" s="0">
        <f>IF(L521="Shipped",'Production Log'!K521,"")</f>
        <v/>
      </c>
      <c r="P521" s="0">
        <f>IF(ISERROR(SEARCH("Bonded", M521)), CONCATENATE(M521," ", N521), M521)</f>
        <v/>
      </c>
      <c r="Q521" s="0" t="s">
        <v>124</v>
      </c>
      <c r="R521" s="0">
        <f>'Production Log'!L521</f>
        <v/>
      </c>
      <c r="S521" s="0" t="s">
        <v>140</v>
      </c>
      <c r="T521" s="0">
        <f>'Production Log'!M521</f>
        <v/>
      </c>
      <c r="U521" s="204">
        <f>'Production Log'!K521</f>
        <v/>
      </c>
      <c r="V521" s="204" t="s">
        <v>141</v>
      </c>
      <c r="W521" s="204" t="n"/>
    </row>
    <row r="522">
      <c r="A522" s="0">
        <f>'Production Log'!A522</f>
        <v/>
      </c>
      <c r="B522" s="0">
        <f>'Production Log'!B522</f>
        <v/>
      </c>
      <c r="C522" s="0">
        <f>'Production Log'!F522</f>
        <v/>
      </c>
      <c r="D522" s="0">
        <f>'Production Log'!W522</f>
        <v/>
      </c>
      <c r="E522" s="0">
        <f>'Production Log'!X522</f>
        <v/>
      </c>
      <c r="F522" s="0">
        <f>'Production Log'!Y522</f>
        <v/>
      </c>
      <c r="G522" s="0">
        <f>'Production Log'!Z522</f>
        <v/>
      </c>
      <c r="H522" s="0">
        <f>'Production Log'!C522</f>
        <v/>
      </c>
      <c r="I522" s="0">
        <f>IF(B522="Sold", "yes", IF(LEN(F522)&gt;1,IF(LEN(G522)&gt;1,IF(LEN(E522)&gt;1,IF(LEN(D522)&gt;1,"yes","no"),"no"),"no") ,"no"))</f>
        <v/>
      </c>
      <c r="J522" s="0">
        <f>IF(B522="Issues","yes", IF(B522="Cosmetic Issue", "yes", IF(B522="Perf Issue", "yes","")))</f>
        <v/>
      </c>
      <c r="K522" s="0">
        <f>IF(B522="Dead", "yes","")</f>
        <v/>
      </c>
      <c r="L522" s="0">
        <f>IF(K522="yes", "Dead", IF(LEN(D522)&lt;2,"Loose", (IF(B522="Sold","Shipped",IF(I522="yes","Assembled","Bonded")))))</f>
        <v/>
      </c>
      <c r="M522" s="0">
        <f>if(L522="Shipped",L522, IF(L522="Loose", L522, if(J522="yes", CONCATENATE("Pending ", L522), IF(I522="yes", IF(B522="Internal", "Internal", L522), IF(L522="Bonded", L522, CONCATENATE(L522, " Bonded"))))))</f>
        <v/>
      </c>
      <c r="N522" s="0">
        <f>if(len(C522)&lt;2, "", if(H522="yes", "certified", IF(ISERROR(SEARCH("TE",C522)), "PMI", "TE")))</f>
        <v/>
      </c>
      <c r="O522" s="0">
        <f>IF(L522="Shipped",'Production Log'!K522,"")</f>
        <v/>
      </c>
      <c r="P522" s="0">
        <f>IF(ISERROR(SEARCH("Bonded", M522)), CONCATENATE(M522," ", N522), M522)</f>
        <v/>
      </c>
      <c r="Q522" s="0" t="s">
        <v>124</v>
      </c>
      <c r="R522" s="0">
        <f>'Production Log'!L522</f>
        <v/>
      </c>
      <c r="S522" s="0" t="s">
        <v>134</v>
      </c>
      <c r="T522" s="0">
        <f>'Production Log'!M522</f>
        <v/>
      </c>
      <c r="U522" s="204">
        <f>'Production Log'!K522</f>
        <v/>
      </c>
      <c r="V522" s="204" t="s">
        <v>135</v>
      </c>
      <c r="W522" s="204" t="n"/>
    </row>
    <row r="523">
      <c r="A523" s="0">
        <f>'Production Log'!A523</f>
        <v/>
      </c>
      <c r="B523" s="0">
        <f>'Production Log'!B523</f>
        <v/>
      </c>
      <c r="C523" s="0">
        <f>'Production Log'!F523</f>
        <v/>
      </c>
      <c r="D523" s="0">
        <f>'Production Log'!W523</f>
        <v/>
      </c>
      <c r="E523" s="0">
        <f>'Production Log'!X523</f>
        <v/>
      </c>
      <c r="F523" s="0">
        <f>'Production Log'!Y523</f>
        <v/>
      </c>
      <c r="G523" s="0">
        <f>'Production Log'!Z523</f>
        <v/>
      </c>
      <c r="H523" s="0">
        <f>'Production Log'!C523</f>
        <v/>
      </c>
      <c r="I523" s="0">
        <f>IF(B523="Sold", "yes", IF(LEN(F523)&gt;1,IF(LEN(G523)&gt;1,IF(LEN(E523)&gt;1,IF(LEN(D523)&gt;1,"yes","no"),"no"),"no") ,"no"))</f>
        <v/>
      </c>
      <c r="J523" s="0">
        <f>IF(B523="Issues","yes", IF(B523="Cosmetic Issue", "yes", IF(B523="Perf Issue", "yes","")))</f>
        <v/>
      </c>
      <c r="K523" s="0">
        <f>IF(B523="Dead", "yes","")</f>
        <v/>
      </c>
      <c r="L523" s="0">
        <f>IF(K523="yes", "Dead", IF(LEN(D523)&lt;2,"Loose", (IF(B523="Sold","Shipped",IF(I523="yes","Assembled","Bonded")))))</f>
        <v/>
      </c>
      <c r="M523" s="0">
        <f>if(L523="Shipped",L523, IF(L523="Loose", L523, if(J523="yes", CONCATENATE("Pending ", L523), IF(I523="yes", IF(B523="Internal", "Internal", L523), IF(L523="Bonded", L523, CONCATENATE(L523, " Bonded"))))))</f>
        <v/>
      </c>
      <c r="N523" s="0">
        <f>if(len(C523)&lt;2, "", if(H523="yes", "certified", IF(ISERROR(SEARCH("TE",C523)), "PMI", "TE")))</f>
        <v/>
      </c>
      <c r="O523" s="0">
        <f>IF(L523="Shipped",'Production Log'!K523,"")</f>
        <v/>
      </c>
      <c r="P523" s="0">
        <f>IF(ISERROR(SEARCH("Bonded", M523)), CONCATENATE(M523," ", N523), M523)</f>
        <v/>
      </c>
      <c r="Q523" s="0" t="s">
        <v>124</v>
      </c>
      <c r="R523" s="0">
        <f>'Production Log'!L523</f>
        <v/>
      </c>
      <c r="S523" s="0" t="s">
        <v>117</v>
      </c>
      <c r="T523" s="0">
        <f>'Production Log'!M523</f>
        <v/>
      </c>
      <c r="U523" s="204">
        <f>'Production Log'!K523</f>
        <v/>
      </c>
      <c r="V523" s="204" t="n"/>
      <c r="W523" s="204" t="n"/>
    </row>
    <row r="524">
      <c r="A524" s="0">
        <f>'Production Log'!A524</f>
        <v/>
      </c>
      <c r="B524" s="0">
        <f>'Production Log'!B524</f>
        <v/>
      </c>
      <c r="C524" s="0">
        <f>'Production Log'!F524</f>
        <v/>
      </c>
      <c r="D524" s="0">
        <f>'Production Log'!W524</f>
        <v/>
      </c>
      <c r="E524" s="0">
        <f>'Production Log'!X524</f>
        <v/>
      </c>
      <c r="F524" s="0">
        <f>'Production Log'!Y524</f>
        <v/>
      </c>
      <c r="G524" s="0">
        <f>'Production Log'!Z524</f>
        <v/>
      </c>
      <c r="H524" s="0">
        <f>'Production Log'!C524</f>
        <v/>
      </c>
      <c r="I524" s="0">
        <f>IF(B524="Sold", "yes", IF(LEN(F524)&gt;1,IF(LEN(G524)&gt;1,IF(LEN(E524)&gt;1,IF(LEN(D524)&gt;1,"yes","no"),"no"),"no") ,"no"))</f>
        <v/>
      </c>
      <c r="J524" s="0">
        <f>IF(B524="Issues","yes", IF(B524="Cosmetic Issue", "yes", IF(B524="Perf Issue", "yes","")))</f>
        <v/>
      </c>
      <c r="K524" s="0">
        <f>IF(B524="Dead", "yes","")</f>
        <v/>
      </c>
      <c r="L524" s="0">
        <f>IF(K524="yes", "Dead", IF(LEN(D524)&lt;2,"Loose", (IF(B524="Sold","Shipped",IF(I524="yes","Assembled","Bonded")))))</f>
        <v/>
      </c>
      <c r="M524" s="0">
        <f>if(L524="Shipped",L524, IF(L524="Loose", L524, if(J524="yes", CONCATENATE("Pending ", L524), IF(I524="yes", IF(B524="Internal", "Internal", L524), IF(L524="Bonded", L524, CONCATENATE(L524, " Bonded"))))))</f>
        <v/>
      </c>
      <c r="N524" s="0">
        <f>if(len(C524)&lt;2, "", if(H524="yes", "certified", IF(ISERROR(SEARCH("TE",C524)), "PMI", "TE")))</f>
        <v/>
      </c>
      <c r="O524" s="0">
        <f>IF(L524="Shipped",'Production Log'!K524,"")</f>
        <v/>
      </c>
      <c r="P524" s="0">
        <f>IF(ISERROR(SEARCH("Bonded", M524)), CONCATENATE(M524," ", N524), M524)</f>
        <v/>
      </c>
      <c r="Q524" s="0" t="s">
        <v>124</v>
      </c>
      <c r="R524" s="0">
        <f>'Production Log'!L524</f>
        <v/>
      </c>
      <c r="S524" s="0" t="s">
        <v>125</v>
      </c>
      <c r="T524" s="0">
        <f>'Production Log'!M524</f>
        <v/>
      </c>
      <c r="U524" s="204">
        <f>'Production Log'!K524</f>
        <v/>
      </c>
      <c r="V524" s="204" t="s">
        <v>126</v>
      </c>
      <c r="W524" s="204" t="n"/>
    </row>
    <row r="525">
      <c r="A525" s="0">
        <f>'Production Log'!A525</f>
        <v/>
      </c>
      <c r="B525" s="0">
        <f>'Production Log'!B525</f>
        <v/>
      </c>
      <c r="C525" s="0">
        <f>'Production Log'!F525</f>
        <v/>
      </c>
      <c r="D525" s="0">
        <f>'Production Log'!W525</f>
        <v/>
      </c>
      <c r="E525" s="0">
        <f>'Production Log'!X525</f>
        <v/>
      </c>
      <c r="F525" s="0">
        <f>'Production Log'!Y525</f>
        <v/>
      </c>
      <c r="G525" s="0">
        <f>'Production Log'!Z525</f>
        <v/>
      </c>
      <c r="H525" s="0">
        <f>'Production Log'!C525</f>
        <v/>
      </c>
      <c r="I525" s="0">
        <f>IF(B525="Sold", "yes", IF(LEN(F525)&gt;1,IF(LEN(G525)&gt;1,IF(LEN(E525)&gt;1,IF(LEN(D525)&gt;1,"yes","no"),"no"),"no") ,"no"))</f>
        <v/>
      </c>
      <c r="J525" s="0">
        <f>IF(B525="Issues","yes", IF(B525="Cosmetic Issue", "yes", IF(B525="Perf Issue", "yes","")))</f>
        <v/>
      </c>
      <c r="K525" s="0">
        <f>IF(B525="Dead", "yes","")</f>
        <v/>
      </c>
      <c r="L525" s="0">
        <f>IF(K525="yes", "Dead", IF(LEN(D525)&lt;2,"Loose", (IF(B525="Sold","Shipped",IF(I525="yes","Assembled","Bonded")))))</f>
        <v/>
      </c>
      <c r="M525" s="0">
        <f>if(L525="Shipped",L525, IF(L525="Loose", L525, if(J525="yes", CONCATENATE("Pending ", L525), IF(I525="yes", IF(B525="Internal", "Internal", L525), IF(L525="Bonded", L525, CONCATENATE(L525, " Bonded"))))))</f>
        <v/>
      </c>
      <c r="N525" s="0">
        <f>if(len(C525)&lt;2, "", if(H525="yes", "certified", IF(ISERROR(SEARCH("TE",C525)), "PMI", "TE")))</f>
        <v/>
      </c>
      <c r="O525" s="0">
        <f>IF(L525="Shipped",'Production Log'!K525,"")</f>
        <v/>
      </c>
      <c r="P525" s="0">
        <f>IF(ISERROR(SEARCH("Bonded", M525)), CONCATENATE(M525," ", N525), M525)</f>
        <v/>
      </c>
      <c r="Q525" s="0" t="s">
        <v>124</v>
      </c>
      <c r="R525" s="0">
        <f>'Production Log'!L525</f>
        <v/>
      </c>
      <c r="S525" s="0" t="s">
        <v>125</v>
      </c>
      <c r="T525" s="0">
        <f>'Production Log'!M525</f>
        <v/>
      </c>
      <c r="U525" s="204">
        <f>'Production Log'!K525</f>
        <v/>
      </c>
      <c r="V525" s="204" t="s">
        <v>126</v>
      </c>
      <c r="W525" s="204" t="n"/>
    </row>
    <row r="526">
      <c r="A526" s="0">
        <f>'Production Log'!A526</f>
        <v/>
      </c>
      <c r="B526" s="0">
        <f>'Production Log'!B526</f>
        <v/>
      </c>
      <c r="C526" s="0">
        <f>'Production Log'!F526</f>
        <v/>
      </c>
      <c r="D526" s="0">
        <f>'Production Log'!W526</f>
        <v/>
      </c>
      <c r="E526" s="0">
        <f>'Production Log'!X526</f>
        <v/>
      </c>
      <c r="F526" s="0">
        <f>'Production Log'!Y526</f>
        <v/>
      </c>
      <c r="G526" s="0">
        <f>'Production Log'!Z526</f>
        <v/>
      </c>
      <c r="H526" s="0">
        <f>'Production Log'!C526</f>
        <v/>
      </c>
      <c r="I526" s="0">
        <f>IF(B526="Sold", "yes", IF(LEN(F526)&gt;1,IF(LEN(G526)&gt;1,IF(LEN(E526)&gt;1,IF(LEN(D526)&gt;1,"yes","no"),"no"),"no") ,"no"))</f>
        <v/>
      </c>
      <c r="J526" s="0">
        <f>IF(B526="Issues","yes", IF(B526="Cosmetic Issue", "yes", IF(B526="Perf Issue", "yes","")))</f>
        <v/>
      </c>
      <c r="K526" s="0">
        <f>IF(B526="Dead", "yes","")</f>
        <v/>
      </c>
      <c r="L526" s="0">
        <f>IF(K526="yes", "Dead", IF(LEN(D526)&lt;2,"Loose", (IF(B526="Sold","Shipped",IF(I526="yes","Assembled","Bonded")))))</f>
        <v/>
      </c>
      <c r="M526" s="0">
        <f>if(L526="Shipped",L526, IF(L526="Loose", L526, if(J526="yes", CONCATENATE("Pending ", L526), IF(I526="yes", IF(B526="Internal", "Internal", L526), IF(L526="Bonded", L526, CONCATENATE(L526, " Bonded"))))))</f>
        <v/>
      </c>
      <c r="N526" s="0">
        <f>if(len(C526)&lt;2, "", if(H526="yes", "certified", IF(ISERROR(SEARCH("TE",C526)), "PMI", "TE")))</f>
        <v/>
      </c>
      <c r="O526" s="0">
        <f>IF(L526="Shipped",'Production Log'!K526,"")</f>
        <v/>
      </c>
      <c r="P526" s="0">
        <f>IF(ISERROR(SEARCH("Bonded", M526)), CONCATENATE(M526," ", N526), M526)</f>
        <v/>
      </c>
      <c r="Q526" s="0" t="s">
        <v>124</v>
      </c>
      <c r="R526" s="0">
        <f>'Production Log'!L526</f>
        <v/>
      </c>
      <c r="S526" s="0" t="s">
        <v>125</v>
      </c>
      <c r="T526" s="0">
        <f>'Production Log'!M526</f>
        <v/>
      </c>
      <c r="U526" s="204">
        <f>'Production Log'!K526</f>
        <v/>
      </c>
      <c r="V526" s="204" t="s">
        <v>126</v>
      </c>
      <c r="W526" s="204" t="n"/>
    </row>
    <row r="527">
      <c r="A527" s="0">
        <f>'Production Log'!A527</f>
        <v/>
      </c>
      <c r="B527" s="0">
        <f>'Production Log'!B527</f>
        <v/>
      </c>
      <c r="C527" s="0">
        <f>'Production Log'!F527</f>
        <v/>
      </c>
      <c r="D527" s="0">
        <f>'Production Log'!W527</f>
        <v/>
      </c>
      <c r="E527" s="0">
        <f>'Production Log'!X527</f>
        <v/>
      </c>
      <c r="F527" s="0">
        <f>'Production Log'!Y527</f>
        <v/>
      </c>
      <c r="G527" s="0">
        <f>'Production Log'!Z527</f>
        <v/>
      </c>
      <c r="H527" s="0">
        <f>'Production Log'!C527</f>
        <v/>
      </c>
      <c r="I527" s="0">
        <f>IF(B527="Sold", "yes", IF(LEN(F527)&gt;1,IF(LEN(G527)&gt;1,IF(LEN(E527)&gt;1,IF(LEN(D527)&gt;1,"yes","no"),"no"),"no") ,"no"))</f>
        <v/>
      </c>
      <c r="J527" s="0">
        <f>IF(B527="Issues","yes", IF(B527="Cosmetic Issue", "yes", IF(B527="Perf Issue", "yes","")))</f>
        <v/>
      </c>
      <c r="K527" s="0">
        <f>IF(B527="Dead", "yes","")</f>
        <v/>
      </c>
      <c r="L527" s="0">
        <f>IF(K527="yes", "Dead", IF(LEN(D527)&lt;2,"Loose", (IF(B527="Sold","Shipped",IF(I527="yes","Assembled","Bonded")))))</f>
        <v/>
      </c>
      <c r="M527" s="0">
        <f>if(L527="Shipped",L527, IF(L527="Loose", L527, if(J527="yes", CONCATENATE("Pending ", L527), IF(I527="yes", IF(B527="Internal", "Internal", L527), IF(L527="Bonded", L527, CONCATENATE(L527, " Bonded"))))))</f>
        <v/>
      </c>
      <c r="N527" s="0">
        <f>if(len(C527)&lt;2, "", if(H527="yes", "certified", IF(ISERROR(SEARCH("TE",C527)), "PMI", "TE")))</f>
        <v/>
      </c>
      <c r="O527" s="0">
        <f>IF(L527="Shipped",'Production Log'!K527,"")</f>
        <v/>
      </c>
      <c r="P527" s="0">
        <f>IF(ISERROR(SEARCH("Bonded", M527)), CONCATENATE(M527," ", N527), M527)</f>
        <v/>
      </c>
      <c r="Q527" s="0" t="s">
        <v>124</v>
      </c>
      <c r="R527" s="0">
        <f>'Production Log'!L527</f>
        <v/>
      </c>
      <c r="S527" s="0" t="s">
        <v>125</v>
      </c>
      <c r="T527" s="0">
        <f>'Production Log'!M527</f>
        <v/>
      </c>
      <c r="U527" s="204">
        <f>'Production Log'!K527</f>
        <v/>
      </c>
      <c r="V527" s="204" t="s">
        <v>126</v>
      </c>
      <c r="W527" s="204" t="n"/>
    </row>
    <row r="528">
      <c r="A528" s="0">
        <f>'Production Log'!A528</f>
        <v/>
      </c>
      <c r="B528" s="0">
        <f>'Production Log'!B528</f>
        <v/>
      </c>
      <c r="C528" s="0">
        <f>'Production Log'!F528</f>
        <v/>
      </c>
      <c r="D528" s="0">
        <f>'Production Log'!W528</f>
        <v/>
      </c>
      <c r="E528" s="0">
        <f>'Production Log'!X528</f>
        <v/>
      </c>
      <c r="F528" s="0">
        <f>'Production Log'!Y528</f>
        <v/>
      </c>
      <c r="G528" s="0">
        <f>'Production Log'!Z528</f>
        <v/>
      </c>
      <c r="H528" s="0">
        <f>'Production Log'!C528</f>
        <v/>
      </c>
      <c r="I528" s="0">
        <f>IF(B528="Sold", "yes", IF(LEN(F528)&gt;1,IF(LEN(G528)&gt;1,IF(LEN(E528)&gt;1,IF(LEN(D528)&gt;1,"yes","no"),"no"),"no") ,"no"))</f>
        <v/>
      </c>
      <c r="J528" s="0">
        <f>IF(B528="Issues","yes", IF(B528="Cosmetic Issue", "yes", IF(B528="Perf Issue", "yes","")))</f>
        <v/>
      </c>
      <c r="K528" s="0">
        <f>IF(B528="Dead", "yes","")</f>
        <v/>
      </c>
      <c r="L528" s="0">
        <f>IF(K528="yes", "Dead", IF(LEN(D528)&lt;2,"Loose", (IF(B528="Sold","Shipped",IF(I528="yes","Assembled","Bonded")))))</f>
        <v/>
      </c>
      <c r="M528" s="0">
        <f>if(L528="Shipped",L528, IF(L528="Loose", L528, if(J528="yes", CONCATENATE("Pending ", L528), IF(I528="yes", IF(B528="Internal", "Internal", L528), IF(L528="Bonded", L528, CONCATENATE(L528, " Bonded"))))))</f>
        <v/>
      </c>
      <c r="N528" s="0">
        <f>if(len(C528)&lt;2, "", if(H528="yes", "certified", IF(ISERROR(SEARCH("TE",C528)), "PMI", "TE")))</f>
        <v/>
      </c>
      <c r="O528" s="0">
        <f>IF(L528="Shipped",'Production Log'!K528,"")</f>
        <v/>
      </c>
      <c r="P528" s="0">
        <f>IF(ISERROR(SEARCH("Bonded", M528)), CONCATENATE(M528," ", N528), M528)</f>
        <v/>
      </c>
      <c r="Q528" s="0" t="s">
        <v>124</v>
      </c>
      <c r="R528" s="0">
        <f>'Production Log'!L528</f>
        <v/>
      </c>
      <c r="S528" s="0" t="s">
        <v>125</v>
      </c>
      <c r="T528" s="0">
        <f>'Production Log'!M528</f>
        <v/>
      </c>
      <c r="U528" s="204">
        <f>'Production Log'!K528</f>
        <v/>
      </c>
      <c r="V528" s="204" t="s">
        <v>126</v>
      </c>
      <c r="W528" s="204" t="n"/>
    </row>
    <row r="529">
      <c r="A529" s="0">
        <f>'Production Log'!A529</f>
        <v/>
      </c>
      <c r="B529" s="0">
        <f>'Production Log'!B529</f>
        <v/>
      </c>
      <c r="C529" s="0">
        <f>'Production Log'!F529</f>
        <v/>
      </c>
      <c r="D529" s="0">
        <f>'Production Log'!W529</f>
        <v/>
      </c>
      <c r="E529" s="0">
        <f>'Production Log'!X529</f>
        <v/>
      </c>
      <c r="F529" s="0">
        <f>'Production Log'!Y529</f>
        <v/>
      </c>
      <c r="G529" s="0">
        <f>'Production Log'!Z529</f>
        <v/>
      </c>
      <c r="H529" s="0">
        <f>'Production Log'!C529</f>
        <v/>
      </c>
      <c r="I529" s="0">
        <f>IF(B529="Sold", "yes", IF(LEN(F529)&gt;1,IF(LEN(G529)&gt;1,IF(LEN(E529)&gt;1,IF(LEN(D529)&gt;1,"yes","no"),"no"),"no") ,"no"))</f>
        <v/>
      </c>
      <c r="J529" s="0">
        <f>IF(B529="Issues","yes", IF(B529="Cosmetic Issue", "yes", IF(B529="Perf Issue", "yes","")))</f>
        <v/>
      </c>
      <c r="K529" s="0">
        <f>IF(B529="Dead", "yes","")</f>
        <v/>
      </c>
      <c r="L529" s="0">
        <f>IF(K529="yes", "Dead", IF(LEN(D529)&lt;2,"Loose", (IF(B529="Sold","Shipped",IF(I529="yes","Assembled","Bonded")))))</f>
        <v/>
      </c>
      <c r="M529" s="0">
        <f>if(L529="Shipped",L529, IF(L529="Loose", L529, if(J529="yes", CONCATENATE("Pending ", L529), IF(I529="yes", IF(B529="Internal", "Internal", L529), IF(L529="Bonded", L529, CONCATENATE(L529, " Bonded"))))))</f>
        <v/>
      </c>
      <c r="N529" s="0">
        <f>if(len(C529)&lt;2, "", if(H529="yes", "certified", IF(ISERROR(SEARCH("TE",C529)), "PMI", "TE")))</f>
        <v/>
      </c>
      <c r="O529" s="0">
        <f>IF(L529="Shipped",'Production Log'!K529,"")</f>
        <v/>
      </c>
      <c r="P529" s="0">
        <f>IF(ISERROR(SEARCH("Bonded", M529)), CONCATENATE(M529," ", N529), M529)</f>
        <v/>
      </c>
      <c r="Q529" s="0" t="s">
        <v>124</v>
      </c>
      <c r="R529" s="0">
        <f>'Production Log'!L529</f>
        <v/>
      </c>
      <c r="S529" s="0" t="s">
        <v>123</v>
      </c>
      <c r="T529" s="0">
        <f>'Production Log'!M529</f>
        <v/>
      </c>
      <c r="U529" s="204">
        <f>'Production Log'!K529</f>
        <v/>
      </c>
      <c r="V529" s="204" t="s">
        <v>142</v>
      </c>
      <c r="W529" s="204" t="n"/>
      <c r="Y529" s="0" t="s">
        <v>114</v>
      </c>
    </row>
    <row r="530">
      <c r="A530" s="0">
        <f>'Production Log'!A530</f>
        <v/>
      </c>
      <c r="B530" s="0">
        <f>'Production Log'!B530</f>
        <v/>
      </c>
      <c r="C530" s="0">
        <f>'Production Log'!F530</f>
        <v/>
      </c>
      <c r="D530" s="0">
        <f>'Production Log'!W530</f>
        <v/>
      </c>
      <c r="E530" s="0">
        <f>'Production Log'!X530</f>
        <v/>
      </c>
      <c r="F530" s="0">
        <f>'Production Log'!Y530</f>
        <v/>
      </c>
      <c r="G530" s="0">
        <f>'Production Log'!Z530</f>
        <v/>
      </c>
      <c r="H530" s="0">
        <f>'Production Log'!C530</f>
        <v/>
      </c>
      <c r="I530" s="0">
        <f>IF(B530="Sold", "yes", IF(LEN(F530)&gt;1,IF(LEN(G530)&gt;1,IF(LEN(E530)&gt;1,IF(LEN(D530)&gt;1,"yes","no"),"no"),"no") ,"no"))</f>
        <v/>
      </c>
      <c r="J530" s="0">
        <f>IF(B530="Issues","yes", IF(B530="Cosmetic Issue", "yes", IF(B530="Perf Issue", "yes","")))</f>
        <v/>
      </c>
      <c r="K530" s="0">
        <f>IF(B530="Dead", "yes","")</f>
        <v/>
      </c>
      <c r="L530" s="0">
        <f>IF(K530="yes", "Dead", IF(LEN(D530)&lt;2,"Loose", (IF(B530="Sold","Shipped",IF(I530="yes","Assembled","Bonded")))))</f>
        <v/>
      </c>
      <c r="M530" s="0">
        <f>if(L530="Shipped",L530, IF(L530="Loose", L530, if(J530="yes", CONCATENATE("Pending ", L530), IF(I530="yes", IF(B530="Internal", "Internal", L530), IF(L530="Bonded", L530, CONCATENATE(L530, " Bonded"))))))</f>
        <v/>
      </c>
      <c r="N530" s="0">
        <f>if(len(C530)&lt;2, "", if(H530="yes", "certified", IF(ISERROR(SEARCH("TE",C530)), "PMI", "TE")))</f>
        <v/>
      </c>
      <c r="O530" s="0">
        <f>IF(L530="Shipped",'Production Log'!K530,"")</f>
        <v/>
      </c>
      <c r="P530" s="0">
        <f>IF(ISERROR(SEARCH("Bonded", M530)), CONCATENATE(M530," ", N530), M530)</f>
        <v/>
      </c>
      <c r="Q530" s="0" t="s">
        <v>124</v>
      </c>
      <c r="R530" s="0">
        <f>'Production Log'!L530</f>
        <v/>
      </c>
      <c r="S530" s="0" t="s">
        <v>125</v>
      </c>
      <c r="T530" s="0">
        <f>'Production Log'!M530</f>
        <v/>
      </c>
      <c r="U530" s="204">
        <f>'Production Log'!K530</f>
        <v/>
      </c>
      <c r="V530" s="204" t="s">
        <v>126</v>
      </c>
      <c r="W530" s="204" t="n"/>
    </row>
    <row r="531">
      <c r="A531" s="0">
        <f>'Production Log'!A531</f>
        <v/>
      </c>
      <c r="B531" s="0">
        <f>'Production Log'!B531</f>
        <v/>
      </c>
      <c r="C531" s="0">
        <f>'Production Log'!F531</f>
        <v/>
      </c>
      <c r="D531" s="0">
        <f>'Production Log'!W531</f>
        <v/>
      </c>
      <c r="E531" s="0">
        <f>'Production Log'!X531</f>
        <v/>
      </c>
      <c r="F531" s="0">
        <f>'Production Log'!Y531</f>
        <v/>
      </c>
      <c r="G531" s="0">
        <f>'Production Log'!Z531</f>
        <v/>
      </c>
      <c r="H531" s="0">
        <f>'Production Log'!C531</f>
        <v/>
      </c>
      <c r="I531" s="0">
        <f>IF(B531="Sold", "yes", IF(LEN(F531)&gt;1,IF(LEN(G531)&gt;1,IF(LEN(E531)&gt;1,IF(LEN(D531)&gt;1,"yes","no"),"no"),"no") ,"no"))</f>
        <v/>
      </c>
      <c r="J531" s="0">
        <f>IF(B531="Issues","yes", IF(B531="Cosmetic Issue", "yes", IF(B531="Perf Issue", "yes","")))</f>
        <v/>
      </c>
      <c r="K531" s="0">
        <f>IF(B531="Dead", "yes","")</f>
        <v/>
      </c>
      <c r="L531" s="0">
        <f>IF(K531="yes", "Dead", IF(LEN(D531)&lt;2,"Loose", (IF(B531="Sold","Shipped",IF(I531="yes","Assembled","Bonded")))))</f>
        <v/>
      </c>
      <c r="M531" s="0">
        <f>if(L531="Shipped",L531, IF(L531="Loose", L531, if(J531="yes", CONCATENATE("Pending ", L531), IF(I531="yes", IF(B531="Internal", "Internal", L531), IF(L531="Bonded", L531, CONCATENATE(L531, " Bonded"))))))</f>
        <v/>
      </c>
      <c r="N531" s="0">
        <f>if(len(C531)&lt;2, "", if(H531="yes", "certified", IF(ISERROR(SEARCH("TE",C531)), "PMI", "TE")))</f>
        <v/>
      </c>
      <c r="O531" s="0">
        <f>IF(L531="Shipped",'Production Log'!K531,"")</f>
        <v/>
      </c>
      <c r="P531" s="0">
        <f>IF(ISERROR(SEARCH("Bonded", M531)), CONCATENATE(M531," ", N531), M531)</f>
        <v/>
      </c>
      <c r="Q531" s="0" t="s">
        <v>143</v>
      </c>
      <c r="R531" s="0">
        <f>'Production Log'!L531</f>
        <v/>
      </c>
      <c r="S531" s="0" t="s">
        <v>144</v>
      </c>
      <c r="T531" s="0">
        <f>'Production Log'!M531</f>
        <v/>
      </c>
      <c r="U531" s="204">
        <f>'Production Log'!K531</f>
        <v/>
      </c>
      <c r="V531" s="204" t="s">
        <v>145</v>
      </c>
      <c r="W531" s="204" t="n"/>
    </row>
    <row r="532">
      <c r="A532" s="0">
        <f>'Production Log'!A532</f>
        <v/>
      </c>
      <c r="B532" s="0">
        <f>'Production Log'!B532</f>
        <v/>
      </c>
      <c r="C532" s="0">
        <f>'Production Log'!F532</f>
        <v/>
      </c>
      <c r="D532" s="0">
        <f>'Production Log'!W532</f>
        <v/>
      </c>
      <c r="E532" s="0">
        <f>'Production Log'!X532</f>
        <v/>
      </c>
      <c r="F532" s="0">
        <f>'Production Log'!Y532</f>
        <v/>
      </c>
      <c r="G532" s="0">
        <f>'Production Log'!Z532</f>
        <v/>
      </c>
      <c r="H532" s="0">
        <f>'Production Log'!C532</f>
        <v/>
      </c>
      <c r="I532" s="0">
        <f>IF(B532="Sold", "yes", IF(LEN(F532)&gt;1,IF(LEN(G532)&gt;1,IF(LEN(E532)&gt;1,IF(LEN(D532)&gt;1,"yes","no"),"no"),"no") ,"no"))</f>
        <v/>
      </c>
      <c r="J532" s="0">
        <f>IF(B532="Issues","yes", IF(B532="Cosmetic Issue", "yes", IF(B532="Perf Issue", "yes","")))</f>
        <v/>
      </c>
      <c r="K532" s="0">
        <f>IF(B532="Dead", "yes","")</f>
        <v/>
      </c>
      <c r="L532" s="0">
        <f>IF(K532="yes", "Dead", IF(LEN(D532)&lt;2,"Loose", (IF(B532="Sold","Shipped",IF(I532="yes","Assembled","Bonded")))))</f>
        <v/>
      </c>
      <c r="M532" s="0">
        <f>if(L532="Shipped",L532, IF(L532="Loose", L532, if(J532="yes", CONCATENATE("Pending ", L532), IF(I532="yes", IF(B532="Internal", "Internal", L532), IF(L532="Bonded", L532, CONCATENATE(L532, " Bonded"))))))</f>
        <v/>
      </c>
      <c r="N532" s="0">
        <f>if(len(C532)&lt;2, "", if(H532="yes", "certified", IF(ISERROR(SEARCH("TE",C532)), "PMI", "TE")))</f>
        <v/>
      </c>
      <c r="O532" s="0">
        <f>IF(L532="Shipped",'Production Log'!K532,"")</f>
        <v/>
      </c>
      <c r="P532" s="0">
        <f>IF(ISERROR(SEARCH("Bonded", M532)), CONCATENATE(M532," ", N532), M532)</f>
        <v/>
      </c>
      <c r="Q532" s="0" t="s">
        <v>143</v>
      </c>
      <c r="R532" s="0">
        <f>'Production Log'!L532</f>
        <v/>
      </c>
      <c r="S532" s="0" t="s">
        <v>144</v>
      </c>
      <c r="T532" s="0">
        <f>'Production Log'!M532</f>
        <v/>
      </c>
      <c r="U532" s="204">
        <f>'Production Log'!K532</f>
        <v/>
      </c>
      <c r="V532" s="204" t="s">
        <v>145</v>
      </c>
      <c r="W532" s="204" t="n"/>
    </row>
    <row r="533">
      <c r="A533" s="0">
        <f>'Production Log'!A533</f>
        <v/>
      </c>
      <c r="B533" s="0">
        <f>'Production Log'!B533</f>
        <v/>
      </c>
      <c r="C533" s="0">
        <f>'Production Log'!F533</f>
        <v/>
      </c>
      <c r="D533" s="0">
        <f>'Production Log'!W533</f>
        <v/>
      </c>
      <c r="E533" s="0">
        <f>'Production Log'!X533</f>
        <v/>
      </c>
      <c r="F533" s="0">
        <f>'Production Log'!Y533</f>
        <v/>
      </c>
      <c r="G533" s="0">
        <f>'Production Log'!Z533</f>
        <v/>
      </c>
      <c r="H533" s="0">
        <f>'Production Log'!C533</f>
        <v/>
      </c>
      <c r="I533" s="0">
        <f>IF(B533="Sold", "yes", IF(LEN(F533)&gt;1,IF(LEN(G533)&gt;1,IF(LEN(E533)&gt;1,IF(LEN(D533)&gt;1,"yes","no"),"no"),"no") ,"no"))</f>
        <v/>
      </c>
      <c r="J533" s="0">
        <f>IF(B533="Issues","yes", IF(B533="Cosmetic Issue", "yes", IF(B533="Perf Issue", "yes","")))</f>
        <v/>
      </c>
      <c r="K533" s="0">
        <f>IF(B533="Dead", "yes","")</f>
        <v/>
      </c>
      <c r="L533" s="0">
        <f>IF(K533="yes", "Dead", IF(LEN(D533)&lt;2,"Loose", (IF(B533="Sold","Shipped",IF(I533="yes","Assembled","Bonded")))))</f>
        <v/>
      </c>
      <c r="M533" s="0">
        <f>if(L533="Shipped",L533, IF(L533="Loose", L533, if(J533="yes", CONCATENATE("Pending ", L533), IF(I533="yes", IF(B533="Internal", "Internal", L533), IF(L533="Bonded", L533, CONCATENATE(L533, " Bonded"))))))</f>
        <v/>
      </c>
      <c r="N533" s="0">
        <f>if(len(C533)&lt;2, "", if(H533="yes", "certified", IF(ISERROR(SEARCH("TE",C533)), "PMI", "TE")))</f>
        <v/>
      </c>
      <c r="O533" s="0">
        <f>IF(L533="Shipped",'Production Log'!K533,"")</f>
        <v/>
      </c>
      <c r="P533" s="0">
        <f>IF(ISERROR(SEARCH("Bonded", M533)), CONCATENATE(M533," ", N533), M533)</f>
        <v/>
      </c>
      <c r="Q533" s="0" t="s">
        <v>143</v>
      </c>
      <c r="R533" s="0">
        <f>'Production Log'!L533</f>
        <v/>
      </c>
      <c r="S533" s="0" t="s">
        <v>146</v>
      </c>
      <c r="T533" s="0">
        <f>'Production Log'!M533</f>
        <v/>
      </c>
      <c r="U533" s="204">
        <f>'Production Log'!K533</f>
        <v/>
      </c>
      <c r="V533" s="204" t="s">
        <v>147</v>
      </c>
      <c r="W533" s="204" t="n"/>
    </row>
    <row r="534">
      <c r="A534" s="0">
        <f>'Production Log'!A534</f>
        <v/>
      </c>
      <c r="B534" s="0">
        <f>'Production Log'!B534</f>
        <v/>
      </c>
      <c r="C534" s="0">
        <f>'Production Log'!F534</f>
        <v/>
      </c>
      <c r="D534" s="0">
        <f>'Production Log'!W534</f>
        <v/>
      </c>
      <c r="E534" s="0">
        <f>'Production Log'!X534</f>
        <v/>
      </c>
      <c r="F534" s="0">
        <f>'Production Log'!Y534</f>
        <v/>
      </c>
      <c r="G534" s="0">
        <f>'Production Log'!Z534</f>
        <v/>
      </c>
      <c r="H534" s="0">
        <f>'Production Log'!C534</f>
        <v/>
      </c>
      <c r="I534" s="0">
        <f>IF(B534="Sold", "yes", IF(LEN(F534)&gt;1,IF(LEN(G534)&gt;1,IF(LEN(E534)&gt;1,IF(LEN(D534)&gt;1,"yes","no"),"no"),"no") ,"no"))</f>
        <v/>
      </c>
      <c r="J534" s="0">
        <f>IF(B534="Issues","yes", IF(B534="Cosmetic Issue", "yes", IF(B534="Perf Issue", "yes","")))</f>
        <v/>
      </c>
      <c r="K534" s="0">
        <f>IF(B534="Dead", "yes","")</f>
        <v/>
      </c>
      <c r="L534" s="0">
        <f>IF(K534="yes", "Dead", IF(LEN(D534)&lt;2,"Loose", (IF(B534="Sold","Shipped",IF(I534="yes","Assembled","Bonded")))))</f>
        <v/>
      </c>
      <c r="M534" s="0">
        <f>if(L534="Shipped",L534, IF(L534="Loose", L534, if(J534="yes", CONCATENATE("Pending ", L534), IF(I534="yes", IF(B534="Internal", "Internal", L534), IF(L534="Bonded", L534, CONCATENATE(L534, " Bonded"))))))</f>
        <v/>
      </c>
      <c r="N534" s="0">
        <f>if(len(C534)&lt;2, "", if(H534="yes", "certified", IF(ISERROR(SEARCH("TE",C534)), "PMI", "TE")))</f>
        <v/>
      </c>
      <c r="O534" s="0">
        <f>IF(L534="Shipped",'Production Log'!K534,"")</f>
        <v/>
      </c>
      <c r="P534" s="0">
        <f>IF(ISERROR(SEARCH("Bonded", M534)), CONCATENATE(M534," ", N534), M534)</f>
        <v/>
      </c>
      <c r="Q534" s="0" t="s">
        <v>143</v>
      </c>
      <c r="R534" s="0">
        <f>'Production Log'!L534</f>
        <v/>
      </c>
      <c r="S534" s="0" t="s">
        <v>146</v>
      </c>
      <c r="T534" s="0">
        <f>'Production Log'!M534</f>
        <v/>
      </c>
      <c r="U534" s="204">
        <f>'Production Log'!K534</f>
        <v/>
      </c>
      <c r="V534" s="204" t="s">
        <v>147</v>
      </c>
      <c r="W534" s="204" t="n"/>
    </row>
    <row r="535">
      <c r="A535" s="0">
        <f>'Production Log'!A535</f>
        <v/>
      </c>
      <c r="B535" s="0">
        <f>'Production Log'!B535</f>
        <v/>
      </c>
      <c r="C535" s="0">
        <f>'Production Log'!F535</f>
        <v/>
      </c>
      <c r="D535" s="0">
        <f>'Production Log'!W535</f>
        <v/>
      </c>
      <c r="E535" s="0">
        <f>'Production Log'!X535</f>
        <v/>
      </c>
      <c r="F535" s="0">
        <f>'Production Log'!Y535</f>
        <v/>
      </c>
      <c r="G535" s="0">
        <f>'Production Log'!Z535</f>
        <v/>
      </c>
      <c r="H535" s="0">
        <f>'Production Log'!C535</f>
        <v/>
      </c>
      <c r="I535" s="0">
        <f>IF(B535="Sold", "yes", IF(LEN(F535)&gt;1,IF(LEN(G535)&gt;1,IF(LEN(E535)&gt;1,IF(LEN(D535)&gt;1,"yes","no"),"no"),"no") ,"no"))</f>
        <v/>
      </c>
      <c r="J535" s="0">
        <f>IF(B535="Issues","yes", IF(B535="Cosmetic Issue", "yes", IF(B535="Perf Issue", "yes","")))</f>
        <v/>
      </c>
      <c r="K535" s="0">
        <f>IF(B535="Dead", "yes","")</f>
        <v/>
      </c>
      <c r="L535" s="0">
        <f>IF(K535="yes", "Dead", IF(LEN(D535)&lt;2,"Loose", (IF(B535="Sold","Shipped",IF(I535="yes","Assembled","Bonded")))))</f>
        <v/>
      </c>
      <c r="M535" s="0">
        <f>if(L535="Shipped",L535, IF(L535="Loose", L535, if(J535="yes", CONCATENATE("Pending ", L535), IF(I535="yes", IF(B535="Internal", "Internal", L535), IF(L535="Bonded", L535, CONCATENATE(L535, " Bonded"))))))</f>
        <v/>
      </c>
      <c r="N535" s="0">
        <f>if(len(C535)&lt;2, "", if(H535="yes", "certified", IF(ISERROR(SEARCH("TE",C535)), "PMI", "TE")))</f>
        <v/>
      </c>
      <c r="O535" s="0">
        <f>IF(L535="Shipped",'Production Log'!K535,"")</f>
        <v/>
      </c>
      <c r="P535" s="0">
        <f>IF(ISERROR(SEARCH("Bonded", M535)), CONCATENATE(M535," ", N535), M535)</f>
        <v/>
      </c>
      <c r="Q535" s="0" t="s">
        <v>143</v>
      </c>
      <c r="R535" s="0">
        <f>'Production Log'!L535</f>
        <v/>
      </c>
      <c r="S535" s="0" t="s">
        <v>146</v>
      </c>
      <c r="T535" s="0">
        <f>'Production Log'!M535</f>
        <v/>
      </c>
      <c r="U535" s="204">
        <f>'Production Log'!K535</f>
        <v/>
      </c>
      <c r="V535" s="204" t="s">
        <v>147</v>
      </c>
      <c r="W535" s="204" t="n"/>
    </row>
    <row r="536">
      <c r="A536" s="0">
        <f>'Production Log'!A536</f>
        <v/>
      </c>
      <c r="B536" s="0">
        <f>'Production Log'!B536</f>
        <v/>
      </c>
      <c r="C536" s="0">
        <f>'Production Log'!F536</f>
        <v/>
      </c>
      <c r="D536" s="0">
        <f>'Production Log'!W536</f>
        <v/>
      </c>
      <c r="E536" s="0">
        <f>'Production Log'!X536</f>
        <v/>
      </c>
      <c r="F536" s="0">
        <f>'Production Log'!Y536</f>
        <v/>
      </c>
      <c r="G536" s="0">
        <f>'Production Log'!Z536</f>
        <v/>
      </c>
      <c r="H536" s="0">
        <f>'Production Log'!C536</f>
        <v/>
      </c>
      <c r="I536" s="0">
        <f>IF(B536="Sold", "yes", IF(LEN(F536)&gt;1,IF(LEN(G536)&gt;1,IF(LEN(E536)&gt;1,IF(LEN(D536)&gt;1,"yes","no"),"no"),"no") ,"no"))</f>
        <v/>
      </c>
      <c r="J536" s="0">
        <f>IF(B536="Issues","yes", IF(B536="Cosmetic Issue", "yes", IF(B536="Perf Issue", "yes","")))</f>
        <v/>
      </c>
      <c r="K536" s="0">
        <f>IF(B536="Dead", "yes","")</f>
        <v/>
      </c>
      <c r="L536" s="0">
        <f>IF(K536="yes", "Dead", IF(LEN(D536)&lt;2,"Loose", (IF(B536="Sold","Shipped",IF(I536="yes","Assembled","Bonded")))))</f>
        <v/>
      </c>
      <c r="M536" s="0">
        <f>if(L536="Shipped",L536, IF(L536="Loose", L536, if(J536="yes", CONCATENATE("Pending ", L536), IF(I536="yes", IF(B536="Internal", "Internal", L536), IF(L536="Bonded", L536, CONCATENATE(L536, " Bonded"))))))</f>
        <v/>
      </c>
      <c r="N536" s="0">
        <f>if(len(C536)&lt;2, "", if(H536="yes", "certified", IF(ISERROR(SEARCH("TE",C536)), "PMI", "TE")))</f>
        <v/>
      </c>
      <c r="O536" s="0">
        <f>IF(L536="Shipped",'Production Log'!K536,"")</f>
        <v/>
      </c>
      <c r="P536" s="0">
        <f>IF(ISERROR(SEARCH("Bonded", M536)), CONCATENATE(M536," ", N536), M536)</f>
        <v/>
      </c>
      <c r="Q536" s="0" t="s">
        <v>143</v>
      </c>
      <c r="R536" s="0">
        <f>'Production Log'!L536</f>
        <v/>
      </c>
      <c r="S536" s="0" t="s">
        <v>146</v>
      </c>
      <c r="T536" s="0">
        <f>'Production Log'!M536</f>
        <v/>
      </c>
      <c r="U536" s="204">
        <f>'Production Log'!K536</f>
        <v/>
      </c>
      <c r="V536" s="204" t="s">
        <v>147</v>
      </c>
      <c r="W536" s="204" t="n"/>
    </row>
    <row r="537">
      <c r="A537" s="0">
        <f>'Production Log'!A537</f>
        <v/>
      </c>
      <c r="B537" s="0">
        <f>'Production Log'!B537</f>
        <v/>
      </c>
      <c r="C537" s="0">
        <f>'Production Log'!F537</f>
        <v/>
      </c>
      <c r="D537" s="0">
        <f>'Production Log'!W537</f>
        <v/>
      </c>
      <c r="E537" s="0">
        <f>'Production Log'!X537</f>
        <v/>
      </c>
      <c r="F537" s="0">
        <f>'Production Log'!Y537</f>
        <v/>
      </c>
      <c r="G537" s="0">
        <f>'Production Log'!Z537</f>
        <v/>
      </c>
      <c r="H537" s="0">
        <f>'Production Log'!C537</f>
        <v/>
      </c>
      <c r="I537" s="0">
        <f>IF(B537="Sold", "yes", IF(LEN(F537)&gt;1,IF(LEN(G537)&gt;1,IF(LEN(E537)&gt;1,IF(LEN(D537)&gt;1,"yes","no"),"no"),"no") ,"no"))</f>
        <v/>
      </c>
      <c r="J537" s="0">
        <f>IF(B537="Issues","yes", IF(B537="Cosmetic Issue", "yes", IF(B537="Perf Issue", "yes","")))</f>
        <v/>
      </c>
      <c r="K537" s="0">
        <f>IF(B537="Dead", "yes","")</f>
        <v/>
      </c>
      <c r="L537" s="0">
        <f>IF(K537="yes", "Dead", IF(LEN(D537)&lt;2,"Loose", (IF(B537="Sold","Shipped",IF(I537="yes","Assembled","Bonded")))))</f>
        <v/>
      </c>
      <c r="M537" s="0">
        <f>if(L537="Shipped",L537, IF(L537="Loose", L537, if(J537="yes", CONCATENATE("Pending ", L537), IF(I537="yes", IF(B537="Internal", "Internal", L537), IF(L537="Bonded", L537, CONCATENATE(L537, " Bonded"))))))</f>
        <v/>
      </c>
      <c r="N537" s="0">
        <f>if(len(C537)&lt;2, "", if(H537="yes", "certified", IF(ISERROR(SEARCH("TE",C537)), "PMI", "TE")))</f>
        <v/>
      </c>
      <c r="O537" s="0">
        <f>IF(L537="Shipped",'Production Log'!K537,"")</f>
        <v/>
      </c>
      <c r="P537" s="0">
        <f>IF(ISERROR(SEARCH("Bonded", M537)), CONCATENATE(M537," ", N537), M537)</f>
        <v/>
      </c>
      <c r="Q537" s="0" t="s">
        <v>143</v>
      </c>
      <c r="R537" s="0">
        <f>'Production Log'!L537</f>
        <v/>
      </c>
      <c r="S537" s="0" t="s">
        <v>146</v>
      </c>
      <c r="T537" s="0">
        <f>'Production Log'!M537</f>
        <v/>
      </c>
      <c r="U537" s="204">
        <f>'Production Log'!K537</f>
        <v/>
      </c>
      <c r="V537" s="204" t="s">
        <v>147</v>
      </c>
      <c r="W537" s="204" t="n"/>
    </row>
    <row r="538">
      <c r="A538" s="0">
        <f>'Production Log'!A538</f>
        <v/>
      </c>
      <c r="B538" s="0">
        <f>'Production Log'!B538</f>
        <v/>
      </c>
      <c r="C538" s="0">
        <f>'Production Log'!F538</f>
        <v/>
      </c>
      <c r="D538" s="0">
        <f>'Production Log'!W538</f>
        <v/>
      </c>
      <c r="E538" s="0">
        <f>'Production Log'!X538</f>
        <v/>
      </c>
      <c r="F538" s="0">
        <f>'Production Log'!Y538</f>
        <v/>
      </c>
      <c r="G538" s="0">
        <f>'Production Log'!Z538</f>
        <v/>
      </c>
      <c r="H538" s="0">
        <f>'Production Log'!C538</f>
        <v/>
      </c>
      <c r="I538" s="0">
        <f>IF(B538="Sold", "yes", IF(LEN(F538)&gt;1,IF(LEN(G538)&gt;1,IF(LEN(E538)&gt;1,IF(LEN(D538)&gt;1,"yes","no"),"no"),"no") ,"no"))</f>
        <v/>
      </c>
      <c r="J538" s="0">
        <f>IF(B538="Issues","yes", IF(B538="Cosmetic Issue", "yes", IF(B538="Perf Issue", "yes","")))</f>
        <v/>
      </c>
      <c r="K538" s="0">
        <f>IF(B538="Dead", "yes","")</f>
        <v/>
      </c>
      <c r="L538" s="0">
        <f>IF(K538="yes", "Dead", IF(LEN(D538)&lt;2,"Loose", (IF(B538="Sold","Shipped",IF(I538="yes","Assembled","Bonded")))))</f>
        <v/>
      </c>
      <c r="M538" s="0">
        <f>if(L538="Shipped",L538, IF(L538="Loose", L538, if(J538="yes", CONCATENATE("Pending ", L538), IF(I538="yes", IF(B538="Internal", "Internal", L538), IF(L538="Bonded", L538, CONCATENATE(L538, " Bonded"))))))</f>
        <v/>
      </c>
      <c r="N538" s="0">
        <f>if(len(C538)&lt;2, "", if(H538="yes", "certified", IF(ISERROR(SEARCH("TE",C538)), "PMI", "TE")))</f>
        <v/>
      </c>
      <c r="O538" s="0">
        <f>IF(L538="Shipped",'Production Log'!K538,"")</f>
        <v/>
      </c>
      <c r="P538" s="0">
        <f>IF(ISERROR(SEARCH("Bonded", M538)), CONCATENATE(M538," ", N538), M538)</f>
        <v/>
      </c>
      <c r="Q538" s="0" t="s">
        <v>143</v>
      </c>
      <c r="R538" s="0">
        <f>'Production Log'!L538</f>
        <v/>
      </c>
      <c r="S538" s="0" t="s">
        <v>144</v>
      </c>
      <c r="T538" s="0">
        <f>'Production Log'!M538</f>
        <v/>
      </c>
      <c r="U538" s="204">
        <f>'Production Log'!K538</f>
        <v/>
      </c>
      <c r="V538" s="204" t="s">
        <v>145</v>
      </c>
      <c r="W538" s="204" t="n"/>
      <c r="Y538" s="0" t="s">
        <v>63</v>
      </c>
    </row>
    <row r="539">
      <c r="A539" s="0">
        <f>'Production Log'!A539</f>
        <v/>
      </c>
      <c r="B539" s="0">
        <f>'Production Log'!B539</f>
        <v/>
      </c>
      <c r="C539" s="0">
        <f>'Production Log'!F539</f>
        <v/>
      </c>
      <c r="D539" s="0">
        <f>'Production Log'!W539</f>
        <v/>
      </c>
      <c r="E539" s="0">
        <f>'Production Log'!X539</f>
        <v/>
      </c>
      <c r="F539" s="0">
        <f>'Production Log'!Y539</f>
        <v/>
      </c>
      <c r="G539" s="0">
        <f>'Production Log'!Z539</f>
        <v/>
      </c>
      <c r="H539" s="0">
        <f>'Production Log'!C539</f>
        <v/>
      </c>
      <c r="I539" s="0">
        <f>IF(B539="Sold", "yes", IF(LEN(F539)&gt;1,IF(LEN(G539)&gt;1,IF(LEN(E539)&gt;1,IF(LEN(D539)&gt;1,"yes","no"),"no"),"no") ,"no"))</f>
        <v/>
      </c>
      <c r="J539" s="0">
        <f>IF(B539="Issues","yes", IF(B539="Cosmetic Issue", "yes", IF(B539="Perf Issue", "yes","")))</f>
        <v/>
      </c>
      <c r="K539" s="0">
        <f>IF(B539="Dead", "yes","")</f>
        <v/>
      </c>
      <c r="L539" s="0">
        <f>IF(K539="yes", "Dead", IF(LEN(D539)&lt;2,"Loose", (IF(B539="Sold","Shipped",IF(I539="yes","Assembled","Bonded")))))</f>
        <v/>
      </c>
      <c r="M539" s="0">
        <f>if(L539="Shipped",L539, IF(L539="Loose", L539, if(J539="yes", CONCATENATE("Pending ", L539), IF(I539="yes", IF(B539="Internal", "Internal", L539), IF(L539="Bonded", L539, CONCATENATE(L539, " Bonded"))))))</f>
        <v/>
      </c>
      <c r="N539" s="0">
        <f>if(len(C539)&lt;2, "", if(H539="yes", "certified", IF(ISERROR(SEARCH("TE",C539)), "PMI", "TE")))</f>
        <v/>
      </c>
      <c r="O539" s="0">
        <f>IF(L539="Shipped",'Production Log'!K539,"")</f>
        <v/>
      </c>
      <c r="P539" s="0">
        <f>IF(ISERROR(SEARCH("Bonded", M539)), CONCATENATE(M539," ", N539), M539)</f>
        <v/>
      </c>
      <c r="Q539" s="0" t="s">
        <v>143</v>
      </c>
      <c r="R539" s="0">
        <f>'Production Log'!L539</f>
        <v/>
      </c>
      <c r="S539" s="0" t="s">
        <v>148</v>
      </c>
      <c r="T539" s="0">
        <f>'Production Log'!M539</f>
        <v/>
      </c>
      <c r="U539" s="204">
        <f>'Production Log'!K539</f>
        <v/>
      </c>
      <c r="V539" s="204" t="s">
        <v>149</v>
      </c>
      <c r="W539" s="204" t="n"/>
    </row>
    <row r="540">
      <c r="A540" s="0">
        <f>'Production Log'!A540</f>
        <v/>
      </c>
      <c r="B540" s="0">
        <f>'Production Log'!B540</f>
        <v/>
      </c>
      <c r="C540" s="0">
        <f>'Production Log'!F540</f>
        <v/>
      </c>
      <c r="D540" s="0">
        <f>'Production Log'!W540</f>
        <v/>
      </c>
      <c r="E540" s="0">
        <f>'Production Log'!X540</f>
        <v/>
      </c>
      <c r="F540" s="0">
        <f>'Production Log'!Y540</f>
        <v/>
      </c>
      <c r="G540" s="0">
        <f>'Production Log'!Z540</f>
        <v/>
      </c>
      <c r="H540" s="0">
        <f>'Production Log'!C540</f>
        <v/>
      </c>
      <c r="I540" s="0">
        <f>IF(B540="Sold", "yes", IF(LEN(F540)&gt;1,IF(LEN(G540)&gt;1,IF(LEN(E540)&gt;1,IF(LEN(D540)&gt;1,"yes","no"),"no"),"no") ,"no"))</f>
        <v/>
      </c>
      <c r="J540" s="0">
        <f>IF(B540="Issues","yes", IF(B540="Cosmetic Issue", "yes", IF(B540="Perf Issue", "yes","")))</f>
        <v/>
      </c>
      <c r="K540" s="0">
        <f>IF(B540="Dead", "yes","")</f>
        <v/>
      </c>
      <c r="L540" s="0">
        <f>IF(K540="yes", "Dead", IF(LEN(D540)&lt;2,"Loose", (IF(B540="Sold","Shipped",IF(I540="yes","Assembled","Bonded")))))</f>
        <v/>
      </c>
      <c r="M540" s="0">
        <f>if(L540="Shipped",L540, IF(L540="Loose", L540, if(J540="yes", CONCATENATE("Pending ", L540), IF(I540="yes", IF(B540="Internal", "Internal", L540), IF(L540="Bonded", L540, CONCATENATE(L540, " Bonded"))))))</f>
        <v/>
      </c>
      <c r="N540" s="0">
        <f>if(len(C540)&lt;2, "", if(H540="yes", "certified", IF(ISERROR(SEARCH("TE",C540)), "PMI", "TE")))</f>
        <v/>
      </c>
      <c r="O540" s="0">
        <f>IF(L540="Shipped",'Production Log'!K540,"")</f>
        <v/>
      </c>
      <c r="P540" s="0">
        <f>IF(ISERROR(SEARCH("Bonded", M540)), CONCATENATE(M540," ", N540), M540)</f>
        <v/>
      </c>
      <c r="Q540" s="0" t="s">
        <v>143</v>
      </c>
      <c r="R540" s="0">
        <f>'Production Log'!L540</f>
        <v/>
      </c>
      <c r="S540" s="0" t="s">
        <v>144</v>
      </c>
      <c r="T540" s="0">
        <f>'Production Log'!M540</f>
        <v/>
      </c>
      <c r="U540" s="204">
        <f>'Production Log'!K540</f>
        <v/>
      </c>
      <c r="V540" s="204" t="s">
        <v>145</v>
      </c>
      <c r="W540" s="204" t="n"/>
      <c r="Y540" s="0" t="s">
        <v>63</v>
      </c>
    </row>
    <row r="541">
      <c r="A541" s="0">
        <f>'Production Log'!A541</f>
        <v/>
      </c>
      <c r="B541" s="0">
        <f>'Production Log'!B541</f>
        <v/>
      </c>
      <c r="C541" s="0">
        <f>'Production Log'!F541</f>
        <v/>
      </c>
      <c r="D541" s="0">
        <f>'Production Log'!W541</f>
        <v/>
      </c>
      <c r="E541" s="0">
        <f>'Production Log'!X541</f>
        <v/>
      </c>
      <c r="F541" s="0">
        <f>'Production Log'!Y541</f>
        <v/>
      </c>
      <c r="G541" s="0">
        <f>'Production Log'!Z541</f>
        <v/>
      </c>
      <c r="H541" s="0">
        <f>'Production Log'!C541</f>
        <v/>
      </c>
      <c r="I541" s="0">
        <f>IF(B541="Sold", "yes", IF(LEN(F541)&gt;1,IF(LEN(G541)&gt;1,IF(LEN(E541)&gt;1,IF(LEN(D541)&gt;1,"yes","no"),"no"),"no") ,"no"))</f>
        <v/>
      </c>
      <c r="J541" s="0">
        <f>IF(B541="Issues","yes", IF(B541="Cosmetic Issue", "yes", IF(B541="Perf Issue", "yes","")))</f>
        <v/>
      </c>
      <c r="K541" s="0">
        <f>IF(B541="Dead", "yes","")</f>
        <v/>
      </c>
      <c r="L541" s="0">
        <f>IF(K541="yes", "Dead", IF(LEN(D541)&lt;2,"Loose", (IF(B541="Sold","Shipped",IF(I541="yes","Assembled","Bonded")))))</f>
        <v/>
      </c>
      <c r="M541" s="0">
        <f>if(L541="Shipped",L541, IF(L541="Loose", L541, if(J541="yes", CONCATENATE("Pending ", L541), IF(I541="yes", IF(B541="Internal", "Internal", L541), IF(L541="Bonded", L541, CONCATENATE(L541, " Bonded"))))))</f>
        <v/>
      </c>
      <c r="N541" s="0">
        <f>if(len(C541)&lt;2, "", if(H541="yes", "certified", IF(ISERROR(SEARCH("TE",C541)), "PMI", "TE")))</f>
        <v/>
      </c>
      <c r="O541" s="0">
        <f>IF(L541="Shipped",'Production Log'!K541,"")</f>
        <v/>
      </c>
      <c r="P541" s="0">
        <f>IF(ISERROR(SEARCH("Bonded", M541)), CONCATENATE(M541," ", N541), M541)</f>
        <v/>
      </c>
      <c r="Q541" s="0" t="s">
        <v>143</v>
      </c>
      <c r="R541" s="0">
        <f>'Production Log'!L541</f>
        <v/>
      </c>
      <c r="T541" s="0">
        <f>'Production Log'!M541</f>
        <v/>
      </c>
      <c r="U541" s="204">
        <f>'Production Log'!K541</f>
        <v/>
      </c>
      <c r="V541" s="204" t="n"/>
      <c r="W541" s="204" t="s">
        <v>150</v>
      </c>
    </row>
    <row r="542">
      <c r="A542" s="0">
        <f>'Production Log'!A542</f>
        <v/>
      </c>
      <c r="B542" s="0">
        <f>'Production Log'!B542</f>
        <v/>
      </c>
      <c r="C542" s="0">
        <f>'Production Log'!F542</f>
        <v/>
      </c>
      <c r="D542" s="0">
        <f>'Production Log'!W542</f>
        <v/>
      </c>
      <c r="E542" s="0">
        <f>'Production Log'!X542</f>
        <v/>
      </c>
      <c r="F542" s="0">
        <f>'Production Log'!Y542</f>
        <v/>
      </c>
      <c r="G542" s="0">
        <f>'Production Log'!Z542</f>
        <v/>
      </c>
      <c r="H542" s="0">
        <f>'Production Log'!C542</f>
        <v/>
      </c>
      <c r="I542" s="0">
        <f>IF(B542="Sold", "yes", IF(LEN(F542)&gt;1,IF(LEN(G542)&gt;1,IF(LEN(E542)&gt;1,IF(LEN(D542)&gt;1,"yes","no"),"no"),"no") ,"no"))</f>
        <v/>
      </c>
      <c r="J542" s="0">
        <f>IF(B542="Issues","yes", IF(B542="Cosmetic Issue", "yes", IF(B542="Perf Issue", "yes","")))</f>
        <v/>
      </c>
      <c r="K542" s="0">
        <f>IF(B542="Dead", "yes","")</f>
        <v/>
      </c>
      <c r="L542" s="0">
        <f>IF(K542="yes", "Dead", IF(LEN(D542)&lt;2,"Loose", (IF(B542="Sold","Shipped",IF(I542="yes","Assembled","Bonded")))))</f>
        <v/>
      </c>
      <c r="M542" s="0">
        <f>if(L542="Shipped",L542, IF(L542="Loose", L542, if(J542="yes", CONCATENATE("Pending ", L542), IF(I542="yes", IF(B542="Internal", "Internal", L542), IF(L542="Bonded", L542, CONCATENATE(L542, " Bonded"))))))</f>
        <v/>
      </c>
      <c r="N542" s="0">
        <f>if(len(C542)&lt;2, "", if(H542="yes", "certified", IF(ISERROR(SEARCH("TE",C542)), "PMI", "TE")))</f>
        <v/>
      </c>
      <c r="O542" s="0">
        <f>IF(L542="Shipped",'Production Log'!K542,"")</f>
        <v/>
      </c>
      <c r="P542" s="0">
        <f>IF(ISERROR(SEARCH("Bonded", M542)), CONCATENATE(M542," ", N542), M542)</f>
        <v/>
      </c>
      <c r="Q542" s="0" t="s">
        <v>143</v>
      </c>
      <c r="R542" s="0">
        <f>'Production Log'!L542</f>
        <v/>
      </c>
      <c r="S542" s="0" t="s">
        <v>151</v>
      </c>
      <c r="T542" s="0">
        <f>'Production Log'!M542</f>
        <v/>
      </c>
      <c r="U542" s="204">
        <f>'Production Log'!K542</f>
        <v/>
      </c>
      <c r="V542" s="204" t="s">
        <v>152</v>
      </c>
      <c r="W542" s="204" t="n"/>
      <c r="Y542" s="204" t="s">
        <v>153</v>
      </c>
    </row>
    <row r="543">
      <c r="A543" s="0">
        <f>'Production Log'!A543</f>
        <v/>
      </c>
      <c r="B543" s="0">
        <f>'Production Log'!B543</f>
        <v/>
      </c>
      <c r="C543" s="0">
        <f>'Production Log'!F543</f>
        <v/>
      </c>
      <c r="D543" s="0">
        <f>'Production Log'!W543</f>
        <v/>
      </c>
      <c r="E543" s="0">
        <f>'Production Log'!X543</f>
        <v/>
      </c>
      <c r="F543" s="0">
        <f>'Production Log'!Y543</f>
        <v/>
      </c>
      <c r="G543" s="0">
        <f>'Production Log'!Z543</f>
        <v/>
      </c>
      <c r="H543" s="0">
        <f>'Production Log'!C543</f>
        <v/>
      </c>
      <c r="I543" s="0">
        <f>IF(B543="Sold", "yes", IF(LEN(F543)&gt;1,IF(LEN(G543)&gt;1,IF(LEN(E543)&gt;1,IF(LEN(D543)&gt;1,"yes","no"),"no"),"no") ,"no"))</f>
        <v/>
      </c>
      <c r="J543" s="0">
        <f>IF(B543="Issues","yes", IF(B543="Cosmetic Issue", "yes", IF(B543="Perf Issue", "yes","")))</f>
        <v/>
      </c>
      <c r="K543" s="0">
        <f>IF(B543="Dead", "yes","")</f>
        <v/>
      </c>
      <c r="L543" s="0">
        <f>IF(K543="yes", "Dead", IF(LEN(D543)&lt;2,"Loose", (IF(B543="Sold","Shipped",IF(I543="yes","Assembled","Bonded")))))</f>
        <v/>
      </c>
      <c r="M543" s="0">
        <f>if(L543="Shipped",L543, IF(L543="Loose", L543, if(J543="yes", CONCATENATE("Pending ", L543), IF(I543="yes", IF(B543="Internal", "Internal", L543), IF(L543="Bonded", L543, CONCATENATE(L543, " Bonded"))))))</f>
        <v/>
      </c>
      <c r="N543" s="0">
        <f>if(len(C543)&lt;2, "", if(H543="yes", "certified", IF(ISERROR(SEARCH("TE",C543)), "PMI", "TE")))</f>
        <v/>
      </c>
      <c r="O543" s="0">
        <f>IF(L543="Shipped",'Production Log'!K543,"")</f>
        <v/>
      </c>
      <c r="P543" s="0">
        <f>IF(ISERROR(SEARCH("Bonded", M543)), CONCATENATE(M543," ", N543), M543)</f>
        <v/>
      </c>
      <c r="Q543" s="0" t="s">
        <v>143</v>
      </c>
      <c r="R543" s="0">
        <f>'Production Log'!L543</f>
        <v/>
      </c>
      <c r="T543" s="0">
        <f>'Production Log'!M543</f>
        <v/>
      </c>
      <c r="U543" s="204">
        <f>'Production Log'!K543</f>
        <v/>
      </c>
      <c r="V543" s="204" t="n"/>
      <c r="W543" s="204" t="s">
        <v>154</v>
      </c>
    </row>
    <row r="544">
      <c r="A544" s="0">
        <f>'Production Log'!A544</f>
        <v/>
      </c>
      <c r="B544" s="0">
        <f>'Production Log'!B544</f>
        <v/>
      </c>
      <c r="C544" s="0">
        <f>'Production Log'!F544</f>
        <v/>
      </c>
      <c r="D544" s="0">
        <f>'Production Log'!W544</f>
        <v/>
      </c>
      <c r="E544" s="0">
        <f>'Production Log'!X544</f>
        <v/>
      </c>
      <c r="F544" s="0">
        <f>'Production Log'!Y544</f>
        <v/>
      </c>
      <c r="G544" s="0">
        <f>'Production Log'!Z544</f>
        <v/>
      </c>
      <c r="H544" s="0">
        <f>'Production Log'!C544</f>
        <v/>
      </c>
      <c r="I544" s="0">
        <f>IF(B544="Sold", "yes", IF(LEN(F544)&gt;1,IF(LEN(G544)&gt;1,IF(LEN(E544)&gt;1,IF(LEN(D544)&gt;1,"yes","no"),"no"),"no") ,"no"))</f>
        <v/>
      </c>
      <c r="J544" s="0">
        <f>IF(B544="Issues","yes", IF(B544="Cosmetic Issue", "yes", IF(B544="Perf Issue", "yes","")))</f>
        <v/>
      </c>
      <c r="K544" s="0">
        <f>IF(B544="Dead", "yes","")</f>
        <v/>
      </c>
      <c r="L544" s="0">
        <f>IF(K544="yes", "Dead", IF(LEN(D544)&lt;2,"Loose", (IF(B544="Sold","Shipped",IF(I544="yes","Assembled","Bonded")))))</f>
        <v/>
      </c>
      <c r="M544" s="0">
        <f>if(L544="Shipped",L544, IF(L544="Loose", L544, if(J544="yes", CONCATENATE("Pending ", L544), IF(I544="yes", IF(B544="Internal", "Internal", L544), IF(L544="Bonded", L544, CONCATENATE(L544, " Bonded"))))))</f>
        <v/>
      </c>
      <c r="N544" s="0">
        <f>if(len(C544)&lt;2, "", if(H544="yes", "certified", IF(ISERROR(SEARCH("TE",C544)), "PMI", "TE")))</f>
        <v/>
      </c>
      <c r="O544" s="0">
        <f>IF(L544="Shipped",'Production Log'!K544,"")</f>
        <v/>
      </c>
      <c r="P544" s="0">
        <f>IF(ISERROR(SEARCH("Bonded", M544)), CONCATENATE(M544," ", N544), M544)</f>
        <v/>
      </c>
      <c r="Q544" s="0" t="s">
        <v>143</v>
      </c>
      <c r="R544" s="0">
        <f>'Production Log'!L544</f>
        <v/>
      </c>
      <c r="S544" s="0" t="s">
        <v>146</v>
      </c>
      <c r="T544" s="0">
        <f>'Production Log'!M544</f>
        <v/>
      </c>
      <c r="U544" s="204">
        <f>'Production Log'!K544</f>
        <v/>
      </c>
      <c r="V544" s="204" t="s">
        <v>147</v>
      </c>
      <c r="W544" s="204" t="n"/>
    </row>
    <row r="545">
      <c r="A545" s="0">
        <f>'Production Log'!A545</f>
        <v/>
      </c>
      <c r="B545" s="0">
        <f>'Production Log'!B545</f>
        <v/>
      </c>
      <c r="C545" s="0">
        <f>'Production Log'!F545</f>
        <v/>
      </c>
      <c r="D545" s="0">
        <f>'Production Log'!W545</f>
        <v/>
      </c>
      <c r="E545" s="0">
        <f>'Production Log'!X545</f>
        <v/>
      </c>
      <c r="F545" s="0">
        <f>'Production Log'!Y545</f>
        <v/>
      </c>
      <c r="G545" s="0">
        <f>'Production Log'!Z545</f>
        <v/>
      </c>
      <c r="H545" s="0">
        <f>'Production Log'!C545</f>
        <v/>
      </c>
      <c r="I545" s="0">
        <f>IF(B545="Sold", "yes", IF(LEN(F545)&gt;1,IF(LEN(G545)&gt;1,IF(LEN(E545)&gt;1,IF(LEN(D545)&gt;1,"yes","no"),"no"),"no") ,"no"))</f>
        <v/>
      </c>
      <c r="J545" s="0">
        <f>IF(B545="Issues","yes", IF(B545="Cosmetic Issue", "yes", IF(B545="Perf Issue", "yes","")))</f>
        <v/>
      </c>
      <c r="K545" s="0">
        <f>IF(B545="Dead", "yes","")</f>
        <v/>
      </c>
      <c r="L545" s="0">
        <f>IF(K545="yes", "Dead", IF(LEN(D545)&lt;2,"Loose", (IF(B545="Sold","Shipped",IF(I545="yes","Assembled","Bonded")))))</f>
        <v/>
      </c>
      <c r="M545" s="0">
        <f>if(L545="Shipped",L545, IF(L545="Loose", L545, if(J545="yes", CONCATENATE("Pending ", L545), IF(I545="yes", IF(B545="Internal", "Internal", L545), IF(L545="Bonded", L545, CONCATENATE(L545, " Bonded"))))))</f>
        <v/>
      </c>
      <c r="N545" s="0">
        <f>if(len(C545)&lt;2, "", if(H545="yes", "certified", IF(ISERROR(SEARCH("TE",C545)), "PMI", "TE")))</f>
        <v/>
      </c>
      <c r="O545" s="0">
        <f>IF(L545="Shipped",'Production Log'!K545,"")</f>
        <v/>
      </c>
      <c r="P545" s="0">
        <f>IF(ISERROR(SEARCH("Bonded", M545)), CONCATENATE(M545," ", N545), M545)</f>
        <v/>
      </c>
      <c r="Q545" s="0" t="s">
        <v>143</v>
      </c>
      <c r="R545" s="0">
        <f>'Production Log'!L545</f>
        <v/>
      </c>
      <c r="S545" s="0" t="s">
        <v>146</v>
      </c>
      <c r="T545" s="0">
        <f>'Production Log'!M545</f>
        <v/>
      </c>
      <c r="U545" s="204">
        <f>'Production Log'!K545</f>
        <v/>
      </c>
      <c r="V545" s="204" t="s">
        <v>147</v>
      </c>
      <c r="W545" s="204" t="n"/>
    </row>
    <row r="546">
      <c r="A546" s="0">
        <f>'Production Log'!A546</f>
        <v/>
      </c>
      <c r="B546" s="0">
        <f>'Production Log'!B546</f>
        <v/>
      </c>
      <c r="C546" s="0">
        <f>'Production Log'!F546</f>
        <v/>
      </c>
      <c r="D546" s="0">
        <f>'Production Log'!W546</f>
        <v/>
      </c>
      <c r="E546" s="0">
        <f>'Production Log'!X546</f>
        <v/>
      </c>
      <c r="F546" s="0">
        <f>'Production Log'!Y546</f>
        <v/>
      </c>
      <c r="G546" s="0">
        <f>'Production Log'!Z546</f>
        <v/>
      </c>
      <c r="H546" s="0">
        <f>'Production Log'!C546</f>
        <v/>
      </c>
      <c r="I546" s="0">
        <f>IF(B546="Sold", "yes", IF(LEN(F546)&gt;1,IF(LEN(G546)&gt;1,IF(LEN(E546)&gt;1,IF(LEN(D546)&gt;1,"yes","no"),"no"),"no") ,"no"))</f>
        <v/>
      </c>
      <c r="J546" s="0">
        <f>IF(B546="Issues","yes", IF(B546="Cosmetic Issue", "yes", IF(B546="Perf Issue", "yes","")))</f>
        <v/>
      </c>
      <c r="K546" s="0">
        <f>IF(B546="Dead", "yes","")</f>
        <v/>
      </c>
      <c r="L546" s="0">
        <f>IF(K546="yes", "Dead", IF(LEN(D546)&lt;2,"Loose", (IF(B546="Sold","Shipped",IF(I546="yes","Assembled","Bonded")))))</f>
        <v/>
      </c>
      <c r="M546" s="0">
        <f>if(L546="Shipped",L546, IF(L546="Loose", L546, if(J546="yes", CONCATENATE("Pending ", L546), IF(I546="yes", IF(B546="Internal", "Internal", L546), IF(L546="Bonded", L546, CONCATENATE(L546, " Bonded"))))))</f>
        <v/>
      </c>
      <c r="N546" s="0">
        <f>if(len(C546)&lt;2, "", if(H546="yes", "certified", IF(ISERROR(SEARCH("TE",C546)), "PMI", "TE")))</f>
        <v/>
      </c>
      <c r="O546" s="0">
        <f>IF(L546="Shipped",'Production Log'!K546,"")</f>
        <v/>
      </c>
      <c r="P546" s="0">
        <f>IF(ISERROR(SEARCH("Bonded", M546)), CONCATENATE(M546," ", N546), M546)</f>
        <v/>
      </c>
      <c r="Q546" s="0" t="s">
        <v>143</v>
      </c>
      <c r="R546" s="0">
        <f>'Production Log'!L546</f>
        <v/>
      </c>
      <c r="S546" s="0" t="s">
        <v>155</v>
      </c>
      <c r="T546" s="0">
        <f>'Production Log'!M546</f>
        <v/>
      </c>
      <c r="U546" s="204">
        <f>'Production Log'!K546</f>
        <v/>
      </c>
      <c r="V546" s="204" t="s">
        <v>156</v>
      </c>
      <c r="W546" s="204" t="n"/>
    </row>
    <row r="547">
      <c r="A547" s="0">
        <f>'Production Log'!A547</f>
        <v/>
      </c>
      <c r="B547" s="0">
        <f>'Production Log'!B547</f>
        <v/>
      </c>
      <c r="C547" s="0">
        <f>'Production Log'!F547</f>
        <v/>
      </c>
      <c r="D547" s="0">
        <f>'Production Log'!W547</f>
        <v/>
      </c>
      <c r="E547" s="0">
        <f>'Production Log'!X547</f>
        <v/>
      </c>
      <c r="F547" s="0">
        <f>'Production Log'!Y547</f>
        <v/>
      </c>
      <c r="G547" s="0">
        <f>'Production Log'!Z547</f>
        <v/>
      </c>
      <c r="H547" s="0">
        <f>'Production Log'!C547</f>
        <v/>
      </c>
      <c r="I547" s="0">
        <f>IF(B547="Sold", "yes", IF(LEN(F547)&gt;1,IF(LEN(G547)&gt;1,IF(LEN(E547)&gt;1,IF(LEN(D547)&gt;1,"yes","no"),"no"),"no") ,"no"))</f>
        <v/>
      </c>
      <c r="J547" s="0">
        <f>IF(B547="Issues","yes", IF(B547="Cosmetic Issue", "yes", IF(B547="Perf Issue", "yes","")))</f>
        <v/>
      </c>
      <c r="K547" s="0">
        <f>IF(B547="Dead", "yes","")</f>
        <v/>
      </c>
      <c r="L547" s="0">
        <f>IF(K547="yes", "Dead", IF(LEN(D547)&lt;2,"Loose", (IF(B547="Sold","Shipped",IF(I547="yes","Assembled","Bonded")))))</f>
        <v/>
      </c>
      <c r="M547" s="0">
        <f>if(L547="Shipped",L547, IF(L547="Loose", L547, if(J547="yes", CONCATENATE("Pending ", L547), IF(I547="yes", IF(B547="Internal", "Internal", L547), IF(L547="Bonded", L547, CONCATENATE(L547, " Bonded"))))))</f>
        <v/>
      </c>
      <c r="N547" s="0">
        <f>if(len(C547)&lt;2, "", if(H547="yes", "certified", IF(ISERROR(SEARCH("TE",C547)), "PMI", "TE")))</f>
        <v/>
      </c>
      <c r="O547" s="0">
        <f>IF(L547="Shipped",'Production Log'!K547,"")</f>
        <v/>
      </c>
      <c r="P547" s="0">
        <f>IF(ISERROR(SEARCH("Bonded", M547)), CONCATENATE(M547," ", N547), M547)</f>
        <v/>
      </c>
      <c r="Q547" s="0" t="s">
        <v>143</v>
      </c>
      <c r="R547" s="0">
        <f>'Production Log'!L547</f>
        <v/>
      </c>
      <c r="S547" s="0" t="s">
        <v>146</v>
      </c>
      <c r="T547" s="0">
        <f>'Production Log'!M547</f>
        <v/>
      </c>
      <c r="U547" s="204">
        <f>'Production Log'!K547</f>
        <v/>
      </c>
      <c r="V547" s="204" t="s">
        <v>147</v>
      </c>
      <c r="W547" s="204" t="n"/>
    </row>
    <row r="548">
      <c r="A548" s="0">
        <f>'Production Log'!A548</f>
        <v/>
      </c>
      <c r="B548" s="0">
        <f>'Production Log'!B548</f>
        <v/>
      </c>
      <c r="C548" s="0">
        <f>'Production Log'!F548</f>
        <v/>
      </c>
      <c r="D548" s="0">
        <f>'Production Log'!W548</f>
        <v/>
      </c>
      <c r="E548" s="0">
        <f>'Production Log'!X548</f>
        <v/>
      </c>
      <c r="F548" s="0">
        <f>'Production Log'!Y548</f>
        <v/>
      </c>
      <c r="G548" s="0">
        <f>'Production Log'!Z548</f>
        <v/>
      </c>
      <c r="H548" s="0">
        <f>'Production Log'!C548</f>
        <v/>
      </c>
      <c r="I548" s="0">
        <f>IF(B548="Sold", "yes", IF(LEN(F548)&gt;1,IF(LEN(G548)&gt;1,IF(LEN(E548)&gt;1,IF(LEN(D548)&gt;1,"yes","no"),"no"),"no") ,"no"))</f>
        <v/>
      </c>
      <c r="J548" s="0">
        <f>IF(B548="Issues","yes", IF(B548="Cosmetic Issue", "yes", IF(B548="Perf Issue", "yes","")))</f>
        <v/>
      </c>
      <c r="K548" s="0">
        <f>IF(B548="Dead", "yes","")</f>
        <v/>
      </c>
      <c r="L548" s="0">
        <f>IF(K548="yes", "Dead", IF(LEN(D548)&lt;2,"Loose", (IF(B548="Sold","Shipped",IF(I548="yes","Assembled","Bonded")))))</f>
        <v/>
      </c>
      <c r="M548" s="0">
        <f>if(L548="Shipped",L548, IF(L548="Loose", L548, if(J548="yes", CONCATENATE("Pending ", L548), IF(I548="yes", IF(B548="Internal", "Internal", L548), IF(L548="Bonded", L548, CONCATENATE(L548, " Bonded"))))))</f>
        <v/>
      </c>
      <c r="N548" s="0">
        <f>if(len(C548)&lt;2, "", if(H548="yes", "certified", IF(ISERROR(SEARCH("TE",C548)), "PMI", "TE")))</f>
        <v/>
      </c>
      <c r="O548" s="0">
        <f>IF(L548="Shipped",'Production Log'!K548,"")</f>
        <v/>
      </c>
      <c r="P548" s="0">
        <f>IF(ISERROR(SEARCH("Bonded", M548)), CONCATENATE(M548," ", N548), M548)</f>
        <v/>
      </c>
      <c r="Q548" s="0" t="s">
        <v>143</v>
      </c>
      <c r="R548" s="0">
        <f>'Production Log'!L548</f>
        <v/>
      </c>
      <c r="S548" s="0" t="s">
        <v>146</v>
      </c>
      <c r="T548" s="0">
        <f>'Production Log'!M548</f>
        <v/>
      </c>
      <c r="U548" s="204">
        <f>'Production Log'!K548</f>
        <v/>
      </c>
      <c r="V548" s="204" t="s">
        <v>147</v>
      </c>
      <c r="W548" s="204" t="n"/>
    </row>
    <row r="549">
      <c r="A549" s="0">
        <f>'Production Log'!A549</f>
        <v/>
      </c>
      <c r="B549" s="0">
        <f>'Production Log'!B549</f>
        <v/>
      </c>
      <c r="C549" s="0">
        <f>'Production Log'!F549</f>
        <v/>
      </c>
      <c r="D549" s="0">
        <f>'Production Log'!W549</f>
        <v/>
      </c>
      <c r="E549" s="0">
        <f>'Production Log'!X549</f>
        <v/>
      </c>
      <c r="F549" s="0">
        <f>'Production Log'!Y549</f>
        <v/>
      </c>
      <c r="G549" s="0">
        <f>'Production Log'!Z549</f>
        <v/>
      </c>
      <c r="H549" s="0">
        <f>'Production Log'!C549</f>
        <v/>
      </c>
      <c r="I549" s="0">
        <f>IF(B549="Sold", "yes", IF(LEN(F549)&gt;1,IF(LEN(G549)&gt;1,IF(LEN(E549)&gt;1,IF(LEN(D549)&gt;1,"yes","no"),"no"),"no") ,"no"))</f>
        <v/>
      </c>
      <c r="J549" s="0">
        <f>IF(B549="Issues","yes", IF(B549="Cosmetic Issue", "yes", IF(B549="Perf Issue", "yes","")))</f>
        <v/>
      </c>
      <c r="K549" s="0">
        <f>IF(B549="Dead", "yes","")</f>
        <v/>
      </c>
      <c r="L549" s="0">
        <f>IF(K549="yes", "Dead", IF(LEN(D549)&lt;2,"Loose", (IF(B549="Sold","Shipped",IF(I549="yes","Assembled","Bonded")))))</f>
        <v/>
      </c>
      <c r="M549" s="0">
        <f>if(L549="Shipped",L549, IF(L549="Loose", L549, if(J549="yes", CONCATENATE("Pending ", L549), IF(I549="yes", IF(B549="Internal", "Internal", L549), IF(L549="Bonded", L549, CONCATENATE(L549, " Bonded"))))))</f>
        <v/>
      </c>
      <c r="N549" s="0">
        <f>if(len(C549)&lt;2, "", if(H549="yes", "certified", IF(ISERROR(SEARCH("TE",C549)), "PMI", "TE")))</f>
        <v/>
      </c>
      <c r="O549" s="0">
        <f>IF(L549="Shipped",'Production Log'!K549,"")</f>
        <v/>
      </c>
      <c r="P549" s="0">
        <f>IF(ISERROR(SEARCH("Bonded", M549)), CONCATENATE(M549," ", N549), M549)</f>
        <v/>
      </c>
      <c r="Q549" s="0" t="s">
        <v>143</v>
      </c>
      <c r="R549" s="0">
        <f>'Production Log'!L549</f>
        <v/>
      </c>
      <c r="S549" s="0" t="s">
        <v>146</v>
      </c>
      <c r="T549" s="0">
        <f>'Production Log'!M549</f>
        <v/>
      </c>
      <c r="U549" s="204">
        <f>'Production Log'!K549</f>
        <v/>
      </c>
      <c r="V549" s="204" t="s">
        <v>147</v>
      </c>
      <c r="W549" s="204" t="n"/>
    </row>
    <row r="550">
      <c r="A550" s="0">
        <f>'Production Log'!A550</f>
        <v/>
      </c>
      <c r="B550" s="0">
        <f>'Production Log'!B550</f>
        <v/>
      </c>
      <c r="C550" s="0">
        <f>'Production Log'!F550</f>
        <v/>
      </c>
      <c r="D550" s="0">
        <f>'Production Log'!W550</f>
        <v/>
      </c>
      <c r="E550" s="0">
        <f>'Production Log'!X550</f>
        <v/>
      </c>
      <c r="F550" s="0">
        <f>'Production Log'!Y550</f>
        <v/>
      </c>
      <c r="G550" s="0">
        <f>'Production Log'!Z550</f>
        <v/>
      </c>
      <c r="H550" s="0">
        <f>'Production Log'!C550</f>
        <v/>
      </c>
      <c r="I550" s="0">
        <f>IF(B550="Sold", "yes", IF(LEN(F550)&gt;1,IF(LEN(G550)&gt;1,IF(LEN(E550)&gt;1,IF(LEN(D550)&gt;1,"yes","no"),"no"),"no") ,"no"))</f>
        <v/>
      </c>
      <c r="J550" s="0">
        <f>IF(B550="Issues","yes", IF(B550="Cosmetic Issue", "yes", IF(B550="Perf Issue", "yes","")))</f>
        <v/>
      </c>
      <c r="K550" s="0">
        <f>IF(B550="Dead", "yes","")</f>
        <v/>
      </c>
      <c r="L550" s="0">
        <f>IF(K550="yes", "Dead", IF(LEN(D550)&lt;2,"Loose", (IF(B550="Sold","Shipped",IF(I550="yes","Assembled","Bonded")))))</f>
        <v/>
      </c>
      <c r="M550" s="0">
        <f>if(L550="Shipped",L550, IF(L550="Loose", L550, if(J550="yes", CONCATENATE("Pending ", L550), IF(I550="yes", IF(B550="Internal", "Internal", L550), IF(L550="Bonded", L550, CONCATENATE(L550, " Bonded"))))))</f>
        <v/>
      </c>
      <c r="N550" s="0">
        <f>if(len(C550)&lt;2, "", if(H550="yes", "certified", IF(ISERROR(SEARCH("TE",C550)), "PMI", "TE")))</f>
        <v/>
      </c>
      <c r="O550" s="0">
        <f>IF(L550="Shipped",'Production Log'!K550,"")</f>
        <v/>
      </c>
      <c r="P550" s="0">
        <f>IF(ISERROR(SEARCH("Bonded", M550)), CONCATENATE(M550," ", N550), M550)</f>
        <v/>
      </c>
      <c r="Q550" s="0" t="s">
        <v>143</v>
      </c>
      <c r="R550" s="0">
        <f>'Production Log'!L550</f>
        <v/>
      </c>
      <c r="S550" s="0" t="s">
        <v>146</v>
      </c>
      <c r="T550" s="0">
        <f>'Production Log'!M550</f>
        <v/>
      </c>
      <c r="U550" s="204">
        <f>'Production Log'!K550</f>
        <v/>
      </c>
      <c r="V550" s="204" t="s">
        <v>147</v>
      </c>
      <c r="W550" s="204" t="n"/>
    </row>
    <row r="551">
      <c r="A551" s="0">
        <f>'Production Log'!A551</f>
        <v/>
      </c>
      <c r="B551" s="0">
        <f>'Production Log'!B551</f>
        <v/>
      </c>
      <c r="C551" s="0">
        <f>'Production Log'!F551</f>
        <v/>
      </c>
      <c r="D551" s="0">
        <f>'Production Log'!W551</f>
        <v/>
      </c>
      <c r="E551" s="0">
        <f>'Production Log'!X551</f>
        <v/>
      </c>
      <c r="F551" s="0">
        <f>'Production Log'!Y551</f>
        <v/>
      </c>
      <c r="G551" s="0">
        <f>'Production Log'!Z551</f>
        <v/>
      </c>
      <c r="H551" s="0">
        <f>'Production Log'!C551</f>
        <v/>
      </c>
      <c r="I551" s="0">
        <f>IF(B551="Sold", "yes", IF(LEN(F551)&gt;1,IF(LEN(G551)&gt;1,IF(LEN(E551)&gt;1,IF(LEN(D551)&gt;1,"yes","no"),"no"),"no") ,"no"))</f>
        <v/>
      </c>
      <c r="J551" s="0">
        <f>IF(B551="Issues","yes", IF(B551="Cosmetic Issue", "yes", IF(B551="Perf Issue", "yes","")))</f>
        <v/>
      </c>
      <c r="K551" s="0">
        <f>IF(B551="Dead", "yes","")</f>
        <v/>
      </c>
      <c r="L551" s="0">
        <f>IF(K551="yes", "Dead", IF(LEN(D551)&lt;2,"Loose", (IF(B551="Sold","Shipped",IF(I551="yes","Assembled","Bonded")))))</f>
        <v/>
      </c>
      <c r="M551" s="0">
        <f>if(L551="Shipped",L551, IF(L551="Loose", L551, if(J551="yes", CONCATENATE("Pending ", L551), IF(I551="yes", IF(B551="Internal", "Internal", L551), IF(L551="Bonded", L551, CONCATENATE(L551, " Bonded"))))))</f>
        <v/>
      </c>
      <c r="N551" s="0">
        <f>if(len(C551)&lt;2, "", if(H551="yes", "certified", IF(ISERROR(SEARCH("TE",C551)), "PMI", "TE")))</f>
        <v/>
      </c>
      <c r="O551" s="0">
        <f>IF(L551="Shipped",'Production Log'!K551,"")</f>
        <v/>
      </c>
      <c r="P551" s="0">
        <f>IF(ISERROR(SEARCH("Bonded", M551)), CONCATENATE(M551," ", N551), M551)</f>
        <v/>
      </c>
      <c r="Q551" s="0" t="s">
        <v>143</v>
      </c>
      <c r="R551" s="0">
        <f>'Production Log'!L551</f>
        <v/>
      </c>
      <c r="S551" s="0" t="s">
        <v>146</v>
      </c>
      <c r="T551" s="0">
        <f>'Production Log'!M551</f>
        <v/>
      </c>
      <c r="U551" s="204">
        <f>'Production Log'!K551</f>
        <v/>
      </c>
      <c r="V551" s="204" t="s">
        <v>147</v>
      </c>
      <c r="W551" s="204" t="n"/>
    </row>
    <row r="552">
      <c r="A552" s="0">
        <f>'Production Log'!A552</f>
        <v/>
      </c>
      <c r="B552" s="0">
        <f>'Production Log'!B552</f>
        <v/>
      </c>
      <c r="C552" s="0">
        <f>'Production Log'!F552</f>
        <v/>
      </c>
      <c r="D552" s="0">
        <f>'Production Log'!W552</f>
        <v/>
      </c>
      <c r="E552" s="0">
        <f>'Production Log'!X552</f>
        <v/>
      </c>
      <c r="F552" s="0">
        <f>'Production Log'!Y552</f>
        <v/>
      </c>
      <c r="G552" s="0">
        <f>'Production Log'!Z552</f>
        <v/>
      </c>
      <c r="H552" s="0">
        <f>'Production Log'!C552</f>
        <v/>
      </c>
      <c r="I552" s="0">
        <f>IF(B552="Sold", "yes", IF(LEN(F552)&gt;1,IF(LEN(G552)&gt;1,IF(LEN(E552)&gt;1,IF(LEN(D552)&gt;1,"yes","no"),"no"),"no") ,"no"))</f>
        <v/>
      </c>
      <c r="J552" s="0">
        <f>IF(B552="Issues","yes", IF(B552="Cosmetic Issue", "yes", IF(B552="Perf Issue", "yes","")))</f>
        <v/>
      </c>
      <c r="K552" s="0">
        <f>IF(B552="Dead", "yes","")</f>
        <v/>
      </c>
      <c r="L552" s="0">
        <f>IF(K552="yes", "Dead", IF(LEN(D552)&lt;2,"Loose", (IF(B552="Sold","Shipped",IF(I552="yes","Assembled","Bonded")))))</f>
        <v/>
      </c>
      <c r="M552" s="0">
        <f>if(L552="Shipped",L552, IF(L552="Loose", L552, if(J552="yes", CONCATENATE("Pending ", L552), IF(I552="yes", IF(B552="Internal", "Internal", L552), IF(L552="Bonded", L552, CONCATENATE(L552, " Bonded"))))))</f>
        <v/>
      </c>
      <c r="N552" s="0">
        <f>if(len(C552)&lt;2, "", if(H552="yes", "certified", IF(ISERROR(SEARCH("TE",C552)), "PMI", "TE")))</f>
        <v/>
      </c>
      <c r="O552" s="0">
        <f>IF(L552="Shipped",'Production Log'!K552,"")</f>
        <v/>
      </c>
      <c r="P552" s="0">
        <f>IF(ISERROR(SEARCH("Bonded", M552)), CONCATENATE(M552," ", N552), M552)</f>
        <v/>
      </c>
      <c r="Q552" s="0" t="s">
        <v>143</v>
      </c>
      <c r="R552" s="0">
        <f>'Production Log'!L552</f>
        <v/>
      </c>
      <c r="S552" s="0" t="s">
        <v>146</v>
      </c>
      <c r="T552" s="0">
        <f>'Production Log'!M552</f>
        <v/>
      </c>
      <c r="U552" s="204">
        <f>'Production Log'!K552</f>
        <v/>
      </c>
      <c r="V552" s="204" t="s">
        <v>147</v>
      </c>
      <c r="W552" s="204" t="n"/>
    </row>
    <row r="553">
      <c r="A553" s="0">
        <f>'Production Log'!A553</f>
        <v/>
      </c>
      <c r="B553" s="0">
        <f>'Production Log'!B553</f>
        <v/>
      </c>
      <c r="C553" s="0">
        <f>'Production Log'!F553</f>
        <v/>
      </c>
      <c r="D553" s="0">
        <f>'Production Log'!W553</f>
        <v/>
      </c>
      <c r="E553" s="0">
        <f>'Production Log'!X553</f>
        <v/>
      </c>
      <c r="F553" s="0">
        <f>'Production Log'!Y553</f>
        <v/>
      </c>
      <c r="G553" s="0">
        <f>'Production Log'!Z553</f>
        <v/>
      </c>
      <c r="H553" s="0">
        <f>'Production Log'!C553</f>
        <v/>
      </c>
      <c r="I553" s="0">
        <f>IF(B553="Sold", "yes", IF(LEN(F553)&gt;1,IF(LEN(G553)&gt;1,IF(LEN(E553)&gt;1,IF(LEN(D553)&gt;1,"yes","no"),"no"),"no") ,"no"))</f>
        <v/>
      </c>
      <c r="J553" s="0">
        <f>IF(B553="Issues","yes", IF(B553="Cosmetic Issue", "yes", IF(B553="Perf Issue", "yes","")))</f>
        <v/>
      </c>
      <c r="K553" s="0">
        <f>IF(B553="Dead", "yes","")</f>
        <v/>
      </c>
      <c r="L553" s="0">
        <f>IF(K553="yes", "Dead", IF(LEN(D553)&lt;2,"Loose", (IF(B553="Sold","Shipped",IF(I553="yes","Assembled","Bonded")))))</f>
        <v/>
      </c>
      <c r="M553" s="0">
        <f>if(L553="Shipped",L553, IF(L553="Loose", L553, if(J553="yes", CONCATENATE("Pending ", L553), IF(I553="yes", IF(B553="Internal", "Internal", L553), IF(L553="Bonded", L553, CONCATENATE(L553, " Bonded"))))))</f>
        <v/>
      </c>
      <c r="N553" s="0">
        <f>if(len(C553)&lt;2, "", if(H553="yes", "certified", IF(ISERROR(SEARCH("TE",C553)), "PMI", "TE")))</f>
        <v/>
      </c>
      <c r="O553" s="0">
        <f>IF(L553="Shipped",'Production Log'!K553,"")</f>
        <v/>
      </c>
      <c r="P553" s="0">
        <f>IF(ISERROR(SEARCH("Bonded", M553)), CONCATENATE(M553," ", N553), M553)</f>
        <v/>
      </c>
      <c r="Q553" s="0" t="s">
        <v>143</v>
      </c>
      <c r="R553" s="0">
        <f>'Production Log'!L553</f>
        <v/>
      </c>
      <c r="S553" s="0" t="s">
        <v>157</v>
      </c>
      <c r="T553" s="0">
        <f>'Production Log'!M553</f>
        <v/>
      </c>
      <c r="U553" s="204">
        <f>'Production Log'!K553</f>
        <v/>
      </c>
      <c r="V553" s="204" t="n"/>
      <c r="W553" s="204" t="s">
        <v>122</v>
      </c>
      <c r="Y553" s="0" t="s">
        <v>158</v>
      </c>
    </row>
    <row r="554">
      <c r="A554" s="0">
        <f>'Production Log'!A554</f>
        <v/>
      </c>
      <c r="B554" s="0">
        <f>'Production Log'!B554</f>
        <v/>
      </c>
      <c r="C554" s="0">
        <f>'Production Log'!F554</f>
        <v/>
      </c>
      <c r="D554" s="0">
        <f>'Production Log'!W554</f>
        <v/>
      </c>
      <c r="E554" s="0">
        <f>'Production Log'!X554</f>
        <v/>
      </c>
      <c r="F554" s="0">
        <f>'Production Log'!Y554</f>
        <v/>
      </c>
      <c r="G554" s="0">
        <f>'Production Log'!Z554</f>
        <v/>
      </c>
      <c r="H554" s="0">
        <f>'Production Log'!C554</f>
        <v/>
      </c>
      <c r="I554" s="0">
        <f>IF(B554="Sold", "yes", IF(LEN(F554)&gt;1,IF(LEN(G554)&gt;1,IF(LEN(E554)&gt;1,IF(LEN(D554)&gt;1,"yes","no"),"no"),"no") ,"no"))</f>
        <v/>
      </c>
      <c r="J554" s="0">
        <f>IF(B554="Issues","yes", IF(B554="Cosmetic Issue", "yes", IF(B554="Perf Issue", "yes","")))</f>
        <v/>
      </c>
      <c r="K554" s="0">
        <f>IF(B554="Dead", "yes","")</f>
        <v/>
      </c>
      <c r="L554" s="0">
        <f>IF(K554="yes", "Dead", IF(LEN(D554)&lt;2,"Loose", (IF(B554="Sold","Shipped",IF(I554="yes","Assembled","Bonded")))))</f>
        <v/>
      </c>
      <c r="M554" s="0">
        <f>if(L554="Shipped",L554, IF(L554="Loose", L554, if(J554="yes", CONCATENATE("Pending ", L554), IF(I554="yes", IF(B554="Internal", "Internal", L554), IF(L554="Bonded", L554, CONCATENATE(L554, " Bonded"))))))</f>
        <v/>
      </c>
      <c r="N554" s="0">
        <f>if(len(C554)&lt;2, "", if(H554="yes", "certified", IF(ISERROR(SEARCH("TE",C554)), "PMI", "TE")))</f>
        <v/>
      </c>
      <c r="O554" s="0">
        <f>IF(L554="Shipped",'Production Log'!K554,"")</f>
        <v/>
      </c>
      <c r="P554" s="0">
        <f>IF(ISERROR(SEARCH("Bonded", M554)), CONCATENATE(M554," ", N554), M554)</f>
        <v/>
      </c>
      <c r="Q554" s="0" t="s">
        <v>143</v>
      </c>
      <c r="R554" s="0">
        <f>'Production Log'!L554</f>
        <v/>
      </c>
      <c r="S554" s="0" t="s">
        <v>146</v>
      </c>
      <c r="T554" s="0">
        <f>'Production Log'!M554</f>
        <v/>
      </c>
      <c r="U554" s="204">
        <f>'Production Log'!K554</f>
        <v/>
      </c>
      <c r="V554" s="204" t="s">
        <v>147</v>
      </c>
      <c r="W554" s="204" t="n"/>
    </row>
    <row r="555">
      <c r="A555" s="0">
        <f>'Production Log'!A555</f>
        <v/>
      </c>
      <c r="B555" s="0">
        <f>'Production Log'!B555</f>
        <v/>
      </c>
      <c r="C555" s="0">
        <f>'Production Log'!F555</f>
        <v/>
      </c>
      <c r="D555" s="0">
        <f>'Production Log'!W555</f>
        <v/>
      </c>
      <c r="E555" s="0">
        <f>'Production Log'!X555</f>
        <v/>
      </c>
      <c r="F555" s="0">
        <f>'Production Log'!Y555</f>
        <v/>
      </c>
      <c r="G555" s="0">
        <f>'Production Log'!Z555</f>
        <v/>
      </c>
      <c r="H555" s="0">
        <f>'Production Log'!C555</f>
        <v/>
      </c>
      <c r="I555" s="0">
        <f>IF(B555="Sold", "yes", IF(LEN(F555)&gt;1,IF(LEN(G555)&gt;1,IF(LEN(E555)&gt;1,IF(LEN(D555)&gt;1,"yes","no"),"no"),"no") ,"no"))</f>
        <v/>
      </c>
      <c r="J555" s="0">
        <f>IF(B555="Issues","yes", IF(B555="Cosmetic Issue", "yes", IF(B555="Perf Issue", "yes","")))</f>
        <v/>
      </c>
      <c r="K555" s="0">
        <f>IF(B555="Dead", "yes","")</f>
        <v/>
      </c>
      <c r="L555" s="0">
        <f>IF(K555="yes", "Dead", IF(LEN(D555)&lt;2,"Loose", (IF(B555="Sold","Shipped",IF(I555="yes","Assembled","Bonded")))))</f>
        <v/>
      </c>
      <c r="M555" s="0">
        <f>if(L555="Shipped",L555, IF(L555="Loose", L555, if(J555="yes", CONCATENATE("Pending ", L555), IF(I555="yes", IF(B555="Internal", "Internal", L555), IF(L555="Bonded", L555, CONCATENATE(L555, " Bonded"))))))</f>
        <v/>
      </c>
      <c r="N555" s="0">
        <f>if(len(C555)&lt;2, "", if(H555="yes", "certified", IF(ISERROR(SEARCH("TE",C555)), "PMI", "TE")))</f>
        <v/>
      </c>
      <c r="O555" s="0">
        <f>IF(L555="Shipped",'Production Log'!K555,"")</f>
        <v/>
      </c>
      <c r="P555" s="0">
        <f>IF(ISERROR(SEARCH("Bonded", M555)), CONCATENATE(M555," ", N555), M555)</f>
        <v/>
      </c>
      <c r="Q555" s="0" t="s">
        <v>143</v>
      </c>
      <c r="R555" s="0">
        <f>'Production Log'!L555</f>
        <v/>
      </c>
      <c r="S555" s="0" t="s">
        <v>148</v>
      </c>
      <c r="T555" s="0">
        <f>'Production Log'!M555</f>
        <v/>
      </c>
      <c r="U555" s="204">
        <f>'Production Log'!K555</f>
        <v/>
      </c>
      <c r="V555" s="204" t="s">
        <v>149</v>
      </c>
      <c r="W555" s="204" t="n"/>
    </row>
    <row r="556">
      <c r="A556" s="0">
        <f>'Production Log'!A556</f>
        <v/>
      </c>
      <c r="B556" s="0">
        <f>'Production Log'!B556</f>
        <v/>
      </c>
      <c r="C556" s="0">
        <f>'Production Log'!F556</f>
        <v/>
      </c>
      <c r="D556" s="0">
        <f>'Production Log'!W556</f>
        <v/>
      </c>
      <c r="E556" s="0">
        <f>'Production Log'!X556</f>
        <v/>
      </c>
      <c r="F556" s="0">
        <f>'Production Log'!Y556</f>
        <v/>
      </c>
      <c r="G556" s="0">
        <f>'Production Log'!Z556</f>
        <v/>
      </c>
      <c r="H556" s="0">
        <f>'Production Log'!C556</f>
        <v/>
      </c>
      <c r="I556" s="0">
        <f>IF(B556="Sold", "yes", IF(LEN(F556)&gt;1,IF(LEN(G556)&gt;1,IF(LEN(E556)&gt;1,IF(LEN(D556)&gt;1,"yes","no"),"no"),"no") ,"no"))</f>
        <v/>
      </c>
      <c r="J556" s="0">
        <f>IF(B556="Issues","yes", IF(B556="Cosmetic Issue", "yes", IF(B556="Perf Issue", "yes","")))</f>
        <v/>
      </c>
      <c r="K556" s="0">
        <f>IF(B556="Dead", "yes","")</f>
        <v/>
      </c>
      <c r="L556" s="0">
        <f>IF(K556="yes", "Dead", IF(LEN(D556)&lt;2,"Loose", (IF(B556="Sold","Shipped",IF(I556="yes","Assembled","Bonded")))))</f>
        <v/>
      </c>
      <c r="M556" s="0">
        <f>if(L556="Shipped",L556, IF(L556="Loose", L556, if(J556="yes", CONCATENATE("Pending ", L556), IF(I556="yes", IF(B556="Internal", "Internal", L556), IF(L556="Bonded", L556, CONCATENATE(L556, " Bonded"))))))</f>
        <v/>
      </c>
      <c r="N556" s="0">
        <f>if(len(C556)&lt;2, "", if(H556="yes", "certified", IF(ISERROR(SEARCH("TE",C556)), "PMI", "TE")))</f>
        <v/>
      </c>
      <c r="O556" s="0">
        <f>IF(L556="Shipped",'Production Log'!K556,"")</f>
        <v/>
      </c>
      <c r="P556" s="0">
        <f>IF(ISERROR(SEARCH("Bonded", M556)), CONCATENATE(M556," ", N556), M556)</f>
        <v/>
      </c>
      <c r="Q556" s="0" t="s">
        <v>143</v>
      </c>
      <c r="R556" s="0">
        <f>'Production Log'!L556</f>
        <v/>
      </c>
      <c r="T556" s="0">
        <f>'Production Log'!M556</f>
        <v/>
      </c>
      <c r="U556" s="204">
        <f>'Production Log'!K556</f>
        <v/>
      </c>
      <c r="V556" s="204" t="n"/>
      <c r="W556" s="204" t="s">
        <v>154</v>
      </c>
    </row>
    <row r="557">
      <c r="A557" s="0">
        <f>'Production Log'!A557</f>
        <v/>
      </c>
      <c r="B557" s="0">
        <f>'Production Log'!B557</f>
        <v/>
      </c>
      <c r="C557" s="0">
        <f>'Production Log'!F557</f>
        <v/>
      </c>
      <c r="D557" s="0">
        <f>'Production Log'!W557</f>
        <v/>
      </c>
      <c r="E557" s="0">
        <f>'Production Log'!X557</f>
        <v/>
      </c>
      <c r="F557" s="0">
        <f>'Production Log'!Y557</f>
        <v/>
      </c>
      <c r="G557" s="0">
        <f>'Production Log'!Z557</f>
        <v/>
      </c>
      <c r="H557" s="0">
        <f>'Production Log'!C557</f>
        <v/>
      </c>
      <c r="I557" s="0">
        <f>IF(B557="Sold", "yes", IF(LEN(F557)&gt;1,IF(LEN(G557)&gt;1,IF(LEN(E557)&gt;1,IF(LEN(D557)&gt;1,"yes","no"),"no"),"no") ,"no"))</f>
        <v/>
      </c>
      <c r="J557" s="0">
        <f>IF(B557="Issues","yes", IF(B557="Cosmetic Issue", "yes", IF(B557="Perf Issue", "yes","")))</f>
        <v/>
      </c>
      <c r="K557" s="0">
        <f>IF(B557="Dead", "yes","")</f>
        <v/>
      </c>
      <c r="L557" s="0">
        <f>IF(K557="yes", "Dead", IF(LEN(D557)&lt;2,"Loose", (IF(B557="Sold","Shipped",IF(I557="yes","Assembled","Bonded")))))</f>
        <v/>
      </c>
      <c r="M557" s="0">
        <f>if(L557="Shipped",L557, IF(L557="Loose", L557, if(J557="yes", CONCATENATE("Pending ", L557), IF(I557="yes", IF(B557="Internal", "Internal", L557), IF(L557="Bonded", L557, CONCATENATE(L557, " Bonded"))))))</f>
        <v/>
      </c>
      <c r="N557" s="0">
        <f>if(len(C557)&lt;2, "", if(H557="yes", "certified", IF(ISERROR(SEARCH("TE",C557)), "PMI", "TE")))</f>
        <v/>
      </c>
      <c r="O557" s="0">
        <f>IF(L557="Shipped",'Production Log'!K557,"")</f>
        <v/>
      </c>
      <c r="P557" s="0">
        <f>IF(ISERROR(SEARCH("Bonded", M557)), CONCATENATE(M557," ", N557), M557)</f>
        <v/>
      </c>
      <c r="Q557" s="0" t="s">
        <v>143</v>
      </c>
      <c r="R557" s="0">
        <f>'Production Log'!L557</f>
        <v/>
      </c>
      <c r="S557" s="0" t="s">
        <v>155</v>
      </c>
      <c r="T557" s="0">
        <f>'Production Log'!M557</f>
        <v/>
      </c>
      <c r="U557" s="204">
        <f>'Production Log'!K557</f>
        <v/>
      </c>
      <c r="V557" s="204" t="s">
        <v>156</v>
      </c>
      <c r="W557" s="204" t="n"/>
    </row>
    <row r="558">
      <c r="A558" s="0">
        <f>'Production Log'!A558</f>
        <v/>
      </c>
      <c r="B558" s="0">
        <f>'Production Log'!B558</f>
        <v/>
      </c>
      <c r="C558" s="0">
        <f>'Production Log'!F558</f>
        <v/>
      </c>
      <c r="D558" s="0">
        <f>'Production Log'!W558</f>
        <v/>
      </c>
      <c r="E558" s="0">
        <f>'Production Log'!X558</f>
        <v/>
      </c>
      <c r="F558" s="0">
        <f>'Production Log'!Y558</f>
        <v/>
      </c>
      <c r="G558" s="0">
        <f>'Production Log'!Z558</f>
        <v/>
      </c>
      <c r="H558" s="0">
        <f>'Production Log'!C558</f>
        <v/>
      </c>
      <c r="I558" s="0">
        <f>IF(B558="Sold", "yes", IF(LEN(F558)&gt;1,IF(LEN(G558)&gt;1,IF(LEN(E558)&gt;1,IF(LEN(D558)&gt;1,"yes","no"),"no"),"no") ,"no"))</f>
        <v/>
      </c>
      <c r="J558" s="0">
        <f>IF(B558="Issues","yes", IF(B558="Cosmetic Issue", "yes", IF(B558="Perf Issue", "yes","")))</f>
        <v/>
      </c>
      <c r="K558" s="0">
        <f>IF(B558="Dead", "yes","")</f>
        <v/>
      </c>
      <c r="L558" s="0">
        <f>IF(K558="yes", "Dead", IF(LEN(D558)&lt;2,"Loose", (IF(B558="Sold","Shipped",IF(I558="yes","Assembled","Bonded")))))</f>
        <v/>
      </c>
      <c r="M558" s="0">
        <f>if(L558="Shipped",L558, IF(L558="Loose", L558, if(J558="yes", CONCATENATE("Pending ", L558), IF(I558="yes", IF(B558="Internal", "Internal", L558), IF(L558="Bonded", L558, CONCATENATE(L558, " Bonded"))))))</f>
        <v/>
      </c>
      <c r="N558" s="0">
        <f>if(len(C558)&lt;2, "", if(H558="yes", "certified", IF(ISERROR(SEARCH("TE",C558)), "PMI", "TE")))</f>
        <v/>
      </c>
      <c r="O558" s="0">
        <f>IF(L558="Shipped",'Production Log'!K558,"")</f>
        <v/>
      </c>
      <c r="P558" s="0">
        <f>IF(ISERROR(SEARCH("Bonded", M558)), CONCATENATE(M558," ", N558), M558)</f>
        <v/>
      </c>
      <c r="Q558" s="0" t="s">
        <v>143</v>
      </c>
      <c r="R558" s="0">
        <f>'Production Log'!L558</f>
        <v/>
      </c>
      <c r="S558" s="0" t="s">
        <v>117</v>
      </c>
      <c r="T558" s="0">
        <f>'Production Log'!M558</f>
        <v/>
      </c>
      <c r="U558" s="204">
        <f>'Production Log'!K558</f>
        <v/>
      </c>
      <c r="V558" s="204" t="n">
        <v>98006443</v>
      </c>
      <c r="W558" s="204" t="n"/>
      <c r="Y558" s="0" t="s">
        <v>158</v>
      </c>
    </row>
    <row r="559">
      <c r="A559" s="0">
        <f>'Production Log'!A559</f>
        <v/>
      </c>
      <c r="B559" s="0">
        <f>'Production Log'!B559</f>
        <v/>
      </c>
      <c r="C559" s="0">
        <f>'Production Log'!F559</f>
        <v/>
      </c>
      <c r="D559" s="0">
        <f>'Production Log'!W559</f>
        <v/>
      </c>
      <c r="E559" s="0">
        <f>'Production Log'!X559</f>
        <v/>
      </c>
      <c r="F559" s="0">
        <f>'Production Log'!Y559</f>
        <v/>
      </c>
      <c r="G559" s="0">
        <f>'Production Log'!Z559</f>
        <v/>
      </c>
      <c r="H559" s="0">
        <f>'Production Log'!C559</f>
        <v/>
      </c>
      <c r="I559" s="0">
        <f>IF(B559="Sold", "yes", IF(LEN(F559)&gt;1,IF(LEN(G559)&gt;1,IF(LEN(E559)&gt;1,IF(LEN(D559)&gt;1,"yes","no"),"no"),"no") ,"no"))</f>
        <v/>
      </c>
      <c r="J559" s="0">
        <f>IF(B559="Issues","yes", IF(B559="Cosmetic Issue", "yes", IF(B559="Perf Issue", "yes","")))</f>
        <v/>
      </c>
      <c r="K559" s="0">
        <f>IF(B559="Dead", "yes","")</f>
        <v/>
      </c>
      <c r="L559" s="0">
        <f>IF(K559="yes", "Dead", IF(LEN(D559)&lt;2,"Loose", (IF(B559="Sold","Shipped",IF(I559="yes","Assembled","Bonded")))))</f>
        <v/>
      </c>
      <c r="M559" s="0">
        <f>if(L559="Shipped",L559, IF(L559="Loose", L559, if(J559="yes", CONCATENATE("Pending ", L559), IF(I559="yes", IF(B559="Internal", "Internal", L559), IF(L559="Bonded", L559, CONCATENATE(L559, " Bonded"))))))</f>
        <v/>
      </c>
      <c r="N559" s="0">
        <f>if(len(C559)&lt;2, "", if(H559="yes", "certified", IF(ISERROR(SEARCH("TE",C559)), "PMI", "TE")))</f>
        <v/>
      </c>
      <c r="O559" s="0">
        <f>IF(L559="Shipped",'Production Log'!K559,"")</f>
        <v/>
      </c>
      <c r="P559" s="0">
        <f>IF(ISERROR(SEARCH("Bonded", M559)), CONCATENATE(M559," ", N559), M559)</f>
        <v/>
      </c>
      <c r="Q559" s="0" t="s">
        <v>143</v>
      </c>
      <c r="R559" s="0">
        <f>'Production Log'!L559</f>
        <v/>
      </c>
      <c r="S559" s="0" t="s">
        <v>155</v>
      </c>
      <c r="T559" s="0">
        <f>'Production Log'!M559</f>
        <v/>
      </c>
      <c r="U559" s="204">
        <f>'Production Log'!K559</f>
        <v/>
      </c>
      <c r="V559" s="204" t="s">
        <v>156</v>
      </c>
      <c r="W559" s="204" t="n"/>
    </row>
    <row r="560">
      <c r="A560" s="0">
        <f>'Production Log'!A560</f>
        <v/>
      </c>
      <c r="B560" s="0">
        <f>'Production Log'!B560</f>
        <v/>
      </c>
      <c r="C560" s="0">
        <f>'Production Log'!F560</f>
        <v/>
      </c>
      <c r="D560" s="0">
        <f>'Production Log'!W560</f>
        <v/>
      </c>
      <c r="E560" s="0">
        <f>'Production Log'!X560</f>
        <v/>
      </c>
      <c r="F560" s="0">
        <f>'Production Log'!Y560</f>
        <v/>
      </c>
      <c r="G560" s="0">
        <f>'Production Log'!Z560</f>
        <v/>
      </c>
      <c r="H560" s="0">
        <f>'Production Log'!C560</f>
        <v/>
      </c>
      <c r="I560" s="0">
        <f>IF(B560="Sold", "yes", IF(LEN(F560)&gt;1,IF(LEN(G560)&gt;1,IF(LEN(E560)&gt;1,IF(LEN(D560)&gt;1,"yes","no"),"no"),"no") ,"no"))</f>
        <v/>
      </c>
      <c r="J560" s="0">
        <f>IF(B560="Issues","yes", IF(B560="Cosmetic Issue", "yes", IF(B560="Perf Issue", "yes","")))</f>
        <v/>
      </c>
      <c r="K560" s="0">
        <f>IF(B560="Dead", "yes","")</f>
        <v/>
      </c>
      <c r="L560" s="0">
        <f>IF(K560="yes", "Dead", IF(LEN(D560)&lt;2,"Loose", (IF(B560="Sold","Shipped",IF(I560="yes","Assembled","Bonded")))))</f>
        <v/>
      </c>
      <c r="M560" s="0">
        <f>if(L560="Shipped",L560, IF(L560="Loose", L560, if(J560="yes", CONCATENATE("Pending ", L560), IF(I560="yes", IF(B560="Internal", "Internal", L560), IF(L560="Bonded", L560, CONCATENATE(L560, " Bonded"))))))</f>
        <v/>
      </c>
      <c r="N560" s="0">
        <f>if(len(C560)&lt;2, "", if(H560="yes", "certified", IF(ISERROR(SEARCH("TE",C560)), "PMI", "TE")))</f>
        <v/>
      </c>
      <c r="O560" s="0">
        <f>IF(L560="Shipped",'Production Log'!K560,"")</f>
        <v/>
      </c>
      <c r="P560" s="0">
        <f>IF(ISERROR(SEARCH("Bonded", M560)), CONCATENATE(M560," ", N560), M560)</f>
        <v/>
      </c>
      <c r="Q560" s="0" t="s">
        <v>143</v>
      </c>
      <c r="R560" s="0">
        <f>'Production Log'!L560</f>
        <v/>
      </c>
      <c r="S560" s="0" t="s">
        <v>155</v>
      </c>
      <c r="T560" s="0">
        <f>'Production Log'!M560</f>
        <v/>
      </c>
      <c r="U560" s="204">
        <f>'Production Log'!K560</f>
        <v/>
      </c>
      <c r="V560" s="204" t="s">
        <v>156</v>
      </c>
      <c r="W560" s="204" t="n"/>
    </row>
    <row r="561">
      <c r="A561" s="0">
        <f>'Production Log'!A561</f>
        <v/>
      </c>
      <c r="B561" s="0">
        <f>'Production Log'!B561</f>
        <v/>
      </c>
      <c r="C561" s="0">
        <f>'Production Log'!F561</f>
        <v/>
      </c>
      <c r="D561" s="0">
        <f>'Production Log'!W561</f>
        <v/>
      </c>
      <c r="E561" s="0">
        <f>'Production Log'!X561</f>
        <v/>
      </c>
      <c r="F561" s="0">
        <f>'Production Log'!Y561</f>
        <v/>
      </c>
      <c r="G561" s="0">
        <f>'Production Log'!Z561</f>
        <v/>
      </c>
      <c r="H561" s="0">
        <f>'Production Log'!C561</f>
        <v/>
      </c>
      <c r="I561" s="0">
        <f>IF(B561="Sold", "yes", IF(LEN(F561)&gt;1,IF(LEN(G561)&gt;1,IF(LEN(E561)&gt;1,IF(LEN(D561)&gt;1,"yes","no"),"no"),"no") ,"no"))</f>
        <v/>
      </c>
      <c r="J561" s="0">
        <f>IF(B561="Issues","yes", IF(B561="Cosmetic Issue", "yes", IF(B561="Perf Issue", "yes","")))</f>
        <v/>
      </c>
      <c r="K561" s="0">
        <f>IF(B561="Dead", "yes","")</f>
        <v/>
      </c>
      <c r="L561" s="0">
        <f>IF(K561="yes", "Dead", IF(LEN(D561)&lt;2,"Loose", (IF(B561="Sold","Shipped",IF(I561="yes","Assembled","Bonded")))))</f>
        <v/>
      </c>
      <c r="M561" s="0">
        <f>if(L561="Shipped",L561, IF(L561="Loose", L561, if(J561="yes", CONCATENATE("Pending ", L561), IF(I561="yes", IF(B561="Internal", "Internal", L561), IF(L561="Bonded", L561, CONCATENATE(L561, " Bonded"))))))</f>
        <v/>
      </c>
      <c r="N561" s="0">
        <f>if(len(C561)&lt;2, "", if(H561="yes", "certified", IF(ISERROR(SEARCH("TE",C561)), "PMI", "TE")))</f>
        <v/>
      </c>
      <c r="O561" s="0">
        <f>IF(L561="Shipped",'Production Log'!K561,"")</f>
        <v/>
      </c>
      <c r="P561" s="0">
        <f>IF(ISERROR(SEARCH("Bonded", M561)), CONCATENATE(M561," ", N561), M561)</f>
        <v/>
      </c>
      <c r="Q561" s="0" t="s">
        <v>143</v>
      </c>
      <c r="R561" s="0">
        <f>'Production Log'!L561</f>
        <v/>
      </c>
      <c r="S561" s="0" t="s">
        <v>155</v>
      </c>
      <c r="T561" s="0">
        <f>'Production Log'!M561</f>
        <v/>
      </c>
      <c r="U561" s="204">
        <f>'Production Log'!K561</f>
        <v/>
      </c>
      <c r="V561" s="204" t="s">
        <v>156</v>
      </c>
      <c r="W561" s="204" t="n"/>
    </row>
    <row r="562">
      <c r="A562" s="0">
        <f>'Production Log'!A562</f>
        <v/>
      </c>
      <c r="B562" s="0">
        <f>'Production Log'!B562</f>
        <v/>
      </c>
      <c r="C562" s="0">
        <f>'Production Log'!F562</f>
        <v/>
      </c>
      <c r="D562" s="0">
        <f>'Production Log'!W562</f>
        <v/>
      </c>
      <c r="E562" s="0">
        <f>'Production Log'!X562</f>
        <v/>
      </c>
      <c r="F562" s="0">
        <f>'Production Log'!Y562</f>
        <v/>
      </c>
      <c r="G562" s="0">
        <f>'Production Log'!Z562</f>
        <v/>
      </c>
      <c r="H562" s="0">
        <f>'Production Log'!C562</f>
        <v/>
      </c>
      <c r="I562" s="0">
        <f>IF(B562="Sold", "yes", IF(LEN(F562)&gt;1,IF(LEN(G562)&gt;1,IF(LEN(E562)&gt;1,IF(LEN(D562)&gt;1,"yes","no"),"no"),"no") ,"no"))</f>
        <v/>
      </c>
      <c r="J562" s="0">
        <f>IF(B562="Issues","yes", IF(B562="Cosmetic Issue", "yes", IF(B562="Perf Issue", "yes","")))</f>
        <v/>
      </c>
      <c r="K562" s="0">
        <f>IF(B562="Dead", "yes","")</f>
        <v/>
      </c>
      <c r="L562" s="0">
        <f>IF(K562="yes", "Dead", IF(LEN(D562)&lt;2,"Loose", (IF(B562="Sold","Shipped",IF(I562="yes","Assembled","Bonded")))))</f>
        <v/>
      </c>
      <c r="M562" s="0">
        <f>if(L562="Shipped",L562, IF(L562="Loose", L562, if(J562="yes", CONCATENATE("Pending ", L562), IF(I562="yes", IF(B562="Internal", "Internal", L562), IF(L562="Bonded", L562, CONCATENATE(L562, " Bonded"))))))</f>
        <v/>
      </c>
      <c r="N562" s="0">
        <f>if(len(C562)&lt;2, "", if(H562="yes", "certified", IF(ISERROR(SEARCH("TE",C562)), "PMI", "TE")))</f>
        <v/>
      </c>
      <c r="O562" s="0">
        <f>IF(L562="Shipped",'Production Log'!K562,"")</f>
        <v/>
      </c>
      <c r="P562" s="0">
        <f>IF(ISERROR(SEARCH("Bonded", M562)), CONCATENATE(M562," ", N562), M562)</f>
        <v/>
      </c>
      <c r="Q562" s="0" t="s">
        <v>143</v>
      </c>
      <c r="R562" s="0">
        <f>'Production Log'!L562</f>
        <v/>
      </c>
      <c r="S562" s="0" t="s">
        <v>148</v>
      </c>
      <c r="T562" s="0">
        <f>'Production Log'!M562</f>
        <v/>
      </c>
      <c r="U562" s="204">
        <f>'Production Log'!K562</f>
        <v/>
      </c>
      <c r="V562" s="204" t="s">
        <v>149</v>
      </c>
      <c r="W562" s="204" t="n"/>
    </row>
    <row r="563">
      <c r="A563" s="0">
        <f>'Production Log'!A563</f>
        <v/>
      </c>
      <c r="B563" s="0">
        <f>'Production Log'!B563</f>
        <v/>
      </c>
      <c r="C563" s="0">
        <f>'Production Log'!F563</f>
        <v/>
      </c>
      <c r="D563" s="0">
        <f>'Production Log'!W563</f>
        <v/>
      </c>
      <c r="E563" s="0">
        <f>'Production Log'!X563</f>
        <v/>
      </c>
      <c r="F563" s="0">
        <f>'Production Log'!Y563</f>
        <v/>
      </c>
      <c r="G563" s="0">
        <f>'Production Log'!Z563</f>
        <v/>
      </c>
      <c r="H563" s="0">
        <f>'Production Log'!C563</f>
        <v/>
      </c>
      <c r="I563" s="0">
        <f>IF(B563="Sold", "yes", IF(LEN(F563)&gt;1,IF(LEN(G563)&gt;1,IF(LEN(E563)&gt;1,IF(LEN(D563)&gt;1,"yes","no"),"no"),"no") ,"no"))</f>
        <v/>
      </c>
      <c r="J563" s="0">
        <f>IF(B563="Issues","yes", IF(B563="Cosmetic Issue", "yes", IF(B563="Perf Issue", "yes","")))</f>
        <v/>
      </c>
      <c r="K563" s="0">
        <f>IF(B563="Dead", "yes","")</f>
        <v/>
      </c>
      <c r="L563" s="0">
        <f>IF(K563="yes", "Dead", IF(LEN(D563)&lt;2,"Loose", (IF(B563="Sold","Shipped",IF(I563="yes","Assembled","Bonded")))))</f>
        <v/>
      </c>
      <c r="M563" s="0">
        <f>if(L563="Shipped",L563, IF(L563="Loose", L563, if(J563="yes", CONCATENATE("Pending ", L563), IF(I563="yes", IF(B563="Internal", "Internal", L563), IF(L563="Bonded", L563, CONCATENATE(L563, " Bonded"))))))</f>
        <v/>
      </c>
      <c r="N563" s="0">
        <f>if(len(C563)&lt;2, "", if(H563="yes", "certified", IF(ISERROR(SEARCH("TE",C563)), "PMI", "TE")))</f>
        <v/>
      </c>
      <c r="O563" s="0">
        <f>IF(L563="Shipped",'Production Log'!K563,"")</f>
        <v/>
      </c>
      <c r="P563" s="0">
        <f>IF(ISERROR(SEARCH("Bonded", M563)), CONCATENATE(M563," ", N563), M563)</f>
        <v/>
      </c>
      <c r="Q563" s="0" t="s">
        <v>143</v>
      </c>
      <c r="R563" s="0">
        <f>'Production Log'!L563</f>
        <v/>
      </c>
      <c r="S563" s="0" t="s">
        <v>148</v>
      </c>
      <c r="T563" s="0">
        <f>'Production Log'!M563</f>
        <v/>
      </c>
      <c r="U563" s="204">
        <f>'Production Log'!K563</f>
        <v/>
      </c>
      <c r="V563" s="204" t="s">
        <v>149</v>
      </c>
      <c r="W563" s="204" t="n"/>
    </row>
    <row r="564">
      <c r="A564" s="0">
        <f>'Production Log'!A564</f>
        <v/>
      </c>
      <c r="B564" s="0">
        <f>'Production Log'!B564</f>
        <v/>
      </c>
      <c r="C564" s="0">
        <f>'Production Log'!F564</f>
        <v/>
      </c>
      <c r="D564" s="0">
        <f>'Production Log'!W564</f>
        <v/>
      </c>
      <c r="E564" s="0">
        <f>'Production Log'!X564</f>
        <v/>
      </c>
      <c r="F564" s="0">
        <f>'Production Log'!Y564</f>
        <v/>
      </c>
      <c r="G564" s="0">
        <f>'Production Log'!Z564</f>
        <v/>
      </c>
      <c r="H564" s="0">
        <f>'Production Log'!C564</f>
        <v/>
      </c>
      <c r="I564" s="0">
        <f>IF(B564="Sold", "yes", IF(LEN(F564)&gt;1,IF(LEN(G564)&gt;1,IF(LEN(E564)&gt;1,IF(LEN(D564)&gt;1,"yes","no"),"no"),"no") ,"no"))</f>
        <v/>
      </c>
      <c r="J564" s="0">
        <f>IF(B564="Issues","yes", IF(B564="Cosmetic Issue", "yes", IF(B564="Perf Issue", "yes","")))</f>
        <v/>
      </c>
      <c r="K564" s="0">
        <f>IF(B564="Dead", "yes","")</f>
        <v/>
      </c>
      <c r="L564" s="0">
        <f>IF(K564="yes", "Dead", IF(LEN(D564)&lt;2,"Loose", (IF(B564="Sold","Shipped",IF(I564="yes","Assembled","Bonded")))))</f>
        <v/>
      </c>
      <c r="M564" s="0">
        <f>if(L564="Shipped",L564, IF(L564="Loose", L564, if(J564="yes", CONCATENATE("Pending ", L564), IF(I564="yes", IF(B564="Internal", "Internal", L564), IF(L564="Bonded", L564, CONCATENATE(L564, " Bonded"))))))</f>
        <v/>
      </c>
      <c r="N564" s="0">
        <f>if(len(C564)&lt;2, "", if(H564="yes", "certified", IF(ISERROR(SEARCH("TE",C564)), "PMI", "TE")))</f>
        <v/>
      </c>
      <c r="O564" s="0">
        <f>IF(L564="Shipped",'Production Log'!K564,"")</f>
        <v/>
      </c>
      <c r="P564" s="0">
        <f>IF(ISERROR(SEARCH("Bonded", M564)), CONCATENATE(M564," ", N564), M564)</f>
        <v/>
      </c>
      <c r="Q564" s="0" t="s">
        <v>143</v>
      </c>
      <c r="R564" s="0">
        <f>'Production Log'!L564</f>
        <v/>
      </c>
      <c r="S564" s="0" t="s">
        <v>148</v>
      </c>
      <c r="T564" s="0">
        <f>'Production Log'!M564</f>
        <v/>
      </c>
      <c r="U564" s="204">
        <f>'Production Log'!K564</f>
        <v/>
      </c>
      <c r="V564" s="204" t="s">
        <v>149</v>
      </c>
      <c r="W564" s="204" t="n"/>
    </row>
    <row r="565">
      <c r="A565" s="0">
        <f>'Production Log'!A565</f>
        <v/>
      </c>
      <c r="B565" s="0">
        <f>'Production Log'!B565</f>
        <v/>
      </c>
      <c r="C565" s="0">
        <f>'Production Log'!F565</f>
        <v/>
      </c>
      <c r="D565" s="0">
        <f>'Production Log'!W565</f>
        <v/>
      </c>
      <c r="E565" s="0">
        <f>'Production Log'!X565</f>
        <v/>
      </c>
      <c r="F565" s="0">
        <f>'Production Log'!Y565</f>
        <v/>
      </c>
      <c r="G565" s="0">
        <f>'Production Log'!Z565</f>
        <v/>
      </c>
      <c r="H565" s="0">
        <f>'Production Log'!C565</f>
        <v/>
      </c>
      <c r="I565" s="0">
        <f>IF(B565="Sold", "yes", IF(LEN(F565)&gt;1,IF(LEN(G565)&gt;1,IF(LEN(E565)&gt;1,IF(LEN(D565)&gt;1,"yes","no"),"no"),"no") ,"no"))</f>
        <v/>
      </c>
      <c r="J565" s="0">
        <f>IF(B565="Issues","yes", IF(B565="Cosmetic Issue", "yes", IF(B565="Perf Issue", "yes","")))</f>
        <v/>
      </c>
      <c r="K565" s="0">
        <f>IF(B565="Dead", "yes","")</f>
        <v/>
      </c>
      <c r="L565" s="0">
        <f>IF(K565="yes", "Dead", IF(LEN(D565)&lt;2,"Loose", (IF(B565="Sold","Shipped",IF(I565="yes","Assembled","Bonded")))))</f>
        <v/>
      </c>
      <c r="M565" s="0">
        <f>if(L565="Shipped",L565, IF(L565="Loose", L565, if(J565="yes", CONCATENATE("Pending ", L565), IF(I565="yes", IF(B565="Internal", "Internal", L565), IF(L565="Bonded", L565, CONCATENATE(L565, " Bonded"))))))</f>
        <v/>
      </c>
      <c r="N565" s="0">
        <f>if(len(C565)&lt;2, "", if(H565="yes", "certified", IF(ISERROR(SEARCH("TE",C565)), "PMI", "TE")))</f>
        <v/>
      </c>
      <c r="O565" s="0">
        <f>IF(L565="Shipped",'Production Log'!K565,"")</f>
        <v/>
      </c>
      <c r="P565" s="0">
        <f>IF(ISERROR(SEARCH("Bonded", M565)), CONCATENATE(M565," ", N565), M565)</f>
        <v/>
      </c>
      <c r="Q565" s="0" t="s">
        <v>143</v>
      </c>
      <c r="R565" s="0">
        <f>'Production Log'!L565</f>
        <v/>
      </c>
      <c r="S565" s="0" t="s">
        <v>148</v>
      </c>
      <c r="T565" s="0">
        <f>'Production Log'!M565</f>
        <v/>
      </c>
      <c r="U565" s="204">
        <f>'Production Log'!K565</f>
        <v/>
      </c>
      <c r="V565" s="204" t="s">
        <v>149</v>
      </c>
      <c r="W565" s="204" t="n"/>
    </row>
    <row r="566">
      <c r="A566" s="0">
        <f>'Production Log'!A566</f>
        <v/>
      </c>
      <c r="B566" s="0">
        <f>'Production Log'!B566</f>
        <v/>
      </c>
      <c r="C566" s="0">
        <f>'Production Log'!F566</f>
        <v/>
      </c>
      <c r="D566" s="0">
        <f>'Production Log'!W566</f>
        <v/>
      </c>
      <c r="E566" s="0">
        <f>'Production Log'!X566</f>
        <v/>
      </c>
      <c r="F566" s="0">
        <f>'Production Log'!Y566</f>
        <v/>
      </c>
      <c r="G566" s="0">
        <f>'Production Log'!Z566</f>
        <v/>
      </c>
      <c r="H566" s="0">
        <f>'Production Log'!C566</f>
        <v/>
      </c>
      <c r="I566" s="0">
        <f>IF(B566="Sold", "yes", IF(LEN(F566)&gt;1,IF(LEN(G566)&gt;1,IF(LEN(E566)&gt;1,IF(LEN(D566)&gt;1,"yes","no"),"no"),"no") ,"no"))</f>
        <v/>
      </c>
      <c r="J566" s="0">
        <f>IF(B566="Issues","yes", IF(B566="Cosmetic Issue", "yes", IF(B566="Perf Issue", "yes","")))</f>
        <v/>
      </c>
      <c r="K566" s="0">
        <f>IF(B566="Dead", "yes","")</f>
        <v/>
      </c>
      <c r="L566" s="0">
        <f>IF(K566="yes", "Dead", IF(LEN(D566)&lt;2,"Loose", (IF(B566="Sold","Shipped",IF(I566="yes","Assembled","Bonded")))))</f>
        <v/>
      </c>
      <c r="M566" s="0">
        <f>if(L566="Shipped",L566, IF(L566="Loose", L566, if(J566="yes", CONCATENATE("Pending ", L566), IF(I566="yes", IF(B566="Internal", "Internal", L566), IF(L566="Bonded", L566, CONCATENATE(L566, " Bonded"))))))</f>
        <v/>
      </c>
      <c r="N566" s="0">
        <f>if(len(C566)&lt;2, "", if(H566="yes", "certified", IF(ISERROR(SEARCH("TE",C566)), "PMI", "TE")))</f>
        <v/>
      </c>
      <c r="O566" s="0">
        <f>IF(L566="Shipped",'Production Log'!K566,"")</f>
        <v/>
      </c>
      <c r="P566" s="0">
        <f>IF(ISERROR(SEARCH("Bonded", M566)), CONCATENATE(M566," ", N566), M566)</f>
        <v/>
      </c>
      <c r="Q566" s="0" t="s">
        <v>143</v>
      </c>
      <c r="R566" s="0">
        <f>'Production Log'!L566</f>
        <v/>
      </c>
      <c r="S566" s="0" t="s">
        <v>117</v>
      </c>
      <c r="T566" s="0">
        <f>'Production Log'!M566</f>
        <v/>
      </c>
      <c r="U566" s="204">
        <f>'Production Log'!K566</f>
        <v/>
      </c>
      <c r="V566" s="204" t="n"/>
      <c r="W566" s="204" t="n"/>
    </row>
    <row r="567">
      <c r="A567" s="0">
        <f>'Production Log'!A567</f>
        <v/>
      </c>
      <c r="B567" s="0">
        <f>'Production Log'!B567</f>
        <v/>
      </c>
      <c r="C567" s="0">
        <f>'Production Log'!F567</f>
        <v/>
      </c>
      <c r="D567" s="0">
        <f>'Production Log'!W567</f>
        <v/>
      </c>
      <c r="E567" s="0">
        <f>'Production Log'!X567</f>
        <v/>
      </c>
      <c r="F567" s="0">
        <f>'Production Log'!Y567</f>
        <v/>
      </c>
      <c r="G567" s="0">
        <f>'Production Log'!Z567</f>
        <v/>
      </c>
      <c r="H567" s="0">
        <f>'Production Log'!C567</f>
        <v/>
      </c>
      <c r="I567" s="0">
        <f>IF(B567="Sold", "yes", IF(LEN(F567)&gt;1,IF(LEN(G567)&gt;1,IF(LEN(E567)&gt;1,IF(LEN(D567)&gt;1,"yes","no"),"no"),"no") ,"no"))</f>
        <v/>
      </c>
      <c r="J567" s="0">
        <f>IF(B567="Issues","yes", IF(B567="Cosmetic Issue", "yes", IF(B567="Perf Issue", "yes","")))</f>
        <v/>
      </c>
      <c r="K567" s="0">
        <f>IF(B567="Dead", "yes","")</f>
        <v/>
      </c>
      <c r="L567" s="0">
        <f>IF(K567="yes", "Dead", IF(LEN(D567)&lt;2,"Loose", (IF(B567="Sold","Shipped",IF(I567="yes","Assembled","Bonded")))))</f>
        <v/>
      </c>
      <c r="M567" s="0">
        <f>if(L567="Shipped",L567, IF(L567="Loose", L567, if(J567="yes", CONCATENATE("Pending ", L567), IF(I567="yes", IF(B567="Internal", "Internal", L567), IF(L567="Bonded", L567, CONCATENATE(L567, " Bonded"))))))</f>
        <v/>
      </c>
      <c r="N567" s="0">
        <f>if(len(C567)&lt;2, "", if(H567="yes", "certified", IF(ISERROR(SEARCH("TE",C567)), "PMI", "TE")))</f>
        <v/>
      </c>
      <c r="O567" s="0">
        <f>IF(L567="Shipped",'Production Log'!K567,"")</f>
        <v/>
      </c>
      <c r="P567" s="0">
        <f>IF(ISERROR(SEARCH("Bonded", M567)), CONCATENATE(M567," ", N567), M567)</f>
        <v/>
      </c>
      <c r="Q567" s="0" t="s">
        <v>143</v>
      </c>
      <c r="R567" s="0">
        <f>'Production Log'!L567</f>
        <v/>
      </c>
      <c r="S567" s="0" t="s">
        <v>148</v>
      </c>
      <c r="T567" s="0">
        <f>'Production Log'!M567</f>
        <v/>
      </c>
      <c r="U567" s="204">
        <f>'Production Log'!K567</f>
        <v/>
      </c>
      <c r="V567" s="204" t="s">
        <v>149</v>
      </c>
      <c r="W567" s="204" t="n"/>
    </row>
    <row r="568">
      <c r="A568" s="0">
        <f>'Production Log'!A568</f>
        <v/>
      </c>
      <c r="B568" s="0">
        <f>'Production Log'!B568</f>
        <v/>
      </c>
      <c r="C568" s="0">
        <f>'Production Log'!F568</f>
        <v/>
      </c>
      <c r="D568" s="0">
        <f>'Production Log'!W568</f>
        <v/>
      </c>
      <c r="E568" s="0">
        <f>'Production Log'!X568</f>
        <v/>
      </c>
      <c r="F568" s="0">
        <f>'Production Log'!Y568</f>
        <v/>
      </c>
      <c r="G568" s="0">
        <f>'Production Log'!Z568</f>
        <v/>
      </c>
      <c r="H568" s="0">
        <f>'Production Log'!C568</f>
        <v/>
      </c>
      <c r="I568" s="0">
        <f>IF(B568="Sold", "yes", IF(LEN(F568)&gt;1,IF(LEN(G568)&gt;1,IF(LEN(E568)&gt;1,IF(LEN(D568)&gt;1,"yes","no"),"no"),"no") ,"no"))</f>
        <v/>
      </c>
      <c r="J568" s="0">
        <f>IF(B568="Issues","yes", IF(B568="Cosmetic Issue", "yes", IF(B568="Perf Issue", "yes","")))</f>
        <v/>
      </c>
      <c r="K568" s="0">
        <f>IF(B568="Dead", "yes","")</f>
        <v/>
      </c>
      <c r="L568" s="0">
        <f>IF(K568="yes", "Dead", IF(LEN(D568)&lt;2,"Loose", (IF(B568="Sold","Shipped",IF(I568="yes","Assembled","Bonded")))))</f>
        <v/>
      </c>
      <c r="M568" s="0">
        <f>if(L568="Shipped",L568, IF(L568="Loose", L568, if(J568="yes", CONCATENATE("Pending ", L568), IF(I568="yes", IF(B568="Internal", "Internal", L568), IF(L568="Bonded", L568, CONCATENATE(L568, " Bonded"))))))</f>
        <v/>
      </c>
      <c r="N568" s="0">
        <f>if(len(C568)&lt;2, "", if(H568="yes", "certified", IF(ISERROR(SEARCH("TE",C568)), "PMI", "TE")))</f>
        <v/>
      </c>
      <c r="O568" s="0">
        <f>IF(L568="Shipped",'Production Log'!K568,"")</f>
        <v/>
      </c>
      <c r="P568" s="0">
        <f>IF(ISERROR(SEARCH("Bonded", M568)), CONCATENATE(M568," ", N568), M568)</f>
        <v/>
      </c>
      <c r="Q568" s="0" t="s">
        <v>143</v>
      </c>
      <c r="R568" s="0">
        <f>'Production Log'!L568</f>
        <v/>
      </c>
      <c r="S568" s="0" t="s">
        <v>148</v>
      </c>
      <c r="T568" s="0">
        <f>'Production Log'!M568</f>
        <v/>
      </c>
      <c r="U568" s="204">
        <f>'Production Log'!K568</f>
        <v/>
      </c>
      <c r="V568" s="204" t="s">
        <v>149</v>
      </c>
      <c r="W568" s="204" t="n"/>
    </row>
    <row r="569">
      <c r="A569" s="0">
        <f>'Production Log'!A569</f>
        <v/>
      </c>
      <c r="B569" s="0">
        <f>'Production Log'!B569</f>
        <v/>
      </c>
      <c r="C569" s="0">
        <f>'Production Log'!F569</f>
        <v/>
      </c>
      <c r="D569" s="0">
        <f>'Production Log'!W569</f>
        <v/>
      </c>
      <c r="E569" s="0">
        <f>'Production Log'!X569</f>
        <v/>
      </c>
      <c r="F569" s="0">
        <f>'Production Log'!Y569</f>
        <v/>
      </c>
      <c r="G569" s="0">
        <f>'Production Log'!Z569</f>
        <v/>
      </c>
      <c r="H569" s="0">
        <f>'Production Log'!C569</f>
        <v/>
      </c>
      <c r="I569" s="0">
        <f>IF(B569="Sold", "yes", IF(LEN(F569)&gt;1,IF(LEN(G569)&gt;1,IF(LEN(E569)&gt;1,IF(LEN(D569)&gt;1,"yes","no"),"no"),"no") ,"no"))</f>
        <v/>
      </c>
      <c r="J569" s="0">
        <f>IF(B569="Issues","yes", IF(B569="Cosmetic Issue", "yes", IF(B569="Perf Issue", "yes","")))</f>
        <v/>
      </c>
      <c r="K569" s="0">
        <f>IF(B569="Dead", "yes","")</f>
        <v/>
      </c>
      <c r="L569" s="0">
        <f>IF(K569="yes", "Dead", IF(LEN(D569)&lt;2,"Loose", (IF(B569="Sold","Shipped",IF(I569="yes","Assembled","Bonded")))))</f>
        <v/>
      </c>
      <c r="M569" s="0">
        <f>if(L569="Shipped",L569, IF(L569="Loose", L569, if(J569="yes", CONCATENATE("Pending ", L569), IF(I569="yes", IF(B569="Internal", "Internal", L569), IF(L569="Bonded", L569, CONCATENATE(L569, " Bonded"))))))</f>
        <v/>
      </c>
      <c r="N569" s="0">
        <f>if(len(C569)&lt;2, "", if(H569="yes", "certified", IF(ISERROR(SEARCH("TE",C569)), "PMI", "TE")))</f>
        <v/>
      </c>
      <c r="O569" s="0">
        <f>IF(L569="Shipped",'Production Log'!K569,"")</f>
        <v/>
      </c>
      <c r="P569" s="0">
        <f>IF(ISERROR(SEARCH("Bonded", M569)), CONCATENATE(M569," ", N569), M569)</f>
        <v/>
      </c>
      <c r="Q569" s="0" t="s">
        <v>143</v>
      </c>
      <c r="R569" s="0">
        <f>'Production Log'!L569</f>
        <v/>
      </c>
      <c r="S569" s="0" t="s">
        <v>148</v>
      </c>
      <c r="T569" s="0">
        <f>'Production Log'!M569</f>
        <v/>
      </c>
      <c r="U569" s="204">
        <f>'Production Log'!K569</f>
        <v/>
      </c>
      <c r="V569" s="204" t="s">
        <v>149</v>
      </c>
      <c r="W569" s="204" t="n"/>
    </row>
    <row r="570">
      <c r="A570" s="0">
        <f>'Production Log'!A570</f>
        <v/>
      </c>
      <c r="B570" s="0">
        <f>'Production Log'!B570</f>
        <v/>
      </c>
      <c r="C570" s="0">
        <f>'Production Log'!F570</f>
        <v/>
      </c>
      <c r="D570" s="0">
        <f>'Production Log'!W570</f>
        <v/>
      </c>
      <c r="E570" s="0">
        <f>'Production Log'!X570</f>
        <v/>
      </c>
      <c r="F570" s="0">
        <f>'Production Log'!Y570</f>
        <v/>
      </c>
      <c r="G570" s="0">
        <f>'Production Log'!Z570</f>
        <v/>
      </c>
      <c r="H570" s="0">
        <f>'Production Log'!C570</f>
        <v/>
      </c>
      <c r="I570" s="0">
        <f>IF(B570="Sold", "yes", IF(LEN(F570)&gt;1,IF(LEN(G570)&gt;1,IF(LEN(E570)&gt;1,IF(LEN(D570)&gt;1,"yes","no"),"no"),"no") ,"no"))</f>
        <v/>
      </c>
      <c r="J570" s="0">
        <f>IF(B570="Issues","yes", IF(B570="Cosmetic Issue", "yes", IF(B570="Perf Issue", "yes","")))</f>
        <v/>
      </c>
      <c r="K570" s="0">
        <f>IF(B570="Dead", "yes","")</f>
        <v/>
      </c>
      <c r="L570" s="0">
        <f>IF(K570="yes", "Dead", IF(LEN(D570)&lt;2,"Loose", (IF(B570="Sold","Shipped",IF(I570="yes","Assembled","Bonded")))))</f>
        <v/>
      </c>
      <c r="M570" s="0">
        <f>if(L570="Shipped",L570, IF(L570="Loose", L570, if(J570="yes", CONCATENATE("Pending ", L570), IF(I570="yes", IF(B570="Internal", "Internal", L570), IF(L570="Bonded", L570, CONCATENATE(L570, " Bonded"))))))</f>
        <v/>
      </c>
      <c r="N570" s="0">
        <f>if(len(C570)&lt;2, "", if(H570="yes", "certified", IF(ISERROR(SEARCH("TE",C570)), "PMI", "TE")))</f>
        <v/>
      </c>
      <c r="O570" s="0">
        <f>IF(L570="Shipped",#REF!,"")</f>
        <v/>
      </c>
      <c r="P570" s="0">
        <f>IF(ISERROR(SEARCH("Bonded", M570)), CONCATENATE(M570," ", N570), M570)</f>
        <v/>
      </c>
      <c r="Q570" s="0" t="s">
        <v>143</v>
      </c>
      <c r="R570" s="0">
        <f>'Production Log'!L570</f>
        <v/>
      </c>
      <c r="S570" s="0" t="s">
        <v>117</v>
      </c>
      <c r="T570" s="0">
        <f>'Production Log'!M570</f>
        <v/>
      </c>
      <c r="U570" s="204">
        <f>'Production Log'!K570</f>
        <v/>
      </c>
      <c r="V570" s="204" t="s">
        <v>139</v>
      </c>
      <c r="W570" s="204" t="n"/>
      <c r="Y570" s="0" t="s">
        <v>158</v>
      </c>
    </row>
    <row r="571">
      <c r="A571" s="0">
        <f>'Production Log'!A571</f>
        <v/>
      </c>
      <c r="B571" s="0">
        <f>'Production Log'!B571</f>
        <v/>
      </c>
      <c r="C571" s="0">
        <f>'Production Log'!F571</f>
        <v/>
      </c>
      <c r="D571" s="0">
        <f>'Production Log'!W571</f>
        <v/>
      </c>
      <c r="E571" s="0">
        <f>'Production Log'!X571</f>
        <v/>
      </c>
      <c r="F571" s="0">
        <f>'Production Log'!Y571</f>
        <v/>
      </c>
      <c r="G571" s="0">
        <f>'Production Log'!Z571</f>
        <v/>
      </c>
      <c r="H571" s="0">
        <f>'Production Log'!C571</f>
        <v/>
      </c>
      <c r="I571" s="0">
        <f>IF(B571="Sold", "yes", IF(LEN(F571)&gt;1,IF(LEN(G571)&gt;1,IF(LEN(E571)&gt;1,IF(LEN(D571)&gt;1,"yes","no"),"no"),"no") ,"no"))</f>
        <v/>
      </c>
      <c r="J571" s="0">
        <f>IF(B571="Issues","yes", IF(B571="Cosmetic Issue", "yes", IF(B571="Perf Issue", "yes","")))</f>
        <v/>
      </c>
      <c r="K571" s="0">
        <f>IF(B571="Dead", "yes","")</f>
        <v/>
      </c>
      <c r="L571" s="0">
        <f>IF(K571="yes", "Dead", IF(LEN(D571)&lt;2,"Loose", (IF(B571="Sold","Shipped",IF(I571="yes","Assembled","Bonded")))))</f>
        <v/>
      </c>
      <c r="M571" s="0">
        <f>if(L571="Shipped",L571, IF(L571="Loose", L571, if(J571="yes", CONCATENATE("Pending ", L571), IF(I571="yes", IF(B571="Internal", "Internal", L571), IF(L571="Bonded", L571, CONCATENATE(L571, " Bonded"))))))</f>
        <v/>
      </c>
      <c r="N571" s="0">
        <f>if(len(C571)&lt;2, "", if(H571="yes", "certified", IF(ISERROR(SEARCH("TE",C571)), "PMI", "TE")))</f>
        <v/>
      </c>
      <c r="O571" s="0">
        <f>IF(L571="Shipped",'Production Log'!K571,"")</f>
        <v/>
      </c>
      <c r="P571" s="0">
        <f>IF(ISERROR(SEARCH("Bonded", M571)), CONCATENATE(M571," ", N571), M571)</f>
        <v/>
      </c>
      <c r="Q571" s="0" t="s">
        <v>143</v>
      </c>
      <c r="R571" s="0">
        <f>'Production Log'!L571</f>
        <v/>
      </c>
      <c r="S571" s="0" t="s">
        <v>148</v>
      </c>
      <c r="T571" s="0">
        <f>'Production Log'!M571</f>
        <v/>
      </c>
      <c r="U571" s="204">
        <f>'Production Log'!K571</f>
        <v/>
      </c>
      <c r="V571" s="204" t="s">
        <v>149</v>
      </c>
      <c r="W571" s="204" t="n"/>
    </row>
    <row r="572">
      <c r="A572" s="0">
        <f>'Production Log'!A572</f>
        <v/>
      </c>
      <c r="B572" s="0">
        <f>'Production Log'!B572</f>
        <v/>
      </c>
      <c r="C572" s="0">
        <f>'Production Log'!F572</f>
        <v/>
      </c>
      <c r="D572" s="0">
        <f>'Production Log'!W572</f>
        <v/>
      </c>
      <c r="E572" s="0">
        <f>'Production Log'!X572</f>
        <v/>
      </c>
      <c r="F572" s="0">
        <f>'Production Log'!Y572</f>
        <v/>
      </c>
      <c r="G572" s="0">
        <f>'Production Log'!Z572</f>
        <v/>
      </c>
      <c r="H572" s="0">
        <f>'Production Log'!C572</f>
        <v/>
      </c>
      <c r="I572" s="0">
        <f>IF(B572="Sold", "yes", IF(LEN(F572)&gt;1,IF(LEN(G572)&gt;1,IF(LEN(E572)&gt;1,IF(LEN(D572)&gt;1,"yes","no"),"no"),"no") ,"no"))</f>
        <v/>
      </c>
      <c r="J572" s="0">
        <f>IF(B572="Issues","yes", IF(B572="Cosmetic Issue", "yes", IF(B572="Perf Issue", "yes","")))</f>
        <v/>
      </c>
      <c r="K572" s="0">
        <f>IF(B572="Dead", "yes","")</f>
        <v/>
      </c>
      <c r="L572" s="0">
        <f>IF(K572="yes", "Dead", IF(LEN(D572)&lt;2,"Loose", (IF(B572="Sold","Shipped",IF(I572="yes","Assembled","Bonded")))))</f>
        <v/>
      </c>
      <c r="M572" s="0">
        <f>if(L572="Shipped",L572, IF(L572="Loose", L572, if(J572="yes", CONCATENATE("Pending ", L572), IF(I572="yes", IF(B572="Internal", "Internal", L572), IF(L572="Bonded", L572, CONCATENATE(L572, " Bonded"))))))</f>
        <v/>
      </c>
      <c r="N572" s="0">
        <f>if(len(C572)&lt;2, "", if(H572="yes", "certified", IF(ISERROR(SEARCH("TE",C572)), "PMI", "TE")))</f>
        <v/>
      </c>
      <c r="O572" s="0">
        <f>IF(L572="Shipped",'Production Log'!K572,"")</f>
        <v/>
      </c>
      <c r="P572" s="0">
        <f>IF(ISERROR(SEARCH("Bonded", M572)), CONCATENATE(M572," ", N572), M572)</f>
        <v/>
      </c>
      <c r="Q572" s="0" t="s">
        <v>143</v>
      </c>
      <c r="R572" s="0">
        <f>'Production Log'!L572</f>
        <v/>
      </c>
      <c r="S572" s="0" t="s">
        <v>151</v>
      </c>
      <c r="T572" s="0">
        <f>'Production Log'!M572</f>
        <v/>
      </c>
      <c r="U572" s="204">
        <f>'Production Log'!K572</f>
        <v/>
      </c>
      <c r="V572" s="204" t="s">
        <v>152</v>
      </c>
      <c r="W572" s="204" t="n"/>
      <c r="Y572" s="204" t="s">
        <v>153</v>
      </c>
    </row>
    <row r="573">
      <c r="A573" s="0">
        <f>'Production Log'!A573</f>
        <v/>
      </c>
      <c r="B573" s="0">
        <f>'Production Log'!B573</f>
        <v/>
      </c>
      <c r="C573" s="0">
        <f>'Production Log'!F573</f>
        <v/>
      </c>
      <c r="D573" s="0">
        <f>'Production Log'!W573</f>
        <v/>
      </c>
      <c r="E573" s="0">
        <f>'Production Log'!X573</f>
        <v/>
      </c>
      <c r="F573" s="0">
        <f>'Production Log'!Y573</f>
        <v/>
      </c>
      <c r="G573" s="0">
        <f>'Production Log'!Z573</f>
        <v/>
      </c>
      <c r="H573" s="0">
        <f>'Production Log'!C573</f>
        <v/>
      </c>
      <c r="I573" s="0">
        <f>IF(B573="Sold", "yes", IF(LEN(F573)&gt;1,IF(LEN(G573)&gt;1,IF(LEN(E573)&gt;1,IF(LEN(D573)&gt;1,"yes","no"),"no"),"no") ,"no"))</f>
        <v/>
      </c>
      <c r="J573" s="0">
        <f>IF(B573="Issues","yes", IF(B573="Cosmetic Issue", "yes", IF(B573="Perf Issue", "yes","")))</f>
        <v/>
      </c>
      <c r="K573" s="0">
        <f>IF(B573="Dead", "yes","")</f>
        <v/>
      </c>
      <c r="L573" s="0">
        <f>IF(K573="yes", "Dead", IF(LEN(D573)&lt;2,"Loose", (IF(B573="Sold","Shipped",IF(I573="yes","Assembled","Bonded")))))</f>
        <v/>
      </c>
      <c r="M573" s="0">
        <f>if(L573="Shipped",L573, IF(L573="Loose", L573, if(J573="yes", CONCATENATE("Pending ", L573), IF(I573="yes", IF(B573="Internal", "Internal", L573), IF(L573="Bonded", L573, CONCATENATE(L573, " Bonded"))))))</f>
        <v/>
      </c>
      <c r="N573" s="0">
        <f>if(len(C573)&lt;2, "", if(H573="yes", "certified", IF(ISERROR(SEARCH("TE",C573)), "PMI", "TE")))</f>
        <v/>
      </c>
      <c r="O573" s="0">
        <f>IF(L573="Shipped",'Production Log'!K573,"")</f>
        <v/>
      </c>
      <c r="P573" s="0">
        <f>IF(ISERROR(SEARCH("Bonded", M573)), CONCATENATE(M573," ", N573), M573)</f>
        <v/>
      </c>
      <c r="Q573" s="0" t="s">
        <v>143</v>
      </c>
      <c r="R573" s="0">
        <f>'Production Log'!L573</f>
        <v/>
      </c>
      <c r="S573" s="0" t="s">
        <v>148</v>
      </c>
      <c r="T573" s="0">
        <f>'Production Log'!M573</f>
        <v/>
      </c>
      <c r="U573" s="204">
        <f>'Production Log'!K573</f>
        <v/>
      </c>
      <c r="V573" s="204" t="s">
        <v>149</v>
      </c>
      <c r="W573" s="204" t="n"/>
    </row>
    <row r="574">
      <c r="A574" s="0">
        <f>'Production Log'!A574</f>
        <v/>
      </c>
      <c r="B574" s="0">
        <f>'Production Log'!B574</f>
        <v/>
      </c>
      <c r="C574" s="0">
        <f>'Production Log'!F574</f>
        <v/>
      </c>
      <c r="D574" s="0">
        <f>'Production Log'!W574</f>
        <v/>
      </c>
      <c r="E574" s="0">
        <f>'Production Log'!X574</f>
        <v/>
      </c>
      <c r="F574" s="0">
        <f>'Production Log'!Y574</f>
        <v/>
      </c>
      <c r="G574" s="0">
        <f>'Production Log'!Z574</f>
        <v/>
      </c>
      <c r="H574" s="0">
        <f>'Production Log'!C574</f>
        <v/>
      </c>
      <c r="I574" s="0">
        <f>IF(B574="Sold", "yes", IF(LEN(F574)&gt;1,IF(LEN(G574)&gt;1,IF(LEN(E574)&gt;1,IF(LEN(D574)&gt;1,"yes","no"),"no"),"no") ,"no"))</f>
        <v/>
      </c>
      <c r="J574" s="0">
        <f>IF(B574="Issues","yes", IF(B574="Cosmetic Issue", "yes", IF(B574="Perf Issue", "yes","")))</f>
        <v/>
      </c>
      <c r="K574" s="0">
        <f>IF(B574="Dead", "yes","")</f>
        <v/>
      </c>
      <c r="L574" s="0">
        <f>IF(K574="yes", "Dead", IF(LEN(D574)&lt;2,"Loose", (IF(B574="Sold","Shipped",IF(I574="yes","Assembled","Bonded")))))</f>
        <v/>
      </c>
      <c r="M574" s="0">
        <f>if(L574="Shipped",L574, IF(L574="Loose", L574, if(J574="yes", CONCATENATE("Pending ", L574), IF(I574="yes", IF(B574="Internal", "Internal", L574), IF(L574="Bonded", L574, CONCATENATE(L574, " Bonded"))))))</f>
        <v/>
      </c>
      <c r="N574" s="0">
        <f>if(len(C574)&lt;2, "", if(H574="yes", "certified", IF(ISERROR(SEARCH("TE",C574)), "PMI", "TE")))</f>
        <v/>
      </c>
      <c r="O574" s="0">
        <f>IF(L574="Shipped",'Production Log'!K574,"")</f>
        <v/>
      </c>
      <c r="P574" s="0">
        <f>IF(ISERROR(SEARCH("Bonded", M574)), CONCATENATE(M574," ", N574), M574)</f>
        <v/>
      </c>
      <c r="Q574" s="0" t="s">
        <v>143</v>
      </c>
      <c r="R574" s="0">
        <f>'Production Log'!L574</f>
        <v/>
      </c>
      <c r="S574" s="0" t="s">
        <v>159</v>
      </c>
      <c r="T574" s="0">
        <f>'Production Log'!M574</f>
        <v/>
      </c>
      <c r="U574" s="204">
        <f>'Production Log'!K574</f>
        <v/>
      </c>
      <c r="V574" s="204" t="s">
        <v>160</v>
      </c>
      <c r="W574" s="204" t="n"/>
    </row>
    <row r="575">
      <c r="A575" s="0">
        <f>'Production Log'!A575</f>
        <v/>
      </c>
      <c r="B575" s="0">
        <f>'Production Log'!B575</f>
        <v/>
      </c>
      <c r="C575" s="0">
        <f>'Production Log'!F575</f>
        <v/>
      </c>
      <c r="D575" s="0">
        <f>'Production Log'!W575</f>
        <v/>
      </c>
      <c r="E575" s="0">
        <f>'Production Log'!X575</f>
        <v/>
      </c>
      <c r="F575" s="0">
        <f>'Production Log'!Y575</f>
        <v/>
      </c>
      <c r="G575" s="0">
        <f>'Production Log'!Z575</f>
        <v/>
      </c>
      <c r="H575" s="0">
        <f>'Production Log'!C575</f>
        <v/>
      </c>
      <c r="I575" s="0">
        <f>IF(B575="Sold", "yes", IF(LEN(F575)&gt;1,IF(LEN(G575)&gt;1,IF(LEN(E575)&gt;1,IF(LEN(D575)&gt;1,"yes","no"),"no"),"no") ,"no"))</f>
        <v/>
      </c>
      <c r="J575" s="0">
        <f>IF(B575="Issues","yes", IF(B575="Cosmetic Issue", "yes", IF(B575="Perf Issue", "yes","")))</f>
        <v/>
      </c>
      <c r="K575" s="0">
        <f>IF(B575="Dead", "yes","")</f>
        <v/>
      </c>
      <c r="L575" s="0">
        <f>IF(K575="yes", "Dead", IF(LEN(D575)&lt;2,"Loose", (IF(B575="Sold","Shipped",IF(I575="yes","Assembled","Bonded")))))</f>
        <v/>
      </c>
      <c r="M575" s="0">
        <f>if(L575="Shipped",L575, IF(L575="Loose", L575, if(J575="yes", CONCATENATE("Pending ", L575), IF(I575="yes", IF(B575="Internal", "Internal", L575), IF(L575="Bonded", L575, CONCATENATE(L575, " Bonded"))))))</f>
        <v/>
      </c>
      <c r="N575" s="0">
        <f>if(len(C575)&lt;2, "", if(H575="yes", "certified", IF(ISERROR(SEARCH("TE",C575)), "PMI", "TE")))</f>
        <v/>
      </c>
      <c r="O575" s="0">
        <f>IF(L575="Shipped",'Production Log'!K575,"")</f>
        <v/>
      </c>
      <c r="P575" s="0">
        <f>IF(ISERROR(SEARCH("Bonded", M575)), CONCATENATE(M575," ", N575), M575)</f>
        <v/>
      </c>
      <c r="Q575" s="0" t="s">
        <v>143</v>
      </c>
      <c r="R575" s="0">
        <f>'Production Log'!L575</f>
        <v/>
      </c>
      <c r="S575" s="0" t="s">
        <v>159</v>
      </c>
      <c r="T575" s="0">
        <f>'Production Log'!M575</f>
        <v/>
      </c>
      <c r="U575" s="204">
        <f>'Production Log'!K575</f>
        <v/>
      </c>
      <c r="V575" s="204" t="s">
        <v>160</v>
      </c>
      <c r="W575" s="204" t="n"/>
    </row>
    <row r="576">
      <c r="A576" s="0">
        <f>'Production Log'!A576</f>
        <v/>
      </c>
      <c r="B576" s="0">
        <f>'Production Log'!B576</f>
        <v/>
      </c>
      <c r="C576" s="0">
        <f>'Production Log'!F576</f>
        <v/>
      </c>
      <c r="D576" s="0">
        <f>'Production Log'!W576</f>
        <v/>
      </c>
      <c r="E576" s="0">
        <f>'Production Log'!X576</f>
        <v/>
      </c>
      <c r="F576" s="0">
        <f>'Production Log'!Y576</f>
        <v/>
      </c>
      <c r="G576" s="0">
        <f>'Production Log'!Z576</f>
        <v/>
      </c>
      <c r="H576" s="0">
        <f>'Production Log'!C576</f>
        <v/>
      </c>
      <c r="I576" s="0">
        <f>IF(B576="Sold", "yes", IF(LEN(F576)&gt;1,IF(LEN(G576)&gt;1,IF(LEN(E576)&gt;1,IF(LEN(D576)&gt;1,"yes","no"),"no"),"no") ,"no"))</f>
        <v/>
      </c>
      <c r="J576" s="0">
        <f>IF(B576="Issues","yes", IF(B576="Cosmetic Issue", "yes", IF(B576="Perf Issue", "yes","")))</f>
        <v/>
      </c>
      <c r="K576" s="0">
        <f>IF(B576="Dead", "yes","")</f>
        <v/>
      </c>
      <c r="L576" s="0">
        <f>IF(K576="yes", "Dead", IF(LEN(D576)&lt;2,"Loose", (IF(B576="Sold","Shipped",IF(I576="yes","Assembled","Bonded")))))</f>
        <v/>
      </c>
      <c r="M576" s="0">
        <f>if(L576="Shipped",L576, IF(L576="Loose", L576, if(J576="yes", CONCATENATE("Pending ", L576), IF(I576="yes", IF(B576="Internal", "Internal", L576), IF(L576="Bonded", L576, CONCATENATE(L576, " Bonded"))))))</f>
        <v/>
      </c>
      <c r="N576" s="0">
        <f>if(len(C576)&lt;2, "", if(H576="yes", "certified", IF(ISERROR(SEARCH("TE",C576)), "PMI", "TE")))</f>
        <v/>
      </c>
      <c r="O576" s="0">
        <f>IF(L576="Shipped",'Production Log'!K576,"")</f>
        <v/>
      </c>
      <c r="P576" s="0">
        <f>IF(ISERROR(SEARCH("Bonded", M576)), CONCATENATE(M576," ", N576), M576)</f>
        <v/>
      </c>
      <c r="Q576" s="0" t="s">
        <v>143</v>
      </c>
      <c r="R576" s="0">
        <f>'Production Log'!L576</f>
        <v/>
      </c>
      <c r="S576" s="0" t="s">
        <v>159</v>
      </c>
      <c r="T576" s="0">
        <f>'Production Log'!M576</f>
        <v/>
      </c>
      <c r="U576" s="204">
        <f>'Production Log'!K576</f>
        <v/>
      </c>
      <c r="V576" s="204" t="s">
        <v>160</v>
      </c>
      <c r="W576" s="204" t="n"/>
    </row>
    <row r="577">
      <c r="A577" s="0">
        <f>'Production Log'!A577</f>
        <v/>
      </c>
      <c r="B577" s="0">
        <f>'Production Log'!B577</f>
        <v/>
      </c>
      <c r="C577" s="0">
        <f>'Production Log'!F577</f>
        <v/>
      </c>
      <c r="D577" s="0">
        <f>'Production Log'!W577</f>
        <v/>
      </c>
      <c r="E577" s="0">
        <f>'Production Log'!X577</f>
        <v/>
      </c>
      <c r="F577" s="0">
        <f>'Production Log'!Y577</f>
        <v/>
      </c>
      <c r="G577" s="0">
        <f>'Production Log'!Z577</f>
        <v/>
      </c>
      <c r="H577" s="0">
        <f>'Production Log'!C577</f>
        <v/>
      </c>
      <c r="I577" s="0">
        <f>IF(B577="Sold", "yes", IF(LEN(F577)&gt;1,IF(LEN(G577)&gt;1,IF(LEN(E577)&gt;1,IF(LEN(D577)&gt;1,"yes","no"),"no"),"no") ,"no"))</f>
        <v/>
      </c>
      <c r="J577" s="0">
        <f>IF(B577="Issues","yes", IF(B577="Cosmetic Issue", "yes", IF(B577="Perf Issue", "yes","")))</f>
        <v/>
      </c>
      <c r="K577" s="0">
        <f>IF(B577="Dead", "yes","")</f>
        <v/>
      </c>
      <c r="L577" s="0">
        <f>IF(K577="yes", "Dead", IF(LEN(D577)&lt;2,"Loose", (IF(B577="Sold","Shipped",IF(I577="yes","Assembled","Bonded")))))</f>
        <v/>
      </c>
      <c r="M577" s="0">
        <f>if(L577="Shipped",L577, IF(L577="Loose", L577, if(J577="yes", CONCATENATE("Pending ", L577), IF(I577="yes", IF(B577="Internal", "Internal", L577), IF(L577="Bonded", L577, CONCATENATE(L577, " Bonded"))))))</f>
        <v/>
      </c>
      <c r="N577" s="0">
        <f>if(len(C577)&lt;2, "", if(H577="yes", "certified", IF(ISERROR(SEARCH("TE",C577)), "PMI", "TE")))</f>
        <v/>
      </c>
      <c r="O577" s="0">
        <f>IF(L577="Shipped",'Production Log'!K577,"")</f>
        <v/>
      </c>
      <c r="P577" s="0">
        <f>IF(ISERROR(SEARCH("Bonded", M577)), CONCATENATE(M577," ", N577), M577)</f>
        <v/>
      </c>
      <c r="Q577" s="0" t="s">
        <v>143</v>
      </c>
      <c r="R577" s="0">
        <f>'Production Log'!L577</f>
        <v/>
      </c>
      <c r="S577" s="0" t="s">
        <v>159</v>
      </c>
      <c r="T577" s="0">
        <f>'Production Log'!M577</f>
        <v/>
      </c>
      <c r="U577" s="204">
        <f>'Production Log'!K577</f>
        <v/>
      </c>
      <c r="V577" s="204" t="s">
        <v>160</v>
      </c>
      <c r="W577" s="204" t="n"/>
    </row>
    <row r="578">
      <c r="A578" s="0">
        <f>'Production Log'!A578</f>
        <v/>
      </c>
      <c r="B578" s="0">
        <f>'Production Log'!B578</f>
        <v/>
      </c>
      <c r="C578" s="0">
        <f>'Production Log'!F578</f>
        <v/>
      </c>
      <c r="D578" s="0">
        <f>'Production Log'!W578</f>
        <v/>
      </c>
      <c r="E578" s="0">
        <f>'Production Log'!X578</f>
        <v/>
      </c>
      <c r="F578" s="0">
        <f>'Production Log'!Y578</f>
        <v/>
      </c>
      <c r="G578" s="0">
        <f>'Production Log'!Z578</f>
        <v/>
      </c>
      <c r="H578" s="0">
        <f>'Production Log'!C578</f>
        <v/>
      </c>
      <c r="I578" s="0">
        <f>IF(B578="Sold", "yes", IF(LEN(F578)&gt;1,IF(LEN(G578)&gt;1,IF(LEN(E578)&gt;1,IF(LEN(D578)&gt;1,"yes","no"),"no"),"no") ,"no"))</f>
        <v/>
      </c>
      <c r="J578" s="0">
        <f>IF(B578="Issues","yes", IF(B578="Cosmetic Issue", "yes", IF(B578="Perf Issue", "yes","")))</f>
        <v/>
      </c>
      <c r="K578" s="0">
        <f>IF(B578="Dead", "yes","")</f>
        <v/>
      </c>
      <c r="L578" s="0">
        <f>IF(K578="yes", "Dead", IF(LEN(D578)&lt;2,"Loose", (IF(B578="Sold","Shipped",IF(I578="yes","Assembled","Bonded")))))</f>
        <v/>
      </c>
      <c r="M578" s="0">
        <f>if(L578="Shipped",L578, IF(L578="Loose", L578, if(J578="yes", CONCATENATE("Pending ", L578), IF(I578="yes", IF(B578="Internal", "Internal", L578), IF(L578="Bonded", L578, CONCATENATE(L578, " Bonded"))))))</f>
        <v/>
      </c>
      <c r="N578" s="0">
        <f>if(len(C578)&lt;2, "", if(H578="yes", "certified", IF(ISERROR(SEARCH("TE",C578)), "PMI", "TE")))</f>
        <v/>
      </c>
      <c r="O578" s="0">
        <f>IF(L578="Shipped",'Production Log'!K578,"")</f>
        <v/>
      </c>
      <c r="P578" s="0">
        <f>IF(ISERROR(SEARCH("Bonded", M578)), CONCATENATE(M578," ", N578), M578)</f>
        <v/>
      </c>
      <c r="Q578" s="0" t="s">
        <v>143</v>
      </c>
      <c r="R578" s="0">
        <f>'Production Log'!L578</f>
        <v/>
      </c>
      <c r="S578" s="0" t="s">
        <v>159</v>
      </c>
      <c r="T578" s="0">
        <f>'Production Log'!M578</f>
        <v/>
      </c>
      <c r="U578" s="204">
        <f>'Production Log'!K578</f>
        <v/>
      </c>
      <c r="V578" s="204" t="s">
        <v>160</v>
      </c>
      <c r="W578" s="204" t="n"/>
    </row>
    <row r="579">
      <c r="A579" s="0">
        <f>'Production Log'!A579</f>
        <v/>
      </c>
      <c r="B579" s="0">
        <f>'Production Log'!B579</f>
        <v/>
      </c>
      <c r="C579" s="0">
        <f>'Production Log'!F579</f>
        <v/>
      </c>
      <c r="D579" s="0">
        <f>'Production Log'!W579</f>
        <v/>
      </c>
      <c r="E579" s="0">
        <f>'Production Log'!X579</f>
        <v/>
      </c>
      <c r="F579" s="0">
        <f>'Production Log'!Y579</f>
        <v/>
      </c>
      <c r="G579" s="0">
        <f>'Production Log'!Z579</f>
        <v/>
      </c>
      <c r="H579" s="0">
        <f>'Production Log'!C579</f>
        <v/>
      </c>
      <c r="I579" s="0">
        <f>IF(B579="Sold", "yes", IF(LEN(F579)&gt;1,IF(LEN(G579)&gt;1,IF(LEN(E579)&gt;1,IF(LEN(D579)&gt;1,"yes","no"),"no"),"no") ,"no"))</f>
        <v/>
      </c>
      <c r="J579" s="0">
        <f>IF(B579="Issues","yes", IF(B579="Cosmetic Issue", "yes", IF(B579="Perf Issue", "yes","")))</f>
        <v/>
      </c>
      <c r="K579" s="0">
        <f>IF(B579="Dead", "yes","")</f>
        <v/>
      </c>
      <c r="L579" s="0">
        <f>IF(K579="yes", "Dead", IF(LEN(D579)&lt;2,"Loose", (IF(B579="Sold","Shipped",IF(I579="yes","Assembled","Bonded")))))</f>
        <v/>
      </c>
      <c r="M579" s="0">
        <f>if(L579="Shipped",L579, IF(L579="Loose", L579, if(J579="yes", CONCATENATE("Pending ", L579), IF(I579="yes", IF(B579="Internal", "Internal", L579), IF(L579="Bonded", L579, CONCATENATE(L579, " Bonded"))))))</f>
        <v/>
      </c>
      <c r="N579" s="0">
        <f>if(len(C579)&lt;2, "", if(H579="yes", "certified", IF(ISERROR(SEARCH("TE",C579)), "PMI", "TE")))</f>
        <v/>
      </c>
      <c r="O579" s="0">
        <f>IF(L579="Shipped",'Production Log'!K579,"")</f>
        <v/>
      </c>
      <c r="P579" s="0">
        <f>IF(ISERROR(SEARCH("Bonded", M579)), CONCATENATE(M579," ", N579), M579)</f>
        <v/>
      </c>
      <c r="Q579" s="0" t="s">
        <v>143</v>
      </c>
      <c r="R579" s="0">
        <f>'Production Log'!L579</f>
        <v/>
      </c>
      <c r="S579" s="0" t="s">
        <v>159</v>
      </c>
      <c r="T579" s="0">
        <f>'Production Log'!M579</f>
        <v/>
      </c>
      <c r="U579" s="204">
        <f>'Production Log'!K579</f>
        <v/>
      </c>
      <c r="V579" s="204" t="s">
        <v>160</v>
      </c>
      <c r="W579" s="204" t="n"/>
    </row>
    <row r="580">
      <c r="A580" s="0">
        <f>'Production Log'!A580</f>
        <v/>
      </c>
      <c r="B580" s="0">
        <f>'Production Log'!B580</f>
        <v/>
      </c>
      <c r="C580" s="0">
        <f>'Production Log'!F580</f>
        <v/>
      </c>
      <c r="D580" s="0">
        <f>'Production Log'!W580</f>
        <v/>
      </c>
      <c r="E580" s="0">
        <f>'Production Log'!X580</f>
        <v/>
      </c>
      <c r="F580" s="0">
        <f>'Production Log'!Y580</f>
        <v/>
      </c>
      <c r="G580" s="0">
        <f>'Production Log'!Z580</f>
        <v/>
      </c>
      <c r="H580" s="0">
        <f>'Production Log'!C580</f>
        <v/>
      </c>
      <c r="I580" s="0">
        <f>IF(B580="Sold", "yes", IF(LEN(F580)&gt;1,IF(LEN(G580)&gt;1,IF(LEN(E580)&gt;1,IF(LEN(D580)&gt;1,"yes","no"),"no"),"no") ,"no"))</f>
        <v/>
      </c>
      <c r="J580" s="0">
        <f>IF(B580="Issues","yes", IF(B580="Cosmetic Issue", "yes", IF(B580="Perf Issue", "yes","")))</f>
        <v/>
      </c>
      <c r="K580" s="0">
        <f>IF(B580="Dead", "yes","")</f>
        <v/>
      </c>
      <c r="L580" s="0">
        <f>IF(K580="yes", "Dead", IF(LEN(D580)&lt;2,"Loose", (IF(B580="Sold","Shipped",IF(I580="yes","Assembled","Bonded")))))</f>
        <v/>
      </c>
      <c r="M580" s="0">
        <f>if(L580="Shipped",L580, IF(L580="Loose", L580, if(J580="yes", CONCATENATE("Pending ", L580), IF(I580="yes", IF(B580="Internal", "Internal", L580), IF(L580="Bonded", L580, CONCATENATE(L580, " Bonded"))))))</f>
        <v/>
      </c>
      <c r="N580" s="0">
        <f>if(len(C580)&lt;2, "", if(H580="yes", "certified", IF(ISERROR(SEARCH("TE",C580)), "PMI", "TE")))</f>
        <v/>
      </c>
      <c r="O580" s="0">
        <f>IF(L580="Shipped",'Production Log'!K580,"")</f>
        <v/>
      </c>
      <c r="P580" s="0">
        <f>IF(ISERROR(SEARCH("Bonded", M580)), CONCATENATE(M580," ", N580), M580)</f>
        <v/>
      </c>
      <c r="Q580" s="0" t="s">
        <v>143</v>
      </c>
      <c r="R580" s="0">
        <f>'Production Log'!L580</f>
        <v/>
      </c>
      <c r="S580" s="0" t="s">
        <v>159</v>
      </c>
      <c r="T580" s="0">
        <f>'Production Log'!M580</f>
        <v/>
      </c>
      <c r="U580" s="204">
        <f>'Production Log'!K580</f>
        <v/>
      </c>
      <c r="V580" s="204" t="s">
        <v>160</v>
      </c>
      <c r="W580" s="204" t="n"/>
    </row>
    <row r="581">
      <c r="A581" s="0">
        <f>'Production Log'!A581</f>
        <v/>
      </c>
      <c r="B581" s="0">
        <f>'Production Log'!B581</f>
        <v/>
      </c>
      <c r="C581" s="0">
        <f>'Production Log'!F581</f>
        <v/>
      </c>
      <c r="D581" s="0">
        <f>'Production Log'!W581</f>
        <v/>
      </c>
      <c r="E581" s="0">
        <f>'Production Log'!X581</f>
        <v/>
      </c>
      <c r="F581" s="0">
        <f>'Production Log'!Y581</f>
        <v/>
      </c>
      <c r="G581" s="0">
        <f>'Production Log'!Z581</f>
        <v/>
      </c>
      <c r="H581" s="0">
        <f>'Production Log'!C581</f>
        <v/>
      </c>
      <c r="I581" s="0">
        <f>IF(B581="Sold", "yes", IF(LEN(F581)&gt;1,IF(LEN(G581)&gt;1,IF(LEN(E581)&gt;1,IF(LEN(D581)&gt;1,"yes","no"),"no"),"no") ,"no"))</f>
        <v/>
      </c>
      <c r="J581" s="0">
        <f>IF(B581="Issues","yes", IF(B581="Cosmetic Issue", "yes", IF(B581="Perf Issue", "yes","")))</f>
        <v/>
      </c>
      <c r="K581" s="0">
        <f>IF(B581="Dead", "yes","")</f>
        <v/>
      </c>
      <c r="L581" s="0">
        <f>IF(K581="yes", "Dead", IF(LEN(D581)&lt;2,"Loose", (IF(B581="Sold","Shipped",IF(I581="yes","Assembled","Bonded")))))</f>
        <v/>
      </c>
      <c r="M581" s="0">
        <f>if(L581="Shipped",L581, IF(L581="Loose", L581, if(J581="yes", CONCATENATE("Pending ", L581), IF(I581="yes", IF(B581="Internal", "Internal", L581), IF(L581="Bonded", L581, CONCATENATE(L581, " Bonded"))))))</f>
        <v/>
      </c>
      <c r="N581" s="0">
        <f>if(len(C581)&lt;2, "", if(H581="yes", "certified", IF(ISERROR(SEARCH("TE",C581)), "PMI", "TE")))</f>
        <v/>
      </c>
      <c r="O581" s="0">
        <f>IF(L581="Shipped",'Production Log'!K581,"")</f>
        <v/>
      </c>
      <c r="P581" s="0">
        <f>IF(ISERROR(SEARCH("Bonded", M581)), CONCATENATE(M581," ", N581), M581)</f>
        <v/>
      </c>
      <c r="Q581" s="0" t="s">
        <v>143</v>
      </c>
      <c r="R581" s="0">
        <f>'Production Log'!L581</f>
        <v/>
      </c>
      <c r="S581" s="204" t="s">
        <v>161</v>
      </c>
      <c r="T581" s="0">
        <f>'Production Log'!M581</f>
        <v/>
      </c>
      <c r="U581" s="204">
        <f>'Production Log'!K581</f>
        <v/>
      </c>
      <c r="V581" s="204" t="s">
        <v>162</v>
      </c>
      <c r="W581" s="204" t="n"/>
    </row>
    <row r="582">
      <c r="A582" s="0">
        <f>'Production Log'!A582</f>
        <v/>
      </c>
      <c r="B582" s="0">
        <f>'Production Log'!B582</f>
        <v/>
      </c>
      <c r="C582" s="0">
        <f>'Production Log'!F582</f>
        <v/>
      </c>
      <c r="D582" s="0">
        <f>'Production Log'!W582</f>
        <v/>
      </c>
      <c r="E582" s="0">
        <f>'Production Log'!X582</f>
        <v/>
      </c>
      <c r="F582" s="0">
        <f>'Production Log'!Y582</f>
        <v/>
      </c>
      <c r="G582" s="0">
        <f>'Production Log'!Z582</f>
        <v/>
      </c>
      <c r="H582" s="0">
        <f>'Production Log'!C582</f>
        <v/>
      </c>
      <c r="I582" s="0">
        <f>IF(B582="Sold", "yes", IF(LEN(F582)&gt;1,IF(LEN(G582)&gt;1,IF(LEN(E582)&gt;1,IF(LEN(D582)&gt;1,"yes","no"),"no"),"no") ,"no"))</f>
        <v/>
      </c>
      <c r="J582" s="0">
        <f>IF(B582="Issues","yes", IF(B582="Cosmetic Issue", "yes", IF(B582="Perf Issue", "yes","")))</f>
        <v/>
      </c>
      <c r="K582" s="0">
        <f>IF(B582="Dead", "yes","")</f>
        <v/>
      </c>
      <c r="L582" s="0">
        <f>IF(K582="yes", "Dead", IF(LEN(D582)&lt;2,"Loose", (IF(B582="Sold","Shipped",IF(I582="yes","Assembled","Bonded")))))</f>
        <v/>
      </c>
      <c r="M582" s="0">
        <f>if(L582="Shipped",L582, IF(L582="Loose", L582, if(J582="yes", CONCATENATE("Pending ", L582), IF(I582="yes", IF(B582="Internal", "Internal", L582), IF(L582="Bonded", L582, CONCATENATE(L582, " Bonded"))))))</f>
        <v/>
      </c>
      <c r="N582" s="0">
        <f>if(len(C582)&lt;2, "", if(H582="yes", "certified", IF(ISERROR(SEARCH("TE",C582)), "PMI", "TE")))</f>
        <v/>
      </c>
      <c r="O582" s="0">
        <f>IF(L582="Shipped",'Production Log'!K582,"")</f>
        <v/>
      </c>
      <c r="P582" s="0">
        <f>IF(ISERROR(SEARCH("Bonded", M582)), CONCATENATE(M582," ", N582), M582)</f>
        <v/>
      </c>
      <c r="Q582" s="0" t="s">
        <v>143</v>
      </c>
      <c r="R582" s="0">
        <f>'Production Log'!L582</f>
        <v/>
      </c>
      <c r="S582" s="204" t="s">
        <v>161</v>
      </c>
      <c r="T582" s="0">
        <f>'Production Log'!M582</f>
        <v/>
      </c>
      <c r="U582" s="204">
        <f>'Production Log'!K582</f>
        <v/>
      </c>
      <c r="V582" s="204" t="n"/>
      <c r="W582" s="204" t="n"/>
    </row>
    <row r="583">
      <c r="A583" s="0">
        <f>'Production Log'!A583</f>
        <v/>
      </c>
      <c r="B583" s="0">
        <f>'Production Log'!B583</f>
        <v/>
      </c>
      <c r="C583" s="0">
        <f>'Production Log'!F583</f>
        <v/>
      </c>
      <c r="D583" s="0">
        <f>'Production Log'!W583</f>
        <v/>
      </c>
      <c r="E583" s="0">
        <f>'Production Log'!X583</f>
        <v/>
      </c>
      <c r="F583" s="0">
        <f>'Production Log'!Y583</f>
        <v/>
      </c>
      <c r="G583" s="0">
        <f>'Production Log'!Z583</f>
        <v/>
      </c>
      <c r="H583" s="0">
        <f>'Production Log'!C583</f>
        <v/>
      </c>
      <c r="I583" s="0">
        <f>IF(B583="Sold", "yes", IF(LEN(F583)&gt;1,IF(LEN(G583)&gt;1,IF(LEN(E583)&gt;1,IF(LEN(D583)&gt;1,"yes","no"),"no"),"no") ,"no"))</f>
        <v/>
      </c>
      <c r="J583" s="0">
        <f>IF(B583="Issues","yes", IF(B583="Cosmetic Issue", "yes", IF(B583="Perf Issue", "yes","")))</f>
        <v/>
      </c>
      <c r="K583" s="0">
        <f>IF(B583="Dead", "yes","")</f>
        <v/>
      </c>
      <c r="L583" s="0">
        <f>IF(K583="yes", "Dead", IF(LEN(D583)&lt;2,"Loose", (IF(B583="Sold","Shipped",IF(I583="yes","Assembled","Bonded")))))</f>
        <v/>
      </c>
      <c r="M583" s="0">
        <f>if(L583="Shipped",L583, IF(L583="Loose", L583, if(J583="yes", CONCATENATE("Pending ", L583), IF(I583="yes", IF(B583="Internal", "Internal", L583), IF(L583="Bonded", L583, CONCATENATE(L583, " Bonded"))))))</f>
        <v/>
      </c>
      <c r="N583" s="0">
        <f>if(len(C583)&lt;2, "", if(H583="yes", "certified", IF(ISERROR(SEARCH("TE",C583)), "PMI", "TE")))</f>
        <v/>
      </c>
      <c r="O583" s="0">
        <f>IF(L583="Shipped",'Production Log'!K583,"")</f>
        <v/>
      </c>
      <c r="P583" s="0">
        <f>IF(ISERROR(SEARCH("Bonded", M583)), CONCATENATE(M583," ", N583), M583)</f>
        <v/>
      </c>
      <c r="Q583" s="0" t="s">
        <v>143</v>
      </c>
      <c r="R583" s="0">
        <f>'Production Log'!L583</f>
        <v/>
      </c>
      <c r="S583" s="0" t="s">
        <v>159</v>
      </c>
      <c r="T583" s="0">
        <f>'Production Log'!M583</f>
        <v/>
      </c>
      <c r="U583" s="204">
        <f>'Production Log'!K583</f>
        <v/>
      </c>
      <c r="V583" s="204" t="s">
        <v>160</v>
      </c>
      <c r="W583" s="204" t="n"/>
    </row>
    <row r="584">
      <c r="A584" s="0">
        <f>'Production Log'!A584</f>
        <v/>
      </c>
      <c r="B584" s="0">
        <f>'Production Log'!B584</f>
        <v/>
      </c>
      <c r="C584" s="0">
        <f>'Production Log'!F584</f>
        <v/>
      </c>
      <c r="D584" s="0">
        <f>'Production Log'!W584</f>
        <v/>
      </c>
      <c r="E584" s="0">
        <f>'Production Log'!X584</f>
        <v/>
      </c>
      <c r="F584" s="0">
        <f>'Production Log'!Y584</f>
        <v/>
      </c>
      <c r="G584" s="0">
        <f>'Production Log'!Z584</f>
        <v/>
      </c>
      <c r="H584" s="0">
        <f>'Production Log'!C584</f>
        <v/>
      </c>
      <c r="I584" s="0">
        <f>IF(B584="Sold", "yes", IF(LEN(F584)&gt;1,IF(LEN(G584)&gt;1,IF(LEN(E584)&gt;1,IF(LEN(D584)&gt;1,"yes","no"),"no"),"no") ,"no"))</f>
        <v/>
      </c>
      <c r="J584" s="0">
        <f>IF(B584="Issues","yes", IF(B584="Cosmetic Issue", "yes", IF(B584="Perf Issue", "yes","")))</f>
        <v/>
      </c>
      <c r="K584" s="0">
        <f>IF(B584="Dead", "yes","")</f>
        <v/>
      </c>
      <c r="L584" s="0">
        <f>IF(K584="yes", "Dead", IF(LEN(D584)&lt;2,"Loose", (IF(B584="Sold","Shipped",IF(I584="yes","Assembled","Bonded")))))</f>
        <v/>
      </c>
      <c r="M584" s="0">
        <f>if(L584="Shipped",L584, IF(L584="Loose", L584, if(J584="yes", CONCATENATE("Pending ", L584), IF(I584="yes", IF(B584="Internal", "Internal", L584), IF(L584="Bonded", L584, CONCATENATE(L584, " Bonded"))))))</f>
        <v/>
      </c>
      <c r="N584" s="0">
        <f>if(len(C584)&lt;2, "", if(H584="yes", "certified", IF(ISERROR(SEARCH("TE",C584)), "PMI", "TE")))</f>
        <v/>
      </c>
      <c r="O584" s="0">
        <f>IF(L584="Shipped",'Production Log'!K584,"")</f>
        <v/>
      </c>
      <c r="P584" s="0">
        <f>IF(ISERROR(SEARCH("Bonded", M584)), CONCATENATE(M584," ", N584), M584)</f>
        <v/>
      </c>
      <c r="Q584" s="0" t="s">
        <v>143</v>
      </c>
      <c r="R584" s="0">
        <f>'Production Log'!L584</f>
        <v/>
      </c>
      <c r="S584" s="0" t="s">
        <v>159</v>
      </c>
      <c r="T584" s="0">
        <f>'Production Log'!M584</f>
        <v/>
      </c>
      <c r="U584" s="204">
        <f>'Production Log'!K584</f>
        <v/>
      </c>
      <c r="V584" s="204" t="s">
        <v>160</v>
      </c>
      <c r="W584" s="204" t="n"/>
    </row>
    <row r="585">
      <c r="A585" s="0">
        <f>'Production Log'!A585</f>
        <v/>
      </c>
      <c r="B585" s="0">
        <f>'Production Log'!B585</f>
        <v/>
      </c>
      <c r="C585" s="0">
        <f>'Production Log'!F585</f>
        <v/>
      </c>
      <c r="D585" s="0">
        <f>'Production Log'!W585</f>
        <v/>
      </c>
      <c r="E585" s="0">
        <f>'Production Log'!X585</f>
        <v/>
      </c>
      <c r="F585" s="0">
        <f>'Production Log'!Y585</f>
        <v/>
      </c>
      <c r="G585" s="0">
        <f>'Production Log'!Z585</f>
        <v/>
      </c>
      <c r="H585" s="0">
        <f>'Production Log'!C585</f>
        <v/>
      </c>
      <c r="I585" s="0">
        <f>IF(B585="Sold", "yes", IF(LEN(F585)&gt;1,IF(LEN(G585)&gt;1,IF(LEN(E585)&gt;1,IF(LEN(D585)&gt;1,"yes","no"),"no"),"no") ,"no"))</f>
        <v/>
      </c>
      <c r="J585" s="0">
        <f>IF(B585="Issues","yes", IF(B585="Cosmetic Issue", "yes", IF(B585="Perf Issue", "yes","")))</f>
        <v/>
      </c>
      <c r="K585" s="0">
        <f>IF(B585="Dead", "yes","")</f>
        <v/>
      </c>
      <c r="L585" s="0">
        <f>IF(K585="yes", "Dead", IF(LEN(D585)&lt;2,"Loose", (IF(B585="Sold","Shipped",IF(I585="yes","Assembled","Bonded")))))</f>
        <v/>
      </c>
      <c r="M585" s="0">
        <f>if(L585="Shipped",L585, IF(L585="Loose", L585, if(J585="yes", CONCATENATE("Pending ", L585), IF(I585="yes", IF(B585="Internal", "Internal", L585), IF(L585="Bonded", L585, CONCATENATE(L585, " Bonded"))))))</f>
        <v/>
      </c>
      <c r="N585" s="0">
        <f>if(len(C585)&lt;2, "", if(H585="yes", "certified", IF(ISERROR(SEARCH("TE",C585)), "PMI", "TE")))</f>
        <v/>
      </c>
      <c r="O585" s="0">
        <f>IF(L585="Shipped",'Production Log'!K585,"")</f>
        <v/>
      </c>
      <c r="P585" s="0">
        <f>IF(ISERROR(SEARCH("Bonded", M585)), CONCATENATE(M585," ", N585), M585)</f>
        <v/>
      </c>
      <c r="Q585" s="0" t="s">
        <v>143</v>
      </c>
      <c r="R585" s="0">
        <f>'Production Log'!L585</f>
        <v/>
      </c>
      <c r="S585" s="0" t="s">
        <v>163</v>
      </c>
      <c r="T585" s="0">
        <f>'Production Log'!M585</f>
        <v/>
      </c>
      <c r="U585" s="204">
        <f>'Production Log'!K585</f>
        <v/>
      </c>
      <c r="V585" s="204" t="n"/>
      <c r="W585" s="204" t="n"/>
      <c r="Y585" s="0" t="s">
        <v>164</v>
      </c>
    </row>
    <row r="586">
      <c r="A586" s="0">
        <f>'Production Log'!A586</f>
        <v/>
      </c>
      <c r="B586" s="0">
        <f>'Production Log'!B586</f>
        <v/>
      </c>
      <c r="C586" s="0">
        <f>'Production Log'!F586</f>
        <v/>
      </c>
      <c r="D586" s="0">
        <f>'Production Log'!W586</f>
        <v/>
      </c>
      <c r="E586" s="0">
        <f>'Production Log'!X586</f>
        <v/>
      </c>
      <c r="F586" s="0">
        <f>'Production Log'!Y586</f>
        <v/>
      </c>
      <c r="G586" s="0">
        <f>'Production Log'!Z586</f>
        <v/>
      </c>
      <c r="H586" s="0">
        <f>'Production Log'!C586</f>
        <v/>
      </c>
      <c r="I586" s="0">
        <f>IF(B586="Sold", "yes", IF(LEN(F586)&gt;1,IF(LEN(G586)&gt;1,IF(LEN(E586)&gt;1,IF(LEN(D586)&gt;1,"yes","no"),"no"),"no") ,"no"))</f>
        <v/>
      </c>
      <c r="J586" s="0">
        <f>IF(B586="Issues","yes", IF(B586="Cosmetic Issue", "yes", IF(B586="Perf Issue", "yes","")))</f>
        <v/>
      </c>
      <c r="K586" s="0">
        <f>IF(B586="Dead", "yes","")</f>
        <v/>
      </c>
      <c r="L586" s="0">
        <f>IF(K586="yes", "Dead", IF(LEN(D586)&lt;2,"Loose", (IF(B586="Sold","Shipped",IF(I586="yes","Assembled","Bonded")))))</f>
        <v/>
      </c>
      <c r="M586" s="0">
        <f>if(L586="Shipped",L586, IF(L586="Loose", L586, if(J586="yes", CONCATENATE("Pending ", L586), IF(I586="yes", IF(B586="Internal", "Internal", L586), IF(L586="Bonded", L586, CONCATENATE(L586, " Bonded"))))))</f>
        <v/>
      </c>
      <c r="N586" s="0">
        <f>if(len(C586)&lt;2, "", if(H586="yes", "certified", IF(ISERROR(SEARCH("TE",C586)), "PMI", "TE")))</f>
        <v/>
      </c>
      <c r="O586" s="0">
        <f>IF(L586="Shipped",'Production Log'!K586,"")</f>
        <v/>
      </c>
      <c r="P586" s="0">
        <f>IF(ISERROR(SEARCH("Bonded", M586)), CONCATENATE(M586," ", N586), M586)</f>
        <v/>
      </c>
      <c r="Q586" s="0" t="s">
        <v>143</v>
      </c>
      <c r="R586" s="0">
        <f>'Production Log'!L586</f>
        <v/>
      </c>
      <c r="T586" s="0">
        <f>'Production Log'!M586</f>
        <v/>
      </c>
      <c r="U586" s="204">
        <f>'Production Log'!K586</f>
        <v/>
      </c>
      <c r="V586" s="204" t="n"/>
      <c r="W586" s="204" t="s">
        <v>154</v>
      </c>
    </row>
    <row r="587">
      <c r="A587" s="0">
        <f>'Production Log'!A587</f>
        <v/>
      </c>
      <c r="B587" s="0">
        <f>'Production Log'!B587</f>
        <v/>
      </c>
      <c r="C587" s="0">
        <f>'Production Log'!F587</f>
        <v/>
      </c>
      <c r="D587" s="0">
        <f>'Production Log'!W587</f>
        <v/>
      </c>
      <c r="E587" s="0">
        <f>'Production Log'!X587</f>
        <v/>
      </c>
      <c r="F587" s="0">
        <f>'Production Log'!Y587</f>
        <v/>
      </c>
      <c r="G587" s="0">
        <f>'Production Log'!Z587</f>
        <v/>
      </c>
      <c r="H587" s="0">
        <f>'Production Log'!C587</f>
        <v/>
      </c>
      <c r="I587" s="0">
        <f>IF(B587="Sold", "yes", IF(LEN(F587)&gt;1,IF(LEN(G587)&gt;1,IF(LEN(E587)&gt;1,IF(LEN(D587)&gt;1,"yes","no"),"no"),"no") ,"no"))</f>
        <v/>
      </c>
      <c r="J587" s="0">
        <f>IF(B587="Issues","yes", IF(B587="Cosmetic Issue", "yes", IF(B587="Perf Issue", "yes","")))</f>
        <v/>
      </c>
      <c r="K587" s="0">
        <f>IF(B587="Dead", "yes","")</f>
        <v/>
      </c>
      <c r="L587" s="0">
        <f>IF(K587="yes", "Dead", IF(LEN(D587)&lt;2,"Loose", (IF(B587="Sold","Shipped",IF(I587="yes","Assembled","Bonded")))))</f>
        <v/>
      </c>
      <c r="M587" s="0">
        <f>if(L587="Shipped",L587, IF(L587="Loose", L587, if(J587="yes", CONCATENATE("Pending ", L587), IF(I587="yes", IF(B587="Internal", "Internal", L587), IF(L587="Bonded", L587, CONCATENATE(L587, " Bonded"))))))</f>
        <v/>
      </c>
      <c r="N587" s="0">
        <f>if(len(C587)&lt;2, "", if(H587="yes", "certified", IF(ISERROR(SEARCH("TE",C587)), "PMI", "TE")))</f>
        <v/>
      </c>
      <c r="O587" s="0">
        <f>IF(L587="Shipped",'Production Log'!K587,"")</f>
        <v/>
      </c>
      <c r="P587" s="0">
        <f>IF(ISERROR(SEARCH("Bonded", M587)), CONCATENATE(M587," ", N587), M587)</f>
        <v/>
      </c>
      <c r="Q587" s="0" t="s">
        <v>143</v>
      </c>
      <c r="R587" s="0">
        <f>'Production Log'!L587</f>
        <v/>
      </c>
      <c r="S587" s="0" t="s">
        <v>159</v>
      </c>
      <c r="T587" s="0">
        <f>'Production Log'!M587</f>
        <v/>
      </c>
      <c r="U587" s="204">
        <f>'Production Log'!K587</f>
        <v/>
      </c>
      <c r="V587" s="204" t="s">
        <v>160</v>
      </c>
      <c r="W587" s="204" t="n"/>
    </row>
    <row r="588">
      <c r="A588" s="0">
        <f>'Production Log'!A588</f>
        <v/>
      </c>
      <c r="B588" s="0">
        <f>'Production Log'!B588</f>
        <v/>
      </c>
      <c r="C588" s="0">
        <f>'Production Log'!F588</f>
        <v/>
      </c>
      <c r="D588" s="0">
        <f>'Production Log'!W588</f>
        <v/>
      </c>
      <c r="E588" s="0">
        <f>'Production Log'!X588</f>
        <v/>
      </c>
      <c r="F588" s="0">
        <f>'Production Log'!Y588</f>
        <v/>
      </c>
      <c r="G588" s="0">
        <f>'Production Log'!Z588</f>
        <v/>
      </c>
      <c r="H588" s="0">
        <f>'Production Log'!C588</f>
        <v/>
      </c>
      <c r="I588" s="0">
        <f>IF(B588="Sold", "yes", IF(LEN(F588)&gt;1,IF(LEN(G588)&gt;1,IF(LEN(E588)&gt;1,IF(LEN(D588)&gt;1,"yes","no"),"no"),"no") ,"no"))</f>
        <v/>
      </c>
      <c r="J588" s="0">
        <f>IF(B588="Issues","yes", IF(B588="Cosmetic Issue", "yes", IF(B588="Perf Issue", "yes","")))</f>
        <v/>
      </c>
      <c r="K588" s="0">
        <f>IF(B588="Dead", "yes","")</f>
        <v/>
      </c>
      <c r="L588" s="0">
        <f>IF(K588="yes", "Dead", IF(LEN(D588)&lt;2,"Loose", (IF(B588="Sold","Shipped",IF(I588="yes","Assembled","Bonded")))))</f>
        <v/>
      </c>
      <c r="M588" s="0">
        <f>if(L588="Shipped",L588, IF(L588="Loose", L588, if(J588="yes", CONCATENATE("Pending ", L588), IF(I588="yes", IF(B588="Internal", "Internal", L588), IF(L588="Bonded", L588, CONCATENATE(L588, " Bonded"))))))</f>
        <v/>
      </c>
      <c r="N588" s="0">
        <f>if(len(C588)&lt;2, "", if(H588="yes", "certified", IF(ISERROR(SEARCH("TE",C588)), "PMI", "TE")))</f>
        <v/>
      </c>
      <c r="O588" s="0">
        <f>IF(L588="Shipped",'Production Log'!K588,"")</f>
        <v/>
      </c>
      <c r="P588" s="0">
        <f>IF(ISERROR(SEARCH("Bonded", M588)), CONCATENATE(M588," ", N588), M588)</f>
        <v/>
      </c>
      <c r="Q588" s="0" t="s">
        <v>143</v>
      </c>
      <c r="R588" s="0">
        <f>'Production Log'!L588</f>
        <v/>
      </c>
      <c r="S588" s="0" t="s">
        <v>159</v>
      </c>
      <c r="T588" s="0">
        <f>'Production Log'!M588</f>
        <v/>
      </c>
      <c r="U588" s="204">
        <f>'Production Log'!K588</f>
        <v/>
      </c>
      <c r="V588" s="204" t="s">
        <v>160</v>
      </c>
      <c r="W588" s="204" t="n"/>
    </row>
    <row r="589">
      <c r="A589" s="0">
        <f>'Production Log'!A589</f>
        <v/>
      </c>
      <c r="B589" s="0">
        <f>'Production Log'!B589</f>
        <v/>
      </c>
      <c r="C589" s="0">
        <f>'Production Log'!F589</f>
        <v/>
      </c>
      <c r="D589" s="0">
        <f>'Production Log'!W589</f>
        <v/>
      </c>
      <c r="E589" s="0">
        <f>'Production Log'!X589</f>
        <v/>
      </c>
      <c r="F589" s="0">
        <f>'Production Log'!Y589</f>
        <v/>
      </c>
      <c r="G589" s="0">
        <f>'Production Log'!Z589</f>
        <v/>
      </c>
      <c r="H589" s="0">
        <f>'Production Log'!C589</f>
        <v/>
      </c>
      <c r="I589" s="0">
        <f>IF(B589="Sold", "yes", IF(LEN(F589)&gt;1,IF(LEN(G589)&gt;1,IF(LEN(E589)&gt;1,IF(LEN(D589)&gt;1,"yes","no"),"no"),"no") ,"no"))</f>
        <v/>
      </c>
      <c r="J589" s="0">
        <f>IF(B589="Issues","yes", IF(B589="Cosmetic Issue", "yes", IF(B589="Perf Issue", "yes","")))</f>
        <v/>
      </c>
      <c r="K589" s="0">
        <f>IF(B589="Dead", "yes","")</f>
        <v/>
      </c>
      <c r="L589" s="0">
        <f>IF(K589="yes", "Dead", IF(LEN(D589)&lt;2,"Loose", (IF(B589="Sold","Shipped",IF(I589="yes","Assembled","Bonded")))))</f>
        <v/>
      </c>
      <c r="M589" s="0">
        <f>if(L589="Shipped",L589, IF(L589="Loose", L589, if(J589="yes", CONCATENATE("Pending ", L589), IF(I589="yes", IF(B589="Internal", "Internal", L589), IF(L589="Bonded", L589, CONCATENATE(L589, " Bonded"))))))</f>
        <v/>
      </c>
      <c r="N589" s="0">
        <f>if(len(C589)&lt;2, "", if(H589="yes", "certified", IF(ISERROR(SEARCH("TE",C589)), "PMI", "TE")))</f>
        <v/>
      </c>
      <c r="O589" s="0">
        <f>IF(L589="Shipped",'Production Log'!K589,"")</f>
        <v/>
      </c>
      <c r="P589" s="0">
        <f>IF(ISERROR(SEARCH("Bonded", M589)), CONCATENATE(M589," ", N589), M589)</f>
        <v/>
      </c>
      <c r="Q589" s="0" t="s">
        <v>143</v>
      </c>
      <c r="R589" s="0">
        <f>'Production Log'!L589</f>
        <v/>
      </c>
      <c r="S589" s="0" t="s">
        <v>159</v>
      </c>
      <c r="T589" s="0">
        <f>'Production Log'!M589</f>
        <v/>
      </c>
      <c r="U589" s="204">
        <f>'Production Log'!K589</f>
        <v/>
      </c>
      <c r="V589" s="204" t="s">
        <v>160</v>
      </c>
      <c r="W589" s="204" t="n"/>
    </row>
    <row r="590">
      <c r="A590" s="0">
        <f>'Production Log'!A590</f>
        <v/>
      </c>
      <c r="B590" s="0">
        <f>'Production Log'!B590</f>
        <v/>
      </c>
      <c r="C590" s="0">
        <f>'Production Log'!F590</f>
        <v/>
      </c>
      <c r="D590" s="0">
        <f>'Production Log'!W590</f>
        <v/>
      </c>
      <c r="E590" s="0">
        <f>'Production Log'!X590</f>
        <v/>
      </c>
      <c r="F590" s="0">
        <f>'Production Log'!Y590</f>
        <v/>
      </c>
      <c r="G590" s="0">
        <f>'Production Log'!Z590</f>
        <v/>
      </c>
      <c r="H590" s="0">
        <f>'Production Log'!C590</f>
        <v/>
      </c>
      <c r="I590" s="0">
        <f>IF(B590="Sold", "yes", IF(LEN(F590)&gt;1,IF(LEN(G590)&gt;1,IF(LEN(E590)&gt;1,IF(LEN(D590)&gt;1,"yes","no"),"no"),"no") ,"no"))</f>
        <v/>
      </c>
      <c r="J590" s="0">
        <f>IF(B590="Issues","yes", IF(B590="Cosmetic Issue", "yes", IF(B590="Perf Issue", "yes","")))</f>
        <v/>
      </c>
      <c r="K590" s="0">
        <f>IF(B590="Dead", "yes","")</f>
        <v/>
      </c>
      <c r="L590" s="0">
        <f>IF(K590="yes", "Dead", IF(LEN(D590)&lt;2,"Loose", (IF(B590="Sold","Shipped",IF(I590="yes","Assembled","Bonded")))))</f>
        <v/>
      </c>
      <c r="M590" s="0">
        <f>if(L590="Shipped",L590, IF(L590="Loose", L590, if(J590="yes", CONCATENATE("Pending ", L590), IF(I590="yes", IF(B590="Internal", "Internal", L590), IF(L590="Bonded", L590, CONCATENATE(L590, " Bonded"))))))</f>
        <v/>
      </c>
      <c r="N590" s="0">
        <f>if(len(C590)&lt;2, "", if(H590="yes", "certified", IF(ISERROR(SEARCH("TE",C590)), "PMI", "TE")))</f>
        <v/>
      </c>
      <c r="O590" s="0">
        <f>IF(L590="Shipped",'Production Log'!K590,"")</f>
        <v/>
      </c>
      <c r="P590" s="0">
        <f>IF(ISERROR(SEARCH("Bonded", M590)), CONCATENATE(M590," ", N590), M590)</f>
        <v/>
      </c>
      <c r="Q590" s="0" t="s">
        <v>143</v>
      </c>
      <c r="R590" s="0">
        <f>'Production Log'!L590</f>
        <v/>
      </c>
      <c r="S590" s="0" t="s">
        <v>159</v>
      </c>
      <c r="T590" s="0">
        <f>'Production Log'!M590</f>
        <v/>
      </c>
      <c r="U590" s="204">
        <f>'Production Log'!K590</f>
        <v/>
      </c>
      <c r="V590" s="204" t="s">
        <v>160</v>
      </c>
      <c r="W590" s="204" t="n"/>
    </row>
    <row r="591">
      <c r="A591" s="0">
        <f>'Production Log'!A591</f>
        <v/>
      </c>
      <c r="B591" s="0">
        <f>'Production Log'!B591</f>
        <v/>
      </c>
      <c r="C591" s="0">
        <f>'Production Log'!F591</f>
        <v/>
      </c>
      <c r="D591" s="0">
        <f>'Production Log'!W591</f>
        <v/>
      </c>
      <c r="E591" s="0">
        <f>'Production Log'!X591</f>
        <v/>
      </c>
      <c r="F591" s="0">
        <f>'Production Log'!Y591</f>
        <v/>
      </c>
      <c r="G591" s="0">
        <f>'Production Log'!Z591</f>
        <v/>
      </c>
      <c r="H591" s="0">
        <f>'Production Log'!C591</f>
        <v/>
      </c>
      <c r="I591" s="0">
        <f>IF(B591="Sold", "yes", IF(LEN(F591)&gt;1,IF(LEN(G591)&gt;1,IF(LEN(E591)&gt;1,IF(LEN(D591)&gt;1,"yes","no"),"no"),"no") ,"no"))</f>
        <v/>
      </c>
      <c r="J591" s="0">
        <f>IF(B591="Issues","yes", IF(B591="Cosmetic Issue", "yes", IF(B591="Perf Issue", "yes","")))</f>
        <v/>
      </c>
      <c r="K591" s="0">
        <f>IF(B591="Dead", "yes","")</f>
        <v/>
      </c>
      <c r="L591" s="0">
        <f>IF(K591="yes", "Dead", IF(LEN(D591)&lt;2,"Loose", (IF(B591="Sold","Shipped",IF(I591="yes","Assembled","Bonded")))))</f>
        <v/>
      </c>
      <c r="M591" s="0">
        <f>if(L591="Shipped",L591, IF(L591="Loose", L591, if(J591="yes", CONCATENATE("Pending ", L591), IF(I591="yes", IF(B591="Internal", "Internal", L591), IF(L591="Bonded", L591, CONCATENATE(L591, " Bonded"))))))</f>
        <v/>
      </c>
      <c r="N591" s="0">
        <f>if(len(C591)&lt;2, "", if(H591="yes", "certified", IF(ISERROR(SEARCH("TE",C591)), "PMI", "TE")))</f>
        <v/>
      </c>
      <c r="O591" s="0">
        <f>IF(L591="Shipped",'Production Log'!K591,"")</f>
        <v/>
      </c>
      <c r="P591" s="0">
        <f>IF(ISERROR(SEARCH("Bonded", M591)), CONCATENATE(M591," ", N591), M591)</f>
        <v/>
      </c>
      <c r="Q591" s="0" t="s">
        <v>143</v>
      </c>
      <c r="R591" s="0">
        <f>'Production Log'!L591</f>
        <v/>
      </c>
      <c r="S591" s="204" t="s">
        <v>118</v>
      </c>
      <c r="T591" s="0">
        <f>'Production Log'!M591</f>
        <v/>
      </c>
      <c r="U591" s="204">
        <f>'Production Log'!K591</f>
        <v/>
      </c>
      <c r="V591" s="204" t="s">
        <v>57</v>
      </c>
      <c r="W591" s="204" t="n"/>
      <c r="Y591" s="0" t="s">
        <v>114</v>
      </c>
    </row>
    <row r="592">
      <c r="A592" s="0">
        <f>'Production Log'!A592</f>
        <v/>
      </c>
      <c r="B592" s="0">
        <f>'Production Log'!B592</f>
        <v/>
      </c>
      <c r="C592" s="0">
        <f>'Production Log'!F592</f>
        <v/>
      </c>
      <c r="D592" s="0">
        <f>'Production Log'!W592</f>
        <v/>
      </c>
      <c r="E592" s="0">
        <f>'Production Log'!X592</f>
        <v/>
      </c>
      <c r="F592" s="0">
        <f>'Production Log'!Y592</f>
        <v/>
      </c>
      <c r="G592" s="0">
        <f>'Production Log'!Z592</f>
        <v/>
      </c>
      <c r="H592" s="0">
        <f>'Production Log'!C592</f>
        <v/>
      </c>
      <c r="I592" s="0">
        <f>IF(B592="Sold", "yes", IF(LEN(F592)&gt;1,IF(LEN(G592)&gt;1,IF(LEN(E592)&gt;1,IF(LEN(D592)&gt;1,"yes","no"),"no"),"no") ,"no"))</f>
        <v/>
      </c>
      <c r="J592" s="0">
        <f>IF(B592="Issues","yes", IF(B592="Cosmetic Issue", "yes", IF(B592="Perf Issue", "yes","")))</f>
        <v/>
      </c>
      <c r="K592" s="0">
        <f>IF(B592="Dead", "yes","")</f>
        <v/>
      </c>
      <c r="L592" s="0">
        <f>IF(K592="yes", "Dead", IF(LEN(D592)&lt;2,"Loose", (IF(B592="Sold","Shipped",IF(I592="yes","Assembled","Bonded")))))</f>
        <v/>
      </c>
      <c r="M592" s="0">
        <f>if(L592="Shipped",L592, IF(L592="Loose", L592, if(J592="yes", CONCATENATE("Pending ", L592), IF(I592="yes", IF(B592="Internal", "Internal", L592), IF(L592="Bonded", L592, CONCATENATE(L592, " Bonded"))))))</f>
        <v/>
      </c>
      <c r="N592" s="0">
        <f>if(len(C592)&lt;2, "", if(H592="yes", "certified", IF(ISERROR(SEARCH("TE",C592)), "PMI", "TE")))</f>
        <v/>
      </c>
      <c r="O592" s="0">
        <f>IF(L592="Shipped",'Production Log'!K592,"")</f>
        <v/>
      </c>
      <c r="P592" s="0">
        <f>IF(ISERROR(SEARCH("Bonded", M592)), CONCATENATE(M592," ", N592), M592)</f>
        <v/>
      </c>
      <c r="Q592" s="0" t="s">
        <v>143</v>
      </c>
      <c r="R592" s="0">
        <f>'Production Log'!L592</f>
        <v/>
      </c>
      <c r="S592" s="0" t="s">
        <v>159</v>
      </c>
      <c r="T592" s="0">
        <f>'Production Log'!M592</f>
        <v/>
      </c>
      <c r="U592" s="204">
        <f>'Production Log'!K592</f>
        <v/>
      </c>
      <c r="V592" s="204" t="s">
        <v>160</v>
      </c>
      <c r="W592" s="204" t="n"/>
    </row>
    <row r="593">
      <c r="A593" s="0">
        <f>'Production Log'!A593</f>
        <v/>
      </c>
      <c r="B593" s="0">
        <f>'Production Log'!B593</f>
        <v/>
      </c>
      <c r="C593" s="0">
        <f>'Production Log'!F593</f>
        <v/>
      </c>
      <c r="D593" s="0">
        <f>'Production Log'!W593</f>
        <v/>
      </c>
      <c r="E593" s="0">
        <f>'Production Log'!X593</f>
        <v/>
      </c>
      <c r="F593" s="0">
        <f>'Production Log'!Y593</f>
        <v/>
      </c>
      <c r="G593" s="0">
        <f>'Production Log'!Z593</f>
        <v/>
      </c>
      <c r="H593" s="0">
        <f>'Production Log'!C593</f>
        <v/>
      </c>
      <c r="I593" s="0">
        <f>IF(B593="Sold", "yes", IF(LEN(F593)&gt;1,IF(LEN(G593)&gt;1,IF(LEN(E593)&gt;1,IF(LEN(D593)&gt;1,"yes","no"),"no"),"no") ,"no"))</f>
        <v/>
      </c>
      <c r="J593" s="0">
        <f>IF(B593="Issues","yes", IF(B593="Cosmetic Issue", "yes", IF(B593="Perf Issue", "yes","")))</f>
        <v/>
      </c>
      <c r="K593" s="0">
        <f>IF(B593="Dead", "yes","")</f>
        <v/>
      </c>
      <c r="L593" s="0">
        <f>IF(K593="yes", "Dead", IF(LEN(D593)&lt;2,"Loose", (IF(B593="Sold","Shipped",IF(I593="yes","Assembled","Bonded")))))</f>
        <v/>
      </c>
      <c r="M593" s="0">
        <f>if(L593="Shipped",L593, IF(L593="Loose", L593, if(J593="yes", CONCATENATE("Pending ", L593), IF(I593="yes", IF(B593="Internal", "Internal", L593), IF(L593="Bonded", L593, CONCATENATE(L593, " Bonded"))))))</f>
        <v/>
      </c>
      <c r="N593" s="0">
        <f>if(len(C593)&lt;2, "", if(H593="yes", "certified", IF(ISERROR(SEARCH("TE",C593)), "PMI", "TE")))</f>
        <v/>
      </c>
      <c r="O593" s="0">
        <f>IF(L593="Shipped",'Production Log'!K593,"")</f>
        <v/>
      </c>
      <c r="P593" s="0">
        <f>IF(ISERROR(SEARCH("Bonded", M593)), CONCATENATE(M593," ", N593), M593)</f>
        <v/>
      </c>
      <c r="Q593" s="0" t="s">
        <v>143</v>
      </c>
      <c r="R593" s="0">
        <f>'Production Log'!L593</f>
        <v/>
      </c>
      <c r="S593" s="0" t="s">
        <v>159</v>
      </c>
      <c r="T593" s="0">
        <f>'Production Log'!M593</f>
        <v/>
      </c>
      <c r="U593" s="204">
        <f>'Production Log'!K593</f>
        <v/>
      </c>
      <c r="V593" s="204" t="s">
        <v>160</v>
      </c>
      <c r="W593" s="204" t="n"/>
    </row>
    <row r="594">
      <c r="A594" s="0">
        <f>'Production Log'!A594</f>
        <v/>
      </c>
      <c r="B594" s="0">
        <f>'Production Log'!B594</f>
        <v/>
      </c>
      <c r="C594" s="0">
        <f>'Production Log'!F594</f>
        <v/>
      </c>
      <c r="D594" s="0">
        <f>'Production Log'!W594</f>
        <v/>
      </c>
      <c r="E594" s="0">
        <f>'Production Log'!X594</f>
        <v/>
      </c>
      <c r="F594" s="0">
        <f>'Production Log'!Y594</f>
        <v/>
      </c>
      <c r="G594" s="0">
        <f>'Production Log'!Z594</f>
        <v/>
      </c>
      <c r="H594" s="0">
        <f>'Production Log'!C594</f>
        <v/>
      </c>
      <c r="I594" s="0">
        <f>IF(B594="Sold", "yes", IF(LEN(F594)&gt;1,IF(LEN(G594)&gt;1,IF(LEN(E594)&gt;1,IF(LEN(D594)&gt;1,"yes","no"),"no"),"no") ,"no"))</f>
        <v/>
      </c>
      <c r="J594" s="0">
        <f>IF(B594="Issues","yes", IF(B594="Cosmetic Issue", "yes", IF(B594="Perf Issue", "yes","")))</f>
        <v/>
      </c>
      <c r="K594" s="0">
        <f>IF(B594="Dead", "yes","")</f>
        <v/>
      </c>
      <c r="L594" s="0">
        <f>IF(K594="yes", "Dead", IF(LEN(D594)&lt;2,"Loose", (IF(B594="Sold","Shipped",IF(I594="yes","Assembled","Bonded")))))</f>
        <v/>
      </c>
      <c r="M594" s="0">
        <f>if(L594="Shipped",L594, IF(L594="Loose", L594, if(J594="yes", CONCATENATE("Pending ", L594), IF(I594="yes", IF(B594="Internal", "Internal", L594), IF(L594="Bonded", L594, CONCATENATE(L594, " Bonded"))))))</f>
        <v/>
      </c>
      <c r="N594" s="0">
        <f>if(len(C594)&lt;2, "", if(H594="yes", "certified", IF(ISERROR(SEARCH("TE",C594)), "PMI", "TE")))</f>
        <v/>
      </c>
      <c r="O594" s="0">
        <f>IF(L594="Shipped",'Production Log'!K594,"")</f>
        <v/>
      </c>
      <c r="P594" s="0">
        <f>IF(ISERROR(SEARCH("Bonded", M594)), CONCATENATE(M594," ", N594), M594)</f>
        <v/>
      </c>
      <c r="Q594" s="0" t="s">
        <v>143</v>
      </c>
      <c r="R594" s="0">
        <f>'Production Log'!L594</f>
        <v/>
      </c>
      <c r="S594" s="0" t="s">
        <v>163</v>
      </c>
      <c r="T594" s="0">
        <f>'Production Log'!M594</f>
        <v/>
      </c>
      <c r="U594" s="204">
        <f>'Production Log'!K594</f>
        <v/>
      </c>
      <c r="V594" s="204" t="n"/>
      <c r="W594" s="204" t="n"/>
      <c r="Y594" s="0" t="s">
        <v>164</v>
      </c>
    </row>
    <row r="595">
      <c r="A595" s="0">
        <f>'Production Log'!A595</f>
        <v/>
      </c>
      <c r="B595" s="0">
        <f>'Production Log'!B595</f>
        <v/>
      </c>
      <c r="C595" s="0">
        <f>'Production Log'!F595</f>
        <v/>
      </c>
      <c r="D595" s="0">
        <f>'Production Log'!W595</f>
        <v/>
      </c>
      <c r="E595" s="0">
        <f>'Production Log'!X595</f>
        <v/>
      </c>
      <c r="F595" s="0">
        <f>'Production Log'!Y595</f>
        <v/>
      </c>
      <c r="G595" s="0">
        <f>'Production Log'!Z595</f>
        <v/>
      </c>
      <c r="H595" s="0">
        <f>'Production Log'!C595</f>
        <v/>
      </c>
      <c r="I595" s="0">
        <f>IF(B595="Sold", "yes", IF(LEN(F595)&gt;1,IF(LEN(G595)&gt;1,IF(LEN(E595)&gt;1,IF(LEN(D595)&gt;1,"yes","no"),"no"),"no") ,"no"))</f>
        <v/>
      </c>
      <c r="J595" s="0">
        <f>IF(B595="Issues","yes", IF(B595="Cosmetic Issue", "yes", IF(B595="Perf Issue", "yes","")))</f>
        <v/>
      </c>
      <c r="K595" s="0">
        <f>IF(B595="Dead", "yes","")</f>
        <v/>
      </c>
      <c r="L595" s="0">
        <f>IF(K595="yes", "Dead", IF(LEN(D595)&lt;2,"Loose", (IF(B595="Sold","Shipped",IF(I595="yes","Assembled","Bonded")))))</f>
        <v/>
      </c>
      <c r="M595" s="0">
        <f>if(L595="Shipped",L595, IF(L595="Loose", L595, if(J595="yes", CONCATENATE("Pending ", L595), IF(I595="yes", IF(B595="Internal", "Internal", L595), IF(L595="Bonded", L595, CONCATENATE(L595, " Bonded"))))))</f>
        <v/>
      </c>
      <c r="N595" s="0">
        <f>if(len(C595)&lt;2, "", if(H595="yes", "certified", IF(ISERROR(SEARCH("TE",C595)), "PMI", "TE")))</f>
        <v/>
      </c>
      <c r="O595" s="0">
        <f>IF(L595="Shipped",'Production Log'!K595,"")</f>
        <v/>
      </c>
      <c r="P595" s="0">
        <f>IF(ISERROR(SEARCH("Bonded", M595)), CONCATENATE(M595," ", N595), M595)</f>
        <v/>
      </c>
      <c r="Q595" s="0" t="s">
        <v>143</v>
      </c>
      <c r="R595" s="0">
        <f>'Production Log'!L595</f>
        <v/>
      </c>
      <c r="S595" s="0" t="s">
        <v>117</v>
      </c>
      <c r="T595" s="0">
        <f>'Production Log'!M595</f>
        <v/>
      </c>
      <c r="U595" s="204">
        <f>'Production Log'!K595</f>
        <v/>
      </c>
      <c r="V595" s="204" t="n"/>
      <c r="W595" s="204" t="n"/>
    </row>
    <row r="596">
      <c r="A596" s="0">
        <f>'Production Log'!A596</f>
        <v/>
      </c>
      <c r="B596" s="0">
        <f>'Production Log'!B596</f>
        <v/>
      </c>
      <c r="C596" s="0">
        <f>'Production Log'!F596</f>
        <v/>
      </c>
      <c r="D596" s="0">
        <f>'Production Log'!W596</f>
        <v/>
      </c>
      <c r="E596" s="0">
        <f>'Production Log'!X596</f>
        <v/>
      </c>
      <c r="F596" s="0">
        <f>'Production Log'!Y596</f>
        <v/>
      </c>
      <c r="G596" s="0">
        <f>'Production Log'!Z596</f>
        <v/>
      </c>
      <c r="H596" s="0">
        <f>'Production Log'!C596</f>
        <v/>
      </c>
      <c r="I596" s="0">
        <f>IF(B596="Sold", "yes", IF(LEN(F596)&gt;1,IF(LEN(G596)&gt;1,IF(LEN(E596)&gt;1,IF(LEN(D596)&gt;1,"yes","no"),"no"),"no") ,"no"))</f>
        <v/>
      </c>
      <c r="J596" s="0">
        <f>IF(B596="Issues","yes", IF(B596="Cosmetic Issue", "yes", IF(B596="Perf Issue", "yes","")))</f>
        <v/>
      </c>
      <c r="K596" s="0">
        <f>IF(B596="Dead", "yes","")</f>
        <v/>
      </c>
      <c r="L596" s="0">
        <f>IF(K596="yes", "Dead", IF(LEN(D596)&lt;2,"Loose", (IF(B596="Sold","Shipped",IF(I596="yes","Assembled","Bonded")))))</f>
        <v/>
      </c>
      <c r="M596" s="0">
        <f>if(L596="Shipped",L596, IF(L596="Loose", L596, if(J596="yes", CONCATENATE("Pending ", L596), IF(I596="yes", IF(B596="Internal", "Internal", L596), IF(L596="Bonded", L596, CONCATENATE(L596, " Bonded"))))))</f>
        <v/>
      </c>
      <c r="N596" s="0">
        <f>if(len(C596)&lt;2, "", if(H596="yes", "certified", IF(ISERROR(SEARCH("TE",C596)), "PMI", "TE")))</f>
        <v/>
      </c>
      <c r="O596" s="0">
        <f>IF(L596="Shipped",'Production Log'!K596,"")</f>
        <v/>
      </c>
      <c r="P596" s="0">
        <f>IF(ISERROR(SEARCH("Bonded", M596)), CONCATENATE(M596," ", N596), M596)</f>
        <v/>
      </c>
      <c r="Q596" s="0" t="s">
        <v>143</v>
      </c>
      <c r="R596" s="0">
        <f>'Production Log'!L596</f>
        <v/>
      </c>
      <c r="S596" s="0" t="s">
        <v>159</v>
      </c>
      <c r="T596" s="0">
        <f>'Production Log'!M596</f>
        <v/>
      </c>
      <c r="U596" s="204">
        <f>'Production Log'!K596</f>
        <v/>
      </c>
      <c r="V596" s="204" t="s">
        <v>160</v>
      </c>
      <c r="W596" s="204" t="n"/>
    </row>
    <row r="597">
      <c r="A597" s="0">
        <f>'Production Log'!A597</f>
        <v/>
      </c>
      <c r="B597" s="0">
        <f>'Production Log'!B597</f>
        <v/>
      </c>
      <c r="C597" s="0">
        <f>'Production Log'!F597</f>
        <v/>
      </c>
      <c r="D597" s="0">
        <f>'Production Log'!W597</f>
        <v/>
      </c>
      <c r="E597" s="0">
        <f>'Production Log'!X597</f>
        <v/>
      </c>
      <c r="F597" s="0">
        <f>'Production Log'!Y597</f>
        <v/>
      </c>
      <c r="G597" s="0">
        <f>'Production Log'!Z597</f>
        <v/>
      </c>
      <c r="H597" s="0">
        <f>'Production Log'!C597</f>
        <v/>
      </c>
      <c r="I597" s="0">
        <f>IF(B597="Sold", "yes", IF(LEN(F597)&gt;1,IF(LEN(G597)&gt;1,IF(LEN(E597)&gt;1,IF(LEN(D597)&gt;1,"yes","no"),"no"),"no") ,"no"))</f>
        <v/>
      </c>
      <c r="J597" s="0">
        <f>IF(B597="Issues","yes", IF(B597="Cosmetic Issue", "yes", IF(B597="Perf Issue", "yes","")))</f>
        <v/>
      </c>
      <c r="K597" s="0">
        <f>IF(B597="Dead", "yes","")</f>
        <v/>
      </c>
      <c r="L597" s="0">
        <f>IF(K597="yes", "Dead", IF(LEN(D597)&lt;2,"Loose", (IF(B597="Sold","Shipped",IF(I597="yes","Assembled","Bonded")))))</f>
        <v/>
      </c>
      <c r="M597" s="0">
        <f>if(L597="Shipped",L597, IF(L597="Loose", L597, if(J597="yes", CONCATENATE("Pending ", L597), IF(I597="yes", IF(B597="Internal", "Internal", L597), IF(L597="Bonded", L597, CONCATENATE(L597, " Bonded"))))))</f>
        <v/>
      </c>
      <c r="N597" s="0">
        <f>if(len(C597)&lt;2, "", if(H597="yes", "certified", IF(ISERROR(SEARCH("TE",C597)), "PMI", "TE")))</f>
        <v/>
      </c>
      <c r="O597" s="0">
        <f>IF(L597="Shipped",'Production Log'!K597,"")</f>
        <v/>
      </c>
      <c r="P597" s="0">
        <f>IF(ISERROR(SEARCH("Bonded", M597)), CONCATENATE(M597," ", N597), M597)</f>
        <v/>
      </c>
      <c r="Q597" s="0" t="s">
        <v>143</v>
      </c>
      <c r="R597" s="0">
        <f>'Production Log'!L597</f>
        <v/>
      </c>
      <c r="S597" s="0" t="s">
        <v>159</v>
      </c>
      <c r="T597" s="0">
        <f>'Production Log'!M597</f>
        <v/>
      </c>
      <c r="U597" s="204">
        <f>'Production Log'!K597</f>
        <v/>
      </c>
      <c r="V597" s="204" t="s">
        <v>160</v>
      </c>
      <c r="W597" s="204" t="n"/>
    </row>
    <row r="598">
      <c r="A598" s="0">
        <f>'Production Log'!A598</f>
        <v/>
      </c>
      <c r="B598" s="0">
        <f>'Production Log'!B598</f>
        <v/>
      </c>
      <c r="C598" s="0">
        <f>'Production Log'!F598</f>
        <v/>
      </c>
      <c r="D598" s="0">
        <f>'Production Log'!W598</f>
        <v/>
      </c>
      <c r="E598" s="0">
        <f>'Production Log'!X598</f>
        <v/>
      </c>
      <c r="F598" s="0">
        <f>'Production Log'!Y598</f>
        <v/>
      </c>
      <c r="G598" s="0">
        <f>'Production Log'!Z598</f>
        <v/>
      </c>
      <c r="H598" s="0">
        <f>'Production Log'!C598</f>
        <v/>
      </c>
      <c r="I598" s="0">
        <f>IF(B598="Sold", "yes", IF(LEN(F598)&gt;1,IF(LEN(G598)&gt;1,IF(LEN(E598)&gt;1,IF(LEN(D598)&gt;1,"yes","no"),"no"),"no") ,"no"))</f>
        <v/>
      </c>
      <c r="J598" s="0">
        <f>IF(B598="Issues","yes", IF(B598="Cosmetic Issue", "yes", IF(B598="Perf Issue", "yes","")))</f>
        <v/>
      </c>
      <c r="K598" s="0">
        <f>IF(B598="Dead", "yes","")</f>
        <v/>
      </c>
      <c r="L598" s="0">
        <f>IF(K598="yes", "Dead", IF(LEN(D598)&lt;2,"Loose", (IF(B598="Sold","Shipped",IF(I598="yes","Assembled","Bonded")))))</f>
        <v/>
      </c>
      <c r="M598" s="0">
        <f>if(L598="Shipped",L598, IF(L598="Loose", L598, if(J598="yes", CONCATENATE("Pending ", L598), IF(I598="yes", IF(B598="Internal", "Internal", L598), IF(L598="Bonded", L598, CONCATENATE(L598, " Bonded"))))))</f>
        <v/>
      </c>
      <c r="N598" s="0">
        <f>if(len(C598)&lt;2, "", if(H598="yes", "certified", IF(ISERROR(SEARCH("TE",C598)), "PMI", "TE")))</f>
        <v/>
      </c>
      <c r="O598" s="0">
        <f>IF(L598="Shipped",'Production Log'!K598,"")</f>
        <v/>
      </c>
      <c r="P598" s="0">
        <f>IF(ISERROR(SEARCH("Bonded", M598)), CONCATENATE(M598," ", N598), M598)</f>
        <v/>
      </c>
      <c r="Q598" s="0" t="s">
        <v>143</v>
      </c>
      <c r="R598" s="0">
        <f>'Production Log'!L598</f>
        <v/>
      </c>
      <c r="T598" s="0">
        <f>'Production Log'!M598</f>
        <v/>
      </c>
      <c r="U598" s="204">
        <f>'Production Log'!K598</f>
        <v/>
      </c>
      <c r="V598" s="204" t="n"/>
      <c r="W598" s="204" t="s">
        <v>154</v>
      </c>
    </row>
    <row r="599">
      <c r="A599" s="0">
        <f>'Production Log'!A599</f>
        <v/>
      </c>
      <c r="B599" s="0">
        <f>'Production Log'!B599</f>
        <v/>
      </c>
      <c r="C599" s="0">
        <f>'Production Log'!F599</f>
        <v/>
      </c>
      <c r="D599" s="0">
        <f>'Production Log'!W599</f>
        <v/>
      </c>
      <c r="E599" s="0">
        <f>'Production Log'!X599</f>
        <v/>
      </c>
      <c r="F599" s="0">
        <f>'Production Log'!Y599</f>
        <v/>
      </c>
      <c r="G599" s="0">
        <f>'Production Log'!Z599</f>
        <v/>
      </c>
      <c r="H599" s="0">
        <f>'Production Log'!C599</f>
        <v/>
      </c>
      <c r="I599" s="0">
        <f>IF(B599="Sold", "yes", IF(LEN(F599)&gt;1,IF(LEN(G599)&gt;1,IF(LEN(E599)&gt;1,IF(LEN(D599)&gt;1,"yes","no"),"no"),"no") ,"no"))</f>
        <v/>
      </c>
      <c r="J599" s="0">
        <f>IF(B599="Issues","yes", IF(B599="Cosmetic Issue", "yes", IF(B599="Perf Issue", "yes","")))</f>
        <v/>
      </c>
      <c r="K599" s="0">
        <f>IF(B599="Dead", "yes","")</f>
        <v/>
      </c>
      <c r="L599" s="0">
        <f>IF(K599="yes", "Dead", IF(LEN(D599)&lt;2,"Loose", (IF(B599="Sold","Shipped",IF(I599="yes","Assembled","Bonded")))))</f>
        <v/>
      </c>
      <c r="M599" s="0">
        <f>if(L599="Shipped",L599, IF(L599="Loose", L599, if(J599="yes", CONCATENATE("Pending ", L599), IF(I599="yes", IF(B599="Internal", "Internal", L599), IF(L599="Bonded", L599, CONCATENATE(L599, " Bonded"))))))</f>
        <v/>
      </c>
      <c r="N599" s="0">
        <f>if(len(C599)&lt;2, "", if(H599="yes", "certified", IF(ISERROR(SEARCH("TE",C599)), "PMI", "TE")))</f>
        <v/>
      </c>
      <c r="O599" s="0">
        <f>IF(L599="Shipped",'Production Log'!K599,"")</f>
        <v/>
      </c>
      <c r="P599" s="0">
        <f>IF(ISERROR(SEARCH("Bonded", M599)), CONCATENATE(M599," ", N599), M599)</f>
        <v/>
      </c>
      <c r="Q599" s="0" t="s">
        <v>143</v>
      </c>
      <c r="R599" s="0">
        <f>'Production Log'!L599</f>
        <v/>
      </c>
      <c r="S599" s="0" t="s">
        <v>159</v>
      </c>
      <c r="T599" s="0">
        <f>'Production Log'!M599</f>
        <v/>
      </c>
      <c r="U599" s="204">
        <f>'Production Log'!K599</f>
        <v/>
      </c>
      <c r="V599" s="204" t="s">
        <v>160</v>
      </c>
      <c r="W599" s="204" t="n"/>
    </row>
    <row r="600">
      <c r="A600" s="0">
        <f>'Production Log'!A600</f>
        <v/>
      </c>
      <c r="B600" s="0">
        <f>'Production Log'!B600</f>
        <v/>
      </c>
      <c r="C600" s="0">
        <f>'Production Log'!F600</f>
        <v/>
      </c>
      <c r="D600" s="0">
        <f>'Production Log'!W600</f>
        <v/>
      </c>
      <c r="E600" s="0">
        <f>'Production Log'!X600</f>
        <v/>
      </c>
      <c r="F600" s="0">
        <f>'Production Log'!Y600</f>
        <v/>
      </c>
      <c r="G600" s="0">
        <f>'Production Log'!Z600</f>
        <v/>
      </c>
      <c r="H600" s="0">
        <f>'Production Log'!C600</f>
        <v/>
      </c>
      <c r="I600" s="0">
        <f>IF(B600="Sold", "yes", IF(LEN(F600)&gt;1,IF(LEN(G600)&gt;1,IF(LEN(E600)&gt;1,IF(LEN(D600)&gt;1,"yes","no"),"no"),"no") ,"no"))</f>
        <v/>
      </c>
      <c r="J600" s="0">
        <f>IF(B600="Issues","yes", IF(B600="Cosmetic Issue", "yes", IF(B600="Perf Issue", "yes","")))</f>
        <v/>
      </c>
      <c r="K600" s="0">
        <f>IF(B600="Dead", "yes","")</f>
        <v/>
      </c>
      <c r="L600" s="0">
        <f>IF(K600="yes", "Dead", IF(LEN(D600)&lt;2,"Loose", (IF(B600="Sold","Shipped",IF(I600="yes","Assembled","Bonded")))))</f>
        <v/>
      </c>
      <c r="M600" s="0">
        <f>if(L600="Shipped",L600, IF(L600="Loose", L600, if(J600="yes", CONCATENATE("Pending ", L600), IF(I600="yes", IF(B600="Internal", "Internal", L600), IF(L600="Bonded", L600, CONCATENATE(L600, " Bonded"))))))</f>
        <v/>
      </c>
      <c r="N600" s="0">
        <f>if(len(C600)&lt;2, "", if(H600="yes", "certified", IF(ISERROR(SEARCH("TE",C600)), "PMI", "TE")))</f>
        <v/>
      </c>
      <c r="O600" s="0">
        <f>IF(L600="Shipped",'Production Log'!K600,"")</f>
        <v/>
      </c>
      <c r="P600" s="0">
        <f>IF(ISERROR(SEARCH("Bonded", M600)), CONCATENATE(M600," ", N600), M600)</f>
        <v/>
      </c>
      <c r="Q600" s="0" t="s">
        <v>143</v>
      </c>
      <c r="R600" s="0">
        <f>'Production Log'!L600</f>
        <v/>
      </c>
      <c r="S600" s="0" t="s">
        <v>159</v>
      </c>
      <c r="T600" s="0">
        <f>'Production Log'!M600</f>
        <v/>
      </c>
      <c r="U600" s="204">
        <f>'Production Log'!K600</f>
        <v/>
      </c>
      <c r="V600" s="204" t="s">
        <v>160</v>
      </c>
      <c r="W600" s="204" t="n"/>
    </row>
    <row r="601">
      <c r="A601" s="0">
        <f>'Production Log'!A601</f>
        <v/>
      </c>
      <c r="B601" s="0">
        <f>'Production Log'!B601</f>
        <v/>
      </c>
      <c r="C601" s="0">
        <f>'Production Log'!F601</f>
        <v/>
      </c>
      <c r="D601" s="0">
        <f>'Production Log'!W601</f>
        <v/>
      </c>
      <c r="E601" s="0">
        <f>'Production Log'!X601</f>
        <v/>
      </c>
      <c r="F601" s="0">
        <f>'Production Log'!Y601</f>
        <v/>
      </c>
      <c r="G601" s="0">
        <f>'Production Log'!Z601</f>
        <v/>
      </c>
      <c r="H601" s="0">
        <f>'Production Log'!C601</f>
        <v/>
      </c>
      <c r="I601" s="0">
        <f>IF(B601="Sold", "yes", IF(LEN(F601)&gt;1,IF(LEN(G601)&gt;1,IF(LEN(E601)&gt;1,IF(LEN(D601)&gt;1,"yes","no"),"no"),"no") ,"no"))</f>
        <v/>
      </c>
      <c r="J601" s="0">
        <f>IF(B601="Issues","yes", IF(B601="Cosmetic Issue", "yes", IF(B601="Perf Issue", "yes","")))</f>
        <v/>
      </c>
      <c r="K601" s="0">
        <f>IF(B601="Dead", "yes","")</f>
        <v/>
      </c>
      <c r="L601" s="0">
        <f>IF(K601="yes", "Dead", IF(LEN(D601)&lt;2,"Loose", (IF(B601="Sold","Shipped",IF(I601="yes","Assembled","Bonded")))))</f>
        <v/>
      </c>
      <c r="M601" s="0">
        <f>if(L601="Shipped",L601, IF(L601="Loose", L601, if(J601="yes", CONCATENATE("Pending ", L601), IF(I601="yes", IF(B601="Internal", "Internal", L601), IF(L601="Bonded", L601, CONCATENATE(L601, " Bonded"))))))</f>
        <v/>
      </c>
      <c r="N601" s="0">
        <f>if(len(C601)&lt;2, "", if(H601="yes", "certified", IF(ISERROR(SEARCH("TE",C601)), "PMI", "TE")))</f>
        <v/>
      </c>
      <c r="O601" s="0">
        <f>IF(L601="Shipped",'Production Log'!K601,"")</f>
        <v/>
      </c>
      <c r="P601" s="0">
        <f>IF(ISERROR(SEARCH("Bonded", M601)), CONCATENATE(M601," ", N601), M601)</f>
        <v/>
      </c>
      <c r="Q601" s="0" t="s">
        <v>143</v>
      </c>
      <c r="R601" s="0">
        <f>'Production Log'!L601</f>
        <v/>
      </c>
      <c r="S601" s="204" t="s">
        <v>161</v>
      </c>
      <c r="T601" s="0">
        <f>'Production Log'!M601</f>
        <v/>
      </c>
      <c r="U601" s="204">
        <f>'Production Log'!K601</f>
        <v/>
      </c>
      <c r="V601" s="204" t="n"/>
      <c r="W601" s="204" t="n"/>
    </row>
    <row r="602">
      <c r="A602" s="0">
        <f>'Production Log'!A602</f>
        <v/>
      </c>
      <c r="B602" s="0">
        <f>'Production Log'!B602</f>
        <v/>
      </c>
      <c r="C602" s="0">
        <f>'Production Log'!F602</f>
        <v/>
      </c>
      <c r="D602" s="0">
        <f>'Production Log'!W602</f>
        <v/>
      </c>
      <c r="E602" s="0">
        <f>'Production Log'!X602</f>
        <v/>
      </c>
      <c r="F602" s="0">
        <f>'Production Log'!Y602</f>
        <v/>
      </c>
      <c r="G602" s="0">
        <f>'Production Log'!Z602</f>
        <v/>
      </c>
      <c r="H602" s="0">
        <f>'Production Log'!C602</f>
        <v/>
      </c>
      <c r="I602" s="0">
        <f>IF(B602="Sold", "yes", IF(LEN(F602)&gt;1,IF(LEN(G602)&gt;1,IF(LEN(E602)&gt;1,IF(LEN(D602)&gt;1,"yes","no"),"no"),"no") ,"no"))</f>
        <v/>
      </c>
      <c r="J602" s="0">
        <f>IF(B602="Issues","yes", IF(B602="Cosmetic Issue", "yes", IF(B602="Perf Issue", "yes","")))</f>
        <v/>
      </c>
      <c r="K602" s="0">
        <f>IF(B602="Dead", "yes","")</f>
        <v/>
      </c>
      <c r="L602" s="0">
        <f>IF(K602="yes", "Dead", IF(LEN(D602)&lt;2,"Loose", (IF(B602="Sold","Shipped",IF(I602="yes","Assembled","Bonded")))))</f>
        <v/>
      </c>
      <c r="M602" s="0">
        <f>if(L602="Shipped",L602, IF(L602="Loose", L602, if(J602="yes", CONCATENATE("Pending ", L602), IF(I602="yes", IF(B602="Internal", "Internal", L602), IF(L602="Bonded", L602, CONCATENATE(L602, " Bonded"))))))</f>
        <v/>
      </c>
      <c r="N602" s="0">
        <f>if(len(C602)&lt;2, "", if(H602="yes", "certified", IF(ISERROR(SEARCH("TE",C602)), "PMI", "TE")))</f>
        <v/>
      </c>
      <c r="O602" s="0">
        <f>IF(L602="Shipped",'Production Log'!K602,"")</f>
        <v/>
      </c>
      <c r="P602" s="0">
        <f>IF(ISERROR(SEARCH("Bonded", M602)), CONCATENATE(M602," ", N602), M602)</f>
        <v/>
      </c>
      <c r="Q602" s="0" t="s">
        <v>143</v>
      </c>
      <c r="R602" s="0">
        <f>'Production Log'!L602</f>
        <v/>
      </c>
      <c r="T602" s="0">
        <f>'Production Log'!M602</f>
        <v/>
      </c>
      <c r="U602" s="204">
        <f>'Production Log'!K602</f>
        <v/>
      </c>
      <c r="V602" s="204" t="n"/>
      <c r="W602" s="204" t="s">
        <v>154</v>
      </c>
    </row>
    <row r="603">
      <c r="A603" s="0">
        <f>'Production Log'!A603</f>
        <v/>
      </c>
      <c r="B603" s="0">
        <f>'Production Log'!B603</f>
        <v/>
      </c>
      <c r="C603" s="0">
        <f>'Production Log'!F603</f>
        <v/>
      </c>
      <c r="D603" s="0">
        <f>'Production Log'!W603</f>
        <v/>
      </c>
      <c r="E603" s="0">
        <f>'Production Log'!X603</f>
        <v/>
      </c>
      <c r="F603" s="0">
        <f>'Production Log'!Y603</f>
        <v/>
      </c>
      <c r="G603" s="0">
        <f>'Production Log'!Z603</f>
        <v/>
      </c>
      <c r="H603" s="0">
        <f>'Production Log'!C603</f>
        <v/>
      </c>
      <c r="I603" s="0">
        <f>IF(B603="Sold", "yes", IF(LEN(F603)&gt;1,IF(LEN(G603)&gt;1,IF(LEN(E603)&gt;1,IF(LEN(D603)&gt;1,"yes","no"),"no"),"no") ,"no"))</f>
        <v/>
      </c>
      <c r="J603" s="0">
        <f>IF(B603="Issues","yes", IF(B603="Cosmetic Issue", "yes", IF(B603="Perf Issue", "yes","")))</f>
        <v/>
      </c>
      <c r="K603" s="0">
        <f>IF(B603="Dead", "yes","")</f>
        <v/>
      </c>
      <c r="L603" s="0">
        <f>IF(K603="yes", "Dead", IF(LEN(D603)&lt;2,"Loose", (IF(B603="Sold","Shipped",IF(I603="yes","Assembled","Bonded")))))</f>
        <v/>
      </c>
      <c r="M603" s="0">
        <f>if(L603="Shipped",L603, IF(L603="Loose", L603, if(J603="yes", CONCATENATE("Pending ", L603), IF(I603="yes", IF(B603="Internal", "Internal", L603), IF(L603="Bonded", L603, CONCATENATE(L603, " Bonded"))))))</f>
        <v/>
      </c>
      <c r="N603" s="0">
        <f>if(len(C603)&lt;2, "", if(H603="yes", "certified", IF(ISERROR(SEARCH("TE",C603)), "PMI", "TE")))</f>
        <v/>
      </c>
      <c r="O603" s="0">
        <f>IF(L603="Shipped",'Production Log'!K603,"")</f>
        <v/>
      </c>
      <c r="P603" s="0">
        <f>IF(ISERROR(SEARCH("Bonded", M603)), CONCATENATE(M603," ", N603), M603)</f>
        <v/>
      </c>
      <c r="Q603" s="0" t="s">
        <v>143</v>
      </c>
      <c r="R603" s="0">
        <f>'Production Log'!L603</f>
        <v/>
      </c>
      <c r="S603" s="0" t="s">
        <v>159</v>
      </c>
      <c r="T603" s="0">
        <f>'Production Log'!M603</f>
        <v/>
      </c>
      <c r="U603" s="204">
        <f>'Production Log'!K603</f>
        <v/>
      </c>
      <c r="V603" s="204" t="s">
        <v>160</v>
      </c>
      <c r="W603" s="204" t="n"/>
    </row>
    <row r="604">
      <c r="A604" s="0">
        <f>'Production Log'!A604</f>
        <v/>
      </c>
      <c r="B604" s="0">
        <f>'Production Log'!B604</f>
        <v/>
      </c>
      <c r="C604" s="0">
        <f>'Production Log'!F604</f>
        <v/>
      </c>
      <c r="D604" s="0">
        <f>'Production Log'!W604</f>
        <v/>
      </c>
      <c r="E604" s="0">
        <f>'Production Log'!X604</f>
        <v/>
      </c>
      <c r="F604" s="0">
        <f>'Production Log'!Y604</f>
        <v/>
      </c>
      <c r="G604" s="0">
        <f>'Production Log'!Z604</f>
        <v/>
      </c>
      <c r="H604" s="0">
        <f>'Production Log'!C604</f>
        <v/>
      </c>
      <c r="I604" s="0">
        <f>IF(B604="Sold", "yes", IF(LEN(F604)&gt;1,IF(LEN(G604)&gt;1,IF(LEN(E604)&gt;1,IF(LEN(D604)&gt;1,"yes","no"),"no"),"no") ,"no"))</f>
        <v/>
      </c>
      <c r="J604" s="0">
        <f>IF(B604="Issues","yes", IF(B604="Cosmetic Issue", "yes", IF(B604="Perf Issue", "yes","")))</f>
        <v/>
      </c>
      <c r="K604" s="0">
        <f>IF(B604="Dead", "yes","")</f>
        <v/>
      </c>
      <c r="L604" s="0">
        <f>IF(K604="yes", "Dead", IF(LEN(D604)&lt;2,"Loose", (IF(B604="Sold","Shipped",IF(I604="yes","Assembled","Bonded")))))</f>
        <v/>
      </c>
      <c r="M604" s="0">
        <f>if(L604="Shipped",L604, IF(L604="Loose", L604, if(J604="yes", CONCATENATE("Pending ", L604), IF(I604="yes", IF(B604="Internal", "Internal", L604), IF(L604="Bonded", L604, CONCATENATE(L604, " Bonded"))))))</f>
        <v/>
      </c>
      <c r="N604" s="0">
        <f>if(len(C604)&lt;2, "", if(H604="yes", "certified", IF(ISERROR(SEARCH("TE",C604)), "PMI", "TE")))</f>
        <v/>
      </c>
      <c r="O604" s="0">
        <f>IF(L604="Shipped",'Production Log'!K604,"")</f>
        <v/>
      </c>
      <c r="P604" s="0">
        <f>IF(ISERROR(SEARCH("Bonded", M604)), CONCATENATE(M604," ", N604), M604)</f>
        <v/>
      </c>
      <c r="Q604" s="0" t="s">
        <v>143</v>
      </c>
      <c r="R604" s="0">
        <f>'Production Log'!L604</f>
        <v/>
      </c>
      <c r="S604" s="0" t="s">
        <v>159</v>
      </c>
      <c r="T604" s="0">
        <f>'Production Log'!M604</f>
        <v/>
      </c>
      <c r="U604" s="204">
        <f>'Production Log'!K604</f>
        <v/>
      </c>
      <c r="V604" s="204" t="s">
        <v>160</v>
      </c>
      <c r="W604" s="204" t="n"/>
    </row>
    <row r="605">
      <c r="A605" s="0">
        <f>'Production Log'!A605</f>
        <v/>
      </c>
      <c r="B605" s="0">
        <f>'Production Log'!B605</f>
        <v/>
      </c>
      <c r="C605" s="0">
        <f>'Production Log'!F605</f>
        <v/>
      </c>
      <c r="D605" s="0">
        <f>'Production Log'!W605</f>
        <v/>
      </c>
      <c r="E605" s="0">
        <f>'Production Log'!X605</f>
        <v/>
      </c>
      <c r="F605" s="0">
        <f>'Production Log'!Y605</f>
        <v/>
      </c>
      <c r="G605" s="0">
        <f>'Production Log'!Z605</f>
        <v/>
      </c>
      <c r="H605" s="0">
        <f>'Production Log'!C605</f>
        <v/>
      </c>
      <c r="I605" s="0">
        <f>IF(B605="Sold", "yes", IF(LEN(F605)&gt;1,IF(LEN(G605)&gt;1,IF(LEN(E605)&gt;1,IF(LEN(D605)&gt;1,"yes","no"),"no"),"no") ,"no"))</f>
        <v/>
      </c>
      <c r="J605" s="0">
        <f>IF(B605="Issues","yes", IF(B605="Cosmetic Issue", "yes", IF(B605="Perf Issue", "yes","")))</f>
        <v/>
      </c>
      <c r="K605" s="0">
        <f>IF(B605="Dead", "yes","")</f>
        <v/>
      </c>
      <c r="L605" s="0">
        <f>IF(K605="yes", "Dead", IF(LEN(D605)&lt;2,"Loose", (IF(B605="Sold","Shipped",IF(I605="yes","Assembled","Bonded")))))</f>
        <v/>
      </c>
      <c r="M605" s="0">
        <f>if(L605="Shipped",L605, IF(L605="Loose", L605, if(J605="yes", CONCATENATE("Pending ", L605), IF(I605="yes", IF(B605="Internal", "Internal", L605), IF(L605="Bonded", L605, CONCATENATE(L605, " Bonded"))))))</f>
        <v/>
      </c>
      <c r="N605" s="0">
        <f>if(len(C605)&lt;2, "", if(H605="yes", "certified", IF(ISERROR(SEARCH("TE",C605)), "PMI", "TE")))</f>
        <v/>
      </c>
      <c r="O605" s="0">
        <f>IF(L605="Shipped",'Production Log'!K605,"")</f>
        <v/>
      </c>
      <c r="P605" s="0">
        <f>IF(ISERROR(SEARCH("Bonded", M605)), CONCATENATE(M605," ", N605), M605)</f>
        <v/>
      </c>
      <c r="Q605" s="0" t="s">
        <v>143</v>
      </c>
      <c r="R605" s="0">
        <f>'Production Log'!L605</f>
        <v/>
      </c>
      <c r="S605" s="204" t="s">
        <v>118</v>
      </c>
      <c r="T605" s="0">
        <f>'Production Log'!M605</f>
        <v/>
      </c>
      <c r="U605" s="204">
        <f>'Production Log'!K605</f>
        <v/>
      </c>
      <c r="V605" s="204" t="s">
        <v>57</v>
      </c>
      <c r="W605" s="204" t="n"/>
      <c r="Y605" s="0" t="s">
        <v>114</v>
      </c>
    </row>
    <row r="606">
      <c r="A606" s="0">
        <f>'Production Log'!A606</f>
        <v/>
      </c>
      <c r="B606" s="0">
        <f>'Production Log'!B606</f>
        <v/>
      </c>
      <c r="C606" s="0">
        <f>'Production Log'!F606</f>
        <v/>
      </c>
      <c r="D606" s="0">
        <f>'Production Log'!W606</f>
        <v/>
      </c>
      <c r="E606" s="0">
        <f>'Production Log'!X606</f>
        <v/>
      </c>
      <c r="F606" s="0">
        <f>'Production Log'!Y606</f>
        <v/>
      </c>
      <c r="G606" s="0">
        <f>'Production Log'!Z606</f>
        <v/>
      </c>
      <c r="H606" s="0">
        <f>'Production Log'!C606</f>
        <v/>
      </c>
      <c r="I606" s="0">
        <f>IF(B606="Sold", "yes", IF(LEN(F606)&gt;1,IF(LEN(G606)&gt;1,IF(LEN(E606)&gt;1,IF(LEN(D606)&gt;1,"yes","no"),"no"),"no") ,"no"))</f>
        <v/>
      </c>
      <c r="J606" s="0">
        <f>IF(B606="Issues","yes", IF(B606="Cosmetic Issue", "yes", IF(B606="Perf Issue", "yes","")))</f>
        <v/>
      </c>
      <c r="K606" s="0">
        <f>IF(B606="Dead", "yes","")</f>
        <v/>
      </c>
      <c r="L606" s="0">
        <f>IF(K606="yes", "Dead", IF(LEN(D606)&lt;2,"Loose", (IF(B606="Sold","Shipped",IF(I606="yes","Assembled","Bonded")))))</f>
        <v/>
      </c>
      <c r="M606" s="0">
        <f>if(L606="Shipped",L606, IF(L606="Loose", L606, if(J606="yes", CONCATENATE("Pending ", L606), IF(I606="yes", IF(B606="Internal", "Internal", L606), IF(L606="Bonded", L606, CONCATENATE(L606, " Bonded"))))))</f>
        <v/>
      </c>
      <c r="N606" s="0">
        <f>if(len(C606)&lt;2, "", if(H606="yes", "certified", IF(ISERROR(SEARCH("TE",C606)), "PMI", "TE")))</f>
        <v/>
      </c>
      <c r="O606" s="0">
        <f>IF(L606="Shipped",'Production Log'!K606,"")</f>
        <v/>
      </c>
      <c r="P606" s="0">
        <f>IF(ISERROR(SEARCH("Bonded", M606)), CONCATENATE(M606," ", N606), M606)</f>
        <v/>
      </c>
      <c r="Q606" s="0" t="s">
        <v>143</v>
      </c>
      <c r="R606" s="0">
        <f>'Production Log'!L606</f>
        <v/>
      </c>
      <c r="T606" s="0">
        <f>'Production Log'!M606</f>
        <v/>
      </c>
      <c r="U606" s="204">
        <f>'Production Log'!K606</f>
        <v/>
      </c>
      <c r="V606" s="204" t="n"/>
      <c r="W606" s="204" t="s">
        <v>154</v>
      </c>
    </row>
    <row r="607">
      <c r="A607" s="0">
        <f>'Production Log'!A607</f>
        <v/>
      </c>
      <c r="B607" s="0">
        <f>'Production Log'!B607</f>
        <v/>
      </c>
      <c r="C607" s="0">
        <f>'Production Log'!F607</f>
        <v/>
      </c>
      <c r="D607" s="0">
        <f>'Production Log'!W607</f>
        <v/>
      </c>
      <c r="E607" s="0">
        <f>'Production Log'!X607</f>
        <v/>
      </c>
      <c r="F607" s="0">
        <f>'Production Log'!Y607</f>
        <v/>
      </c>
      <c r="G607" s="0">
        <f>'Production Log'!Z607</f>
        <v/>
      </c>
      <c r="H607" s="0">
        <f>'Production Log'!C607</f>
        <v/>
      </c>
      <c r="I607" s="0">
        <f>IF(B607="Sold", "yes", IF(LEN(F607)&gt;1,IF(LEN(G607)&gt;1,IF(LEN(E607)&gt;1,IF(LEN(D607)&gt;1,"yes","no"),"no"),"no") ,"no"))</f>
        <v/>
      </c>
      <c r="J607" s="0">
        <f>IF(B607="Issues","yes", IF(B607="Cosmetic Issue", "yes", IF(B607="Perf Issue", "yes","")))</f>
        <v/>
      </c>
      <c r="K607" s="0">
        <f>IF(B607="Dead", "yes","")</f>
        <v/>
      </c>
      <c r="L607" s="0">
        <f>IF(K607="yes", "Dead", IF(LEN(D607)&lt;2,"Loose", (IF(B607="Sold","Shipped",IF(I607="yes","Assembled","Bonded")))))</f>
        <v/>
      </c>
      <c r="M607" s="0">
        <f>if(L607="Shipped",L607, IF(L607="Loose", L607, if(J607="yes", CONCATENATE("Pending ", L607), IF(I607="yes", IF(B607="Internal", "Internal", L607), IF(L607="Bonded", L607, CONCATENATE(L607, " Bonded"))))))</f>
        <v/>
      </c>
      <c r="N607" s="0">
        <f>if(len(C607)&lt;2, "", if(H607="yes", "certified", IF(ISERROR(SEARCH("TE",C607)), "PMI", "TE")))</f>
        <v/>
      </c>
      <c r="O607" s="0">
        <f>IF(L607="Shipped",'Production Log'!K607,"")</f>
        <v/>
      </c>
      <c r="P607" s="0">
        <f>IF(ISERROR(SEARCH("Bonded", M607)), CONCATENATE(M607," ", N607), M607)</f>
        <v/>
      </c>
      <c r="Q607" s="0" t="s">
        <v>143</v>
      </c>
      <c r="R607" s="0">
        <f>'Production Log'!L607</f>
        <v/>
      </c>
      <c r="T607" s="0">
        <f>'Production Log'!M607</f>
        <v/>
      </c>
      <c r="U607" s="204">
        <f>'Production Log'!K607</f>
        <v/>
      </c>
      <c r="V607" s="204" t="n"/>
      <c r="W607" s="204" t="s">
        <v>154</v>
      </c>
    </row>
    <row r="608">
      <c r="A608" s="0">
        <f>'Production Log'!A608</f>
        <v/>
      </c>
      <c r="B608" s="0">
        <f>'Production Log'!B608</f>
        <v/>
      </c>
      <c r="C608" s="0">
        <f>'Production Log'!F608</f>
        <v/>
      </c>
      <c r="D608" s="0">
        <f>'Production Log'!W608</f>
        <v/>
      </c>
      <c r="E608" s="0">
        <f>'Production Log'!X608</f>
        <v/>
      </c>
      <c r="F608" s="0">
        <f>'Production Log'!Y608</f>
        <v/>
      </c>
      <c r="G608" s="0">
        <f>'Production Log'!Z608</f>
        <v/>
      </c>
      <c r="H608" s="0">
        <f>'Production Log'!C608</f>
        <v/>
      </c>
      <c r="I608" s="0">
        <f>IF(B608="Sold", "yes", IF(LEN(F608)&gt;1,IF(LEN(G608)&gt;1,IF(LEN(E608)&gt;1,IF(LEN(D608)&gt;1,"yes","no"),"no"),"no") ,"no"))</f>
        <v/>
      </c>
      <c r="J608" s="0">
        <f>IF(B608="Issues","yes", IF(B608="Cosmetic Issue", "yes", IF(B608="Perf Issue", "yes","")))</f>
        <v/>
      </c>
      <c r="K608" s="0">
        <f>IF(B608="Dead", "yes","")</f>
        <v/>
      </c>
      <c r="L608" s="0">
        <f>IF(K608="yes", "Dead", IF(LEN(D608)&lt;2,"Loose", (IF(B608="Sold","Shipped",IF(I608="yes","Assembled","Bonded")))))</f>
        <v/>
      </c>
      <c r="M608" s="0">
        <f>if(L608="Shipped",L608, IF(L608="Loose", L608, if(J608="yes", CONCATENATE("Pending ", L608), IF(I608="yes", IF(B608="Internal", "Internal", L608), IF(L608="Bonded", L608, CONCATENATE(L608, " Bonded"))))))</f>
        <v/>
      </c>
      <c r="N608" s="0">
        <f>if(len(C608)&lt;2, "", if(H608="yes", "certified", IF(ISERROR(SEARCH("TE",C608)), "PMI", "TE")))</f>
        <v/>
      </c>
      <c r="O608" s="0">
        <f>IF(L608="Shipped",'Production Log'!K608,"")</f>
        <v/>
      </c>
      <c r="P608" s="0">
        <f>IF(ISERROR(SEARCH("Bonded", M608)), CONCATENATE(M608," ", N608), M608)</f>
        <v/>
      </c>
      <c r="Q608" s="0" t="s">
        <v>165</v>
      </c>
      <c r="R608" s="0">
        <f>'Production Log'!L608</f>
        <v/>
      </c>
      <c r="S608" s="204" t="s">
        <v>161</v>
      </c>
      <c r="T608" s="0">
        <f>'Production Log'!M608</f>
        <v/>
      </c>
      <c r="U608" s="204">
        <f>'Production Log'!K608</f>
        <v/>
      </c>
      <c r="V608" s="204" t="n"/>
      <c r="W608" s="204" t="n"/>
    </row>
    <row r="609">
      <c r="A609" s="0">
        <f>'Production Log'!A609</f>
        <v/>
      </c>
      <c r="B609" s="0">
        <f>'Production Log'!B609</f>
        <v/>
      </c>
      <c r="C609" s="0">
        <f>'Production Log'!F609</f>
        <v/>
      </c>
      <c r="D609" s="0">
        <f>'Production Log'!W609</f>
        <v/>
      </c>
      <c r="E609" s="0">
        <f>'Production Log'!X609</f>
        <v/>
      </c>
      <c r="F609" s="0">
        <f>'Production Log'!Y609</f>
        <v/>
      </c>
      <c r="G609" s="0">
        <f>'Production Log'!Z609</f>
        <v/>
      </c>
      <c r="H609" s="0">
        <f>'Production Log'!C609</f>
        <v/>
      </c>
      <c r="I609" s="0">
        <f>IF(B609="Sold", "yes", IF(LEN(F609)&gt;1,IF(LEN(G609)&gt;1,IF(LEN(E609)&gt;1,IF(LEN(D609)&gt;1,"yes","no"),"no"),"no") ,"no"))</f>
        <v/>
      </c>
      <c r="J609" s="0">
        <f>IF(B609="Issues","yes", IF(B609="Cosmetic Issue", "yes", IF(B609="Perf Issue", "yes","")))</f>
        <v/>
      </c>
      <c r="K609" s="0">
        <f>IF(B609="Dead", "yes","")</f>
        <v/>
      </c>
      <c r="L609" s="0">
        <f>IF(K609="yes", "Dead", IF(LEN(D609)&lt;2,"Loose", (IF(B609="Sold","Shipped",IF(I609="yes","Assembled","Bonded")))))</f>
        <v/>
      </c>
      <c r="M609" s="0">
        <f>if(L609="Shipped",L609, IF(L609="Loose", L609, if(J609="yes", CONCATENATE("Pending ", L609), IF(I609="yes", IF(B609="Internal", "Internal", L609), IF(L609="Bonded", L609, CONCATENATE(L609, " Bonded"))))))</f>
        <v/>
      </c>
      <c r="N609" s="0">
        <f>if(len(C609)&lt;2, "", if(H609="yes", "certified", IF(ISERROR(SEARCH("TE",C609)), "PMI", "TE")))</f>
        <v/>
      </c>
      <c r="O609" s="0">
        <f>IF(L609="Shipped",'Production Log'!K609,"")</f>
        <v/>
      </c>
      <c r="P609" s="0">
        <f>IF(ISERROR(SEARCH("Bonded", M609)), CONCATENATE(M609," ", N609), M609)</f>
        <v/>
      </c>
      <c r="Q609" s="0" t="s">
        <v>166</v>
      </c>
      <c r="R609" s="0">
        <f>'Production Log'!L609</f>
        <v/>
      </c>
      <c r="S609" s="0" t="s">
        <v>159</v>
      </c>
      <c r="T609" s="0">
        <f>'Production Log'!M609</f>
        <v/>
      </c>
      <c r="U609" s="204">
        <f>'Production Log'!K609</f>
        <v/>
      </c>
      <c r="V609" s="204" t="s">
        <v>160</v>
      </c>
      <c r="W609" s="204" t="n"/>
    </row>
    <row r="610">
      <c r="A610" s="0">
        <f>'Production Log'!A610</f>
        <v/>
      </c>
      <c r="B610" s="0">
        <f>'Production Log'!B610</f>
        <v/>
      </c>
      <c r="C610" s="0">
        <f>'Production Log'!F610</f>
        <v/>
      </c>
      <c r="D610" s="0">
        <f>'Production Log'!W610</f>
        <v/>
      </c>
      <c r="E610" s="0">
        <f>'Production Log'!X610</f>
        <v/>
      </c>
      <c r="F610" s="0">
        <f>'Production Log'!Y610</f>
        <v/>
      </c>
      <c r="G610" s="0">
        <f>'Production Log'!Z610</f>
        <v/>
      </c>
      <c r="H610" s="0">
        <f>'Production Log'!C610</f>
        <v/>
      </c>
      <c r="I610" s="0">
        <f>IF(B610="Sold", "yes", IF(LEN(F610)&gt;1,IF(LEN(G610)&gt;1,IF(LEN(E610)&gt;1,IF(LEN(D610)&gt;1,"yes","no"),"no"),"no") ,"no"))</f>
        <v/>
      </c>
      <c r="J610" s="0">
        <f>IF(B610="Issues","yes", IF(B610="Cosmetic Issue", "yes", IF(B610="Perf Issue", "yes","")))</f>
        <v/>
      </c>
      <c r="K610" s="0">
        <f>IF(B610="Dead", "yes","")</f>
        <v/>
      </c>
      <c r="L610" s="0">
        <f>IF(K610="yes", "Dead", IF(LEN(D610)&lt;2,"Loose", (IF(B610="Sold","Shipped",IF(I610="yes","Assembled","Bonded")))))</f>
        <v/>
      </c>
      <c r="M610" s="0">
        <f>if(L610="Shipped",L610, IF(L610="Loose", L610, if(J610="yes", CONCATENATE("Pending ", L610), IF(I610="yes", IF(B610="Internal", "Internal", L610), IF(L610="Bonded", L610, CONCATENATE(L610, " Bonded"))))))</f>
        <v/>
      </c>
      <c r="N610" s="0">
        <f>if(len(C610)&lt;2, "", if(H610="yes", "certified", IF(ISERROR(SEARCH("TE",C610)), "PMI", "TE")))</f>
        <v/>
      </c>
      <c r="O610" s="0">
        <f>IF(L610="Shipped",'Production Log'!K610,"")</f>
        <v/>
      </c>
      <c r="P610" s="0">
        <f>IF(ISERROR(SEARCH("Bonded", M610)), CONCATENATE(M610," ", N610), M610)</f>
        <v/>
      </c>
      <c r="Q610" s="0" t="s">
        <v>165</v>
      </c>
      <c r="R610" s="0">
        <f>'Production Log'!L610</f>
        <v/>
      </c>
      <c r="S610" s="0" t="s">
        <v>159</v>
      </c>
      <c r="T610" s="0">
        <f>'Production Log'!M610</f>
        <v/>
      </c>
      <c r="U610" s="204">
        <f>'Production Log'!K610</f>
        <v/>
      </c>
      <c r="V610" s="204" t="s">
        <v>160</v>
      </c>
      <c r="W610" s="204" t="n"/>
    </row>
    <row r="611">
      <c r="A611" s="0">
        <f>'Production Log'!A611</f>
        <v/>
      </c>
      <c r="B611" s="0">
        <f>'Production Log'!B611</f>
        <v/>
      </c>
      <c r="C611" s="0">
        <f>'Production Log'!F611</f>
        <v/>
      </c>
      <c r="D611" s="0">
        <f>'Production Log'!W611</f>
        <v/>
      </c>
      <c r="E611" s="0">
        <f>'Production Log'!X611</f>
        <v/>
      </c>
      <c r="F611" s="0">
        <f>'Production Log'!Y611</f>
        <v/>
      </c>
      <c r="G611" s="0">
        <f>'Production Log'!Z611</f>
        <v/>
      </c>
      <c r="H611" s="0">
        <f>'Production Log'!C611</f>
        <v/>
      </c>
      <c r="I611" s="0">
        <f>IF(B611="Sold", "yes", IF(LEN(F611)&gt;1,IF(LEN(G611)&gt;1,IF(LEN(E611)&gt;1,IF(LEN(D611)&gt;1,"yes","no"),"no"),"no") ,"no"))</f>
        <v/>
      </c>
      <c r="J611" s="0">
        <f>IF(B611="Issues","yes", IF(B611="Cosmetic Issue", "yes", IF(B611="Perf Issue", "yes","")))</f>
        <v/>
      </c>
      <c r="K611" s="0">
        <f>IF(B611="Dead", "yes","")</f>
        <v/>
      </c>
      <c r="L611" s="0">
        <f>IF(K611="yes", "Dead", IF(LEN(D611)&lt;2,"Loose", (IF(B611="Sold","Shipped",IF(I611="yes","Assembled","Bonded")))))</f>
        <v/>
      </c>
      <c r="M611" s="0">
        <f>if(L611="Shipped",L611, IF(L611="Loose", L611, if(J611="yes", CONCATENATE("Pending ", L611), IF(I611="yes", IF(B611="Internal", "Internal", L611), IF(L611="Bonded", L611, CONCATENATE(L611, " Bonded"))))))</f>
        <v/>
      </c>
      <c r="N611" s="0">
        <f>if(len(C611)&lt;2, "", if(H611="yes", "certified", IF(ISERROR(SEARCH("TE",C611)), "PMI", "TE")))</f>
        <v/>
      </c>
      <c r="O611" s="0">
        <f>IF(L611="Shipped",'Production Log'!K611,"")</f>
        <v/>
      </c>
      <c r="P611" s="0">
        <f>IF(ISERROR(SEARCH("Bonded", M611)), CONCATENATE(M611," ", N611), M611)</f>
        <v/>
      </c>
      <c r="Q611" s="0" t="s">
        <v>167</v>
      </c>
      <c r="R611" s="0">
        <f>'Production Log'!L611</f>
        <v/>
      </c>
      <c r="S611" s="0" t="n"/>
      <c r="T611" s="0">
        <f>'Production Log'!M611</f>
        <v/>
      </c>
      <c r="U611" s="204">
        <f>'Production Log'!K611</f>
        <v/>
      </c>
      <c r="V611" s="204" t="n"/>
      <c r="W611" s="204" t="s">
        <v>154</v>
      </c>
      <c r="Y611" s="0" t="s">
        <v>168</v>
      </c>
    </row>
    <row r="612">
      <c r="A612" s="0">
        <f>'Production Log'!A612</f>
        <v/>
      </c>
      <c r="B612" s="0">
        <f>'Production Log'!B612</f>
        <v/>
      </c>
      <c r="C612" s="0">
        <f>'Production Log'!F612</f>
        <v/>
      </c>
      <c r="D612" s="0">
        <f>'Production Log'!W612</f>
        <v/>
      </c>
      <c r="E612" s="0">
        <f>'Production Log'!X612</f>
        <v/>
      </c>
      <c r="F612" s="0">
        <f>'Production Log'!Y612</f>
        <v/>
      </c>
      <c r="G612" s="0">
        <f>'Production Log'!Z612</f>
        <v/>
      </c>
      <c r="H612" s="0">
        <f>'Production Log'!C612</f>
        <v/>
      </c>
      <c r="I612" s="0">
        <f>IF(B612="Sold", "yes", IF(LEN(F612)&gt;1,IF(LEN(G612)&gt;1,IF(LEN(E612)&gt;1,IF(LEN(D612)&gt;1,"yes","no"),"no"),"no") ,"no"))</f>
        <v/>
      </c>
      <c r="J612" s="0">
        <f>IF(B612="Issues","yes", IF(B612="Cosmetic Issue", "yes", IF(B612="Perf Issue", "yes","")))</f>
        <v/>
      </c>
      <c r="K612" s="0">
        <f>IF(B612="Dead", "yes","")</f>
        <v/>
      </c>
      <c r="L612" s="0">
        <f>IF(K612="yes", "Dead", IF(LEN(D612)&lt;2,"Loose", (IF(B612="Sold","Shipped",IF(I612="yes","Assembled","Bonded")))))</f>
        <v/>
      </c>
      <c r="M612" s="0">
        <f>if(L612="Shipped",L612, IF(L612="Loose", L612, if(J612="yes", CONCATENATE("Pending ", L612), IF(I612="yes", IF(B612="Internal", "Internal", L612), IF(L612="Bonded", L612, CONCATENATE(L612, " Bonded"))))))</f>
        <v/>
      </c>
      <c r="N612" s="0">
        <f>if(len(C612)&lt;2, "", if(H612="yes", "certified", IF(ISERROR(SEARCH("TE",C612)), "PMI", "TE")))</f>
        <v/>
      </c>
      <c r="O612" s="0">
        <f>IF(L612="Shipped",'Production Log'!K612,"")</f>
        <v/>
      </c>
      <c r="P612" s="0">
        <f>IF(ISERROR(SEARCH("Bonded", M612)), CONCATENATE(M612," ", N612), M612)</f>
        <v/>
      </c>
      <c r="Q612" s="0" t="s">
        <v>165</v>
      </c>
      <c r="R612" s="0">
        <f>'Production Log'!L612</f>
        <v/>
      </c>
      <c r="S612" s="0" t="s">
        <v>159</v>
      </c>
      <c r="T612" s="0">
        <f>'Production Log'!M612</f>
        <v/>
      </c>
      <c r="U612" s="204">
        <f>'Production Log'!K612</f>
        <v/>
      </c>
      <c r="V612" s="204" t="s">
        <v>160</v>
      </c>
      <c r="W612" s="204" t="n"/>
    </row>
    <row r="613">
      <c r="A613" s="0">
        <f>'Production Log'!A613</f>
        <v/>
      </c>
      <c r="B613" s="0">
        <f>'Production Log'!B613</f>
        <v/>
      </c>
      <c r="C613" s="0">
        <f>'Production Log'!F613</f>
        <v/>
      </c>
      <c r="D613" s="0">
        <f>'Production Log'!W613</f>
        <v/>
      </c>
      <c r="E613" s="0">
        <f>'Production Log'!X613</f>
        <v/>
      </c>
      <c r="F613" s="0">
        <f>'Production Log'!Y613</f>
        <v/>
      </c>
      <c r="G613" s="0">
        <f>'Production Log'!Z613</f>
        <v/>
      </c>
      <c r="H613" s="0">
        <f>'Production Log'!C613</f>
        <v/>
      </c>
      <c r="I613" s="0">
        <f>IF(B613="Sold", "yes", IF(LEN(F613)&gt;1,IF(LEN(G613)&gt;1,IF(LEN(E613)&gt;1,IF(LEN(D613)&gt;1,"yes","no"),"no"),"no") ,"no"))</f>
        <v/>
      </c>
      <c r="J613" s="0">
        <f>IF(B613="Issues","yes", IF(B613="Cosmetic Issue", "yes", IF(B613="Perf Issue", "yes","")))</f>
        <v/>
      </c>
      <c r="K613" s="0">
        <f>IF(B613="Dead", "yes","")</f>
        <v/>
      </c>
      <c r="L613" s="0">
        <f>IF(K613="yes", "Dead", IF(LEN(D613)&lt;2,"Loose", (IF(B613="Sold","Shipped",IF(I613="yes","Assembled","Bonded")))))</f>
        <v/>
      </c>
      <c r="M613" s="0">
        <f>if(L613="Shipped",L613, IF(L613="Loose", L613, if(J613="yes", CONCATENATE("Pending ", L613), IF(I613="yes", IF(B613="Internal", "Internal", L613), IF(L613="Bonded", L613, CONCATENATE(L613, " Bonded"))))))</f>
        <v/>
      </c>
      <c r="N613" s="0">
        <f>if(len(C613)&lt;2, "", if(H613="yes", "certified", IF(ISERROR(SEARCH("TE",C613)), "PMI", "TE")))</f>
        <v/>
      </c>
      <c r="O613" s="0">
        <f>IF(L613="Shipped",'Production Log'!K613,"")</f>
        <v/>
      </c>
      <c r="P613" s="0">
        <f>IF(ISERROR(SEARCH("Bonded", M613)), CONCATENATE(M613," ", N613), M613)</f>
        <v/>
      </c>
      <c r="Q613" s="0" t="s">
        <v>167</v>
      </c>
      <c r="R613" s="0">
        <f>'Production Log'!L613</f>
        <v/>
      </c>
      <c r="S613" s="0" t="s">
        <v>169</v>
      </c>
      <c r="T613" s="0">
        <f>'Production Log'!M613</f>
        <v/>
      </c>
      <c r="U613" s="204">
        <f>'Production Log'!K613</f>
        <v/>
      </c>
      <c r="V613" s="204" t="n"/>
      <c r="W613" s="204" t="n"/>
      <c r="Y613" s="0" t="s">
        <v>170</v>
      </c>
    </row>
    <row r="614">
      <c r="A614" s="0">
        <f>'Production Log'!A614</f>
        <v/>
      </c>
      <c r="B614" s="0">
        <f>'Production Log'!B614</f>
        <v/>
      </c>
      <c r="C614" s="0">
        <f>'Production Log'!F614</f>
        <v/>
      </c>
      <c r="D614" s="0">
        <f>'Production Log'!W614</f>
        <v/>
      </c>
      <c r="E614" s="0">
        <f>'Production Log'!X614</f>
        <v/>
      </c>
      <c r="F614" s="0">
        <f>'Production Log'!Y614</f>
        <v/>
      </c>
      <c r="G614" s="0">
        <f>'Production Log'!Z614</f>
        <v/>
      </c>
      <c r="H614" s="0">
        <f>'Production Log'!C614</f>
        <v/>
      </c>
      <c r="I614" s="0">
        <f>IF(B614="Sold", "yes", IF(LEN(F614)&gt;1,IF(LEN(G614)&gt;1,IF(LEN(E614)&gt;1,IF(LEN(D614)&gt;1,"yes","no"),"no"),"no") ,"no"))</f>
        <v/>
      </c>
      <c r="J614" s="0">
        <f>IF(B614="Issues","yes", IF(B614="Cosmetic Issue", "yes", IF(B614="Perf Issue", "yes","")))</f>
        <v/>
      </c>
      <c r="K614" s="0">
        <f>IF(B614="Dead", "yes","")</f>
        <v/>
      </c>
      <c r="L614" s="0">
        <f>IF(K614="yes", "Dead", IF(LEN(D614)&lt;2,"Loose", (IF(B614="Sold","Shipped",IF(I614="yes","Assembled","Bonded")))))</f>
        <v/>
      </c>
      <c r="M614" s="0">
        <f>if(L614="Shipped",L614, IF(L614="Loose", L614, if(J614="yes", CONCATENATE("Pending ", L614), IF(I614="yes", IF(B614="Internal", "Internal", L614), IF(L614="Bonded", L614, CONCATENATE(L614, " Bonded"))))))</f>
        <v/>
      </c>
      <c r="N614" s="0">
        <f>if(len(C614)&lt;2, "", if(H614="yes", "certified", IF(ISERROR(SEARCH("TE",C614)), "PMI", "TE")))</f>
        <v/>
      </c>
      <c r="O614" s="0">
        <f>IF(L614="Shipped",'Production Log'!K614,"")</f>
        <v/>
      </c>
      <c r="P614" s="0">
        <f>IF(ISERROR(SEARCH("Bonded", M614)), CONCATENATE(M614," ", N614), M614)</f>
        <v/>
      </c>
      <c r="Q614" s="0" t="s">
        <v>165</v>
      </c>
      <c r="R614" s="0">
        <f>'Production Log'!L614</f>
        <v/>
      </c>
      <c r="S614" s="204" t="s">
        <v>161</v>
      </c>
      <c r="T614" s="0">
        <f>'Production Log'!M614</f>
        <v/>
      </c>
      <c r="U614" s="204">
        <f>'Production Log'!K614</f>
        <v/>
      </c>
      <c r="V614" s="204" t="n"/>
      <c r="W614" s="204" t="n"/>
    </row>
    <row r="615">
      <c r="A615" s="0">
        <f>'Production Log'!A615</f>
        <v/>
      </c>
      <c r="B615" s="0">
        <f>'Production Log'!B615</f>
        <v/>
      </c>
      <c r="C615" s="0">
        <f>'Production Log'!F615</f>
        <v/>
      </c>
      <c r="D615" s="0">
        <f>'Production Log'!W615</f>
        <v/>
      </c>
      <c r="E615" s="0">
        <f>'Production Log'!X615</f>
        <v/>
      </c>
      <c r="F615" s="0">
        <f>'Production Log'!Y615</f>
        <v/>
      </c>
      <c r="G615" s="0">
        <f>'Production Log'!Z615</f>
        <v/>
      </c>
      <c r="H615" s="0">
        <f>'Production Log'!C615</f>
        <v/>
      </c>
      <c r="I615" s="0">
        <f>IF(B615="Sold", "yes", IF(LEN(F615)&gt;1,IF(LEN(G615)&gt;1,IF(LEN(E615)&gt;1,IF(LEN(D615)&gt;1,"yes","no"),"no"),"no") ,"no"))</f>
        <v/>
      </c>
      <c r="J615" s="0">
        <f>IF(B615="Issues","yes", IF(B615="Cosmetic Issue", "yes", IF(B615="Perf Issue", "yes","")))</f>
        <v/>
      </c>
      <c r="K615" s="0">
        <f>IF(B615="Dead", "yes","")</f>
        <v/>
      </c>
      <c r="L615" s="0">
        <f>IF(K615="yes", "Dead", IF(LEN(D615)&lt;2,"Loose", (IF(B615="Sold","Shipped",IF(I615="yes","Assembled","Bonded")))))</f>
        <v/>
      </c>
      <c r="M615" s="0">
        <f>if(L615="Shipped",L615, IF(L615="Loose", L615, if(J615="yes", CONCATENATE("Pending ", L615), IF(I615="yes", IF(B615="Internal", "Internal", L615), IF(L615="Bonded", L615, CONCATENATE(L615, " Bonded"))))))</f>
        <v/>
      </c>
      <c r="N615" s="0">
        <f>if(len(C615)&lt;2, "", if(H615="yes", "certified", IF(ISERROR(SEARCH("TE",C615)), "PMI", "TE")))</f>
        <v/>
      </c>
      <c r="O615" s="0">
        <f>IF(L615="Shipped",'Production Log'!K615,"")</f>
        <v/>
      </c>
      <c r="P615" s="0">
        <f>IF(ISERROR(SEARCH("Bonded", M615)), CONCATENATE(M615," ", N615), M615)</f>
        <v/>
      </c>
      <c r="Q615" s="0" t="s">
        <v>167</v>
      </c>
      <c r="R615" s="0">
        <f>'Production Log'!L615</f>
        <v/>
      </c>
      <c r="S615" s="0" t="s">
        <v>169</v>
      </c>
      <c r="T615" s="0">
        <f>'Production Log'!M615</f>
        <v/>
      </c>
      <c r="U615" s="204">
        <f>'Production Log'!K615</f>
        <v/>
      </c>
      <c r="V615" s="204" t="n"/>
      <c r="W615" s="204" t="n"/>
      <c r="Y615" s="0" t="s">
        <v>170</v>
      </c>
    </row>
    <row r="616">
      <c r="A616" s="0">
        <f>'Production Log'!A616</f>
        <v/>
      </c>
      <c r="B616" s="0">
        <f>'Production Log'!B616</f>
        <v/>
      </c>
      <c r="C616" s="0">
        <f>'Production Log'!F616</f>
        <v/>
      </c>
      <c r="D616" s="0">
        <f>'Production Log'!W616</f>
        <v/>
      </c>
      <c r="E616" s="0">
        <f>'Production Log'!X616</f>
        <v/>
      </c>
      <c r="F616" s="0">
        <f>'Production Log'!Y616</f>
        <v/>
      </c>
      <c r="G616" s="0">
        <f>'Production Log'!Z616</f>
        <v/>
      </c>
      <c r="H616" s="0">
        <f>'Production Log'!C616</f>
        <v/>
      </c>
      <c r="I616" s="0">
        <f>IF(B616="Sold", "yes", IF(LEN(F616)&gt;1,IF(LEN(G616)&gt;1,IF(LEN(E616)&gt;1,IF(LEN(D616)&gt;1,"yes","no"),"no"),"no") ,"no"))</f>
        <v/>
      </c>
      <c r="J616" s="0">
        <f>IF(B616="Issues","yes", IF(B616="Cosmetic Issue", "yes", IF(B616="Perf Issue", "yes","")))</f>
        <v/>
      </c>
      <c r="K616" s="0">
        <f>IF(B616="Dead", "yes","")</f>
        <v/>
      </c>
      <c r="L616" s="0">
        <f>IF(K616="yes", "Dead", IF(LEN(D616)&lt;2,"Loose", (IF(B616="Sold","Shipped",IF(I616="yes","Assembled","Bonded")))))</f>
        <v/>
      </c>
      <c r="M616" s="0">
        <f>if(L616="Shipped",L616, IF(L616="Loose", L616, if(J616="yes", CONCATENATE("Pending ", L616), IF(I616="yes", IF(B616="Internal", "Internal", L616), IF(L616="Bonded", L616, CONCATENATE(L616, " Bonded"))))))</f>
        <v/>
      </c>
      <c r="N616" s="0">
        <f>if(len(C616)&lt;2, "", if(H616="yes", "certified", IF(ISERROR(SEARCH("TE",C616)), "PMI", "TE")))</f>
        <v/>
      </c>
      <c r="O616" s="0">
        <f>IF(L616="Shipped",'Production Log'!K616,"")</f>
        <v/>
      </c>
      <c r="P616" s="0">
        <f>IF(ISERROR(SEARCH("Bonded", M616)), CONCATENATE(M616," ", N616), M616)</f>
        <v/>
      </c>
      <c r="Q616" s="0" t="s">
        <v>165</v>
      </c>
      <c r="R616" s="0">
        <f>'Production Log'!L616</f>
        <v/>
      </c>
      <c r="S616" s="0" t="s">
        <v>159</v>
      </c>
      <c r="T616" s="0">
        <f>'Production Log'!M616</f>
        <v/>
      </c>
      <c r="U616" s="204">
        <f>'Production Log'!K616</f>
        <v/>
      </c>
      <c r="V616" s="204" t="s">
        <v>160</v>
      </c>
      <c r="W616" s="204" t="n"/>
    </row>
    <row r="617">
      <c r="A617" s="0">
        <f>'Production Log'!A617</f>
        <v/>
      </c>
      <c r="B617" s="0">
        <f>'Production Log'!B617</f>
        <v/>
      </c>
      <c r="C617" s="0">
        <f>'Production Log'!F617</f>
        <v/>
      </c>
      <c r="D617" s="0">
        <f>'Production Log'!W617</f>
        <v/>
      </c>
      <c r="E617" s="0">
        <f>'Production Log'!X617</f>
        <v/>
      </c>
      <c r="F617" s="0">
        <f>'Production Log'!Y617</f>
        <v/>
      </c>
      <c r="G617" s="0">
        <f>'Production Log'!Z617</f>
        <v/>
      </c>
      <c r="H617" s="0">
        <f>'Production Log'!C617</f>
        <v/>
      </c>
      <c r="I617" s="0">
        <f>IF(B617="Sold", "yes", IF(LEN(F617)&gt;1,IF(LEN(G617)&gt;1,IF(LEN(E617)&gt;1,IF(LEN(D617)&gt;1,"yes","no"),"no"),"no") ,"no"))</f>
        <v/>
      </c>
      <c r="J617" s="0">
        <f>IF(B617="Issues","yes", IF(B617="Cosmetic Issue", "yes", IF(B617="Perf Issue", "yes","")))</f>
        <v/>
      </c>
      <c r="K617" s="0">
        <f>IF(B617="Dead", "yes","")</f>
        <v/>
      </c>
      <c r="L617" s="0">
        <f>IF(K617="yes", "Dead", IF(LEN(D617)&lt;2,"Loose", (IF(B617="Sold","Shipped",IF(I617="yes","Assembled","Bonded")))))</f>
        <v/>
      </c>
      <c r="M617" s="0">
        <f>if(L617="Shipped",L617, IF(L617="Loose", L617, if(J617="yes", CONCATENATE("Pending ", L617), IF(I617="yes", IF(B617="Internal", "Internal", L617), IF(L617="Bonded", L617, CONCATENATE(L617, " Bonded"))))))</f>
        <v/>
      </c>
      <c r="N617" s="0">
        <f>if(len(C617)&lt;2, "", if(H617="yes", "certified", IF(ISERROR(SEARCH("TE",C617)), "PMI", "TE")))</f>
        <v/>
      </c>
      <c r="O617" s="0">
        <f>IF(L617="Shipped",'Production Log'!K617,"")</f>
        <v/>
      </c>
      <c r="P617" s="0">
        <f>IF(ISERROR(SEARCH("Bonded", M617)), CONCATENATE(M617," ", N617), M617)</f>
        <v/>
      </c>
      <c r="Q617" s="0" t="s">
        <v>165</v>
      </c>
      <c r="R617" s="0">
        <f>'Production Log'!L617</f>
        <v/>
      </c>
      <c r="S617" s="0" t="s">
        <v>159</v>
      </c>
      <c r="T617" s="0">
        <f>'Production Log'!M617</f>
        <v/>
      </c>
      <c r="U617" s="204">
        <f>'Production Log'!K617</f>
        <v/>
      </c>
      <c r="V617" s="204" t="s">
        <v>160</v>
      </c>
      <c r="W617" s="204" t="n"/>
    </row>
    <row r="618">
      <c r="A618" s="0">
        <f>'Production Log'!A618</f>
        <v/>
      </c>
      <c r="B618" s="0">
        <f>'Production Log'!B618</f>
        <v/>
      </c>
      <c r="C618" s="0">
        <f>'Production Log'!F618</f>
        <v/>
      </c>
      <c r="D618" s="0">
        <f>'Production Log'!W618</f>
        <v/>
      </c>
      <c r="E618" s="0">
        <f>'Production Log'!X618</f>
        <v/>
      </c>
      <c r="F618" s="0">
        <f>'Production Log'!Y618</f>
        <v/>
      </c>
      <c r="G618" s="0">
        <f>'Production Log'!Z618</f>
        <v/>
      </c>
      <c r="H618" s="0">
        <f>'Production Log'!C618</f>
        <v/>
      </c>
      <c r="I618" s="0">
        <f>IF(B618="Sold", "yes", IF(LEN(F618)&gt;1,IF(LEN(G618)&gt;1,IF(LEN(E618)&gt;1,IF(LEN(D618)&gt;1,"yes","no"),"no"),"no") ,"no"))</f>
        <v/>
      </c>
      <c r="J618" s="0">
        <f>IF(B618="Issues","yes", IF(B618="Cosmetic Issue", "yes", IF(B618="Perf Issue", "yes","")))</f>
        <v/>
      </c>
      <c r="K618" s="0">
        <f>IF(B618="Dead", "yes","")</f>
        <v/>
      </c>
      <c r="L618" s="0">
        <f>IF(K618="yes", "Dead", IF(LEN(D618)&lt;2,"Loose", (IF(B618="Sold","Shipped",IF(I618="yes","Assembled","Bonded")))))</f>
        <v/>
      </c>
      <c r="M618" s="0">
        <f>if(L618="Shipped",L618, IF(L618="Loose", L618, if(J618="yes", CONCATENATE("Pending ", L618), IF(I618="yes", IF(B618="Internal", "Internal", L618), IF(L618="Bonded", L618, CONCATENATE(L618, " Bonded"))))))</f>
        <v/>
      </c>
      <c r="N618" s="0">
        <f>if(len(C618)&lt;2, "", if(H618="yes", "certified", IF(ISERROR(SEARCH("TE",C618)), "PMI", "TE")))</f>
        <v/>
      </c>
      <c r="O618" s="0">
        <f>IF(L618="Shipped",'Production Log'!K618,"")</f>
        <v/>
      </c>
      <c r="P618" s="0">
        <f>IF(ISERROR(SEARCH("Bonded", M618)), CONCATENATE(M618," ", N618), M618)</f>
        <v/>
      </c>
      <c r="Q618" s="0" t="s">
        <v>165</v>
      </c>
      <c r="R618" s="0">
        <f>'Production Log'!L618</f>
        <v/>
      </c>
      <c r="S618" s="0" t="s">
        <v>159</v>
      </c>
      <c r="T618" s="0">
        <f>'Production Log'!M618</f>
        <v/>
      </c>
      <c r="U618" s="204">
        <f>'Production Log'!K618</f>
        <v/>
      </c>
      <c r="V618" s="204" t="s">
        <v>160</v>
      </c>
      <c r="W618" s="204" t="n"/>
    </row>
    <row r="619">
      <c r="A619" s="0">
        <f>'Production Log'!A619</f>
        <v/>
      </c>
      <c r="B619" s="0">
        <f>'Production Log'!B619</f>
        <v/>
      </c>
      <c r="C619" s="0">
        <f>'Production Log'!F619</f>
        <v/>
      </c>
      <c r="D619" s="0">
        <f>'Production Log'!W619</f>
        <v/>
      </c>
      <c r="E619" s="0">
        <f>'Production Log'!X619</f>
        <v/>
      </c>
      <c r="F619" s="0">
        <f>'Production Log'!Y619</f>
        <v/>
      </c>
      <c r="G619" s="0">
        <f>'Production Log'!Z619</f>
        <v/>
      </c>
      <c r="H619" s="0">
        <f>'Production Log'!C619</f>
        <v/>
      </c>
      <c r="I619" s="0">
        <f>IF(B619="Sold", "yes", IF(LEN(F619)&gt;1,IF(LEN(G619)&gt;1,IF(LEN(E619)&gt;1,IF(LEN(D619)&gt;1,"yes","no"),"no"),"no") ,"no"))</f>
        <v/>
      </c>
      <c r="J619" s="0">
        <f>IF(B619="Issues","yes", IF(B619="Cosmetic Issue", "yes", IF(B619="Perf Issue", "yes","")))</f>
        <v/>
      </c>
      <c r="K619" s="0">
        <f>IF(B619="Dead", "yes","")</f>
        <v/>
      </c>
      <c r="L619" s="0">
        <f>IF(K619="yes", "Dead", IF(LEN(D619)&lt;2,"Loose", (IF(B619="Sold","Shipped",IF(I619="yes","Assembled","Bonded")))))</f>
        <v/>
      </c>
      <c r="M619" s="0">
        <f>if(L619="Shipped",L619, IF(L619="Loose", L619, if(J619="yes", CONCATENATE("Pending ", L619), IF(I619="yes", IF(B619="Internal", "Internal", L619), IF(L619="Bonded", L619, CONCATENATE(L619, " Bonded"))))))</f>
        <v/>
      </c>
      <c r="N619" s="0">
        <f>if(len(C619)&lt;2, "", if(H619="yes", "certified", IF(ISERROR(SEARCH("TE",C619)), "PMI", "TE")))</f>
        <v/>
      </c>
      <c r="O619" s="0">
        <f>IF(L619="Shipped",'Production Log'!K619,"")</f>
        <v/>
      </c>
      <c r="P619" s="0">
        <f>IF(ISERROR(SEARCH("Bonded", M619)), CONCATENATE(M619," ", N619), M619)</f>
        <v/>
      </c>
      <c r="Q619" s="0" t="s">
        <v>165</v>
      </c>
      <c r="R619" s="0">
        <f>'Production Log'!L619</f>
        <v/>
      </c>
      <c r="S619" s="0" t="s">
        <v>159</v>
      </c>
      <c r="T619" s="0">
        <f>'Production Log'!M619</f>
        <v/>
      </c>
      <c r="U619" s="204">
        <f>'Production Log'!K619</f>
        <v/>
      </c>
      <c r="V619" s="204" t="s">
        <v>160</v>
      </c>
      <c r="W619" s="204" t="n"/>
    </row>
    <row r="620">
      <c r="A620" s="0">
        <f>'Production Log'!A620</f>
        <v/>
      </c>
      <c r="B620" s="0">
        <f>'Production Log'!B620</f>
        <v/>
      </c>
      <c r="C620" s="0">
        <f>'Production Log'!F620</f>
        <v/>
      </c>
      <c r="D620" s="0">
        <f>'Production Log'!W620</f>
        <v/>
      </c>
      <c r="E620" s="0">
        <f>'Production Log'!X620</f>
        <v/>
      </c>
      <c r="F620" s="0">
        <f>'Production Log'!Y620</f>
        <v/>
      </c>
      <c r="G620" s="0">
        <f>'Production Log'!Z620</f>
        <v/>
      </c>
      <c r="H620" s="0">
        <f>'Production Log'!C620</f>
        <v/>
      </c>
      <c r="I620" s="0">
        <f>IF(B620="Sold", "yes", IF(LEN(F620)&gt;1,IF(LEN(G620)&gt;1,IF(LEN(E620)&gt;1,IF(LEN(D620)&gt;1,"yes","no"),"no"),"no") ,"no"))</f>
        <v/>
      </c>
      <c r="J620" s="0">
        <f>IF(B620="Issues","yes", IF(B620="Cosmetic Issue", "yes", IF(B620="Perf Issue", "yes","")))</f>
        <v/>
      </c>
      <c r="K620" s="0">
        <f>IF(B620="Dead", "yes","")</f>
        <v/>
      </c>
      <c r="L620" s="0">
        <f>IF(K620="yes", "Dead", IF(LEN(D620)&lt;2,"Loose", (IF(B620="Sold","Shipped",IF(I620="yes","Assembled","Bonded")))))</f>
        <v/>
      </c>
      <c r="M620" s="0">
        <f>if(L620="Shipped",L620, IF(L620="Loose", L620, if(J620="yes", CONCATENATE("Pending ", L620), IF(I620="yes", IF(B620="Internal", "Internal", L620), IF(L620="Bonded", L620, CONCATENATE(L620, " Bonded"))))))</f>
        <v/>
      </c>
      <c r="N620" s="0">
        <f>if(len(C620)&lt;2, "", if(H620="yes", "certified", IF(ISERROR(SEARCH("TE",C620)), "PMI", "TE")))</f>
        <v/>
      </c>
      <c r="O620" s="0">
        <f>IF(L620="Shipped",'Production Log'!K620,"")</f>
        <v/>
      </c>
      <c r="P620" s="0">
        <f>IF(ISERROR(SEARCH("Bonded", M620)), CONCATENATE(M620," ", N620), M620)</f>
        <v/>
      </c>
      <c r="Q620" s="0" t="s">
        <v>165</v>
      </c>
      <c r="R620" s="0">
        <f>'Production Log'!L620</f>
        <v/>
      </c>
      <c r="S620" s="204" t="s">
        <v>161</v>
      </c>
      <c r="T620" s="0">
        <f>'Production Log'!M620</f>
        <v/>
      </c>
      <c r="U620" s="204">
        <f>'Production Log'!K620</f>
        <v/>
      </c>
      <c r="V620" s="204" t="n"/>
      <c r="W620" s="204" t="n"/>
    </row>
    <row r="621">
      <c r="A621" s="0">
        <f>'Production Log'!A621</f>
        <v/>
      </c>
      <c r="B621" s="0">
        <f>'Production Log'!B621</f>
        <v/>
      </c>
      <c r="C621" s="0">
        <f>'Production Log'!F621</f>
        <v/>
      </c>
      <c r="D621" s="0">
        <f>'Production Log'!W621</f>
        <v/>
      </c>
      <c r="E621" s="0">
        <f>'Production Log'!X621</f>
        <v/>
      </c>
      <c r="F621" s="0">
        <f>'Production Log'!Y621</f>
        <v/>
      </c>
      <c r="G621" s="0">
        <f>'Production Log'!Z621</f>
        <v/>
      </c>
      <c r="H621" s="0">
        <f>'Production Log'!C621</f>
        <v/>
      </c>
      <c r="I621" s="0">
        <f>IF(B621="Sold", "yes", IF(LEN(F621)&gt;1,IF(LEN(G621)&gt;1,IF(LEN(E621)&gt;1,IF(LEN(D621)&gt;1,"yes","no"),"no"),"no") ,"no"))</f>
        <v/>
      </c>
      <c r="J621" s="0">
        <f>IF(B621="Issues","yes", IF(B621="Cosmetic Issue", "yes", IF(B621="Perf Issue", "yes","")))</f>
        <v/>
      </c>
      <c r="K621" s="0">
        <f>IF(B621="Dead", "yes","")</f>
        <v/>
      </c>
      <c r="L621" s="0">
        <f>IF(K621="yes", "Dead", IF(LEN(D621)&lt;2,"Loose", (IF(B621="Sold","Shipped",IF(I621="yes","Assembled","Bonded")))))</f>
        <v/>
      </c>
      <c r="M621" s="0">
        <f>if(L621="Shipped",L621, IF(L621="Loose", L621, if(J621="yes", CONCATENATE("Pending ", L621), IF(I621="yes", IF(B621="Internal", "Internal", L621), IF(L621="Bonded", L621, CONCATENATE(L621, " Bonded"))))))</f>
        <v/>
      </c>
      <c r="N621" s="0">
        <f>if(len(C621)&lt;2, "", if(H621="yes", "certified", IF(ISERROR(SEARCH("TE",C621)), "PMI", "TE")))</f>
        <v/>
      </c>
      <c r="O621" s="0">
        <f>IF(L621="Shipped",'Production Log'!K621,"")</f>
        <v/>
      </c>
      <c r="P621" s="0">
        <f>IF(ISERROR(SEARCH("Bonded", M621)), CONCATENATE(M621," ", N621), M621)</f>
        <v/>
      </c>
      <c r="Q621" s="0" t="s">
        <v>167</v>
      </c>
      <c r="R621" s="0">
        <f>'Production Log'!L621</f>
        <v/>
      </c>
      <c r="S621" s="0" t="s">
        <v>169</v>
      </c>
      <c r="T621" s="0">
        <f>'Production Log'!M621</f>
        <v/>
      </c>
      <c r="U621" s="204">
        <f>'Production Log'!K621</f>
        <v/>
      </c>
      <c r="V621" s="204" t="n"/>
      <c r="W621" s="204" t="n"/>
      <c r="Y621" s="0" t="s">
        <v>170</v>
      </c>
    </row>
    <row r="622">
      <c r="A622" s="0">
        <f>'Production Log'!A622</f>
        <v/>
      </c>
      <c r="B622" s="0">
        <f>'Production Log'!B622</f>
        <v/>
      </c>
      <c r="C622" s="0">
        <f>'Production Log'!F622</f>
        <v/>
      </c>
      <c r="D622" s="0">
        <f>'Production Log'!W622</f>
        <v/>
      </c>
      <c r="E622" s="0">
        <f>'Production Log'!X622</f>
        <v/>
      </c>
      <c r="F622" s="0">
        <f>'Production Log'!Y622</f>
        <v/>
      </c>
      <c r="G622" s="0">
        <f>'Production Log'!Z622</f>
        <v/>
      </c>
      <c r="H622" s="0">
        <f>'Production Log'!C622</f>
        <v/>
      </c>
      <c r="I622" s="0">
        <f>IF(B622="Sold", "yes", IF(LEN(F622)&gt;1,IF(LEN(G622)&gt;1,IF(LEN(E622)&gt;1,IF(LEN(D622)&gt;1,"yes","no"),"no"),"no") ,"no"))</f>
        <v/>
      </c>
      <c r="J622" s="0">
        <f>IF(B622="Issues","yes", IF(B622="Cosmetic Issue", "yes", IF(B622="Perf Issue", "yes","")))</f>
        <v/>
      </c>
      <c r="K622" s="0">
        <f>IF(B622="Dead", "yes","")</f>
        <v/>
      </c>
      <c r="L622" s="0">
        <f>IF(K622="yes", "Dead", IF(LEN(D622)&lt;2,"Loose", (IF(B622="Sold","Shipped",IF(I622="yes","Assembled","Bonded")))))</f>
        <v/>
      </c>
      <c r="M622" s="0">
        <f>if(L622="Shipped",L622, IF(L622="Loose", L622, if(J622="yes", CONCATENATE("Pending ", L622), IF(I622="yes", IF(B622="Internal", "Internal", L622), IF(L622="Bonded", L622, CONCATENATE(L622, " Bonded"))))))</f>
        <v/>
      </c>
      <c r="N622" s="0">
        <f>if(len(C622)&lt;2, "", if(H622="yes", "certified", IF(ISERROR(SEARCH("TE",C622)), "PMI", "TE")))</f>
        <v/>
      </c>
      <c r="O622" s="0">
        <f>IF(L622="Shipped",'Production Log'!K622,"")</f>
        <v/>
      </c>
      <c r="P622" s="0">
        <f>IF(ISERROR(SEARCH("Bonded", M622)), CONCATENATE(M622," ", N622), M622)</f>
        <v/>
      </c>
      <c r="Q622" s="0" t="s">
        <v>165</v>
      </c>
      <c r="R622" s="0">
        <f>'Production Log'!L622</f>
        <v/>
      </c>
      <c r="S622" s="0" t="s">
        <v>159</v>
      </c>
      <c r="T622" s="0">
        <f>'Production Log'!M622</f>
        <v/>
      </c>
      <c r="U622" s="204">
        <f>'Production Log'!K622</f>
        <v/>
      </c>
      <c r="V622" s="204" t="s">
        <v>160</v>
      </c>
      <c r="W622" s="204" t="n"/>
    </row>
    <row r="623">
      <c r="A623" s="0">
        <f>'Production Log'!A623</f>
        <v/>
      </c>
      <c r="B623" s="0">
        <f>'Production Log'!B623</f>
        <v/>
      </c>
      <c r="C623" s="0">
        <f>'Production Log'!F623</f>
        <v/>
      </c>
      <c r="D623" s="0">
        <f>'Production Log'!W623</f>
        <v/>
      </c>
      <c r="E623" s="0">
        <f>'Production Log'!X623</f>
        <v/>
      </c>
      <c r="F623" s="0">
        <f>'Production Log'!Y623</f>
        <v/>
      </c>
      <c r="G623" s="0">
        <f>'Production Log'!Z623</f>
        <v/>
      </c>
      <c r="H623" s="0">
        <f>'Production Log'!C623</f>
        <v/>
      </c>
      <c r="I623" s="0">
        <f>IF(B623="Sold", "yes", IF(LEN(F623)&gt;1,IF(LEN(G623)&gt;1,IF(LEN(E623)&gt;1,IF(LEN(D623)&gt;1,"yes","no"),"no"),"no") ,"no"))</f>
        <v/>
      </c>
      <c r="J623" s="0">
        <f>IF(B623="Issues","yes", IF(B623="Cosmetic Issue", "yes", IF(B623="Perf Issue", "yes","")))</f>
        <v/>
      </c>
      <c r="K623" s="0">
        <f>IF(B623="Dead", "yes","")</f>
        <v/>
      </c>
      <c r="L623" s="0">
        <f>IF(K623="yes", "Dead", IF(LEN(D623)&lt;2,"Loose", (IF(B623="Sold","Shipped",IF(I623="yes","Assembled","Bonded")))))</f>
        <v/>
      </c>
      <c r="M623" s="0">
        <f>if(L623="Shipped",L623, IF(L623="Loose", L623, if(J623="yes", CONCATENATE("Pending ", L623), IF(I623="yes", IF(B623="Internal", "Internal", L623), IF(L623="Bonded", L623, CONCATENATE(L623, " Bonded"))))))</f>
        <v/>
      </c>
      <c r="N623" s="0">
        <f>if(len(C623)&lt;2, "", if(H623="yes", "certified", IF(ISERROR(SEARCH("TE",C623)), "PMI", "TE")))</f>
        <v/>
      </c>
      <c r="O623" s="0">
        <f>IF(L623="Shipped",'Production Log'!K623,"")</f>
        <v/>
      </c>
      <c r="P623" s="0">
        <f>IF(ISERROR(SEARCH("Bonded", M623)), CONCATENATE(M623," ", N623), M623)</f>
        <v/>
      </c>
      <c r="Q623" s="0" t="s">
        <v>165</v>
      </c>
      <c r="R623" s="0">
        <f>'Production Log'!L623</f>
        <v/>
      </c>
      <c r="S623" s="204" t="s">
        <v>161</v>
      </c>
      <c r="T623" s="0">
        <f>'Production Log'!M623</f>
        <v/>
      </c>
      <c r="U623" s="204">
        <f>'Production Log'!K623</f>
        <v/>
      </c>
      <c r="V623" s="204" t="s">
        <v>162</v>
      </c>
      <c r="W623" s="204" t="n"/>
    </row>
    <row r="624">
      <c r="A624" s="0">
        <f>'Production Log'!A624</f>
        <v/>
      </c>
      <c r="B624" s="0">
        <f>'Production Log'!B624</f>
        <v/>
      </c>
      <c r="C624" s="0">
        <f>'Production Log'!F624</f>
        <v/>
      </c>
      <c r="D624" s="0">
        <f>'Production Log'!W624</f>
        <v/>
      </c>
      <c r="E624" s="0">
        <f>'Production Log'!X624</f>
        <v/>
      </c>
      <c r="F624" s="0">
        <f>'Production Log'!Y624</f>
        <v/>
      </c>
      <c r="G624" s="0">
        <f>'Production Log'!Z624</f>
        <v/>
      </c>
      <c r="H624" s="0">
        <f>'Production Log'!C624</f>
        <v/>
      </c>
      <c r="I624" s="0">
        <f>IF(B624="Sold", "yes", IF(LEN(F624)&gt;1,IF(LEN(G624)&gt;1,IF(LEN(E624)&gt;1,IF(LEN(D624)&gt;1,"yes","no"),"no"),"no") ,"no"))</f>
        <v/>
      </c>
      <c r="J624" s="0">
        <f>IF(B624="Issues","yes", IF(B624="Cosmetic Issue", "yes", IF(B624="Perf Issue", "yes","")))</f>
        <v/>
      </c>
      <c r="K624" s="0">
        <f>IF(B624="Dead", "yes","")</f>
        <v/>
      </c>
      <c r="L624" s="0">
        <f>IF(K624="yes", "Dead", IF(LEN(D624)&lt;2,"Loose", (IF(B624="Sold","Shipped",IF(I624="yes","Assembled","Bonded")))))</f>
        <v/>
      </c>
      <c r="M624" s="0">
        <f>if(L624="Shipped",L624, IF(L624="Loose", L624, if(J624="yes", CONCATENATE("Pending ", L624), IF(I624="yes", IF(B624="Internal", "Internal", L624), IF(L624="Bonded", L624, CONCATENATE(L624, " Bonded"))))))</f>
        <v/>
      </c>
      <c r="N624" s="0">
        <f>if(len(C624)&lt;2, "", if(H624="yes", "certified", IF(ISERROR(SEARCH("TE",C624)), "PMI", "TE")))</f>
        <v/>
      </c>
      <c r="O624" s="0">
        <f>IF(L624="Shipped",'Production Log'!K624,"")</f>
        <v/>
      </c>
      <c r="P624" s="0">
        <f>IF(ISERROR(SEARCH("Bonded", M624)), CONCATENATE(M624," ", N624), M624)</f>
        <v/>
      </c>
      <c r="Q624" s="0" t="s">
        <v>165</v>
      </c>
      <c r="R624" s="0">
        <f>'Production Log'!L624</f>
        <v/>
      </c>
      <c r="S624" s="0" t="s">
        <v>159</v>
      </c>
      <c r="T624" s="0">
        <f>'Production Log'!M624</f>
        <v/>
      </c>
      <c r="U624" s="204">
        <f>'Production Log'!K624</f>
        <v/>
      </c>
      <c r="V624" s="204" t="s">
        <v>160</v>
      </c>
      <c r="W624" s="204" t="n"/>
    </row>
    <row r="625">
      <c r="A625" s="0">
        <f>'Production Log'!A625</f>
        <v/>
      </c>
      <c r="B625" s="0">
        <f>'Production Log'!B625</f>
        <v/>
      </c>
      <c r="C625" s="0">
        <f>'Production Log'!F625</f>
        <v/>
      </c>
      <c r="D625" s="0">
        <f>'Production Log'!W625</f>
        <v/>
      </c>
      <c r="E625" s="0">
        <f>'Production Log'!X625</f>
        <v/>
      </c>
      <c r="F625" s="0">
        <f>'Production Log'!Y625</f>
        <v/>
      </c>
      <c r="G625" s="0">
        <f>'Production Log'!Z625</f>
        <v/>
      </c>
      <c r="H625" s="0">
        <f>'Production Log'!C625</f>
        <v/>
      </c>
      <c r="I625" s="0">
        <f>IF(B625="Sold", "yes", IF(LEN(F625)&gt;1,IF(LEN(G625)&gt;1,IF(LEN(E625)&gt;1,IF(LEN(D625)&gt;1,"yes","no"),"no"),"no") ,"no"))</f>
        <v/>
      </c>
      <c r="J625" s="0">
        <f>IF(B625="Issues","yes", IF(B625="Cosmetic Issue", "yes", IF(B625="Perf Issue", "yes","")))</f>
        <v/>
      </c>
      <c r="K625" s="0">
        <f>IF(B625="Dead", "yes","")</f>
        <v/>
      </c>
      <c r="L625" s="0">
        <f>IF(K625="yes", "Dead", IF(LEN(D625)&lt;2,"Loose", (IF(B625="Sold","Shipped",IF(I625="yes","Assembled","Bonded")))))</f>
        <v/>
      </c>
      <c r="M625" s="0">
        <f>if(L625="Shipped",L625, IF(L625="Loose", L625, if(J625="yes", CONCATENATE("Pending ", L625), IF(I625="yes", IF(B625="Internal", "Internal", L625), IF(L625="Bonded", L625, CONCATENATE(L625, " Bonded"))))))</f>
        <v/>
      </c>
      <c r="N625" s="0">
        <f>if(len(C625)&lt;2, "", if(H625="yes", "certified", IF(ISERROR(SEARCH("TE",C625)), "PMI", "TE")))</f>
        <v/>
      </c>
      <c r="O625" s="0">
        <f>IF(L625="Shipped",'Production Log'!K625,"")</f>
        <v/>
      </c>
      <c r="P625" s="0">
        <f>IF(ISERROR(SEARCH("Bonded", M625)), CONCATENATE(M625," ", N625), M625)</f>
        <v/>
      </c>
      <c r="Q625" s="0" t="s">
        <v>165</v>
      </c>
      <c r="R625" s="0">
        <f>'Production Log'!L625</f>
        <v/>
      </c>
      <c r="S625" s="0" t="s">
        <v>159</v>
      </c>
      <c r="T625" s="0">
        <f>'Production Log'!M625</f>
        <v/>
      </c>
      <c r="U625" s="204">
        <f>'Production Log'!K625</f>
        <v/>
      </c>
      <c r="V625" s="204" t="s">
        <v>160</v>
      </c>
      <c r="W625" s="204" t="n"/>
    </row>
    <row r="626">
      <c r="A626" s="0">
        <f>'Production Log'!A626</f>
        <v/>
      </c>
      <c r="B626" s="0">
        <f>'Production Log'!B626</f>
        <v/>
      </c>
      <c r="C626" s="0">
        <f>'Production Log'!F626</f>
        <v/>
      </c>
      <c r="D626" s="0">
        <f>'Production Log'!W626</f>
        <v/>
      </c>
      <c r="E626" s="0">
        <f>'Production Log'!X626</f>
        <v/>
      </c>
      <c r="F626" s="0">
        <f>'Production Log'!Y626</f>
        <v/>
      </c>
      <c r="G626" s="0">
        <f>'Production Log'!Z626</f>
        <v/>
      </c>
      <c r="H626" s="0">
        <f>'Production Log'!C626</f>
        <v/>
      </c>
      <c r="I626" s="0">
        <f>IF(B626="Sold", "yes", IF(LEN(F626)&gt;1,IF(LEN(G626)&gt;1,IF(LEN(E626)&gt;1,IF(LEN(D626)&gt;1,"yes","no"),"no"),"no") ,"no"))</f>
        <v/>
      </c>
      <c r="J626" s="0">
        <f>IF(B626="Issues","yes", IF(B626="Cosmetic Issue", "yes", IF(B626="Perf Issue", "yes","")))</f>
        <v/>
      </c>
      <c r="K626" s="0">
        <f>IF(B626="Dead", "yes","")</f>
        <v/>
      </c>
      <c r="L626" s="0">
        <f>IF(K626="yes", "Dead", IF(LEN(D626)&lt;2,"Loose", (IF(B626="Sold","Shipped",IF(I626="yes","Assembled","Bonded")))))</f>
        <v/>
      </c>
      <c r="M626" s="0">
        <f>if(L626="Shipped",L626, IF(L626="Loose", L626, if(J626="yes", CONCATENATE("Pending ", L626), IF(I626="yes", IF(B626="Internal", "Internal", L626), IF(L626="Bonded", L626, CONCATENATE(L626, " Bonded"))))))</f>
        <v/>
      </c>
      <c r="N626" s="0">
        <f>if(len(C626)&lt;2, "", if(H626="yes", "certified", IF(ISERROR(SEARCH("TE",C626)), "PMI", "TE")))</f>
        <v/>
      </c>
      <c r="O626" s="0">
        <f>IF(L626="Shipped",'Production Log'!K626,"")</f>
        <v/>
      </c>
      <c r="P626" s="0">
        <f>IF(ISERROR(SEARCH("Bonded", M626)), CONCATENATE(M626," ", N626), M626)</f>
        <v/>
      </c>
      <c r="Q626" s="0" t="s">
        <v>167</v>
      </c>
      <c r="R626" s="0">
        <f>'Production Log'!L626</f>
        <v/>
      </c>
      <c r="S626" s="0" t="n"/>
      <c r="T626" s="0">
        <f>'Production Log'!M626</f>
        <v/>
      </c>
      <c r="U626" s="204">
        <f>'Production Log'!K626</f>
        <v/>
      </c>
      <c r="V626" s="204" t="n"/>
      <c r="W626" s="204" t="s">
        <v>154</v>
      </c>
      <c r="Y626" s="0" t="s">
        <v>171</v>
      </c>
    </row>
    <row r="627">
      <c r="A627" s="0">
        <f>'Production Log'!A627</f>
        <v/>
      </c>
      <c r="B627" s="0">
        <f>'Production Log'!B627</f>
        <v/>
      </c>
      <c r="C627" s="0">
        <f>'Production Log'!F627</f>
        <v/>
      </c>
      <c r="D627" s="0">
        <f>'Production Log'!W627</f>
        <v/>
      </c>
      <c r="E627" s="0">
        <f>'Production Log'!X627</f>
        <v/>
      </c>
      <c r="F627" s="0">
        <f>'Production Log'!Y627</f>
        <v/>
      </c>
      <c r="G627" s="0">
        <f>'Production Log'!Z627</f>
        <v/>
      </c>
      <c r="H627" s="0">
        <f>'Production Log'!C627</f>
        <v/>
      </c>
      <c r="I627" s="0">
        <f>IF(B627="Sold", "yes", IF(LEN(F627)&gt;1,IF(LEN(G627)&gt;1,IF(LEN(E627)&gt;1,IF(LEN(D627)&gt;1,"yes","no"),"no"),"no") ,"no"))</f>
        <v/>
      </c>
      <c r="J627" s="0">
        <f>IF(B627="Issues","yes", IF(B627="Cosmetic Issue", "yes", IF(B627="Perf Issue", "yes","")))</f>
        <v/>
      </c>
      <c r="K627" s="0">
        <f>IF(B627="Dead", "yes","")</f>
        <v/>
      </c>
      <c r="L627" s="0">
        <f>IF(K627="yes", "Dead", IF(LEN(D627)&lt;2,"Loose", (IF(B627="Sold","Shipped",IF(I627="yes","Assembled","Bonded")))))</f>
        <v/>
      </c>
      <c r="M627" s="0">
        <f>if(L627="Shipped",L627, IF(L627="Loose", L627, if(J627="yes", CONCATENATE("Pending ", L627), IF(I627="yes", IF(B627="Internal", "Internal", L627), IF(L627="Bonded", L627, CONCATENATE(L627, " Bonded"))))))</f>
        <v/>
      </c>
      <c r="N627" s="0">
        <f>if(len(C627)&lt;2, "", if(H627="yes", "certified", IF(ISERROR(SEARCH("TE",C627)), "PMI", "TE")))</f>
        <v/>
      </c>
      <c r="O627" s="0">
        <f>IF(L627="Shipped",'Production Log'!K627,"")</f>
        <v/>
      </c>
      <c r="P627" s="0">
        <f>IF(ISERROR(SEARCH("Bonded", M627)), CONCATENATE(M627," ", N627), M627)</f>
        <v/>
      </c>
      <c r="Q627" s="0" t="s">
        <v>165</v>
      </c>
      <c r="R627" s="0">
        <f>'Production Log'!L627</f>
        <v/>
      </c>
      <c r="S627" s="204" t="s">
        <v>161</v>
      </c>
      <c r="T627" s="0">
        <f>'Production Log'!M627</f>
        <v/>
      </c>
      <c r="U627" s="204">
        <f>'Production Log'!K627</f>
        <v/>
      </c>
      <c r="V627" s="204" t="s">
        <v>162</v>
      </c>
      <c r="W627" s="204" t="n"/>
    </row>
    <row r="628">
      <c r="A628" s="0">
        <f>'Production Log'!A628</f>
        <v/>
      </c>
      <c r="B628" s="0">
        <f>'Production Log'!B628</f>
        <v/>
      </c>
      <c r="C628" s="0">
        <f>'Production Log'!F628</f>
        <v/>
      </c>
      <c r="D628" s="0">
        <f>'Production Log'!W628</f>
        <v/>
      </c>
      <c r="E628" s="0">
        <f>'Production Log'!X628</f>
        <v/>
      </c>
      <c r="F628" s="0">
        <f>'Production Log'!Y628</f>
        <v/>
      </c>
      <c r="G628" s="0">
        <f>'Production Log'!Z628</f>
        <v/>
      </c>
      <c r="H628" s="0">
        <f>'Production Log'!C628</f>
        <v/>
      </c>
      <c r="I628" s="0">
        <f>IF(B628="Sold", "yes", IF(LEN(F628)&gt;1,IF(LEN(G628)&gt;1,IF(LEN(E628)&gt;1,IF(LEN(D628)&gt;1,"yes","no"),"no"),"no") ,"no"))</f>
        <v/>
      </c>
      <c r="J628" s="0">
        <f>IF(B628="Issues","yes", IF(B628="Cosmetic Issue", "yes", IF(B628="Perf Issue", "yes","")))</f>
        <v/>
      </c>
      <c r="K628" s="0">
        <f>IF(B628="Dead", "yes","")</f>
        <v/>
      </c>
      <c r="L628" s="0">
        <f>IF(K628="yes", "Dead", IF(LEN(D628)&lt;2,"Loose", (IF(B628="Sold","Shipped",IF(I628="yes","Assembled","Bonded")))))</f>
        <v/>
      </c>
      <c r="M628" s="0">
        <f>if(L628="Shipped",L628, IF(L628="Loose", L628, if(J628="yes", CONCATENATE("Pending ", L628), IF(I628="yes", IF(B628="Internal", "Internal", L628), IF(L628="Bonded", L628, CONCATENATE(L628, " Bonded"))))))</f>
        <v/>
      </c>
      <c r="N628" s="0">
        <f>if(len(C628)&lt;2, "", if(H628="yes", "certified", IF(ISERROR(SEARCH("TE",C628)), "PMI", "TE")))</f>
        <v/>
      </c>
      <c r="O628" s="0">
        <f>IF(L628="Shipped",'Production Log'!K628,"")</f>
        <v/>
      </c>
      <c r="P628" s="0">
        <f>IF(ISERROR(SEARCH("Bonded", M628)), CONCATENATE(M628," ", N628), M628)</f>
        <v/>
      </c>
      <c r="Q628" s="0" t="s">
        <v>167</v>
      </c>
      <c r="R628" s="0">
        <f>'Production Log'!L628</f>
        <v/>
      </c>
      <c r="S628" s="0" t="s">
        <v>169</v>
      </c>
      <c r="T628" s="0">
        <f>'Production Log'!M628</f>
        <v/>
      </c>
      <c r="U628" s="204">
        <f>'Production Log'!K628</f>
        <v/>
      </c>
      <c r="V628" s="204" t="n"/>
      <c r="W628" s="204" t="n"/>
      <c r="Y628" s="0" t="s">
        <v>170</v>
      </c>
    </row>
    <row r="629">
      <c r="A629" s="0">
        <f>'Production Log'!A629</f>
        <v/>
      </c>
      <c r="B629" s="0">
        <f>'Production Log'!B629</f>
        <v/>
      </c>
      <c r="C629" s="0">
        <f>'Production Log'!F629</f>
        <v/>
      </c>
      <c r="D629" s="0">
        <f>'Production Log'!W629</f>
        <v/>
      </c>
      <c r="E629" s="0">
        <f>'Production Log'!X629</f>
        <v/>
      </c>
      <c r="F629" s="0">
        <f>'Production Log'!Y629</f>
        <v/>
      </c>
      <c r="G629" s="0">
        <f>'Production Log'!Z629</f>
        <v/>
      </c>
      <c r="H629" s="0">
        <f>'Production Log'!C629</f>
        <v/>
      </c>
      <c r="I629" s="0">
        <f>IF(B629="Sold", "yes", IF(LEN(F629)&gt;1,IF(LEN(G629)&gt;1,IF(LEN(E629)&gt;1,IF(LEN(D629)&gt;1,"yes","no"),"no"),"no") ,"no"))</f>
        <v/>
      </c>
      <c r="J629" s="0">
        <f>IF(B629="Issues","yes", IF(B629="Cosmetic Issue", "yes", IF(B629="Perf Issue", "yes","")))</f>
        <v/>
      </c>
      <c r="K629" s="0">
        <f>IF(B629="Dead", "yes","")</f>
        <v/>
      </c>
      <c r="L629" s="0">
        <f>IF(K629="yes", "Dead", IF(LEN(D629)&lt;2,"Loose", (IF(B629="Sold","Shipped",IF(I629="yes","Assembled","Bonded")))))</f>
        <v/>
      </c>
      <c r="M629" s="0">
        <f>if(L629="Shipped",L629, IF(L629="Loose", L629, if(J629="yes", CONCATENATE("Pending ", L629), IF(I629="yes", IF(B629="Internal", "Internal", L629), IF(L629="Bonded", L629, CONCATENATE(L629, " Bonded"))))))</f>
        <v/>
      </c>
      <c r="N629" s="0">
        <f>if(len(C629)&lt;2, "", if(H629="yes", "certified", IF(ISERROR(SEARCH("TE",C629)), "PMI", "TE")))</f>
        <v/>
      </c>
      <c r="O629" s="0">
        <f>IF(L629="Shipped",'Production Log'!K629,"")</f>
        <v/>
      </c>
      <c r="P629" s="0">
        <f>IF(ISERROR(SEARCH("Bonded", M629)), CONCATENATE(M629," ", N629), M629)</f>
        <v/>
      </c>
      <c r="Q629" s="0" t="s">
        <v>167</v>
      </c>
      <c r="R629" s="0">
        <f>'Production Log'!L629</f>
        <v/>
      </c>
      <c r="S629" s="0" t="n"/>
      <c r="T629" s="0">
        <f>'Production Log'!M629</f>
        <v/>
      </c>
      <c r="U629" s="204">
        <f>'Production Log'!K629</f>
        <v/>
      </c>
      <c r="V629" s="204" t="n"/>
      <c r="W629" s="204" t="s">
        <v>154</v>
      </c>
      <c r="Y629" s="0" t="s">
        <v>172</v>
      </c>
    </row>
    <row r="630">
      <c r="A630" s="0">
        <f>'Production Log'!A630</f>
        <v/>
      </c>
      <c r="B630" s="0">
        <f>'Production Log'!B630</f>
        <v/>
      </c>
      <c r="C630" s="0">
        <f>'Production Log'!F630</f>
        <v/>
      </c>
      <c r="D630" s="0">
        <f>'Production Log'!W630</f>
        <v/>
      </c>
      <c r="E630" s="0">
        <f>'Production Log'!X630</f>
        <v/>
      </c>
      <c r="F630" s="0">
        <f>'Production Log'!Y630</f>
        <v/>
      </c>
      <c r="G630" s="0">
        <f>'Production Log'!Z630</f>
        <v/>
      </c>
      <c r="H630" s="0">
        <f>'Production Log'!C630</f>
        <v/>
      </c>
      <c r="I630" s="0">
        <f>IF(B630="Sold", "yes", IF(LEN(F630)&gt;1,IF(LEN(G630)&gt;1,IF(LEN(E630)&gt;1,IF(LEN(D630)&gt;1,"yes","no"),"no"),"no") ,"no"))</f>
        <v/>
      </c>
      <c r="J630" s="0">
        <f>IF(B630="Issues","yes", IF(B630="Cosmetic Issue", "yes", IF(B630="Perf Issue", "yes","")))</f>
        <v/>
      </c>
      <c r="K630" s="0">
        <f>IF(B630="Dead", "yes","")</f>
        <v/>
      </c>
      <c r="L630" s="0">
        <f>IF(K630="yes", "Dead", IF(LEN(D630)&lt;2,"Loose", (IF(B630="Sold","Shipped",IF(I630="yes","Assembled","Bonded")))))</f>
        <v/>
      </c>
      <c r="M630" s="0">
        <f>if(L630="Shipped",L630, IF(L630="Loose", L630, if(J630="yes", CONCATENATE("Pending ", L630), IF(I630="yes", IF(B630="Internal", "Internal", L630), IF(L630="Bonded", L630, CONCATENATE(L630, " Bonded"))))))</f>
        <v/>
      </c>
      <c r="N630" s="0">
        <f>if(len(C630)&lt;2, "", if(H630="yes", "certified", IF(ISERROR(SEARCH("TE",C630)), "PMI", "TE")))</f>
        <v/>
      </c>
      <c r="O630" s="0">
        <f>IF(L630="Shipped",'Production Log'!K630,"")</f>
        <v/>
      </c>
      <c r="P630" s="0">
        <f>IF(ISERROR(SEARCH("Bonded", M630)), CONCATENATE(M630," ", N630), M630)</f>
        <v/>
      </c>
      <c r="Q630" s="0" t="s">
        <v>165</v>
      </c>
      <c r="R630" s="0">
        <f>'Production Log'!L630</f>
        <v/>
      </c>
      <c r="S630" s="0" t="s">
        <v>159</v>
      </c>
      <c r="T630" s="0">
        <f>'Production Log'!M630</f>
        <v/>
      </c>
      <c r="U630" s="204">
        <f>'Production Log'!K630</f>
        <v/>
      </c>
      <c r="V630" s="204" t="s">
        <v>160</v>
      </c>
      <c r="W630" s="204" t="n"/>
    </row>
    <row r="631">
      <c r="A631" s="0">
        <f>'Production Log'!A631</f>
        <v/>
      </c>
      <c r="B631" s="0">
        <f>'Production Log'!B631</f>
        <v/>
      </c>
      <c r="C631" s="0">
        <f>'Production Log'!F631</f>
        <v/>
      </c>
      <c r="D631" s="0">
        <f>'Production Log'!W631</f>
        <v/>
      </c>
      <c r="E631" s="0">
        <f>'Production Log'!X631</f>
        <v/>
      </c>
      <c r="F631" s="0">
        <f>'Production Log'!Y631</f>
        <v/>
      </c>
      <c r="G631" s="0">
        <f>'Production Log'!Z631</f>
        <v/>
      </c>
      <c r="H631" s="0">
        <f>'Production Log'!C631</f>
        <v/>
      </c>
      <c r="I631" s="0">
        <f>IF(B631="Sold", "yes", IF(LEN(F631)&gt;1,IF(LEN(G631)&gt;1,IF(LEN(E631)&gt;1,IF(LEN(D631)&gt;1,"yes","no"),"no"),"no") ,"no"))</f>
        <v/>
      </c>
      <c r="J631" s="0">
        <f>IF(B631="Issues","yes", IF(B631="Cosmetic Issue", "yes", IF(B631="Perf Issue", "yes","")))</f>
        <v/>
      </c>
      <c r="K631" s="0">
        <f>IF(B631="Dead", "yes","")</f>
        <v/>
      </c>
      <c r="L631" s="0">
        <f>IF(K631="yes", "Dead", IF(LEN(D631)&lt;2,"Loose", (IF(B631="Sold","Shipped",IF(I631="yes","Assembled","Bonded")))))</f>
        <v/>
      </c>
      <c r="M631" s="0">
        <f>if(L631="Shipped",L631, IF(L631="Loose", L631, if(J631="yes", CONCATENATE("Pending ", L631), IF(I631="yes", IF(B631="Internal", "Internal", L631), IF(L631="Bonded", L631, CONCATENATE(L631, " Bonded"))))))</f>
        <v/>
      </c>
      <c r="N631" s="0">
        <f>if(len(C631)&lt;2, "", if(H631="yes", "certified", IF(ISERROR(SEARCH("TE",C631)), "PMI", "TE")))</f>
        <v/>
      </c>
      <c r="O631" s="0">
        <f>IF(L631="Shipped",'Production Log'!K631,"")</f>
        <v/>
      </c>
      <c r="P631" s="0">
        <f>IF(ISERROR(SEARCH("Bonded", M631)), CONCATENATE(M631," ", N631), M631)</f>
        <v/>
      </c>
      <c r="Q631" s="0" t="s">
        <v>165</v>
      </c>
      <c r="R631" s="0">
        <f>'Production Log'!L631</f>
        <v/>
      </c>
      <c r="S631" s="0" t="s">
        <v>159</v>
      </c>
      <c r="T631" s="0">
        <f>'Production Log'!M631</f>
        <v/>
      </c>
      <c r="U631" s="204">
        <f>'Production Log'!K631</f>
        <v/>
      </c>
      <c r="V631" s="204" t="s">
        <v>160</v>
      </c>
      <c r="W631" s="204" t="n"/>
    </row>
    <row r="632">
      <c r="A632" s="0">
        <f>'Production Log'!A632</f>
        <v/>
      </c>
      <c r="B632" s="0">
        <f>'Production Log'!B632</f>
        <v/>
      </c>
      <c r="C632" s="0">
        <f>'Production Log'!F632</f>
        <v/>
      </c>
      <c r="D632" s="0">
        <f>'Production Log'!W632</f>
        <v/>
      </c>
      <c r="E632" s="0">
        <f>'Production Log'!X632</f>
        <v/>
      </c>
      <c r="F632" s="0">
        <f>'Production Log'!Y632</f>
        <v/>
      </c>
      <c r="G632" s="0">
        <f>'Production Log'!Z632</f>
        <v/>
      </c>
      <c r="H632" s="0">
        <f>'Production Log'!C632</f>
        <v/>
      </c>
      <c r="I632" s="0">
        <f>IF(B632="Sold", "yes", IF(LEN(F632)&gt;1,IF(LEN(G632)&gt;1,IF(LEN(E632)&gt;1,IF(LEN(D632)&gt;1,"yes","no"),"no"),"no") ,"no"))</f>
        <v/>
      </c>
      <c r="J632" s="0">
        <f>IF(B632="Issues","yes", IF(B632="Cosmetic Issue", "yes", IF(B632="Perf Issue", "yes","")))</f>
        <v/>
      </c>
      <c r="K632" s="0">
        <f>IF(B632="Dead", "yes","")</f>
        <v/>
      </c>
      <c r="L632" s="0">
        <f>IF(K632="yes", "Dead", IF(LEN(D632)&lt;2,"Loose", (IF(B632="Sold","Shipped",IF(I632="yes","Assembled","Bonded")))))</f>
        <v/>
      </c>
      <c r="M632" s="0">
        <f>if(L632="Shipped",L632, IF(L632="Loose", L632, if(J632="yes", CONCATENATE("Pending ", L632), IF(I632="yes", IF(B632="Internal", "Internal", L632), IF(L632="Bonded", L632, CONCATENATE(L632, " Bonded"))))))</f>
        <v/>
      </c>
      <c r="N632" s="0">
        <f>if(len(C632)&lt;2, "", if(H632="yes", "certified", IF(ISERROR(SEARCH("TE",C632)), "PMI", "TE")))</f>
        <v/>
      </c>
      <c r="O632" s="0">
        <f>IF(L632="Shipped",'Production Log'!K632,"")</f>
        <v/>
      </c>
      <c r="P632" s="0">
        <f>IF(ISERROR(SEARCH("Bonded", M632)), CONCATENATE(M632," ", N632), M632)</f>
        <v/>
      </c>
      <c r="Q632" s="0" t="s">
        <v>165</v>
      </c>
      <c r="R632" s="0">
        <f>'Production Log'!L632</f>
        <v/>
      </c>
      <c r="S632" s="204" t="s">
        <v>161</v>
      </c>
      <c r="T632" s="0">
        <f>'Production Log'!M632</f>
        <v/>
      </c>
      <c r="U632" s="204">
        <f>'Production Log'!K632</f>
        <v/>
      </c>
      <c r="V632" s="204" t="s">
        <v>162</v>
      </c>
      <c r="W632" s="204" t="n"/>
    </row>
    <row r="633">
      <c r="A633" s="0">
        <f>'Production Log'!A633</f>
        <v/>
      </c>
      <c r="B633" s="0">
        <f>'Production Log'!B633</f>
        <v/>
      </c>
      <c r="C633" s="0">
        <f>'Production Log'!F633</f>
        <v/>
      </c>
      <c r="D633" s="0">
        <f>'Production Log'!W633</f>
        <v/>
      </c>
      <c r="E633" s="0">
        <f>'Production Log'!X633</f>
        <v/>
      </c>
      <c r="F633" s="0">
        <f>'Production Log'!Y633</f>
        <v/>
      </c>
      <c r="G633" s="0">
        <f>'Production Log'!Z633</f>
        <v/>
      </c>
      <c r="H633" s="0">
        <f>'Production Log'!C633</f>
        <v/>
      </c>
      <c r="I633" s="0">
        <f>IF(B633="Sold", "yes", IF(LEN(F633)&gt;1,IF(LEN(G633)&gt;1,IF(LEN(E633)&gt;1,IF(LEN(D633)&gt;1,"yes","no"),"no"),"no") ,"no"))</f>
        <v/>
      </c>
      <c r="J633" s="0">
        <f>IF(B633="Issues","yes", IF(B633="Cosmetic Issue", "yes", IF(B633="Perf Issue", "yes","")))</f>
        <v/>
      </c>
      <c r="K633" s="0">
        <f>IF(B633="Dead", "yes","")</f>
        <v/>
      </c>
      <c r="L633" s="0">
        <f>IF(K633="yes", "Dead", IF(LEN(D633)&lt;2,"Loose", (IF(B633="Sold","Shipped",IF(I633="yes","Assembled","Bonded")))))</f>
        <v/>
      </c>
      <c r="M633" s="0">
        <f>if(L633="Shipped",L633, IF(L633="Loose", L633, if(J633="yes", CONCATENATE("Pending ", L633), IF(I633="yes", IF(B633="Internal", "Internal", L633), IF(L633="Bonded", L633, CONCATENATE(L633, " Bonded"))))))</f>
        <v/>
      </c>
      <c r="N633" s="0">
        <f>if(len(C633)&lt;2, "", if(H633="yes", "certified", IF(ISERROR(SEARCH("TE",C633)), "PMI", "TE")))</f>
        <v/>
      </c>
      <c r="O633" s="0">
        <f>IF(L633="Shipped",'Production Log'!K633,"")</f>
        <v/>
      </c>
      <c r="P633" s="0">
        <f>IF(ISERROR(SEARCH("Bonded", M633)), CONCATENATE(M633," ", N633), M633)</f>
        <v/>
      </c>
      <c r="Q633" s="0" t="s">
        <v>167</v>
      </c>
      <c r="R633" s="0">
        <f>'Production Log'!L633</f>
        <v/>
      </c>
      <c r="S633" s="0" t="s">
        <v>117</v>
      </c>
      <c r="T633" s="0">
        <f>'Production Log'!M633</f>
        <v/>
      </c>
      <c r="U633" s="204">
        <f>'Production Log'!K633</f>
        <v/>
      </c>
      <c r="V633" s="204" t="n"/>
      <c r="W633" s="204" t="n"/>
    </row>
    <row r="634">
      <c r="A634" s="0">
        <f>'Production Log'!A634</f>
        <v/>
      </c>
      <c r="B634" s="0">
        <f>'Production Log'!B634</f>
        <v/>
      </c>
      <c r="C634" s="0">
        <f>'Production Log'!F634</f>
        <v/>
      </c>
      <c r="D634" s="0">
        <f>'Production Log'!W634</f>
        <v/>
      </c>
      <c r="E634" s="0">
        <f>'Production Log'!X634</f>
        <v/>
      </c>
      <c r="F634" s="0">
        <f>'Production Log'!Y634</f>
        <v/>
      </c>
      <c r="G634" s="0">
        <f>'Production Log'!Z634</f>
        <v/>
      </c>
      <c r="H634" s="0">
        <f>'Production Log'!C634</f>
        <v/>
      </c>
      <c r="I634" s="0">
        <f>IF(B634="Sold", "yes", IF(LEN(F634)&gt;1,IF(LEN(G634)&gt;1,IF(LEN(E634)&gt;1,IF(LEN(D634)&gt;1,"yes","no"),"no"),"no") ,"no"))</f>
        <v/>
      </c>
      <c r="J634" s="0">
        <f>IF(B634="Issues","yes", IF(B634="Cosmetic Issue", "yes", IF(B634="Perf Issue", "yes","")))</f>
        <v/>
      </c>
      <c r="K634" s="0">
        <f>IF(B634="Dead", "yes","")</f>
        <v/>
      </c>
      <c r="L634" s="0">
        <f>IF(K634="yes", "Dead", IF(LEN(D634)&lt;2,"Loose", (IF(B634="Sold","Shipped",IF(I634="yes","Assembled","Bonded")))))</f>
        <v/>
      </c>
      <c r="M634" s="0">
        <f>if(L634="Shipped",L634, IF(L634="Loose", L634, if(J634="yes", CONCATENATE("Pending ", L634), IF(I634="yes", IF(B634="Internal", "Internal", L634), IF(L634="Bonded", L634, CONCATENATE(L634, " Bonded"))))))</f>
        <v/>
      </c>
      <c r="N634" s="0">
        <f>if(len(C634)&lt;2, "", if(H634="yes", "certified", IF(ISERROR(SEARCH("TE",C634)), "PMI", "TE")))</f>
        <v/>
      </c>
      <c r="O634" s="0">
        <f>IF(L634="Shipped",'Production Log'!K634,"")</f>
        <v/>
      </c>
      <c r="P634" s="0">
        <f>IF(ISERROR(SEARCH("Bonded", M634)), CONCATENATE(M634," ", N634), M634)</f>
        <v/>
      </c>
      <c r="Q634" s="0" t="s">
        <v>167</v>
      </c>
      <c r="R634" s="0">
        <f>'Production Log'!L634</f>
        <v/>
      </c>
      <c r="S634" s="0" t="s">
        <v>117</v>
      </c>
      <c r="T634" s="0">
        <f>'Production Log'!M634</f>
        <v/>
      </c>
      <c r="U634" s="204">
        <f>'Production Log'!K634</f>
        <v/>
      </c>
      <c r="V634" s="204" t="n"/>
      <c r="W634" s="204" t="n"/>
    </row>
    <row r="635">
      <c r="A635" s="0">
        <f>'Production Log'!A635</f>
        <v/>
      </c>
      <c r="B635" s="0">
        <f>'Production Log'!B635</f>
        <v/>
      </c>
      <c r="C635" s="0">
        <f>'Production Log'!F635</f>
        <v/>
      </c>
      <c r="D635" s="0">
        <f>'Production Log'!W635</f>
        <v/>
      </c>
      <c r="E635" s="0">
        <f>'Production Log'!X635</f>
        <v/>
      </c>
      <c r="F635" s="0">
        <f>'Production Log'!Y635</f>
        <v/>
      </c>
      <c r="G635" s="0">
        <f>'Production Log'!Z635</f>
        <v/>
      </c>
      <c r="H635" s="0">
        <f>'Production Log'!C635</f>
        <v/>
      </c>
      <c r="I635" s="0">
        <f>IF(B635="Sold", "yes", IF(LEN(F635)&gt;1,IF(LEN(G635)&gt;1,IF(LEN(E635)&gt;1,IF(LEN(D635)&gt;1,"yes","no"),"no"),"no") ,"no"))</f>
        <v/>
      </c>
      <c r="J635" s="0">
        <f>IF(B635="Issues","yes", IF(B635="Cosmetic Issue", "yes", IF(B635="Perf Issue", "yes","")))</f>
        <v/>
      </c>
      <c r="K635" s="0">
        <f>IF(B635="Dead", "yes","")</f>
        <v/>
      </c>
      <c r="L635" s="0">
        <f>IF(K635="yes", "Dead", IF(LEN(D635)&lt;2,"Loose", (IF(B635="Sold","Shipped",IF(I635="yes","Assembled","Bonded")))))</f>
        <v/>
      </c>
      <c r="M635" s="0">
        <f>if(L635="Shipped",L635, IF(L635="Loose", L635, if(J635="yes", CONCATENATE("Pending ", L635), IF(I635="yes", IF(B635="Internal", "Internal", L635), IF(L635="Bonded", L635, CONCATENATE(L635, " Bonded"))))))</f>
        <v/>
      </c>
      <c r="N635" s="0">
        <f>if(len(C635)&lt;2, "", if(H635="yes", "certified", IF(ISERROR(SEARCH("TE",C635)), "PMI", "TE")))</f>
        <v/>
      </c>
      <c r="O635" s="0">
        <f>IF(L635="Shipped",'Production Log'!K635,"")</f>
        <v/>
      </c>
      <c r="P635" s="0">
        <f>IF(ISERROR(SEARCH("Bonded", M635)), CONCATENATE(M635," ", N635), M635)</f>
        <v/>
      </c>
      <c r="Q635" s="0" t="s">
        <v>167</v>
      </c>
      <c r="R635" s="0">
        <f>'Production Log'!L635</f>
        <v/>
      </c>
      <c r="S635" s="0" t="n"/>
      <c r="T635" s="0">
        <f>'Production Log'!M635</f>
        <v/>
      </c>
      <c r="U635" s="204">
        <f>'Production Log'!K635</f>
        <v/>
      </c>
      <c r="V635" s="204" t="n"/>
      <c r="W635" s="204" t="s">
        <v>154</v>
      </c>
      <c r="Y635" s="0" t="s">
        <v>172</v>
      </c>
    </row>
    <row r="636">
      <c r="A636" s="0">
        <f>'Production Log'!A636</f>
        <v/>
      </c>
      <c r="B636" s="0">
        <f>'Production Log'!B636</f>
        <v/>
      </c>
      <c r="C636" s="0">
        <f>'Production Log'!F636</f>
        <v/>
      </c>
      <c r="D636" s="0">
        <f>'Production Log'!W636</f>
        <v/>
      </c>
      <c r="E636" s="0">
        <f>'Production Log'!X636</f>
        <v/>
      </c>
      <c r="F636" s="0">
        <f>'Production Log'!Y636</f>
        <v/>
      </c>
      <c r="G636" s="0">
        <f>'Production Log'!Z636</f>
        <v/>
      </c>
      <c r="H636" s="0">
        <f>'Production Log'!C636</f>
        <v/>
      </c>
      <c r="I636" s="0">
        <f>IF(B636="Sold", "yes", IF(LEN(F636)&gt;1,IF(LEN(G636)&gt;1,IF(LEN(E636)&gt;1,IF(LEN(D636)&gt;1,"yes","no"),"no"),"no") ,"no"))</f>
        <v/>
      </c>
      <c r="J636" s="0">
        <f>IF(B636="Issues","yes", IF(B636="Cosmetic Issue", "yes", IF(B636="Perf Issue", "yes","")))</f>
        <v/>
      </c>
      <c r="K636" s="0">
        <f>IF(B636="Dead", "yes","")</f>
        <v/>
      </c>
      <c r="L636" s="0">
        <f>IF(K636="yes", "Dead", IF(LEN(D636)&lt;2,"Loose", (IF(B636="Sold","Shipped",IF(I636="yes","Assembled","Bonded")))))</f>
        <v/>
      </c>
      <c r="M636" s="0">
        <f>if(L636="Shipped",L636, IF(L636="Loose", L636, if(J636="yes", CONCATENATE("Pending ", L636), IF(I636="yes", IF(B636="Internal", "Internal", L636), IF(L636="Bonded", L636, CONCATENATE(L636, " Bonded"))))))</f>
        <v/>
      </c>
      <c r="N636" s="0">
        <f>if(len(C636)&lt;2, "", if(H636="yes", "certified", IF(ISERROR(SEARCH("TE",C636)), "PMI", "TE")))</f>
        <v/>
      </c>
      <c r="O636" s="0">
        <f>IF(L636="Shipped",'Production Log'!K636,"")</f>
        <v/>
      </c>
      <c r="P636" s="0">
        <f>IF(ISERROR(SEARCH("Bonded", M636)), CONCATENATE(M636," ", N636), M636)</f>
        <v/>
      </c>
      <c r="Q636" s="0" t="s">
        <v>167</v>
      </c>
      <c r="R636" s="0">
        <f>'Production Log'!L636</f>
        <v/>
      </c>
      <c r="S636" s="0" t="s">
        <v>117</v>
      </c>
      <c r="T636" s="0">
        <f>'Production Log'!M636</f>
        <v/>
      </c>
      <c r="U636" s="204">
        <f>'Production Log'!K636</f>
        <v/>
      </c>
      <c r="V636" s="204" t="n"/>
      <c r="W636" s="204" t="n"/>
      <c r="Y636" s="0" t="s">
        <v>172</v>
      </c>
    </row>
    <row r="637">
      <c r="A637" s="0">
        <f>'Production Log'!A637</f>
        <v/>
      </c>
      <c r="B637" s="0">
        <f>'Production Log'!B637</f>
        <v/>
      </c>
      <c r="C637" s="0">
        <f>'Production Log'!F637</f>
        <v/>
      </c>
      <c r="D637" s="0">
        <f>'Production Log'!W637</f>
        <v/>
      </c>
      <c r="E637" s="0">
        <f>'Production Log'!X637</f>
        <v/>
      </c>
      <c r="F637" s="0">
        <f>'Production Log'!Y637</f>
        <v/>
      </c>
      <c r="G637" s="0">
        <f>'Production Log'!Z637</f>
        <v/>
      </c>
      <c r="H637" s="0">
        <f>'Production Log'!C637</f>
        <v/>
      </c>
      <c r="I637" s="0">
        <f>IF(B637="Sold", "yes", IF(LEN(F637)&gt;1,IF(LEN(G637)&gt;1,IF(LEN(E637)&gt;1,IF(LEN(D637)&gt;1,"yes","no"),"no"),"no") ,"no"))</f>
        <v/>
      </c>
      <c r="J637" s="0">
        <f>IF(B637="Issues","yes", IF(B637="Cosmetic Issue", "yes", IF(B637="Perf Issue", "yes","")))</f>
        <v/>
      </c>
      <c r="K637" s="0">
        <f>IF(B637="Dead", "yes","")</f>
        <v/>
      </c>
      <c r="L637" s="0">
        <f>IF(K637="yes", "Dead", IF(LEN(D637)&lt;2,"Loose", (IF(B637="Sold","Shipped",IF(I637="yes","Assembled","Bonded")))))</f>
        <v/>
      </c>
      <c r="M637" s="0">
        <f>if(L637="Shipped",L637, IF(L637="Loose", L637, if(J637="yes", CONCATENATE("Pending ", L637), IF(I637="yes", IF(B637="Internal", "Internal", L637), IF(L637="Bonded", L637, CONCATENATE(L637, " Bonded"))))))</f>
        <v/>
      </c>
      <c r="N637" s="0">
        <f>if(len(C637)&lt;2, "", if(H637="yes", "certified", IF(ISERROR(SEARCH("TE",C637)), "PMI", "TE")))</f>
        <v/>
      </c>
      <c r="O637" s="0">
        <f>IF(L637="Shipped",'Production Log'!K637,"")</f>
        <v/>
      </c>
      <c r="P637" s="0">
        <f>IF(ISERROR(SEARCH("Bonded", M637)), CONCATENATE(M637," ", N637), M637)</f>
        <v/>
      </c>
      <c r="Q637" s="0" t="s">
        <v>167</v>
      </c>
      <c r="R637" s="0">
        <f>'Production Log'!L637</f>
        <v/>
      </c>
      <c r="S637" s="204" t="s">
        <v>161</v>
      </c>
      <c r="T637" s="0">
        <f>'Production Log'!M637</f>
        <v/>
      </c>
      <c r="U637" s="204">
        <f>'Production Log'!K637</f>
        <v/>
      </c>
      <c r="V637" s="204" t="s">
        <v>162</v>
      </c>
      <c r="W637" s="204" t="n"/>
    </row>
    <row r="638">
      <c r="A638" s="0">
        <f>'Production Log'!A638</f>
        <v/>
      </c>
      <c r="B638" s="0">
        <f>'Production Log'!B638</f>
        <v/>
      </c>
      <c r="C638" s="0">
        <f>'Production Log'!F638</f>
        <v/>
      </c>
      <c r="D638" s="0">
        <f>'Production Log'!W638</f>
        <v/>
      </c>
      <c r="E638" s="0">
        <f>'Production Log'!X638</f>
        <v/>
      </c>
      <c r="F638" s="0">
        <f>'Production Log'!Y638</f>
        <v/>
      </c>
      <c r="G638" s="0">
        <f>'Production Log'!Z638</f>
        <v/>
      </c>
      <c r="H638" s="0">
        <f>'Production Log'!C638</f>
        <v/>
      </c>
      <c r="I638" s="0">
        <f>IF(B638="Sold", "yes", IF(LEN(F638)&gt;1,IF(LEN(G638)&gt;1,IF(LEN(E638)&gt;1,IF(LEN(D638)&gt;1,"yes","no"),"no"),"no") ,"no"))</f>
        <v/>
      </c>
      <c r="J638" s="0">
        <f>IF(B638="Issues","yes", IF(B638="Cosmetic Issue", "yes", IF(B638="Perf Issue", "yes","")))</f>
        <v/>
      </c>
      <c r="K638" s="0">
        <f>IF(B638="Dead", "yes","")</f>
        <v/>
      </c>
      <c r="L638" s="0">
        <f>IF(K638="yes", "Dead", IF(LEN(D638)&lt;2,"Loose", (IF(B638="Sold","Shipped",IF(I638="yes","Assembled","Bonded")))))</f>
        <v/>
      </c>
      <c r="M638" s="0">
        <f>if(L638="Shipped",L638, IF(L638="Loose", L638, if(J638="yes", CONCATENATE("Pending ", L638), IF(I638="yes", IF(B638="Internal", "Internal", L638), IF(L638="Bonded", L638, CONCATENATE(L638, " Bonded"))))))</f>
        <v/>
      </c>
      <c r="N638" s="0">
        <f>if(len(C638)&lt;2, "", if(H638="yes", "certified", IF(ISERROR(SEARCH("TE",C638)), "PMI", "TE")))</f>
        <v/>
      </c>
      <c r="O638" s="0">
        <f>IF(L638="Shipped",'Production Log'!K638,"")</f>
        <v/>
      </c>
      <c r="P638" s="0">
        <f>IF(ISERROR(SEARCH("Bonded", M638)), CONCATENATE(M638," ", N638), M638)</f>
        <v/>
      </c>
      <c r="Q638" s="0" t="s">
        <v>173</v>
      </c>
      <c r="R638" s="0">
        <f>'Production Log'!L638</f>
        <v/>
      </c>
      <c r="S638" s="204" t="s">
        <v>161</v>
      </c>
      <c r="T638" s="0">
        <f>'Production Log'!M638</f>
        <v/>
      </c>
      <c r="U638" s="204">
        <f>'Production Log'!K638</f>
        <v/>
      </c>
      <c r="V638" s="204" t="s">
        <v>162</v>
      </c>
      <c r="W638" s="204" t="n"/>
    </row>
    <row r="639">
      <c r="A639" s="0">
        <f>'Production Log'!A639</f>
        <v/>
      </c>
      <c r="B639" s="0">
        <f>'Production Log'!B639</f>
        <v/>
      </c>
      <c r="C639" s="0">
        <f>'Production Log'!F639</f>
        <v/>
      </c>
      <c r="D639" s="0">
        <f>'Production Log'!W639</f>
        <v/>
      </c>
      <c r="E639" s="0">
        <f>'Production Log'!X639</f>
        <v/>
      </c>
      <c r="F639" s="0">
        <f>'Production Log'!Y639</f>
        <v/>
      </c>
      <c r="G639" s="0">
        <f>'Production Log'!Z639</f>
        <v/>
      </c>
      <c r="H639" s="0">
        <f>'Production Log'!C639</f>
        <v/>
      </c>
      <c r="I639" s="0">
        <f>IF(B639="Sold", "yes", IF(LEN(F639)&gt;1,IF(LEN(G639)&gt;1,IF(LEN(E639)&gt;1,IF(LEN(D639)&gt;1,"yes","no"),"no"),"no") ,"no"))</f>
        <v/>
      </c>
      <c r="J639" s="0">
        <f>IF(B639="Issues","yes", IF(B639="Cosmetic Issue", "yes", IF(B639="Perf Issue", "yes","")))</f>
        <v/>
      </c>
      <c r="K639" s="0">
        <f>IF(B639="Dead", "yes","")</f>
        <v/>
      </c>
      <c r="L639" s="0">
        <f>IF(K639="yes", "Dead", IF(LEN(D639)&lt;2,"Loose", (IF(B639="Sold","Shipped",IF(I639="yes","Assembled","Bonded")))))</f>
        <v/>
      </c>
      <c r="M639" s="0">
        <f>if(L639="Shipped",L639, IF(L639="Loose", L639, if(J639="yes", CONCATENATE("Pending ", L639), IF(I639="yes", IF(B639="Internal", "Internal", L639), IF(L639="Bonded", L639, CONCATENATE(L639, " Bonded"))))))</f>
        <v/>
      </c>
      <c r="N639" s="0">
        <f>if(len(C639)&lt;2, "", if(H639="yes", "certified", IF(ISERROR(SEARCH("TE",C639)), "PMI", "TE")))</f>
        <v/>
      </c>
      <c r="O639" s="0">
        <f>IF(L639="Shipped",'Production Log'!K639,"")</f>
        <v/>
      </c>
      <c r="P639" s="0">
        <f>IF(ISERROR(SEARCH("Bonded", M639)), CONCATENATE(M639," ", N639), M639)</f>
        <v/>
      </c>
      <c r="Q639" s="0" t="s">
        <v>173</v>
      </c>
      <c r="R639" s="0">
        <f>'Production Log'!L639</f>
        <v/>
      </c>
      <c r="S639" s="204" t="s">
        <v>161</v>
      </c>
      <c r="T639" s="0">
        <f>'Production Log'!M639</f>
        <v/>
      </c>
      <c r="U639" s="204">
        <f>'Production Log'!K639</f>
        <v/>
      </c>
      <c r="V639" s="204" t="s">
        <v>162</v>
      </c>
      <c r="W639" s="204" t="n"/>
    </row>
    <row r="640">
      <c r="A640" s="0">
        <f>'Production Log'!A640</f>
        <v/>
      </c>
      <c r="B640" s="0">
        <f>'Production Log'!B640</f>
        <v/>
      </c>
      <c r="C640" s="0">
        <f>'Production Log'!F640</f>
        <v/>
      </c>
      <c r="D640" s="0">
        <f>'Production Log'!W640</f>
        <v/>
      </c>
      <c r="E640" s="0">
        <f>'Production Log'!X640</f>
        <v/>
      </c>
      <c r="F640" s="0">
        <f>'Production Log'!Y640</f>
        <v/>
      </c>
      <c r="G640" s="0">
        <f>'Production Log'!Z640</f>
        <v/>
      </c>
      <c r="H640" s="0">
        <f>'Production Log'!C640</f>
        <v/>
      </c>
      <c r="I640" s="0">
        <f>IF(B640="Sold", "yes", IF(LEN(F640)&gt;1,IF(LEN(G640)&gt;1,IF(LEN(E640)&gt;1,IF(LEN(D640)&gt;1,"yes","no"),"no"),"no") ,"no"))</f>
        <v/>
      </c>
      <c r="J640" s="0">
        <f>IF(B640="Issues","yes", IF(B640="Cosmetic Issue", "yes", IF(B640="Perf Issue", "yes","")))</f>
        <v/>
      </c>
      <c r="K640" s="0">
        <f>IF(B640="Dead", "yes","")</f>
        <v/>
      </c>
      <c r="L640" s="0">
        <f>IF(K640="yes", "Dead", IF(LEN(D640)&lt;2,"Loose", (IF(B640="Sold","Shipped",IF(I640="yes","Assembled","Bonded")))))</f>
        <v/>
      </c>
      <c r="M640" s="0">
        <f>if(L640="Shipped",L640, IF(L640="Loose", L640, if(J640="yes", CONCATENATE("Pending ", L640), IF(I640="yes", IF(B640="Internal", "Internal", L640), IF(L640="Bonded", L640, CONCATENATE(L640, " Bonded"))))))</f>
        <v/>
      </c>
      <c r="N640" s="0">
        <f>if(len(C640)&lt;2, "", if(H640="yes", "certified", IF(ISERROR(SEARCH("TE",C640)), "PMI", "TE")))</f>
        <v/>
      </c>
      <c r="O640" s="0">
        <f>IF(L640="Shipped",'Production Log'!K640,"")</f>
        <v/>
      </c>
      <c r="P640" s="0">
        <f>IF(ISERROR(SEARCH("Bonded", M640)), CONCATENATE(M640," ", N640), M640)</f>
        <v/>
      </c>
      <c r="Q640" s="0" t="s">
        <v>173</v>
      </c>
      <c r="R640" s="0">
        <f>'Production Log'!L640</f>
        <v/>
      </c>
      <c r="S640" s="0" t="s">
        <v>174</v>
      </c>
      <c r="T640" s="0">
        <f>'Production Log'!M640</f>
        <v/>
      </c>
      <c r="U640" s="204">
        <f>'Production Log'!K640</f>
        <v/>
      </c>
      <c r="V640" s="204" t="n"/>
      <c r="W640" s="204" t="n"/>
      <c r="Y640" s="0" t="n"/>
    </row>
    <row r="641">
      <c r="A641" s="0">
        <f>'Production Log'!A641</f>
        <v/>
      </c>
      <c r="B641" s="0">
        <f>'Production Log'!B641</f>
        <v/>
      </c>
      <c r="C641" s="0">
        <f>'Production Log'!F641</f>
        <v/>
      </c>
      <c r="D641" s="0">
        <f>'Production Log'!W641</f>
        <v/>
      </c>
      <c r="E641" s="0">
        <f>'Production Log'!X641</f>
        <v/>
      </c>
      <c r="F641" s="0">
        <f>'Production Log'!Y641</f>
        <v/>
      </c>
      <c r="G641" s="0">
        <f>'Production Log'!Z641</f>
        <v/>
      </c>
      <c r="H641" s="0">
        <f>'Production Log'!C641</f>
        <v/>
      </c>
      <c r="I641" s="0">
        <f>IF(B641="Sold", "yes", IF(LEN(F641)&gt;1,IF(LEN(G641)&gt;1,IF(LEN(E641)&gt;1,IF(LEN(D641)&gt;1,"yes","no"),"no"),"no") ,"no"))</f>
        <v/>
      </c>
      <c r="J641" s="0">
        <f>IF(B641="Issues","yes", IF(B641="Cosmetic Issue", "yes", IF(B641="Perf Issue", "yes","")))</f>
        <v/>
      </c>
      <c r="K641" s="0">
        <f>IF(B641="Dead", "yes","")</f>
        <v/>
      </c>
      <c r="L641" s="0">
        <f>IF(K641="yes", "Dead", IF(LEN(D641)&lt;2,"Loose", (IF(B641="Sold","Shipped",IF(I641="yes","Assembled","Bonded")))))</f>
        <v/>
      </c>
      <c r="M641" s="0">
        <f>if(L641="Shipped",L641, IF(L641="Loose", L641, if(J641="yes", CONCATENATE("Pending ", L641), IF(I641="yes", IF(B641="Internal", "Internal", L641), IF(L641="Bonded", L641, CONCATENATE(L641, " Bonded"))))))</f>
        <v/>
      </c>
      <c r="N641" s="0">
        <f>if(len(C641)&lt;2, "", if(H641="yes", "certified", IF(ISERROR(SEARCH("TE",C641)), "PMI", "TE")))</f>
        <v/>
      </c>
      <c r="O641" s="0">
        <f>IF(L641="Shipped",'Production Log'!K641,"")</f>
        <v/>
      </c>
      <c r="P641" s="0">
        <f>IF(ISERROR(SEARCH("Bonded", M641)), CONCATENATE(M641," ", N641), M641)</f>
        <v/>
      </c>
      <c r="Q641" s="0" t="s">
        <v>173</v>
      </c>
      <c r="R641" s="0">
        <f>'Production Log'!L641</f>
        <v/>
      </c>
      <c r="T641" s="0">
        <f>'Production Log'!M641</f>
        <v/>
      </c>
      <c r="U641" s="204">
        <f>'Production Log'!K641</f>
        <v/>
      </c>
      <c r="V641" s="204" t="n"/>
      <c r="W641" s="204" t="s">
        <v>154</v>
      </c>
    </row>
    <row r="642">
      <c r="A642" s="0">
        <f>'Production Log'!A642</f>
        <v/>
      </c>
      <c r="B642" s="0">
        <f>'Production Log'!B642</f>
        <v/>
      </c>
      <c r="C642" s="0">
        <f>'Production Log'!F642</f>
        <v/>
      </c>
      <c r="D642" s="0">
        <f>'Production Log'!W642</f>
        <v/>
      </c>
      <c r="E642" s="0">
        <f>'Production Log'!X642</f>
        <v/>
      </c>
      <c r="F642" s="0">
        <f>'Production Log'!Y642</f>
        <v/>
      </c>
      <c r="G642" s="0">
        <f>'Production Log'!Z642</f>
        <v/>
      </c>
      <c r="H642" s="0">
        <f>'Production Log'!C642</f>
        <v/>
      </c>
      <c r="I642" s="0">
        <f>IF(B642="Sold", "yes", IF(LEN(F642)&gt;1,IF(LEN(G642)&gt;1,IF(LEN(E642)&gt;1,IF(LEN(D642)&gt;1,"yes","no"),"no"),"no") ,"no"))</f>
        <v/>
      </c>
      <c r="J642" s="0">
        <f>IF(B642="Issues","yes", IF(B642="Cosmetic Issue", "yes", IF(B642="Perf Issue", "yes","")))</f>
        <v/>
      </c>
      <c r="K642" s="0">
        <f>IF(B642="Dead", "yes","")</f>
        <v/>
      </c>
      <c r="L642" s="0">
        <f>IF(K642="yes", "Dead", IF(LEN(D642)&lt;2,"Loose", (IF(B642="Sold","Shipped",IF(I642="yes","Assembled","Bonded")))))</f>
        <v/>
      </c>
      <c r="M642" s="0">
        <f>if(L642="Shipped",L642, IF(L642="Loose", L642, if(J642="yes", CONCATENATE("Pending ", L642), IF(I642="yes", IF(B642="Internal", "Internal", L642), IF(L642="Bonded", L642, CONCATENATE(L642, " Bonded"))))))</f>
        <v/>
      </c>
      <c r="N642" s="0">
        <f>if(len(C642)&lt;2, "", if(H642="yes", "certified", IF(ISERROR(SEARCH("TE",C642)), "PMI", "TE")))</f>
        <v/>
      </c>
      <c r="O642" s="0">
        <f>IF(L642="Shipped",'Production Log'!K642,"")</f>
        <v/>
      </c>
      <c r="P642" s="0">
        <f>IF(ISERROR(SEARCH("Bonded", M642)), CONCATENATE(M642," ", N642), M642)</f>
        <v/>
      </c>
      <c r="Q642" s="0" t="s">
        <v>173</v>
      </c>
      <c r="R642" s="0">
        <f>'Production Log'!L642</f>
        <v/>
      </c>
      <c r="S642" s="0" t="s">
        <v>174</v>
      </c>
      <c r="T642" s="0">
        <f>'Production Log'!M642</f>
        <v/>
      </c>
      <c r="U642" s="204">
        <f>'Production Log'!K642</f>
        <v/>
      </c>
      <c r="V642" s="204" t="n"/>
      <c r="W642" s="204" t="n"/>
      <c r="Y642" s="0" t="n"/>
    </row>
    <row r="643">
      <c r="A643" s="0">
        <f>'Production Log'!A643</f>
        <v/>
      </c>
      <c r="B643" s="0">
        <f>'Production Log'!B643</f>
        <v/>
      </c>
      <c r="C643" s="0">
        <f>'Production Log'!F643</f>
        <v/>
      </c>
      <c r="D643" s="0">
        <f>'Production Log'!W643</f>
        <v/>
      </c>
      <c r="E643" s="0">
        <f>'Production Log'!X643</f>
        <v/>
      </c>
      <c r="F643" s="0">
        <f>'Production Log'!Y643</f>
        <v/>
      </c>
      <c r="G643" s="0">
        <f>'Production Log'!Z643</f>
        <v/>
      </c>
      <c r="H643" s="0">
        <f>'Production Log'!C643</f>
        <v/>
      </c>
      <c r="I643" s="0">
        <f>IF(B643="Sold", "yes", IF(LEN(F643)&gt;1,IF(LEN(G643)&gt;1,IF(LEN(E643)&gt;1,IF(LEN(D643)&gt;1,"yes","no"),"no"),"no") ,"no"))</f>
        <v/>
      </c>
      <c r="J643" s="0">
        <f>IF(B643="Issues","yes", IF(B643="Cosmetic Issue", "yes", IF(B643="Perf Issue", "yes","")))</f>
        <v/>
      </c>
      <c r="K643" s="0">
        <f>IF(B643="Dead", "yes","")</f>
        <v/>
      </c>
      <c r="L643" s="0">
        <f>IF(K643="yes", "Dead", IF(LEN(D643)&lt;2,"Loose", (IF(B643="Sold","Shipped",IF(I643="yes","Assembled","Bonded")))))</f>
        <v/>
      </c>
      <c r="M643" s="0">
        <f>if(L643="Shipped",L643, IF(L643="Loose", L643, if(J643="yes", CONCATENATE("Pending ", L643), IF(I643="yes", IF(B643="Internal", "Internal", L643), IF(L643="Bonded", L643, CONCATENATE(L643, " Bonded"))))))</f>
        <v/>
      </c>
      <c r="N643" s="0">
        <f>if(len(C643)&lt;2, "", if(H643="yes", "certified", IF(ISERROR(SEARCH("TE",C643)), "PMI", "TE")))</f>
        <v/>
      </c>
      <c r="O643" s="0">
        <f>IF(L643="Shipped",'Production Log'!K643,"")</f>
        <v/>
      </c>
      <c r="P643" s="0">
        <f>IF(ISERROR(SEARCH("Bonded", M643)), CONCATENATE(M643," ", N643), M643)</f>
        <v/>
      </c>
      <c r="Q643" s="0" t="s">
        <v>173</v>
      </c>
      <c r="R643" s="0">
        <f>'Production Log'!L643</f>
        <v/>
      </c>
      <c r="S643" s="204" t="s">
        <v>161</v>
      </c>
      <c r="T643" s="0">
        <f>'Production Log'!M643</f>
        <v/>
      </c>
      <c r="U643" s="204">
        <f>'Production Log'!K643</f>
        <v/>
      </c>
      <c r="V643" s="204" t="s">
        <v>162</v>
      </c>
      <c r="W643" s="204" t="n"/>
    </row>
    <row r="644">
      <c r="A644" s="0">
        <f>'Production Log'!A644</f>
        <v/>
      </c>
      <c r="B644" s="0">
        <f>'Production Log'!B644</f>
        <v/>
      </c>
      <c r="C644" s="0">
        <f>'Production Log'!F644</f>
        <v/>
      </c>
      <c r="D644" s="0">
        <f>'Production Log'!W644</f>
        <v/>
      </c>
      <c r="E644" s="0">
        <f>'Production Log'!X644</f>
        <v/>
      </c>
      <c r="F644" s="0">
        <f>'Production Log'!Y644</f>
        <v/>
      </c>
      <c r="G644" s="0">
        <f>'Production Log'!Z644</f>
        <v/>
      </c>
      <c r="H644" s="0">
        <f>'Production Log'!C644</f>
        <v/>
      </c>
      <c r="I644" s="0">
        <f>IF(B644="Sold", "yes", IF(LEN(F644)&gt;1,IF(LEN(G644)&gt;1,IF(LEN(E644)&gt;1,IF(LEN(D644)&gt;1,"yes","no"),"no"),"no") ,"no"))</f>
        <v/>
      </c>
      <c r="J644" s="0">
        <f>IF(B644="Issues","yes", IF(B644="Cosmetic Issue", "yes", IF(B644="Perf Issue", "yes","")))</f>
        <v/>
      </c>
      <c r="K644" s="0">
        <f>IF(B644="Dead", "yes","")</f>
        <v/>
      </c>
      <c r="L644" s="0">
        <f>IF(K644="yes", "Dead", IF(LEN(D644)&lt;2,"Loose", (IF(B644="Sold","Shipped",IF(I644="yes","Assembled","Bonded")))))</f>
        <v/>
      </c>
      <c r="M644" s="0">
        <f>if(L644="Shipped",L644, IF(L644="Loose", L644, if(J644="yes", CONCATENATE("Pending ", L644), IF(I644="yes", IF(B644="Internal", "Internal", L644), IF(L644="Bonded", L644, CONCATENATE(L644, " Bonded"))))))</f>
        <v/>
      </c>
      <c r="N644" s="0">
        <f>if(len(C644)&lt;2, "", if(H644="yes", "certified", IF(ISERROR(SEARCH("TE",C644)), "PMI", "TE")))</f>
        <v/>
      </c>
      <c r="O644" s="0">
        <f>IF(L644="Shipped",'Production Log'!K644,"")</f>
        <v/>
      </c>
      <c r="P644" s="0">
        <f>IF(ISERROR(SEARCH("Bonded", M644)), CONCATENATE(M644," ", N644), M644)</f>
        <v/>
      </c>
      <c r="Q644" s="0" t="s">
        <v>173</v>
      </c>
      <c r="R644" s="0">
        <f>'Production Log'!L644</f>
        <v/>
      </c>
      <c r="S644" s="204" t="s">
        <v>161</v>
      </c>
      <c r="T644" s="0">
        <f>'Production Log'!M644</f>
        <v/>
      </c>
      <c r="U644" s="204">
        <f>'Production Log'!K644</f>
        <v/>
      </c>
      <c r="V644" s="204" t="s">
        <v>162</v>
      </c>
      <c r="W644" s="204" t="n"/>
    </row>
    <row r="645">
      <c r="A645" s="0">
        <f>'Production Log'!A645</f>
        <v/>
      </c>
      <c r="B645" s="0">
        <f>'Production Log'!B645</f>
        <v/>
      </c>
      <c r="C645" s="0">
        <f>'Production Log'!F645</f>
        <v/>
      </c>
      <c r="D645" s="0">
        <f>'Production Log'!W645</f>
        <v/>
      </c>
      <c r="E645" s="0">
        <f>'Production Log'!X645</f>
        <v/>
      </c>
      <c r="F645" s="0">
        <f>'Production Log'!Y645</f>
        <v/>
      </c>
      <c r="G645" s="0">
        <f>'Production Log'!Z645</f>
        <v/>
      </c>
      <c r="H645" s="0">
        <f>'Production Log'!C645</f>
        <v/>
      </c>
      <c r="I645" s="0">
        <f>IF(B645="Sold", "yes", IF(LEN(F645)&gt;1,IF(LEN(G645)&gt;1,IF(LEN(E645)&gt;1,IF(LEN(D645)&gt;1,"yes","no"),"no"),"no") ,"no"))</f>
        <v/>
      </c>
      <c r="J645" s="0">
        <f>IF(B645="Issues","yes", IF(B645="Cosmetic Issue", "yes", IF(B645="Perf Issue", "yes","")))</f>
        <v/>
      </c>
      <c r="K645" s="0">
        <f>IF(B645="Dead", "yes","")</f>
        <v/>
      </c>
      <c r="L645" s="0">
        <f>IF(K645="yes", "Dead", IF(LEN(D645)&lt;2,"Loose", (IF(B645="Sold","Shipped",IF(I645="yes","Assembled","Bonded")))))</f>
        <v/>
      </c>
      <c r="M645" s="0">
        <f>if(L645="Shipped",L645, IF(L645="Loose", L645, if(J645="yes", CONCATENATE("Pending ", L645), IF(I645="yes", IF(B645="Internal", "Internal", L645), IF(L645="Bonded", L645, CONCATENATE(L645, " Bonded"))))))</f>
        <v/>
      </c>
      <c r="N645" s="0">
        <f>if(len(C645)&lt;2, "", if(H645="yes", "certified", IF(ISERROR(SEARCH("TE",C645)), "PMI", "TE")))</f>
        <v/>
      </c>
      <c r="O645" s="0">
        <f>IF(L645="Shipped",'Production Log'!K645,"")</f>
        <v/>
      </c>
      <c r="P645" s="0">
        <f>IF(ISERROR(SEARCH("Bonded", M645)), CONCATENATE(M645," ", N645), M645)</f>
        <v/>
      </c>
      <c r="Q645" s="0" t="s">
        <v>173</v>
      </c>
      <c r="R645" s="0">
        <f>'Production Log'!L645</f>
        <v/>
      </c>
      <c r="S645" s="0" t="s">
        <v>174</v>
      </c>
      <c r="T645" s="0">
        <f>'Production Log'!M645</f>
        <v/>
      </c>
      <c r="U645" s="204">
        <f>'Production Log'!K645</f>
        <v/>
      </c>
      <c r="V645" s="204" t="n"/>
      <c r="W645" s="204" t="n"/>
      <c r="Y645" s="0" t="n"/>
    </row>
    <row r="646">
      <c r="A646" s="0">
        <f>'Production Log'!A646</f>
        <v/>
      </c>
      <c r="B646" s="0">
        <f>'Production Log'!B646</f>
        <v/>
      </c>
      <c r="C646" s="0">
        <f>'Production Log'!F646</f>
        <v/>
      </c>
      <c r="D646" s="0">
        <f>'Production Log'!W646</f>
        <v/>
      </c>
      <c r="E646" s="0">
        <f>'Production Log'!X646</f>
        <v/>
      </c>
      <c r="F646" s="0">
        <f>'Production Log'!Y646</f>
        <v/>
      </c>
      <c r="G646" s="0">
        <f>'Production Log'!Z646</f>
        <v/>
      </c>
      <c r="H646" s="0">
        <f>'Production Log'!C646</f>
        <v/>
      </c>
      <c r="I646" s="0">
        <f>IF(B646="Sold", "yes", IF(LEN(F646)&gt;1,IF(LEN(G646)&gt;1,IF(LEN(E646)&gt;1,IF(LEN(D646)&gt;1,"yes","no"),"no"),"no") ,"no"))</f>
        <v/>
      </c>
      <c r="J646" s="0">
        <f>IF(B646="Issues","yes", IF(B646="Cosmetic Issue", "yes", IF(B646="Perf Issue", "yes","")))</f>
        <v/>
      </c>
      <c r="K646" s="0">
        <f>IF(B646="Dead", "yes","")</f>
        <v/>
      </c>
      <c r="L646" s="0">
        <f>IF(K646="yes", "Dead", IF(LEN(D646)&lt;2,"Loose", (IF(B646="Sold","Shipped",IF(I646="yes","Assembled","Bonded")))))</f>
        <v/>
      </c>
      <c r="M646" s="0">
        <f>if(L646="Shipped",L646, IF(L646="Loose", L646, if(J646="yes", CONCATENATE("Pending ", L646), IF(I646="yes", IF(B646="Internal", "Internal", L646), IF(L646="Bonded", L646, CONCATENATE(L646, " Bonded"))))))</f>
        <v/>
      </c>
      <c r="N646" s="0">
        <f>if(len(C646)&lt;2, "", if(H646="yes", "certified", IF(ISERROR(SEARCH("TE",C646)), "PMI", "TE")))</f>
        <v/>
      </c>
      <c r="O646" s="0">
        <f>IF(L646="Shipped",'Production Log'!K646,"")</f>
        <v/>
      </c>
      <c r="P646" s="0">
        <f>IF(ISERROR(SEARCH("Bonded", M646)), CONCATENATE(M646," ", N646), M646)</f>
        <v/>
      </c>
      <c r="Q646" s="0" t="s">
        <v>173</v>
      </c>
      <c r="R646" s="0">
        <f>'Production Log'!L646</f>
        <v/>
      </c>
      <c r="T646" s="0">
        <f>'Production Log'!M646</f>
        <v/>
      </c>
      <c r="U646" s="204">
        <f>'Production Log'!K646</f>
        <v/>
      </c>
      <c r="V646" s="204" t="n"/>
      <c r="W646" s="204" t="s">
        <v>154</v>
      </c>
    </row>
    <row r="647">
      <c r="A647" s="0">
        <f>'Production Log'!A647</f>
        <v/>
      </c>
      <c r="B647" s="0">
        <f>'Production Log'!B647</f>
        <v/>
      </c>
      <c r="C647" s="0">
        <f>'Production Log'!F647</f>
        <v/>
      </c>
      <c r="D647" s="0">
        <f>'Production Log'!W647</f>
        <v/>
      </c>
      <c r="E647" s="0">
        <f>'Production Log'!X647</f>
        <v/>
      </c>
      <c r="F647" s="0">
        <f>'Production Log'!Y647</f>
        <v/>
      </c>
      <c r="G647" s="0">
        <f>'Production Log'!Z647</f>
        <v/>
      </c>
      <c r="H647" s="0">
        <f>'Production Log'!C647</f>
        <v/>
      </c>
      <c r="I647" s="0">
        <f>IF(B647="Sold", "yes", IF(LEN(F647)&gt;1,IF(LEN(G647)&gt;1,IF(LEN(E647)&gt;1,IF(LEN(D647)&gt;1,"yes","no"),"no"),"no") ,"no"))</f>
        <v/>
      </c>
      <c r="J647" s="0">
        <f>IF(B647="Issues","yes", IF(B647="Cosmetic Issue", "yes", IF(B647="Perf Issue", "yes","")))</f>
        <v/>
      </c>
      <c r="K647" s="0">
        <f>IF(B647="Dead", "yes","")</f>
        <v/>
      </c>
      <c r="L647" s="0">
        <f>IF(K647="yes", "Dead", IF(LEN(D647)&lt;2,"Loose", (IF(B647="Sold","Shipped",IF(I647="yes","Assembled","Bonded")))))</f>
        <v/>
      </c>
      <c r="M647" s="0">
        <f>if(L647="Shipped",L647, IF(L647="Loose", L647, if(J647="yes", CONCATENATE("Pending ", L647), IF(I647="yes", IF(B647="Internal", "Internal", L647), IF(L647="Bonded", L647, CONCATENATE(L647, " Bonded"))))))</f>
        <v/>
      </c>
      <c r="N647" s="0">
        <f>if(len(C647)&lt;2, "", if(H647="yes", "certified", IF(ISERROR(SEARCH("TE",C647)), "PMI", "TE")))</f>
        <v/>
      </c>
      <c r="O647" s="0">
        <f>IF(L647="Shipped",'Production Log'!K647,"")</f>
        <v/>
      </c>
      <c r="P647" s="0">
        <f>IF(ISERROR(SEARCH("Bonded", M647)), CONCATENATE(M647," ", N647), M647)</f>
        <v/>
      </c>
      <c r="Q647" s="0" t="s">
        <v>173</v>
      </c>
      <c r="R647" s="0">
        <f>'Production Log'!L647</f>
        <v/>
      </c>
      <c r="S647" s="0" t="s">
        <v>117</v>
      </c>
      <c r="T647" s="0">
        <f>'Production Log'!M647</f>
        <v/>
      </c>
      <c r="U647" s="204">
        <f>'Production Log'!K647</f>
        <v/>
      </c>
      <c r="V647" s="204" t="n"/>
      <c r="W647" s="204" t="n"/>
    </row>
    <row r="648">
      <c r="A648" s="0">
        <f>'Production Log'!A648</f>
        <v/>
      </c>
      <c r="B648" s="0">
        <f>'Production Log'!B648</f>
        <v/>
      </c>
      <c r="C648" s="0">
        <f>'Production Log'!F648</f>
        <v/>
      </c>
      <c r="D648" s="0">
        <f>'Production Log'!W648</f>
        <v/>
      </c>
      <c r="E648" s="0">
        <f>'Production Log'!X648</f>
        <v/>
      </c>
      <c r="F648" s="0">
        <f>'Production Log'!Y648</f>
        <v/>
      </c>
      <c r="G648" s="0">
        <f>'Production Log'!Z648</f>
        <v/>
      </c>
      <c r="H648" s="0">
        <f>'Production Log'!C648</f>
        <v/>
      </c>
      <c r="I648" s="0">
        <f>IF(B648="Sold", "yes", IF(LEN(F648)&gt;1,IF(LEN(G648)&gt;1,IF(LEN(E648)&gt;1,IF(LEN(D648)&gt;1,"yes","no"),"no"),"no") ,"no"))</f>
        <v/>
      </c>
      <c r="J648" s="0">
        <f>IF(B648="Issues","yes", IF(B648="Cosmetic Issue", "yes", IF(B648="Perf Issue", "yes","")))</f>
        <v/>
      </c>
      <c r="K648" s="0">
        <f>IF(B648="Dead", "yes","")</f>
        <v/>
      </c>
      <c r="L648" s="0">
        <f>IF(K648="yes", "Dead", IF(LEN(D648)&lt;2,"Loose", (IF(B648="Sold","Shipped",IF(I648="yes","Assembled","Bonded")))))</f>
        <v/>
      </c>
      <c r="M648" s="0">
        <f>if(L648="Shipped",L648, IF(L648="Loose", L648, if(J648="yes", CONCATENATE("Pending ", L648), IF(I648="yes", IF(B648="Internal", "Internal", L648), IF(L648="Bonded", L648, CONCATENATE(L648, " Bonded"))))))</f>
        <v/>
      </c>
      <c r="N648" s="0">
        <f>if(len(C648)&lt;2, "", if(H648="yes", "certified", IF(ISERROR(SEARCH("TE",C648)), "PMI", "TE")))</f>
        <v/>
      </c>
      <c r="O648" s="0">
        <f>IF(L648="Shipped",'Production Log'!K648,"")</f>
        <v/>
      </c>
      <c r="P648" s="0">
        <f>IF(ISERROR(SEARCH("Bonded", M648)), CONCATENATE(M648," ", N648), M648)</f>
        <v/>
      </c>
      <c r="Q648" s="0" t="s">
        <v>173</v>
      </c>
      <c r="R648" s="0">
        <f>'Production Log'!L648</f>
        <v/>
      </c>
      <c r="S648" s="204" t="s">
        <v>161</v>
      </c>
      <c r="T648" s="0">
        <f>'Production Log'!M648</f>
        <v/>
      </c>
      <c r="U648" s="204">
        <f>'Production Log'!K648</f>
        <v/>
      </c>
      <c r="V648" s="204" t="s">
        <v>162</v>
      </c>
      <c r="W648" s="204" t="n"/>
    </row>
    <row r="649">
      <c r="A649" s="0">
        <f>'Production Log'!A649</f>
        <v/>
      </c>
      <c r="B649" s="0">
        <f>'Production Log'!B649</f>
        <v/>
      </c>
      <c r="C649" s="0">
        <f>'Production Log'!F649</f>
        <v/>
      </c>
      <c r="D649" s="0">
        <f>'Production Log'!W649</f>
        <v/>
      </c>
      <c r="E649" s="0">
        <f>'Production Log'!X649</f>
        <v/>
      </c>
      <c r="F649" s="0">
        <f>'Production Log'!Y649</f>
        <v/>
      </c>
      <c r="G649" s="0">
        <f>'Production Log'!Z649</f>
        <v/>
      </c>
      <c r="H649" s="0">
        <f>'Production Log'!C649</f>
        <v/>
      </c>
      <c r="I649" s="0">
        <f>IF(B649="Sold", "yes", IF(LEN(F649)&gt;1,IF(LEN(G649)&gt;1,IF(LEN(E649)&gt;1,IF(LEN(D649)&gt;1,"yes","no"),"no"),"no") ,"no"))</f>
        <v/>
      </c>
      <c r="J649" s="0">
        <f>IF(B649="Issues","yes", IF(B649="Cosmetic Issue", "yes", IF(B649="Perf Issue", "yes","")))</f>
        <v/>
      </c>
      <c r="K649" s="0">
        <f>IF(B649="Dead", "yes","")</f>
        <v/>
      </c>
      <c r="L649" s="0">
        <f>IF(K649="yes", "Dead", IF(LEN(D649)&lt;2,"Loose", (IF(B649="Sold","Shipped",IF(I649="yes","Assembled","Bonded")))))</f>
        <v/>
      </c>
      <c r="M649" s="0">
        <f>if(L649="Shipped",L649, IF(L649="Loose", L649, if(J649="yes", CONCATENATE("Pending ", L649), IF(I649="yes", IF(B649="Internal", "Internal", L649), IF(L649="Bonded", L649, CONCATENATE(L649, " Bonded"))))))</f>
        <v/>
      </c>
      <c r="N649" s="0">
        <f>if(len(C649)&lt;2, "", if(H649="yes", "certified", IF(ISERROR(SEARCH("TE",C649)), "PMI", "TE")))</f>
        <v/>
      </c>
      <c r="O649" s="0">
        <f>IF(L649="Shipped",'Production Log'!K649,"")</f>
        <v/>
      </c>
      <c r="P649" s="0">
        <f>IF(ISERROR(SEARCH("Bonded", M649)), CONCATENATE(M649," ", N649), M649)</f>
        <v/>
      </c>
      <c r="Q649" s="0" t="s">
        <v>173</v>
      </c>
      <c r="R649" s="0">
        <f>'Production Log'!L649</f>
        <v/>
      </c>
      <c r="S649" s="204" t="s">
        <v>161</v>
      </c>
      <c r="T649" s="0">
        <f>'Production Log'!M649</f>
        <v/>
      </c>
      <c r="U649" s="204">
        <f>'Production Log'!K649</f>
        <v/>
      </c>
      <c r="V649" s="204" t="s">
        <v>162</v>
      </c>
      <c r="W649" s="204" t="n"/>
    </row>
    <row r="650">
      <c r="A650" s="0">
        <f>'Production Log'!A650</f>
        <v/>
      </c>
      <c r="B650" s="0">
        <f>'Production Log'!B650</f>
        <v/>
      </c>
      <c r="C650" s="0">
        <f>'Production Log'!F650</f>
        <v/>
      </c>
      <c r="D650" s="0">
        <f>'Production Log'!W650</f>
        <v/>
      </c>
      <c r="E650" s="0">
        <f>'Production Log'!X650</f>
        <v/>
      </c>
      <c r="F650" s="0">
        <f>'Production Log'!Y650</f>
        <v/>
      </c>
      <c r="G650" s="0">
        <f>'Production Log'!Z650</f>
        <v/>
      </c>
      <c r="H650" s="0">
        <f>'Production Log'!C650</f>
        <v/>
      </c>
      <c r="I650" s="0">
        <f>IF(B650="Sold", "yes", IF(LEN(F650)&gt;1,IF(LEN(G650)&gt;1,IF(LEN(E650)&gt;1,IF(LEN(D650)&gt;1,"yes","no"),"no"),"no") ,"no"))</f>
        <v/>
      </c>
      <c r="J650" s="0">
        <f>IF(B650="Issues","yes", IF(B650="Cosmetic Issue", "yes", IF(B650="Perf Issue", "yes","")))</f>
        <v/>
      </c>
      <c r="K650" s="0">
        <f>IF(B650="Dead", "yes","")</f>
        <v/>
      </c>
      <c r="L650" s="0">
        <f>IF(K650="yes", "Dead", IF(LEN(D650)&lt;2,"Loose", (IF(B650="Sold","Shipped",IF(I650="yes","Assembled","Bonded")))))</f>
        <v/>
      </c>
      <c r="M650" s="0">
        <f>if(L650="Shipped",L650, IF(L650="Loose", L650, if(J650="yes", CONCATENATE("Pending ", L650), IF(I650="yes", IF(B650="Internal", "Internal", L650), IF(L650="Bonded", L650, CONCATENATE(L650, " Bonded"))))))</f>
        <v/>
      </c>
      <c r="N650" s="0">
        <f>if(len(C650)&lt;2, "", if(H650="yes", "certified", IF(ISERROR(SEARCH("TE",C650)), "PMI", "TE")))</f>
        <v/>
      </c>
      <c r="O650" s="0">
        <f>IF(L650="Shipped",'Production Log'!K650,"")</f>
        <v/>
      </c>
      <c r="P650" s="0">
        <f>IF(ISERROR(SEARCH("Bonded", M650)), CONCATENATE(M650," ", N650), M650)</f>
        <v/>
      </c>
      <c r="Q650" s="0" t="s">
        <v>173</v>
      </c>
      <c r="R650" s="0">
        <f>'Production Log'!L650</f>
        <v/>
      </c>
      <c r="S650" s="204" t="s">
        <v>161</v>
      </c>
      <c r="T650" s="0">
        <f>'Production Log'!M650</f>
        <v/>
      </c>
      <c r="U650" s="204">
        <f>'Production Log'!K650</f>
        <v/>
      </c>
      <c r="V650" s="204" t="s">
        <v>162</v>
      </c>
      <c r="W650" s="204" t="n"/>
    </row>
    <row r="651">
      <c r="A651" s="0">
        <f>'Production Log'!A651</f>
        <v/>
      </c>
      <c r="B651" s="0">
        <f>'Production Log'!B651</f>
        <v/>
      </c>
      <c r="C651" s="0">
        <f>'Production Log'!F651</f>
        <v/>
      </c>
      <c r="D651" s="0">
        <f>'Production Log'!W651</f>
        <v/>
      </c>
      <c r="E651" s="0">
        <f>'Production Log'!X651</f>
        <v/>
      </c>
      <c r="F651" s="0">
        <f>'Production Log'!Y651</f>
        <v/>
      </c>
      <c r="G651" s="0">
        <f>'Production Log'!Z651</f>
        <v/>
      </c>
      <c r="H651" s="0">
        <f>'Production Log'!C651</f>
        <v/>
      </c>
      <c r="I651" s="0">
        <f>IF(B651="Sold", "yes", IF(LEN(F651)&gt;1,IF(LEN(G651)&gt;1,IF(LEN(E651)&gt;1,IF(LEN(D651)&gt;1,"yes","no"),"no"),"no") ,"no"))</f>
        <v/>
      </c>
      <c r="J651" s="0">
        <f>IF(B651="Issues","yes", IF(B651="Cosmetic Issue", "yes", IF(B651="Perf Issue", "yes","")))</f>
        <v/>
      </c>
      <c r="K651" s="0">
        <f>IF(B651="Dead", "yes","")</f>
        <v/>
      </c>
      <c r="L651" s="0">
        <f>IF(K651="yes", "Dead", IF(LEN(D651)&lt;2,"Loose", (IF(B651="Sold","Shipped",IF(I651="yes","Assembled","Bonded")))))</f>
        <v/>
      </c>
      <c r="M651" s="0">
        <f>if(L651="Shipped",L651, IF(L651="Loose", L651, if(J651="yes", CONCATENATE("Pending ", L651), IF(I651="yes", IF(B651="Internal", "Internal", L651), IF(L651="Bonded", L651, CONCATENATE(L651, " Bonded"))))))</f>
        <v/>
      </c>
      <c r="N651" s="0">
        <f>if(len(C651)&lt;2, "", if(H651="yes", "certified", IF(ISERROR(SEARCH("TE",C651)), "PMI", "TE")))</f>
        <v/>
      </c>
      <c r="O651" s="0">
        <f>IF(L651="Shipped",'Production Log'!K651,"")</f>
        <v/>
      </c>
      <c r="P651" s="0">
        <f>IF(ISERROR(SEARCH("Bonded", M651)), CONCATENATE(M651," ", N651), M651)</f>
        <v/>
      </c>
      <c r="Q651" s="0" t="s">
        <v>173</v>
      </c>
      <c r="R651" s="0">
        <f>'Production Log'!L651</f>
        <v/>
      </c>
      <c r="S651" s="204" t="s">
        <v>161</v>
      </c>
      <c r="T651" s="0">
        <f>'Production Log'!M651</f>
        <v/>
      </c>
      <c r="U651" s="204">
        <f>'Production Log'!K651</f>
        <v/>
      </c>
      <c r="V651" s="204" t="s">
        <v>162</v>
      </c>
      <c r="W651" s="204" t="n"/>
    </row>
    <row r="652">
      <c r="A652" s="0">
        <f>'Production Log'!A652</f>
        <v/>
      </c>
      <c r="B652" s="0">
        <f>'Production Log'!B652</f>
        <v/>
      </c>
      <c r="C652" s="0">
        <f>'Production Log'!F652</f>
        <v/>
      </c>
      <c r="D652" s="0">
        <f>'Production Log'!W652</f>
        <v/>
      </c>
      <c r="E652" s="0">
        <f>'Production Log'!X652</f>
        <v/>
      </c>
      <c r="F652" s="0">
        <f>'Production Log'!Y652</f>
        <v/>
      </c>
      <c r="G652" s="0">
        <f>'Production Log'!Z652</f>
        <v/>
      </c>
      <c r="H652" s="0">
        <f>'Production Log'!C652</f>
        <v/>
      </c>
      <c r="I652" s="0">
        <f>IF(B652="Sold", "yes", IF(LEN(F652)&gt;1,IF(LEN(G652)&gt;1,IF(LEN(E652)&gt;1,IF(LEN(D652)&gt;1,"yes","no"),"no"),"no") ,"no"))</f>
        <v/>
      </c>
      <c r="J652" s="0">
        <f>IF(B652="Issues","yes", IF(B652="Cosmetic Issue", "yes", IF(B652="Perf Issue", "yes","")))</f>
        <v/>
      </c>
      <c r="K652" s="0">
        <f>IF(B652="Dead", "yes","")</f>
        <v/>
      </c>
      <c r="L652" s="0">
        <f>IF(K652="yes", "Dead", IF(LEN(D652)&lt;2,"Loose", (IF(B652="Sold","Shipped",IF(I652="yes","Assembled","Bonded")))))</f>
        <v/>
      </c>
      <c r="M652" s="0">
        <f>if(L652="Shipped",L652, IF(L652="Loose", L652, if(J652="yes", CONCATENATE("Pending ", L652), IF(I652="yes", IF(B652="Internal", "Internal", L652), IF(L652="Bonded", L652, CONCATENATE(L652, " Bonded"))))))</f>
        <v/>
      </c>
      <c r="N652" s="0">
        <f>if(len(C652)&lt;2, "", if(H652="yes", "certified", IF(ISERROR(SEARCH("TE",C652)), "PMI", "TE")))</f>
        <v/>
      </c>
      <c r="O652" s="0">
        <f>IF(L652="Shipped",'Production Log'!K652,"")</f>
        <v/>
      </c>
      <c r="P652" s="0">
        <f>IF(ISERROR(SEARCH("Bonded", M652)), CONCATENATE(M652," ", N652), M652)</f>
        <v/>
      </c>
      <c r="Q652" s="0" t="s">
        <v>173</v>
      </c>
      <c r="R652" s="0">
        <f>'Production Log'!L652</f>
        <v/>
      </c>
      <c r="S652" s="204" t="s">
        <v>161</v>
      </c>
      <c r="T652" s="0">
        <f>'Production Log'!M652</f>
        <v/>
      </c>
      <c r="U652" s="204">
        <f>'Production Log'!K652</f>
        <v/>
      </c>
      <c r="V652" s="204" t="s">
        <v>162</v>
      </c>
      <c r="W652" s="204" t="n"/>
    </row>
    <row r="653">
      <c r="A653" s="0">
        <f>'Production Log'!A653</f>
        <v/>
      </c>
      <c r="B653" s="0">
        <f>'Production Log'!B653</f>
        <v/>
      </c>
      <c r="C653" s="0">
        <f>'Production Log'!F653</f>
        <v/>
      </c>
      <c r="D653" s="0">
        <f>'Production Log'!W653</f>
        <v/>
      </c>
      <c r="E653" s="0">
        <f>'Production Log'!X653</f>
        <v/>
      </c>
      <c r="F653" s="0">
        <f>'Production Log'!Y653</f>
        <v/>
      </c>
      <c r="G653" s="0">
        <f>'Production Log'!Z653</f>
        <v/>
      </c>
      <c r="H653" s="0">
        <f>'Production Log'!C653</f>
        <v/>
      </c>
      <c r="I653" s="0">
        <f>IF(B653="Sold", "yes", IF(LEN(F653)&gt;1,IF(LEN(G653)&gt;1,IF(LEN(E653)&gt;1,IF(LEN(D653)&gt;1,"yes","no"),"no"),"no") ,"no"))</f>
        <v/>
      </c>
      <c r="J653" s="0">
        <f>IF(B653="Issues","yes", IF(B653="Cosmetic Issue", "yes", IF(B653="Perf Issue", "yes","")))</f>
        <v/>
      </c>
      <c r="K653" s="0">
        <f>IF(B653="Dead", "yes","")</f>
        <v/>
      </c>
      <c r="L653" s="0">
        <f>IF(K653="yes", "Dead", IF(LEN(D653)&lt;2,"Loose", (IF(B653="Sold","Shipped",IF(I653="yes","Assembled","Bonded")))))</f>
        <v/>
      </c>
      <c r="M653" s="0">
        <f>if(L653="Shipped",L653, IF(L653="Loose", L653, if(J653="yes", CONCATENATE("Pending ", L653), IF(I653="yes", IF(B653="Internal", "Internal", L653), IF(L653="Bonded", L653, CONCATENATE(L653, " Bonded"))))))</f>
        <v/>
      </c>
      <c r="N653" s="0">
        <f>if(len(C653)&lt;2, "", if(H653="yes", "certified", IF(ISERROR(SEARCH("TE",C653)), "PMI", "TE")))</f>
        <v/>
      </c>
      <c r="O653" s="0">
        <f>IF(L653="Shipped",'Production Log'!K653,"")</f>
        <v/>
      </c>
      <c r="P653" s="0">
        <f>IF(ISERROR(SEARCH("Bonded", M653)), CONCATENATE(M653," ", N653), M653)</f>
        <v/>
      </c>
      <c r="Q653" s="0" t="s">
        <v>173</v>
      </c>
      <c r="R653" s="0">
        <f>'Production Log'!L653</f>
        <v/>
      </c>
      <c r="S653" s="204" t="s">
        <v>161</v>
      </c>
      <c r="T653" s="0">
        <f>'Production Log'!M653</f>
        <v/>
      </c>
      <c r="U653" s="204">
        <f>'Production Log'!K653</f>
        <v/>
      </c>
      <c r="V653" s="204" t="s">
        <v>162</v>
      </c>
      <c r="W653" s="204" t="n"/>
    </row>
    <row r="654">
      <c r="A654" s="0">
        <f>'Production Log'!A654</f>
        <v/>
      </c>
      <c r="B654" s="0">
        <f>'Production Log'!B654</f>
        <v/>
      </c>
      <c r="C654" s="0">
        <f>'Production Log'!F654</f>
        <v/>
      </c>
      <c r="D654" s="0">
        <f>'Production Log'!W654</f>
        <v/>
      </c>
      <c r="E654" s="0">
        <f>'Production Log'!X654</f>
        <v/>
      </c>
      <c r="F654" s="0">
        <f>'Production Log'!Y654</f>
        <v/>
      </c>
      <c r="G654" s="0">
        <f>'Production Log'!Z654</f>
        <v/>
      </c>
      <c r="H654" s="0">
        <f>'Production Log'!C654</f>
        <v/>
      </c>
      <c r="I654" s="0">
        <f>IF(B654="Sold", "yes", IF(LEN(F654)&gt;1,IF(LEN(G654)&gt;1,IF(LEN(E654)&gt;1,IF(LEN(D654)&gt;1,"yes","no"),"no"),"no") ,"no"))</f>
        <v/>
      </c>
      <c r="J654" s="0">
        <f>IF(B654="Issues","yes", IF(B654="Cosmetic Issue", "yes", IF(B654="Perf Issue", "yes","")))</f>
        <v/>
      </c>
      <c r="K654" s="0">
        <f>IF(B654="Dead", "yes","")</f>
        <v/>
      </c>
      <c r="L654" s="0">
        <f>IF(K654="yes", "Dead", IF(LEN(D654)&lt;2,"Loose", (IF(B654="Sold","Shipped",IF(I654="yes","Assembled","Bonded")))))</f>
        <v/>
      </c>
      <c r="M654" s="0">
        <f>if(L654="Shipped",L654, IF(L654="Loose", L654, if(J654="yes", CONCATENATE("Pending ", L654), IF(I654="yes", IF(B654="Internal", "Internal", L654), IF(L654="Bonded", L654, CONCATENATE(L654, " Bonded"))))))</f>
        <v/>
      </c>
      <c r="N654" s="0">
        <f>if(len(C654)&lt;2, "", if(H654="yes", "certified", IF(ISERROR(SEARCH("TE",C654)), "PMI", "TE")))</f>
        <v/>
      </c>
      <c r="O654" s="0">
        <f>IF(L654="Shipped",'Production Log'!K654,"")</f>
        <v/>
      </c>
      <c r="P654" s="0">
        <f>IF(ISERROR(SEARCH("Bonded", M654)), CONCATENATE(M654," ", N654), M654)</f>
        <v/>
      </c>
      <c r="Q654" s="0" t="s">
        <v>173</v>
      </c>
      <c r="R654" s="0">
        <f>'Production Log'!L654</f>
        <v/>
      </c>
      <c r="S654" s="204" t="s">
        <v>161</v>
      </c>
      <c r="T654" s="0">
        <f>'Production Log'!M654</f>
        <v/>
      </c>
      <c r="U654" s="204">
        <f>'Production Log'!K654</f>
        <v/>
      </c>
      <c r="V654" s="204" t="n"/>
      <c r="W654" s="204" t="n"/>
    </row>
    <row r="655">
      <c r="A655" s="0">
        <f>'Production Log'!A655</f>
        <v/>
      </c>
      <c r="B655" s="0">
        <f>'Production Log'!B655</f>
        <v/>
      </c>
      <c r="C655" s="0">
        <f>'Production Log'!F655</f>
        <v/>
      </c>
      <c r="D655" s="0">
        <f>'Production Log'!W655</f>
        <v/>
      </c>
      <c r="E655" s="0">
        <f>'Production Log'!X655</f>
        <v/>
      </c>
      <c r="F655" s="0">
        <f>'Production Log'!Y655</f>
        <v/>
      </c>
      <c r="G655" s="0">
        <f>'Production Log'!Z655</f>
        <v/>
      </c>
      <c r="H655" s="0">
        <f>'Production Log'!C655</f>
        <v/>
      </c>
      <c r="I655" s="0">
        <f>IF(B655="Sold", "yes", IF(LEN(F655)&gt;1,IF(LEN(G655)&gt;1,IF(LEN(E655)&gt;1,IF(LEN(D655)&gt;1,"yes","no"),"no"),"no") ,"no"))</f>
        <v/>
      </c>
      <c r="J655" s="0">
        <f>IF(B655="Issues","yes", IF(B655="Cosmetic Issue", "yes", IF(B655="Perf Issue", "yes","")))</f>
        <v/>
      </c>
      <c r="K655" s="0">
        <f>IF(B655="Dead", "yes","")</f>
        <v/>
      </c>
      <c r="L655" s="0">
        <f>IF(K655="yes", "Dead", IF(LEN(D655)&lt;2,"Loose", (IF(B655="Sold","Shipped",IF(I655="yes","Assembled","Bonded")))))</f>
        <v/>
      </c>
      <c r="M655" s="0">
        <f>if(L655="Shipped",L655, IF(L655="Loose", L655, if(J655="yes", CONCATENATE("Pending ", L655), IF(I655="yes", IF(B655="Internal", "Internal", L655), IF(L655="Bonded", L655, CONCATENATE(L655, " Bonded"))))))</f>
        <v/>
      </c>
      <c r="N655" s="0">
        <f>if(len(C655)&lt;2, "", if(H655="yes", "certified", IF(ISERROR(SEARCH("TE",C655)), "PMI", "TE")))</f>
        <v/>
      </c>
      <c r="O655" s="0">
        <f>IF(L655="Shipped",'Production Log'!K655,"")</f>
        <v/>
      </c>
      <c r="P655" s="0">
        <f>IF(ISERROR(SEARCH("Bonded", M655)), CONCATENATE(M655," ", N655), M655)</f>
        <v/>
      </c>
      <c r="Q655" s="0" t="s">
        <v>173</v>
      </c>
      <c r="R655" s="0">
        <f>'Production Log'!L655</f>
        <v/>
      </c>
      <c r="S655" s="204" t="s">
        <v>161</v>
      </c>
      <c r="T655" s="0">
        <f>'Production Log'!M655</f>
        <v/>
      </c>
      <c r="U655" s="204">
        <f>'Production Log'!K655</f>
        <v/>
      </c>
      <c r="V655" s="204" t="s">
        <v>162</v>
      </c>
      <c r="W655" s="204" t="n"/>
    </row>
    <row r="656">
      <c r="A656" s="0">
        <f>'Production Log'!A656</f>
        <v/>
      </c>
      <c r="B656" s="0">
        <f>'Production Log'!B656</f>
        <v/>
      </c>
      <c r="C656" s="0">
        <f>'Production Log'!F656</f>
        <v/>
      </c>
      <c r="D656" s="0">
        <f>'Production Log'!W656</f>
        <v/>
      </c>
      <c r="E656" s="0">
        <f>'Production Log'!X656</f>
        <v/>
      </c>
      <c r="F656" s="0">
        <f>'Production Log'!Y656</f>
        <v/>
      </c>
      <c r="G656" s="0">
        <f>'Production Log'!Z656</f>
        <v/>
      </c>
      <c r="H656" s="0">
        <f>'Production Log'!C656</f>
        <v/>
      </c>
      <c r="I656" s="0">
        <f>IF(B656="Sold", "yes", IF(LEN(F656)&gt;1,IF(LEN(G656)&gt;1,IF(LEN(E656)&gt;1,IF(LEN(D656)&gt;1,"yes","no"),"no"),"no") ,"no"))</f>
        <v/>
      </c>
      <c r="J656" s="0">
        <f>IF(B656="Issues","yes", IF(B656="Cosmetic Issue", "yes", IF(B656="Perf Issue", "yes","")))</f>
        <v/>
      </c>
      <c r="K656" s="0">
        <f>IF(B656="Dead", "yes","")</f>
        <v/>
      </c>
      <c r="L656" s="0">
        <f>IF(K656="yes", "Dead", IF(LEN(D656)&lt;2,"Loose", (IF(B656="Sold","Shipped",IF(I656="yes","Assembled","Bonded")))))</f>
        <v/>
      </c>
      <c r="M656" s="0">
        <f>if(L656="Shipped",L656, IF(L656="Loose", L656, if(J656="yes", CONCATENATE("Pending ", L656), IF(I656="yes", IF(B656="Internal", "Internal", L656), IF(L656="Bonded", L656, CONCATENATE(L656, " Bonded"))))))</f>
        <v/>
      </c>
      <c r="N656" s="0">
        <f>if(len(C656)&lt;2, "", if(H656="yes", "certified", IF(ISERROR(SEARCH("TE",C656)), "PMI", "TE")))</f>
        <v/>
      </c>
      <c r="O656" s="0">
        <f>IF(L656="Shipped",'Production Log'!K656,"")</f>
        <v/>
      </c>
      <c r="P656" s="0">
        <f>IF(ISERROR(SEARCH("Bonded", M656)), CONCATENATE(M656," ", N656), M656)</f>
        <v/>
      </c>
      <c r="Q656" s="0" t="s">
        <v>173</v>
      </c>
      <c r="R656" s="0">
        <f>'Production Log'!L656</f>
        <v/>
      </c>
      <c r="S656" s="204" t="s">
        <v>161</v>
      </c>
      <c r="T656" s="0">
        <f>'Production Log'!M656</f>
        <v/>
      </c>
      <c r="U656" s="204">
        <f>'Production Log'!K656</f>
        <v/>
      </c>
      <c r="V656" s="204" t="s">
        <v>162</v>
      </c>
      <c r="W656" s="204" t="n"/>
    </row>
    <row r="657">
      <c r="A657" s="0">
        <f>'Production Log'!A657</f>
        <v/>
      </c>
      <c r="B657" s="0">
        <f>'Production Log'!B657</f>
        <v/>
      </c>
      <c r="C657" s="0">
        <f>'Production Log'!F657</f>
        <v/>
      </c>
      <c r="D657" s="0">
        <f>'Production Log'!W657</f>
        <v/>
      </c>
      <c r="E657" s="0">
        <f>'Production Log'!X657</f>
        <v/>
      </c>
      <c r="F657" s="0">
        <f>'Production Log'!Y657</f>
        <v/>
      </c>
      <c r="G657" s="0">
        <f>'Production Log'!Z657</f>
        <v/>
      </c>
      <c r="H657" s="0">
        <f>'Production Log'!C657</f>
        <v/>
      </c>
      <c r="I657" s="0">
        <f>IF(B657="Sold", "yes", IF(LEN(F657)&gt;1,IF(LEN(G657)&gt;1,IF(LEN(E657)&gt;1,IF(LEN(D657)&gt;1,"yes","no"),"no"),"no") ,"no"))</f>
        <v/>
      </c>
      <c r="J657" s="0">
        <f>IF(B657="Issues","yes", IF(B657="Cosmetic Issue", "yes", IF(B657="Perf Issue", "yes","")))</f>
        <v/>
      </c>
      <c r="K657" s="0">
        <f>IF(B657="Dead", "yes","")</f>
        <v/>
      </c>
      <c r="L657" s="0">
        <f>IF(K657="yes", "Dead", IF(LEN(D657)&lt;2,"Loose", (IF(B657="Sold","Shipped",IF(I657="yes","Assembled","Bonded")))))</f>
        <v/>
      </c>
      <c r="M657" s="0">
        <f>if(L657="Shipped",L657, IF(L657="Loose", L657, if(J657="yes", CONCATENATE("Pending ", L657), IF(I657="yes", IF(B657="Internal", "Internal", L657), IF(L657="Bonded", L657, CONCATENATE(L657, " Bonded"))))))</f>
        <v/>
      </c>
      <c r="N657" s="0">
        <f>if(len(C657)&lt;2, "", if(H657="yes", "certified", IF(ISERROR(SEARCH("TE",C657)), "PMI", "TE")))</f>
        <v/>
      </c>
      <c r="O657" s="0">
        <f>IF(L657="Shipped",'Production Log'!K657,"")</f>
        <v/>
      </c>
      <c r="P657" s="0">
        <f>IF(ISERROR(SEARCH("Bonded", M657)), CONCATENATE(M657," ", N657), M657)</f>
        <v/>
      </c>
      <c r="Q657" s="0" t="s">
        <v>173</v>
      </c>
      <c r="R657" s="0">
        <f>'Production Log'!L657</f>
        <v/>
      </c>
      <c r="S657" s="0" t="s">
        <v>117</v>
      </c>
      <c r="T657" s="0">
        <f>'Production Log'!M657</f>
        <v/>
      </c>
      <c r="U657" s="204">
        <f>'Production Log'!K657</f>
        <v/>
      </c>
      <c r="V657" s="204" t="n"/>
      <c r="W657" s="204" t="n"/>
    </row>
    <row r="658">
      <c r="A658" s="0">
        <f>'Production Log'!A658</f>
        <v/>
      </c>
      <c r="B658" s="0">
        <f>'Production Log'!B658</f>
        <v/>
      </c>
      <c r="C658" s="0">
        <f>'Production Log'!F658</f>
        <v/>
      </c>
      <c r="D658" s="0">
        <f>'Production Log'!W658</f>
        <v/>
      </c>
      <c r="E658" s="0">
        <f>'Production Log'!X658</f>
        <v/>
      </c>
      <c r="F658" s="0">
        <f>'Production Log'!Y658</f>
        <v/>
      </c>
      <c r="G658" s="0">
        <f>'Production Log'!Z658</f>
        <v/>
      </c>
      <c r="H658" s="0">
        <f>'Production Log'!C658</f>
        <v/>
      </c>
      <c r="I658" s="0">
        <f>IF(B658="Sold", "yes", IF(LEN(F658)&gt;1,IF(LEN(G658)&gt;1,IF(LEN(E658)&gt;1,IF(LEN(D658)&gt;1,"yes","no"),"no"),"no") ,"no"))</f>
        <v/>
      </c>
      <c r="J658" s="0">
        <f>IF(B658="Issues","yes", IF(B658="Cosmetic Issue", "yes", IF(B658="Perf Issue", "yes","")))</f>
        <v/>
      </c>
      <c r="K658" s="0">
        <f>IF(B658="Dead", "yes","")</f>
        <v/>
      </c>
      <c r="L658" s="0">
        <f>IF(K658="yes", "Dead", IF(LEN(D658)&lt;2,"Loose", (IF(B658="Sold","Shipped",IF(I658="yes","Assembled","Bonded")))))</f>
        <v/>
      </c>
      <c r="M658" s="0">
        <f>if(L658="Shipped",L658, IF(L658="Loose", L658, if(J658="yes", CONCATENATE("Pending ", L658), IF(I658="yes", IF(B658="Internal", "Internal", L658), IF(L658="Bonded", L658, CONCATENATE(L658, " Bonded"))))))</f>
        <v/>
      </c>
      <c r="N658" s="0">
        <f>if(len(C658)&lt;2, "", if(H658="yes", "certified", IF(ISERROR(SEARCH("TE",C658)), "PMI", "TE")))</f>
        <v/>
      </c>
      <c r="O658" s="0">
        <f>IF(L658="Shipped",'Production Log'!K658,"")</f>
        <v/>
      </c>
      <c r="P658" s="0">
        <f>IF(ISERROR(SEARCH("Bonded", M658)), CONCATENATE(M658," ", N658), M658)</f>
        <v/>
      </c>
      <c r="Q658" s="0" t="s">
        <v>173</v>
      </c>
      <c r="R658" s="0">
        <f>'Production Log'!L658</f>
        <v/>
      </c>
      <c r="S658" s="0" t="s">
        <v>117</v>
      </c>
      <c r="T658" s="0">
        <f>'Production Log'!M658</f>
        <v/>
      </c>
      <c r="U658" s="204">
        <f>'Production Log'!K658</f>
        <v/>
      </c>
      <c r="V658" s="204" t="n"/>
      <c r="W658" s="204" t="n"/>
      <c r="Y658" s="0" t="n"/>
    </row>
    <row r="659">
      <c r="A659" s="0">
        <f>'Production Log'!A659</f>
        <v/>
      </c>
      <c r="B659" s="0">
        <f>'Production Log'!B659</f>
        <v/>
      </c>
      <c r="C659" s="0">
        <f>'Production Log'!F659</f>
        <v/>
      </c>
      <c r="D659" s="0">
        <f>'Production Log'!W659</f>
        <v/>
      </c>
      <c r="E659" s="0">
        <f>'Production Log'!X659</f>
        <v/>
      </c>
      <c r="F659" s="0">
        <f>'Production Log'!Y659</f>
        <v/>
      </c>
      <c r="G659" s="0">
        <f>'Production Log'!Z659</f>
        <v/>
      </c>
      <c r="H659" s="0">
        <f>'Production Log'!C659</f>
        <v/>
      </c>
      <c r="I659" s="0">
        <f>IF(B659="Sold", "yes", IF(LEN(F659)&gt;1,IF(LEN(G659)&gt;1,IF(LEN(E659)&gt;1,IF(LEN(D659)&gt;1,"yes","no"),"no"),"no") ,"no"))</f>
        <v/>
      </c>
      <c r="J659" s="0">
        <f>IF(B659="Issues","yes", IF(B659="Cosmetic Issue", "yes", IF(B659="Perf Issue", "yes","")))</f>
        <v/>
      </c>
      <c r="K659" s="0">
        <f>IF(B659="Dead", "yes","")</f>
        <v/>
      </c>
      <c r="L659" s="0">
        <f>IF(K659="yes", "Dead", IF(LEN(D659)&lt;2,"Loose", (IF(B659="Sold","Shipped",IF(I659="yes","Assembled","Bonded")))))</f>
        <v/>
      </c>
      <c r="M659" s="0">
        <f>if(L659="Shipped",L659, IF(L659="Loose", L659, if(J659="yes", CONCATENATE("Pending ", L659), IF(I659="yes", IF(B659="Internal", "Internal", L659), IF(L659="Bonded", L659, CONCATENATE(L659, " Bonded"))))))</f>
        <v/>
      </c>
      <c r="N659" s="0">
        <f>if(len(C659)&lt;2, "", if(H659="yes", "certified", IF(ISERROR(SEARCH("TE",C659)), "PMI", "TE")))</f>
        <v/>
      </c>
      <c r="O659" s="0">
        <f>IF(L659="Shipped",'Production Log'!K659,"")</f>
        <v/>
      </c>
      <c r="P659" s="0">
        <f>IF(ISERROR(SEARCH("Bonded", M659)), CONCATENATE(M659," ", N659), M659)</f>
        <v/>
      </c>
      <c r="Q659" s="0" t="s">
        <v>173</v>
      </c>
      <c r="R659" s="0">
        <f>'Production Log'!L659</f>
        <v/>
      </c>
      <c r="S659" s="204" t="s">
        <v>161</v>
      </c>
      <c r="T659" s="0">
        <f>'Production Log'!M659</f>
        <v/>
      </c>
      <c r="U659" s="204">
        <f>'Production Log'!K659</f>
        <v/>
      </c>
      <c r="V659" s="204" t="s">
        <v>162</v>
      </c>
      <c r="W659" s="204" t="n"/>
    </row>
    <row r="660">
      <c r="A660" s="0">
        <f>'Production Log'!A660</f>
        <v/>
      </c>
      <c r="B660" s="0">
        <f>'Production Log'!B660</f>
        <v/>
      </c>
      <c r="C660" s="0">
        <f>'Production Log'!F660</f>
        <v/>
      </c>
      <c r="D660" s="0">
        <f>'Production Log'!W660</f>
        <v/>
      </c>
      <c r="E660" s="0">
        <f>'Production Log'!X660</f>
        <v/>
      </c>
      <c r="F660" s="0">
        <f>'Production Log'!Y660</f>
        <v/>
      </c>
      <c r="G660" s="0">
        <f>'Production Log'!Z660</f>
        <v/>
      </c>
      <c r="H660" s="0">
        <f>'Production Log'!C660</f>
        <v/>
      </c>
      <c r="I660" s="0">
        <f>IF(B660="Sold", "yes", IF(LEN(F660)&gt;1,IF(LEN(G660)&gt;1,IF(LEN(E660)&gt;1,IF(LEN(D660)&gt;1,"yes","no"),"no"),"no") ,"no"))</f>
        <v/>
      </c>
      <c r="J660" s="0">
        <f>IF(B660="Issues","yes", IF(B660="Cosmetic Issue", "yes", IF(B660="Perf Issue", "yes","")))</f>
        <v/>
      </c>
      <c r="K660" s="0">
        <f>IF(B660="Dead", "yes","")</f>
        <v/>
      </c>
      <c r="L660" s="0">
        <f>IF(K660="yes", "Dead", IF(LEN(D660)&lt;2,"Loose", (IF(B660="Sold","Shipped",IF(I660="yes","Assembled","Bonded")))))</f>
        <v/>
      </c>
      <c r="M660" s="0">
        <f>if(L660="Shipped",L660, IF(L660="Loose", L660, if(J660="yes", CONCATENATE("Pending ", L660), IF(I660="yes", IF(B660="Internal", "Internal", L660), IF(L660="Bonded", L660, CONCATENATE(L660, " Bonded"))))))</f>
        <v/>
      </c>
      <c r="N660" s="0">
        <f>if(len(C660)&lt;2, "", if(H660="yes", "certified", IF(ISERROR(SEARCH("TE",C660)), "PMI", "TE")))</f>
        <v/>
      </c>
      <c r="O660" s="0">
        <f>IF(L660="Shipped",'Production Log'!K660,"")</f>
        <v/>
      </c>
      <c r="P660" s="0">
        <f>IF(ISERROR(SEARCH("Bonded", M660)), CONCATENATE(M660," ", N660), M660)</f>
        <v/>
      </c>
      <c r="Q660" s="0" t="s">
        <v>173</v>
      </c>
      <c r="R660" s="0">
        <f>'Production Log'!L660</f>
        <v/>
      </c>
      <c r="T660" s="0">
        <f>'Production Log'!M660</f>
        <v/>
      </c>
      <c r="U660" s="204">
        <f>'Production Log'!K660</f>
        <v/>
      </c>
      <c r="V660" s="204" t="n"/>
      <c r="W660" s="204" t="s">
        <v>154</v>
      </c>
    </row>
    <row r="661">
      <c r="A661" s="0">
        <f>'Production Log'!A661</f>
        <v/>
      </c>
      <c r="B661" s="0">
        <f>'Production Log'!B661</f>
        <v/>
      </c>
      <c r="C661" s="0">
        <f>'Production Log'!F661</f>
        <v/>
      </c>
      <c r="D661" s="0">
        <f>'Production Log'!W661</f>
        <v/>
      </c>
      <c r="E661" s="0">
        <f>'Production Log'!X661</f>
        <v/>
      </c>
      <c r="F661" s="0">
        <f>'Production Log'!Y661</f>
        <v/>
      </c>
      <c r="G661" s="0">
        <f>'Production Log'!Z661</f>
        <v/>
      </c>
      <c r="H661" s="0">
        <f>'Production Log'!C661</f>
        <v/>
      </c>
      <c r="I661" s="0">
        <f>IF(B661="Sold", "yes", IF(LEN(F661)&gt;1,IF(LEN(G661)&gt;1,IF(LEN(E661)&gt;1,IF(LEN(D661)&gt;1,"yes","no"),"no"),"no") ,"no"))</f>
        <v/>
      </c>
      <c r="J661" s="0">
        <f>IF(B661="Issues","yes", IF(B661="Cosmetic Issue", "yes", IF(B661="Perf Issue", "yes","")))</f>
        <v/>
      </c>
      <c r="K661" s="0">
        <f>IF(B661="Dead", "yes","")</f>
        <v/>
      </c>
      <c r="L661" s="0">
        <f>IF(K661="yes", "Dead", IF(LEN(D661)&lt;2,"Loose", (IF(B661="Sold","Shipped",IF(I661="yes","Assembled","Bonded")))))</f>
        <v/>
      </c>
      <c r="M661" s="0">
        <f>if(L661="Shipped",L661, IF(L661="Loose", L661, if(J661="yes", CONCATENATE("Pending ", L661), IF(I661="yes", IF(B661="Internal", "Internal", L661), IF(L661="Bonded", L661, CONCATENATE(L661, " Bonded"))))))</f>
        <v/>
      </c>
      <c r="N661" s="0">
        <f>if(len(C661)&lt;2, "", if(H661="yes", "certified", IF(ISERROR(SEARCH("TE",C661)), "PMI", "TE")))</f>
        <v/>
      </c>
      <c r="O661" s="0">
        <f>IF(L661="Shipped",'Production Log'!K661,"")</f>
        <v/>
      </c>
      <c r="P661" s="0">
        <f>IF(ISERROR(SEARCH("Bonded", M661)), CONCATENATE(M661," ", N661), M661)</f>
        <v/>
      </c>
      <c r="Q661" s="0" t="s">
        <v>173</v>
      </c>
      <c r="R661" s="0">
        <f>'Production Log'!L661</f>
        <v/>
      </c>
      <c r="S661" s="0" t="s">
        <v>117</v>
      </c>
      <c r="T661" s="0">
        <f>'Production Log'!M661</f>
        <v/>
      </c>
      <c r="U661" s="204">
        <f>'Production Log'!K661</f>
        <v/>
      </c>
      <c r="V661" s="204" t="n"/>
      <c r="W661" s="204" t="n"/>
    </row>
    <row r="662">
      <c r="A662" s="0">
        <f>'Production Log'!A662</f>
        <v/>
      </c>
      <c r="B662" s="0">
        <f>'Production Log'!B662</f>
        <v/>
      </c>
      <c r="C662" s="0">
        <f>'Production Log'!F662</f>
        <v/>
      </c>
      <c r="D662" s="0">
        <f>'Production Log'!W662</f>
        <v/>
      </c>
      <c r="E662" s="0">
        <f>'Production Log'!X662</f>
        <v/>
      </c>
      <c r="F662" s="0">
        <f>'Production Log'!Y662</f>
        <v/>
      </c>
      <c r="G662" s="0">
        <f>'Production Log'!Z662</f>
        <v/>
      </c>
      <c r="H662" s="0">
        <f>'Production Log'!C662</f>
        <v/>
      </c>
      <c r="I662" s="0">
        <f>IF(B662="Sold", "yes", IF(LEN(F662)&gt;1,IF(LEN(G662)&gt;1,IF(LEN(E662)&gt;1,IF(LEN(D662)&gt;1,"yes","no"),"no"),"no") ,"no"))</f>
        <v/>
      </c>
      <c r="J662" s="0">
        <f>IF(B662="Issues","yes", IF(B662="Cosmetic Issue", "yes", IF(B662="Perf Issue", "yes","")))</f>
        <v/>
      </c>
      <c r="K662" s="0">
        <f>IF(B662="Dead", "yes","")</f>
        <v/>
      </c>
      <c r="L662" s="0">
        <f>IF(K662="yes", "Dead", IF(LEN(D662)&lt;2,"Loose", (IF(B662="Sold","Shipped",IF(I662="yes","Assembled","Bonded")))))</f>
        <v/>
      </c>
      <c r="M662" s="0">
        <f>if(L662="Shipped",L662, IF(L662="Loose", L662, if(J662="yes", CONCATENATE("Pending ", L662), IF(I662="yes", IF(B662="Internal", "Internal", L662), IF(L662="Bonded", L662, CONCATENATE(L662, " Bonded"))))))</f>
        <v/>
      </c>
      <c r="N662" s="0">
        <f>if(len(C662)&lt;2, "", if(H662="yes", "certified", IF(ISERROR(SEARCH("TE",C662)), "PMI", "TE")))</f>
        <v/>
      </c>
      <c r="O662" s="0">
        <f>IF(L662="Shipped",'Production Log'!K662,"")</f>
        <v/>
      </c>
      <c r="P662" s="0">
        <f>IF(ISERROR(SEARCH("Bonded", M662)), CONCATENATE(M662," ", N662), M662)</f>
        <v/>
      </c>
      <c r="Q662" s="0" t="s">
        <v>173</v>
      </c>
      <c r="R662" s="0">
        <f>'Production Log'!L662</f>
        <v/>
      </c>
      <c r="S662" s="0" t="s">
        <v>117</v>
      </c>
      <c r="T662" s="0">
        <f>'Production Log'!M662</f>
        <v/>
      </c>
      <c r="U662" s="204">
        <f>'Production Log'!K662</f>
        <v/>
      </c>
      <c r="V662" s="204" t="n"/>
      <c r="W662" s="204" t="n"/>
    </row>
    <row r="663">
      <c r="A663" s="0">
        <f>'Production Log'!A663</f>
        <v/>
      </c>
      <c r="B663" s="0">
        <f>'Production Log'!B663</f>
        <v/>
      </c>
      <c r="C663" s="0">
        <f>'Production Log'!F663</f>
        <v/>
      </c>
      <c r="D663" s="0">
        <f>'Production Log'!W663</f>
        <v/>
      </c>
      <c r="E663" s="0">
        <f>'Production Log'!X663</f>
        <v/>
      </c>
      <c r="F663" s="0">
        <f>'Production Log'!Y663</f>
        <v/>
      </c>
      <c r="G663" s="0">
        <f>'Production Log'!Z663</f>
        <v/>
      </c>
      <c r="H663" s="0">
        <f>'Production Log'!C663</f>
        <v/>
      </c>
      <c r="I663" s="0">
        <f>IF(B663="Sold", "yes", IF(LEN(F663)&gt;1,IF(LEN(G663)&gt;1,IF(LEN(E663)&gt;1,IF(LEN(D663)&gt;1,"yes","no"),"no"),"no") ,"no"))</f>
        <v/>
      </c>
      <c r="J663" s="0">
        <f>IF(B663="Issues","yes", IF(B663="Cosmetic Issue", "yes", IF(B663="Perf Issue", "yes","")))</f>
        <v/>
      </c>
      <c r="K663" s="0">
        <f>IF(B663="Dead", "yes","")</f>
        <v/>
      </c>
      <c r="L663" s="0">
        <f>IF(K663="yes", "Dead", IF(LEN(D663)&lt;2,"Loose", (IF(B663="Sold","Shipped",IF(I663="yes","Assembled","Bonded")))))</f>
        <v/>
      </c>
      <c r="M663" s="0">
        <f>if(L663="Shipped",L663, IF(L663="Loose", L663, if(J663="yes", CONCATENATE("Pending ", L663), IF(I663="yes", IF(B663="Internal", "Internal", L663), IF(L663="Bonded", L663, CONCATENATE(L663, " Bonded"))))))</f>
        <v/>
      </c>
      <c r="N663" s="0">
        <f>if(len(C663)&lt;2, "", if(H663="yes", "certified", IF(ISERROR(SEARCH("TE",C663)), "PMI", "TE")))</f>
        <v/>
      </c>
      <c r="O663" s="0">
        <f>IF(L663="Shipped",'Production Log'!K663,"")</f>
        <v/>
      </c>
      <c r="P663" s="0">
        <f>IF(ISERROR(SEARCH("Bonded", M663)), CONCATENATE(M663," ", N663), M663)</f>
        <v/>
      </c>
      <c r="Q663" s="0" t="s">
        <v>173</v>
      </c>
      <c r="R663" s="0">
        <f>'Production Log'!L663</f>
        <v/>
      </c>
      <c r="S663" s="204" t="s">
        <v>161</v>
      </c>
      <c r="T663" s="0">
        <f>'Production Log'!M663</f>
        <v/>
      </c>
      <c r="U663" s="204">
        <f>'Production Log'!K663</f>
        <v/>
      </c>
      <c r="V663" s="204" t="s">
        <v>162</v>
      </c>
      <c r="W663" s="204" t="n"/>
    </row>
    <row r="664">
      <c r="A664" s="0">
        <f>'Production Log'!A664</f>
        <v/>
      </c>
      <c r="B664" s="0">
        <f>'Production Log'!B664</f>
        <v/>
      </c>
      <c r="C664" s="0">
        <f>'Production Log'!F664</f>
        <v/>
      </c>
      <c r="D664" s="0">
        <f>'Production Log'!W664</f>
        <v/>
      </c>
      <c r="E664" s="0">
        <f>'Production Log'!X664</f>
        <v/>
      </c>
      <c r="F664" s="0">
        <f>'Production Log'!Y664</f>
        <v/>
      </c>
      <c r="G664" s="0">
        <f>'Production Log'!Z664</f>
        <v/>
      </c>
      <c r="H664" s="0">
        <f>'Production Log'!C664</f>
        <v/>
      </c>
      <c r="I664" s="0">
        <f>IF(B664="Sold", "yes", IF(LEN(F664)&gt;1,IF(LEN(G664)&gt;1,IF(LEN(E664)&gt;1,IF(LEN(D664)&gt;1,"yes","no"),"no"),"no") ,"no"))</f>
        <v/>
      </c>
      <c r="J664" s="0">
        <f>IF(B664="Issues","yes", IF(B664="Cosmetic Issue", "yes", IF(B664="Perf Issue", "yes","")))</f>
        <v/>
      </c>
      <c r="K664" s="0">
        <f>IF(B664="Dead", "yes","")</f>
        <v/>
      </c>
      <c r="L664" s="0">
        <f>IF(K664="yes", "Dead", IF(LEN(D664)&lt;2,"Loose", (IF(B664="Sold","Shipped",IF(I664="yes","Assembled","Bonded")))))</f>
        <v/>
      </c>
      <c r="M664" s="0">
        <f>if(L664="Shipped",L664, IF(L664="Loose", L664, if(J664="yes", CONCATENATE("Pending ", L664), IF(I664="yes", IF(B664="Internal", "Internal", L664), IF(L664="Bonded", L664, CONCATENATE(L664, " Bonded"))))))</f>
        <v/>
      </c>
      <c r="N664" s="0">
        <f>if(len(C664)&lt;2, "", if(H664="yes", "certified", IF(ISERROR(SEARCH("TE",C664)), "PMI", "TE")))</f>
        <v/>
      </c>
      <c r="O664" s="0">
        <f>IF(L664="Shipped",'Production Log'!K664,"")</f>
        <v/>
      </c>
      <c r="P664" s="0">
        <f>IF(ISERROR(SEARCH("Bonded", M664)), CONCATENATE(M664," ", N664), M664)</f>
        <v/>
      </c>
      <c r="Q664" s="0" t="s">
        <v>173</v>
      </c>
      <c r="R664" s="0">
        <f>'Production Log'!L664</f>
        <v/>
      </c>
      <c r="S664" s="204" t="s">
        <v>161</v>
      </c>
      <c r="T664" s="0">
        <f>'Production Log'!M664</f>
        <v/>
      </c>
      <c r="U664" s="204">
        <f>'Production Log'!K664</f>
        <v/>
      </c>
      <c r="V664" s="204" t="s">
        <v>162</v>
      </c>
      <c r="W664" s="204" t="n"/>
    </row>
    <row r="665">
      <c r="A665" s="0">
        <f>'Production Log'!A665</f>
        <v/>
      </c>
      <c r="B665" s="0">
        <f>'Production Log'!B665</f>
        <v/>
      </c>
      <c r="C665" s="0">
        <f>'Production Log'!F665</f>
        <v/>
      </c>
      <c r="D665" s="0">
        <f>'Production Log'!W665</f>
        <v/>
      </c>
      <c r="E665" s="0">
        <f>'Production Log'!X665</f>
        <v/>
      </c>
      <c r="F665" s="0">
        <f>'Production Log'!Y665</f>
        <v/>
      </c>
      <c r="G665" s="0">
        <f>'Production Log'!Z665</f>
        <v/>
      </c>
      <c r="H665" s="0">
        <f>'Production Log'!C665</f>
        <v/>
      </c>
      <c r="I665" s="0">
        <f>IF(B665="Sold", "yes", IF(LEN(F665)&gt;1,IF(LEN(G665)&gt;1,IF(LEN(E665)&gt;1,IF(LEN(D665)&gt;1,"yes","no"),"no"),"no") ,"no"))</f>
        <v/>
      </c>
      <c r="J665" s="0">
        <f>IF(B665="Issues","yes", IF(B665="Cosmetic Issue", "yes", IF(B665="Perf Issue", "yes","")))</f>
        <v/>
      </c>
      <c r="K665" s="0">
        <f>IF(B665="Dead", "yes","")</f>
        <v/>
      </c>
      <c r="L665" s="0">
        <f>IF(K665="yes", "Dead", IF(LEN(D665)&lt;2,"Loose", (IF(B665="Sold","Shipped",IF(I665="yes","Assembled","Bonded")))))</f>
        <v/>
      </c>
      <c r="M665" s="0">
        <f>if(L665="Shipped",L665, IF(L665="Loose", L665, if(J665="yes", CONCATENATE("Pending ", L665), IF(I665="yes", IF(B665="Internal", "Internal", L665), IF(L665="Bonded", L665, CONCATENATE(L665, " Bonded"))))))</f>
        <v/>
      </c>
      <c r="N665" s="0">
        <f>if(len(C665)&lt;2, "", if(H665="yes", "certified", IF(ISERROR(SEARCH("TE",C665)), "PMI", "TE")))</f>
        <v/>
      </c>
      <c r="O665" s="0">
        <f>IF(L665="Shipped",'Production Log'!K665,"")</f>
        <v/>
      </c>
      <c r="P665" s="0">
        <f>IF(ISERROR(SEARCH("Bonded", M665)), CONCATENATE(M665," ", N665), M665)</f>
        <v/>
      </c>
      <c r="Q665" s="0" t="s">
        <v>173</v>
      </c>
      <c r="R665" s="0">
        <f>'Production Log'!L665</f>
        <v/>
      </c>
      <c r="S665" s="204" t="s">
        <v>161</v>
      </c>
      <c r="T665" s="0">
        <f>'Production Log'!M665</f>
        <v/>
      </c>
      <c r="U665" s="204">
        <f>'Production Log'!K665</f>
        <v/>
      </c>
      <c r="V665" s="204" t="s">
        <v>162</v>
      </c>
      <c r="W665" s="204" t="n"/>
    </row>
    <row r="666">
      <c r="A666" s="0">
        <f>'Production Log'!A666</f>
        <v/>
      </c>
      <c r="B666" s="0">
        <f>'Production Log'!B666</f>
        <v/>
      </c>
      <c r="C666" s="0">
        <f>'Production Log'!F666</f>
        <v/>
      </c>
      <c r="D666" s="0">
        <f>'Production Log'!W666</f>
        <v/>
      </c>
      <c r="E666" s="0">
        <f>'Production Log'!X666</f>
        <v/>
      </c>
      <c r="F666" s="0">
        <f>'Production Log'!Y666</f>
        <v/>
      </c>
      <c r="G666" s="0">
        <f>'Production Log'!Z666</f>
        <v/>
      </c>
      <c r="H666" s="0">
        <f>'Production Log'!C666</f>
        <v/>
      </c>
      <c r="I666" s="0">
        <f>IF(B666="Sold", "yes", IF(LEN(F666)&gt;1,IF(LEN(G666)&gt;1,IF(LEN(E666)&gt;1,IF(LEN(D666)&gt;1,"yes","no"),"no"),"no") ,"no"))</f>
        <v/>
      </c>
      <c r="J666" s="0">
        <f>IF(B666="Issues","yes", IF(B666="Cosmetic Issue", "yes", IF(B666="Perf Issue", "yes","")))</f>
        <v/>
      </c>
      <c r="K666" s="0">
        <f>IF(B666="Dead", "yes","")</f>
        <v/>
      </c>
      <c r="L666" s="0">
        <f>IF(K666="yes", "Dead", IF(LEN(D666)&lt;2,"Loose", (IF(B666="Sold","Shipped",IF(I666="yes","Assembled","Bonded")))))</f>
        <v/>
      </c>
      <c r="M666" s="0">
        <f>if(L666="Shipped",L666, IF(L666="Loose", L666, if(J666="yes", CONCATENATE("Pending ", L666), IF(I666="yes", IF(B666="Internal", "Internal", L666), IF(L666="Bonded", L666, CONCATENATE(L666, " Bonded"))))))</f>
        <v/>
      </c>
      <c r="N666" s="0">
        <f>if(len(C666)&lt;2, "", if(H666="yes", "certified", IF(ISERROR(SEARCH("TE",C666)), "PMI", "TE")))</f>
        <v/>
      </c>
      <c r="O666" s="0">
        <f>IF(L666="Shipped",'Production Log'!K666,"")</f>
        <v/>
      </c>
      <c r="P666" s="0">
        <f>IF(ISERROR(SEARCH("Bonded", M666)), CONCATENATE(M666," ", N666), M666)</f>
        <v/>
      </c>
      <c r="Q666" s="0" t="s">
        <v>173</v>
      </c>
      <c r="R666" s="0">
        <f>'Production Log'!L666</f>
        <v/>
      </c>
      <c r="S666" s="0" t="s">
        <v>174</v>
      </c>
      <c r="T666" s="0">
        <f>'Production Log'!M666</f>
        <v/>
      </c>
      <c r="U666" s="204">
        <f>'Production Log'!K666</f>
        <v/>
      </c>
      <c r="V666" s="204" t="n"/>
      <c r="W666" s="204" t="n"/>
    </row>
    <row r="667">
      <c r="A667" s="0">
        <f>'Production Log'!A667</f>
        <v/>
      </c>
      <c r="B667" s="0">
        <f>'Production Log'!B667</f>
        <v/>
      </c>
      <c r="C667" s="0">
        <f>'Production Log'!F667</f>
        <v/>
      </c>
      <c r="D667" s="0">
        <f>'Production Log'!W667</f>
        <v/>
      </c>
      <c r="E667" s="0">
        <f>'Production Log'!X667</f>
        <v/>
      </c>
      <c r="F667" s="0">
        <f>'Production Log'!Y667</f>
        <v/>
      </c>
      <c r="G667" s="0">
        <f>'Production Log'!Z667</f>
        <v/>
      </c>
      <c r="H667" s="0">
        <f>'Production Log'!C667</f>
        <v/>
      </c>
      <c r="I667" s="0">
        <f>IF(B667="Sold", "yes", IF(LEN(F667)&gt;1,IF(LEN(G667)&gt;1,IF(LEN(E667)&gt;1,IF(LEN(D667)&gt;1,"yes","no"),"no"),"no") ,"no"))</f>
        <v/>
      </c>
      <c r="J667" s="0">
        <f>IF(B667="Issues","yes", IF(B667="Cosmetic Issue", "yes", IF(B667="Perf Issue", "yes","")))</f>
        <v/>
      </c>
      <c r="K667" s="0">
        <f>IF(B667="Dead", "yes","")</f>
        <v/>
      </c>
      <c r="L667" s="0">
        <f>IF(K667="yes", "Dead", IF(LEN(D667)&lt;2,"Loose", (IF(B667="Sold","Shipped",IF(I667="yes","Assembled","Bonded")))))</f>
        <v/>
      </c>
      <c r="M667" s="0">
        <f>if(L667="Shipped",L667, IF(L667="Loose", L667, if(J667="yes", CONCATENATE("Pending ", L667), IF(I667="yes", IF(B667="Internal", "Internal", L667), IF(L667="Bonded", L667, CONCATENATE(L667, " Bonded"))))))</f>
        <v/>
      </c>
      <c r="N667" s="0">
        <f>if(len(C667)&lt;2, "", if(H667="yes", "certified", IF(ISERROR(SEARCH("TE",C667)), "PMI", "TE")))</f>
        <v/>
      </c>
      <c r="O667" s="0">
        <f>IF(L667="Shipped",'Production Log'!K667,"")</f>
        <v/>
      </c>
      <c r="P667" s="0">
        <f>IF(ISERROR(SEARCH("Bonded", M667)), CONCATENATE(M667," ", N667), M667)</f>
        <v/>
      </c>
      <c r="Q667" s="0" t="s">
        <v>173</v>
      </c>
      <c r="R667" s="0">
        <f>'Production Log'!L667</f>
        <v/>
      </c>
      <c r="S667" s="204" t="s">
        <v>161</v>
      </c>
      <c r="T667" s="0">
        <f>'Production Log'!M667</f>
        <v/>
      </c>
      <c r="U667" s="204">
        <f>'Production Log'!K667</f>
        <v/>
      </c>
      <c r="V667" s="204" t="s">
        <v>162</v>
      </c>
      <c r="W667" s="204" t="n"/>
    </row>
    <row r="668">
      <c r="A668" s="0">
        <f>'Production Log'!A668</f>
        <v/>
      </c>
      <c r="B668" s="0">
        <f>'Production Log'!B668</f>
        <v/>
      </c>
      <c r="C668" s="0">
        <f>'Production Log'!F668</f>
        <v/>
      </c>
      <c r="D668" s="0">
        <f>'Production Log'!W668</f>
        <v/>
      </c>
      <c r="E668" s="0">
        <f>'Production Log'!X668</f>
        <v/>
      </c>
      <c r="F668" s="0">
        <f>'Production Log'!Y668</f>
        <v/>
      </c>
      <c r="G668" s="0">
        <f>'Production Log'!Z668</f>
        <v/>
      </c>
      <c r="H668" s="0">
        <f>'Production Log'!C668</f>
        <v/>
      </c>
      <c r="I668" s="0">
        <f>IF(B668="Sold", "yes", IF(LEN(F668)&gt;1,IF(LEN(G668)&gt;1,IF(LEN(E668)&gt;1,IF(LEN(D668)&gt;1,"yes","no"),"no"),"no") ,"no"))</f>
        <v/>
      </c>
      <c r="J668" s="0">
        <f>IF(B668="Issues","yes", IF(B668="Cosmetic Issue", "yes", IF(B668="Perf Issue", "yes","")))</f>
        <v/>
      </c>
      <c r="K668" s="0">
        <f>IF(B668="Dead", "yes","")</f>
        <v/>
      </c>
      <c r="L668" s="0">
        <f>IF(K668="yes", "Dead", IF(LEN(D668)&lt;2,"Loose", (IF(B668="Sold","Shipped",IF(I668="yes","Assembled","Bonded")))))</f>
        <v/>
      </c>
      <c r="M668" s="0">
        <f>if(L668="Shipped",L668, IF(L668="Loose", L668, if(J668="yes", CONCATENATE("Pending ", L668), IF(I668="yes", IF(B668="Internal", "Internal", L668), IF(L668="Bonded", L668, CONCATENATE(L668, " Bonded"))))))</f>
        <v/>
      </c>
      <c r="N668" s="0">
        <f>if(len(C668)&lt;2, "", if(H668="yes", "certified", IF(ISERROR(SEARCH("TE",C668)), "PMI", "TE")))</f>
        <v/>
      </c>
      <c r="O668" s="0">
        <f>IF(L668="Shipped",'Production Log'!K668,"")</f>
        <v/>
      </c>
      <c r="P668" s="0">
        <f>IF(ISERROR(SEARCH("Bonded", M668)), CONCATENATE(M668," ", N668), M668)</f>
        <v/>
      </c>
      <c r="Q668" s="0" t="s">
        <v>173</v>
      </c>
      <c r="R668" s="0">
        <f>'Production Log'!L668</f>
        <v/>
      </c>
      <c r="S668" s="0" t="s">
        <v>117</v>
      </c>
      <c r="T668" s="0">
        <f>'Production Log'!M668</f>
        <v/>
      </c>
      <c r="U668" s="204">
        <f>'Production Log'!K668</f>
        <v/>
      </c>
      <c r="V668" s="204" t="s">
        <v>175</v>
      </c>
      <c r="W668" s="204" t="n"/>
      <c r="Y668" s="0" t="s">
        <v>114</v>
      </c>
    </row>
    <row r="669">
      <c r="A669" s="0">
        <f>'Production Log'!A669</f>
        <v/>
      </c>
      <c r="B669" s="0">
        <f>'Production Log'!B669</f>
        <v/>
      </c>
      <c r="C669" s="0">
        <f>'Production Log'!F669</f>
        <v/>
      </c>
      <c r="D669" s="0">
        <f>'Production Log'!W669</f>
        <v/>
      </c>
      <c r="E669" s="0">
        <f>'Production Log'!X669</f>
        <v/>
      </c>
      <c r="F669" s="0">
        <f>'Production Log'!Y669</f>
        <v/>
      </c>
      <c r="G669" s="0">
        <f>'Production Log'!Z669</f>
        <v/>
      </c>
      <c r="H669" s="0">
        <f>'Production Log'!C669</f>
        <v/>
      </c>
      <c r="I669" s="0">
        <f>IF(B669="Sold", "yes", IF(LEN(F669)&gt;1,IF(LEN(G669)&gt;1,IF(LEN(E669)&gt;1,IF(LEN(D669)&gt;1,"yes","no"),"no"),"no") ,"no"))</f>
        <v/>
      </c>
      <c r="J669" s="0">
        <f>IF(B669="Issues","yes", IF(B669="Cosmetic Issue", "yes", IF(B669="Perf Issue", "yes","")))</f>
        <v/>
      </c>
      <c r="K669" s="0">
        <f>IF(B669="Dead", "yes","")</f>
        <v/>
      </c>
      <c r="L669" s="0">
        <f>IF(K669="yes", "Dead", IF(LEN(D669)&lt;2,"Loose", (IF(B669="Sold","Shipped",IF(I669="yes","Assembled","Bonded")))))</f>
        <v/>
      </c>
      <c r="M669" s="0">
        <f>if(L669="Shipped",L669, IF(L669="Loose", L669, if(J669="yes", CONCATENATE("Pending ", L669), IF(I669="yes", IF(B669="Internal", "Internal", L669), IF(L669="Bonded", L669, CONCATENATE(L669, " Bonded"))))))</f>
        <v/>
      </c>
      <c r="N669" s="0">
        <f>if(len(C669)&lt;2, "", if(H669="yes", "certified", IF(ISERROR(SEARCH("TE",C669)), "PMI", "TE")))</f>
        <v/>
      </c>
      <c r="O669" s="0">
        <f>IF(L669="Shipped",'Production Log'!K669,"")</f>
        <v/>
      </c>
      <c r="P669" s="0">
        <f>IF(ISERROR(SEARCH("Bonded", M669)), CONCATENATE(M669," ", N669), M669)</f>
        <v/>
      </c>
      <c r="Q669" s="0" t="s">
        <v>173</v>
      </c>
      <c r="R669" s="0">
        <f>'Production Log'!L669</f>
        <v/>
      </c>
      <c r="S669" s="204" t="s">
        <v>161</v>
      </c>
      <c r="T669" s="0">
        <f>'Production Log'!M669</f>
        <v/>
      </c>
      <c r="U669" s="204">
        <f>'Production Log'!K669</f>
        <v/>
      </c>
      <c r="V669" s="204" t="s">
        <v>162</v>
      </c>
      <c r="W669" s="204" t="n"/>
    </row>
    <row r="670">
      <c r="A670" s="0">
        <f>'Production Log'!A670</f>
        <v/>
      </c>
      <c r="B670" s="0">
        <f>'Production Log'!B670</f>
        <v/>
      </c>
      <c r="C670" s="0">
        <f>'Production Log'!F670</f>
        <v/>
      </c>
      <c r="D670" s="0">
        <f>'Production Log'!W670</f>
        <v/>
      </c>
      <c r="E670" s="0">
        <f>'Production Log'!X670</f>
        <v/>
      </c>
      <c r="F670" s="0">
        <f>'Production Log'!Y670</f>
        <v/>
      </c>
      <c r="G670" s="0">
        <f>'Production Log'!Z670</f>
        <v/>
      </c>
      <c r="H670" s="0">
        <f>'Production Log'!C670</f>
        <v/>
      </c>
      <c r="I670" s="0">
        <f>IF(B670="Sold", "yes", IF(LEN(F670)&gt;1,IF(LEN(G670)&gt;1,IF(LEN(E670)&gt;1,IF(LEN(D670)&gt;1,"yes","no"),"no"),"no") ,"no"))</f>
        <v/>
      </c>
      <c r="J670" s="0">
        <f>IF(B670="Issues","yes", IF(B670="Cosmetic Issue", "yes", IF(B670="Perf Issue", "yes","")))</f>
        <v/>
      </c>
      <c r="K670" s="0">
        <f>IF(B670="Dead", "yes","")</f>
        <v/>
      </c>
      <c r="L670" s="0">
        <f>IF(K670="yes", "Dead", IF(LEN(D670)&lt;2,"Loose", (IF(B670="Sold","Shipped",IF(I670="yes","Assembled","Bonded")))))</f>
        <v/>
      </c>
      <c r="M670" s="0">
        <f>if(L670="Shipped",L670, IF(L670="Loose", L670, if(J670="yes", CONCATENATE("Pending ", L670), IF(I670="yes", IF(B670="Internal", "Internal", L670), IF(L670="Bonded", L670, CONCATENATE(L670, " Bonded"))))))</f>
        <v/>
      </c>
      <c r="N670" s="0">
        <f>if(len(C670)&lt;2, "", if(H670="yes", "certified", IF(ISERROR(SEARCH("TE",C670)), "PMI", "TE")))</f>
        <v/>
      </c>
      <c r="O670" s="0">
        <f>IF(L670="Shipped",'Production Log'!K670,"")</f>
        <v/>
      </c>
      <c r="P670" s="0">
        <f>IF(ISERROR(SEARCH("Bonded", M670)), CONCATENATE(M670," ", N670), M670)</f>
        <v/>
      </c>
      <c r="Q670" s="0" t="s">
        <v>173</v>
      </c>
      <c r="R670" s="0">
        <f>'Production Log'!L670</f>
        <v/>
      </c>
      <c r="S670" s="204" t="s">
        <v>161</v>
      </c>
      <c r="T670" s="0">
        <f>'Production Log'!M670</f>
        <v/>
      </c>
      <c r="U670" s="204">
        <f>'Production Log'!K670</f>
        <v/>
      </c>
      <c r="V670" s="204" t="n"/>
      <c r="W670" s="204" t="n"/>
    </row>
    <row r="671">
      <c r="A671" s="0">
        <f>'Production Log'!A671</f>
        <v/>
      </c>
      <c r="B671" s="0">
        <f>'Production Log'!B671</f>
        <v/>
      </c>
      <c r="C671" s="0">
        <f>'Production Log'!F671</f>
        <v/>
      </c>
      <c r="D671" s="0">
        <f>'Production Log'!W671</f>
        <v/>
      </c>
      <c r="E671" s="0">
        <f>'Production Log'!X671</f>
        <v/>
      </c>
      <c r="F671" s="0">
        <f>'Production Log'!Y671</f>
        <v/>
      </c>
      <c r="G671" s="0">
        <f>'Production Log'!Z671</f>
        <v/>
      </c>
      <c r="H671" s="0">
        <f>'Production Log'!C671</f>
        <v/>
      </c>
      <c r="I671" s="0">
        <f>IF(B671="Sold", "yes", IF(LEN(F671)&gt;1,IF(LEN(G671)&gt;1,IF(LEN(E671)&gt;1,IF(LEN(D671)&gt;1,"yes","no"),"no"),"no") ,"no"))</f>
        <v/>
      </c>
      <c r="J671" s="0">
        <f>IF(B671="Issues","yes", IF(B671="Cosmetic Issue", "yes", IF(B671="Perf Issue", "yes","")))</f>
        <v/>
      </c>
      <c r="K671" s="0">
        <f>IF(B671="Dead", "yes","")</f>
        <v/>
      </c>
      <c r="L671" s="0">
        <f>IF(K671="yes", "Dead", IF(LEN(D671)&lt;2,"Loose", (IF(B671="Sold","Shipped",IF(I671="yes","Assembled","Bonded")))))</f>
        <v/>
      </c>
      <c r="M671" s="0">
        <f>if(L671="Shipped",L671, IF(L671="Loose", L671, if(J671="yes", CONCATENATE("Pending ", L671), IF(I671="yes", IF(B671="Internal", "Internal", L671), IF(L671="Bonded", L671, CONCATENATE(L671, " Bonded"))))))</f>
        <v/>
      </c>
      <c r="N671" s="0">
        <f>if(len(C671)&lt;2, "", if(H671="yes", "certified", IF(ISERROR(SEARCH("TE",C671)), "PMI", "TE")))</f>
        <v/>
      </c>
      <c r="O671" s="0">
        <f>IF(L671="Shipped",'Production Log'!K671,"")</f>
        <v/>
      </c>
      <c r="P671" s="0">
        <f>IF(ISERROR(SEARCH("Bonded", M671)), CONCATENATE(M671," ", N671), M671)</f>
        <v/>
      </c>
      <c r="Q671" s="0" t="s">
        <v>173</v>
      </c>
      <c r="R671" s="0">
        <f>'Production Log'!L671</f>
        <v/>
      </c>
      <c r="S671" s="0" t="s">
        <v>117</v>
      </c>
      <c r="T671" s="0">
        <f>'Production Log'!M671</f>
        <v/>
      </c>
      <c r="U671" s="204">
        <f>'Production Log'!K671</f>
        <v/>
      </c>
      <c r="V671" s="204" t="n"/>
      <c r="W671" s="204" t="n"/>
    </row>
    <row r="672">
      <c r="A672" s="0">
        <f>'Production Log'!A672</f>
        <v/>
      </c>
      <c r="B672" s="0">
        <f>'Production Log'!B672</f>
        <v/>
      </c>
      <c r="C672" s="0">
        <f>'Production Log'!F672</f>
        <v/>
      </c>
      <c r="D672" s="0">
        <f>'Production Log'!W672</f>
        <v/>
      </c>
      <c r="E672" s="0">
        <f>'Production Log'!X672</f>
        <v/>
      </c>
      <c r="F672" s="0">
        <f>'Production Log'!Y672</f>
        <v/>
      </c>
      <c r="G672" s="0">
        <f>'Production Log'!Z672</f>
        <v/>
      </c>
      <c r="H672" s="0">
        <f>'Production Log'!C672</f>
        <v/>
      </c>
      <c r="I672" s="0">
        <f>IF(B672="Sold", "yes", IF(LEN(F672)&gt;1,IF(LEN(G672)&gt;1,IF(LEN(E672)&gt;1,IF(LEN(D672)&gt;1,"yes","no"),"no"),"no") ,"no"))</f>
        <v/>
      </c>
      <c r="J672" s="0">
        <f>IF(B672="Issues","yes", IF(B672="Cosmetic Issue", "yes", IF(B672="Perf Issue", "yes","")))</f>
        <v/>
      </c>
      <c r="K672" s="0">
        <f>IF(B672="Dead", "yes","")</f>
        <v/>
      </c>
      <c r="L672" s="0">
        <f>IF(K672="yes", "Dead", IF(LEN(D672)&lt;2,"Loose", (IF(B672="Sold","Shipped",IF(I672="yes","Assembled","Bonded")))))</f>
        <v/>
      </c>
      <c r="M672" s="0">
        <f>if(L672="Shipped",L672, IF(L672="Loose", L672, if(J672="yes", CONCATENATE("Pending ", L672), IF(I672="yes", IF(B672="Internal", "Internal", L672), IF(L672="Bonded", L672, CONCATENATE(L672, " Bonded"))))))</f>
        <v/>
      </c>
      <c r="N672" s="0">
        <f>if(len(C672)&lt;2, "", if(H672="yes", "certified", IF(ISERROR(SEARCH("TE",C672)), "PMI", "TE")))</f>
        <v/>
      </c>
      <c r="O672" s="0">
        <f>IF(L672="Shipped",'Production Log'!K672,"")</f>
        <v/>
      </c>
      <c r="P672" s="0">
        <f>IF(ISERROR(SEARCH("Bonded", M672)), CONCATENATE(M672," ", N672), M672)</f>
        <v/>
      </c>
      <c r="Q672" s="0" t="s">
        <v>173</v>
      </c>
      <c r="R672" s="0">
        <f>'Production Log'!L672</f>
        <v/>
      </c>
      <c r="S672" s="204" t="s">
        <v>161</v>
      </c>
      <c r="T672" s="0">
        <f>'Production Log'!M672</f>
        <v/>
      </c>
      <c r="U672" s="204">
        <f>'Production Log'!K672</f>
        <v/>
      </c>
      <c r="V672" s="204" t="s">
        <v>162</v>
      </c>
      <c r="W672" s="204" t="n"/>
    </row>
    <row r="673">
      <c r="A673" s="0">
        <f>'Production Log'!A673</f>
        <v/>
      </c>
      <c r="B673" s="0">
        <f>'Production Log'!B673</f>
        <v/>
      </c>
      <c r="C673" s="0">
        <f>'Production Log'!F673</f>
        <v/>
      </c>
      <c r="D673" s="0">
        <f>'Production Log'!W673</f>
        <v/>
      </c>
      <c r="E673" s="0">
        <f>'Production Log'!X673</f>
        <v/>
      </c>
      <c r="F673" s="0">
        <f>'Production Log'!Y673</f>
        <v/>
      </c>
      <c r="G673" s="0">
        <f>'Production Log'!Z673</f>
        <v/>
      </c>
      <c r="H673" s="0">
        <f>'Production Log'!C673</f>
        <v/>
      </c>
      <c r="I673" s="0">
        <f>IF(B673="Sold", "yes", IF(LEN(F673)&gt;1,IF(LEN(G673)&gt;1,IF(LEN(E673)&gt;1,IF(LEN(D673)&gt;1,"yes","no"),"no"),"no") ,"no"))</f>
        <v/>
      </c>
      <c r="J673" s="0">
        <f>IF(B673="Issues","yes", IF(B673="Cosmetic Issue", "yes", IF(B673="Perf Issue", "yes","")))</f>
        <v/>
      </c>
      <c r="K673" s="0">
        <f>IF(B673="Dead", "yes","")</f>
        <v/>
      </c>
      <c r="L673" s="0">
        <f>IF(K673="yes", "Dead", IF(LEN(D673)&lt;2,"Loose", (IF(B673="Sold","Shipped",IF(I673="yes","Assembled","Bonded")))))</f>
        <v/>
      </c>
      <c r="M673" s="0">
        <f>if(L673="Shipped",L673, IF(L673="Loose", L673, if(J673="yes", CONCATENATE("Pending ", L673), IF(I673="yes", IF(B673="Internal", "Internal", L673), IF(L673="Bonded", L673, CONCATENATE(L673, " Bonded"))))))</f>
        <v/>
      </c>
      <c r="N673" s="0">
        <f>if(len(C673)&lt;2, "", if(H673="yes", "certified", IF(ISERROR(SEARCH("TE",C673)), "PMI", "TE")))</f>
        <v/>
      </c>
      <c r="O673" s="0">
        <f>IF(L673="Shipped",'Production Log'!K673,"")</f>
        <v/>
      </c>
      <c r="P673" s="0">
        <f>IF(ISERROR(SEARCH("Bonded", M673)), CONCATENATE(M673," ", N673), M673)</f>
        <v/>
      </c>
      <c r="Q673" s="0" t="s">
        <v>173</v>
      </c>
      <c r="R673" s="0">
        <f>'Production Log'!L673</f>
        <v/>
      </c>
      <c r="S673" s="204" t="s">
        <v>161</v>
      </c>
      <c r="T673" s="0">
        <f>'Production Log'!M673</f>
        <v/>
      </c>
      <c r="U673" s="204">
        <f>'Production Log'!K673</f>
        <v/>
      </c>
      <c r="V673" s="204" t="s">
        <v>162</v>
      </c>
      <c r="W673" s="204" t="n"/>
    </row>
    <row r="674">
      <c r="A674" s="0">
        <f>'Production Log'!A674</f>
        <v/>
      </c>
      <c r="B674" s="0">
        <f>'Production Log'!B674</f>
        <v/>
      </c>
      <c r="C674" s="0">
        <f>'Production Log'!F674</f>
        <v/>
      </c>
      <c r="D674" s="0">
        <f>'Production Log'!W674</f>
        <v/>
      </c>
      <c r="E674" s="0">
        <f>'Production Log'!X674</f>
        <v/>
      </c>
      <c r="F674" s="0">
        <f>'Production Log'!Y674</f>
        <v/>
      </c>
      <c r="G674" s="0">
        <f>'Production Log'!Z674</f>
        <v/>
      </c>
      <c r="H674" s="0">
        <f>'Production Log'!C674</f>
        <v/>
      </c>
      <c r="I674" s="0">
        <f>IF(B674="Sold", "yes", IF(LEN(F674)&gt;1,IF(LEN(G674)&gt;1,IF(LEN(E674)&gt;1,IF(LEN(D674)&gt;1,"yes","no"),"no"),"no") ,"no"))</f>
        <v/>
      </c>
      <c r="J674" s="0">
        <f>IF(B674="Issues","yes", IF(B674="Cosmetic Issue", "yes", IF(B674="Perf Issue", "yes","")))</f>
        <v/>
      </c>
      <c r="K674" s="0">
        <f>IF(B674="Dead", "yes","")</f>
        <v/>
      </c>
      <c r="L674" s="0">
        <f>IF(K674="yes", "Dead", IF(LEN(D674)&lt;2,"Loose", (IF(B674="Sold","Shipped",IF(I674="yes","Assembled","Bonded")))))</f>
        <v/>
      </c>
      <c r="M674" s="0">
        <f>if(L674="Shipped",L674, IF(L674="Loose", L674, if(J674="yes", CONCATENATE("Pending ", L674), IF(I674="yes", IF(B674="Internal", "Internal", L674), IF(L674="Bonded", L674, CONCATENATE(L674, " Bonded"))))))</f>
        <v/>
      </c>
      <c r="N674" s="0">
        <f>if(len(C674)&lt;2, "", if(H674="yes", "certified", IF(ISERROR(SEARCH("TE",C674)), "PMI", "TE")))</f>
        <v/>
      </c>
      <c r="O674" s="0">
        <f>IF(L674="Shipped",'Production Log'!K674,"")</f>
        <v/>
      </c>
      <c r="P674" s="0">
        <f>IF(ISERROR(SEARCH("Bonded", M674)), CONCATENATE(M674," ", N674), M674)</f>
        <v/>
      </c>
      <c r="Q674" s="0" t="s">
        <v>173</v>
      </c>
      <c r="R674" s="0">
        <f>'Production Log'!L674</f>
        <v/>
      </c>
      <c r="S674" s="204" t="s">
        <v>161</v>
      </c>
      <c r="T674" s="0">
        <f>'Production Log'!M674</f>
        <v/>
      </c>
      <c r="U674" s="204">
        <f>'Production Log'!K674</f>
        <v/>
      </c>
      <c r="V674" s="204" t="s">
        <v>162</v>
      </c>
      <c r="W674" s="204" t="n"/>
    </row>
    <row r="675">
      <c r="A675" s="0">
        <f>'Production Log'!A675</f>
        <v/>
      </c>
      <c r="B675" s="0">
        <f>'Production Log'!B675</f>
        <v/>
      </c>
      <c r="C675" s="0">
        <f>'Production Log'!F675</f>
        <v/>
      </c>
      <c r="D675" s="0">
        <f>'Production Log'!W675</f>
        <v/>
      </c>
      <c r="E675" s="0">
        <f>'Production Log'!X675</f>
        <v/>
      </c>
      <c r="F675" s="0">
        <f>'Production Log'!Y675</f>
        <v/>
      </c>
      <c r="G675" s="0">
        <f>'Production Log'!Z675</f>
        <v/>
      </c>
      <c r="H675" s="0">
        <f>'Production Log'!C675</f>
        <v/>
      </c>
      <c r="I675" s="0">
        <f>IF(B675="Sold", "yes", IF(LEN(F675)&gt;1,IF(LEN(G675)&gt;1,IF(LEN(E675)&gt;1,IF(LEN(D675)&gt;1,"yes","no"),"no"),"no") ,"no"))</f>
        <v/>
      </c>
      <c r="J675" s="0">
        <f>IF(B675="Issues","yes", IF(B675="Cosmetic Issue", "yes", IF(B675="Perf Issue", "yes","")))</f>
        <v/>
      </c>
      <c r="K675" s="0">
        <f>IF(B675="Dead", "yes","")</f>
        <v/>
      </c>
      <c r="L675" s="0">
        <f>IF(K675="yes", "Dead", IF(LEN(D675)&lt;2,"Loose", (IF(B675="Sold","Shipped",IF(I675="yes","Assembled","Bonded")))))</f>
        <v/>
      </c>
      <c r="M675" s="0">
        <f>if(L675="Shipped",L675, IF(L675="Loose", L675, if(J675="yes", CONCATENATE("Pending ", L675), IF(I675="yes", IF(B675="Internal", "Internal", L675), IF(L675="Bonded", L675, CONCATENATE(L675, " Bonded"))))))</f>
        <v/>
      </c>
      <c r="N675" s="0">
        <f>if(len(C675)&lt;2, "", if(H675="yes", "certified", IF(ISERROR(SEARCH("TE",C675)), "PMI", "TE")))</f>
        <v/>
      </c>
      <c r="O675" s="0">
        <f>IF(L675="Shipped",'Production Log'!K675,"")</f>
        <v/>
      </c>
      <c r="P675" s="0">
        <f>IF(ISERROR(SEARCH("Bonded", M675)), CONCATENATE(M675," ", N675), M675)</f>
        <v/>
      </c>
      <c r="Q675" s="0" t="s">
        <v>173</v>
      </c>
      <c r="R675" s="0">
        <f>'Production Log'!L675</f>
        <v/>
      </c>
      <c r="S675" s="204" t="s">
        <v>161</v>
      </c>
      <c r="T675" s="0">
        <f>'Production Log'!M675</f>
        <v/>
      </c>
      <c r="U675" s="204">
        <f>'Production Log'!K675</f>
        <v/>
      </c>
      <c r="V675" s="204" t="s">
        <v>162</v>
      </c>
      <c r="W675" s="204" t="n"/>
    </row>
    <row r="676">
      <c r="A676" s="0">
        <f>'Production Log'!A676</f>
        <v/>
      </c>
      <c r="B676" s="0">
        <f>'Production Log'!B676</f>
        <v/>
      </c>
      <c r="C676" s="0">
        <f>'Production Log'!F676</f>
        <v/>
      </c>
      <c r="D676" s="0">
        <f>'Production Log'!W676</f>
        <v/>
      </c>
      <c r="E676" s="0">
        <f>'Production Log'!X676</f>
        <v/>
      </c>
      <c r="F676" s="0">
        <f>'Production Log'!Y676</f>
        <v/>
      </c>
      <c r="G676" s="0">
        <f>'Production Log'!Z676</f>
        <v/>
      </c>
      <c r="H676" s="0">
        <f>'Production Log'!C676</f>
        <v/>
      </c>
      <c r="I676" s="0">
        <f>IF(B676="Sold", "yes", IF(LEN(F676)&gt;1,IF(LEN(G676)&gt;1,IF(LEN(E676)&gt;1,IF(LEN(D676)&gt;1,"yes","no"),"no"),"no") ,"no"))</f>
        <v/>
      </c>
      <c r="J676" s="0">
        <f>IF(B676="Issues","yes", IF(B676="Cosmetic Issue", "yes", IF(B676="Perf Issue", "yes","")))</f>
        <v/>
      </c>
      <c r="K676" s="0">
        <f>IF(B676="Dead", "yes","")</f>
        <v/>
      </c>
      <c r="L676" s="0">
        <f>IF(K676="yes", "Dead", IF(LEN(D676)&lt;2,"Loose", (IF(B676="Sold","Shipped",IF(I676="yes","Assembled","Bonded")))))</f>
        <v/>
      </c>
      <c r="M676" s="0">
        <f>if(L676="Shipped",L676, IF(L676="Loose", L676, if(J676="yes", CONCATENATE("Pending ", L676), IF(I676="yes", IF(B676="Internal", "Internal", L676), IF(L676="Bonded", L676, CONCATENATE(L676, " Bonded"))))))</f>
        <v/>
      </c>
      <c r="N676" s="0">
        <f>if(len(C676)&lt;2, "", if(H676="yes", "certified", IF(ISERROR(SEARCH("TE",C676)), "PMI", "TE")))</f>
        <v/>
      </c>
      <c r="O676" s="0">
        <f>IF(L676="Shipped",'Production Log'!K676,"")</f>
        <v/>
      </c>
      <c r="P676" s="0">
        <f>IF(ISERROR(SEARCH("Bonded", M676)), CONCATENATE(M676," ", N676), M676)</f>
        <v/>
      </c>
      <c r="Q676" s="0" t="s">
        <v>173</v>
      </c>
      <c r="R676" s="0">
        <f>'Production Log'!L676</f>
        <v/>
      </c>
      <c r="S676" s="204" t="s">
        <v>161</v>
      </c>
      <c r="T676" s="0">
        <f>'Production Log'!M676</f>
        <v/>
      </c>
      <c r="U676" s="204">
        <f>'Production Log'!K676</f>
        <v/>
      </c>
      <c r="V676" s="204" t="s">
        <v>162</v>
      </c>
      <c r="W676" s="204" t="n"/>
    </row>
    <row r="677">
      <c r="A677" s="0">
        <f>'Production Log'!A677</f>
        <v/>
      </c>
      <c r="B677" s="0">
        <f>'Production Log'!B677</f>
        <v/>
      </c>
      <c r="C677" s="0">
        <f>'Production Log'!F677</f>
        <v/>
      </c>
      <c r="D677" s="0">
        <f>'Production Log'!W677</f>
        <v/>
      </c>
      <c r="E677" s="0">
        <f>'Production Log'!X677</f>
        <v/>
      </c>
      <c r="F677" s="0">
        <f>'Production Log'!Y677</f>
        <v/>
      </c>
      <c r="G677" s="0">
        <f>'Production Log'!Z677</f>
        <v/>
      </c>
      <c r="H677" s="0">
        <f>'Production Log'!C677</f>
        <v/>
      </c>
      <c r="I677" s="0">
        <f>IF(B677="Sold", "yes", IF(LEN(F677)&gt;1,IF(LEN(G677)&gt;1,IF(LEN(E677)&gt;1,IF(LEN(D677)&gt;1,"yes","no"),"no"),"no") ,"no"))</f>
        <v/>
      </c>
      <c r="J677" s="0">
        <f>IF(B677="Issues","yes", IF(B677="Cosmetic Issue", "yes", IF(B677="Perf Issue", "yes","")))</f>
        <v/>
      </c>
      <c r="K677" s="0">
        <f>IF(B677="Dead", "yes","")</f>
        <v/>
      </c>
      <c r="L677" s="0">
        <f>IF(K677="yes", "Dead", IF(LEN(D677)&lt;2,"Loose", (IF(B677="Sold","Shipped",IF(I677="yes","Assembled","Bonded")))))</f>
        <v/>
      </c>
      <c r="M677" s="0">
        <f>if(L677="Shipped",L677, IF(L677="Loose", L677, if(J677="yes", CONCATENATE("Pending ", L677), IF(I677="yes", IF(B677="Internal", "Internal", L677), IF(L677="Bonded", L677, CONCATENATE(L677, " Bonded"))))))</f>
        <v/>
      </c>
      <c r="N677" s="0">
        <f>if(len(C677)&lt;2, "", if(H677="yes", "certified", IF(ISERROR(SEARCH("TE",C677)), "PMI", "TE")))</f>
        <v/>
      </c>
      <c r="O677" s="0">
        <f>IF(L677="Shipped",'Production Log'!K677,"")</f>
        <v/>
      </c>
      <c r="P677" s="0">
        <f>IF(ISERROR(SEARCH("Bonded", M677)), CONCATENATE(M677," ", N677), M677)</f>
        <v/>
      </c>
      <c r="Q677" s="0" t="s">
        <v>173</v>
      </c>
      <c r="R677" s="0">
        <f>'Production Log'!L677</f>
        <v/>
      </c>
      <c r="S677" s="204" t="s">
        <v>161</v>
      </c>
      <c r="T677" s="0">
        <f>'Production Log'!M677</f>
        <v/>
      </c>
      <c r="U677" s="204">
        <f>'Production Log'!K677</f>
        <v/>
      </c>
      <c r="V677" s="204" t="s">
        <v>162</v>
      </c>
      <c r="W677" s="204" t="n"/>
    </row>
    <row r="678">
      <c r="A678" s="0">
        <f>'Production Log'!A678</f>
        <v/>
      </c>
      <c r="B678" s="0">
        <f>'Production Log'!B678</f>
        <v/>
      </c>
      <c r="C678" s="0">
        <f>'Production Log'!F678</f>
        <v/>
      </c>
      <c r="D678" s="0">
        <f>'Production Log'!W678</f>
        <v/>
      </c>
      <c r="E678" s="0">
        <f>'Production Log'!X678</f>
        <v/>
      </c>
      <c r="F678" s="0">
        <f>'Production Log'!Y678</f>
        <v/>
      </c>
      <c r="G678" s="0">
        <f>'Production Log'!Z678</f>
        <v/>
      </c>
      <c r="H678" s="0">
        <f>'Production Log'!C678</f>
        <v/>
      </c>
      <c r="I678" s="0">
        <f>IF(B678="Sold", "yes", IF(LEN(F678)&gt;1,IF(LEN(G678)&gt;1,IF(LEN(E678)&gt;1,IF(LEN(D678)&gt;1,"yes","no"),"no"),"no") ,"no"))</f>
        <v/>
      </c>
      <c r="J678" s="0">
        <f>IF(B678="Issues","yes", IF(B678="Cosmetic Issue", "yes", IF(B678="Perf Issue", "yes","")))</f>
        <v/>
      </c>
      <c r="K678" s="0">
        <f>IF(B678="Dead", "yes","")</f>
        <v/>
      </c>
      <c r="L678" s="0">
        <f>IF(K678="yes", "Dead", IF(LEN(D678)&lt;2,"Loose", (IF(B678="Sold","Shipped",IF(I678="yes","Assembled","Bonded")))))</f>
        <v/>
      </c>
      <c r="M678" s="0">
        <f>if(L678="Shipped",L678, IF(L678="Loose", L678, if(J678="yes", CONCATENATE("Pending ", L678), IF(I678="yes", IF(B678="Internal", "Internal", L678), IF(L678="Bonded", L678, CONCATENATE(L678, " Bonded"))))))</f>
        <v/>
      </c>
      <c r="N678" s="0">
        <f>if(len(C678)&lt;2, "", if(H678="yes", "certified", IF(ISERROR(SEARCH("TE",C678)), "PMI", "TE")))</f>
        <v/>
      </c>
      <c r="O678" s="0">
        <f>IF(L678="Shipped",'Production Log'!K678,"")</f>
        <v/>
      </c>
      <c r="P678" s="0">
        <f>IF(ISERROR(SEARCH("Bonded", M678)), CONCATENATE(M678," ", N678), M678)</f>
        <v/>
      </c>
      <c r="Q678" s="0" t="s">
        <v>173</v>
      </c>
      <c r="R678" s="0">
        <f>'Production Log'!L678</f>
        <v/>
      </c>
      <c r="S678" s="204" t="s">
        <v>161</v>
      </c>
      <c r="T678" s="0">
        <f>'Production Log'!M678</f>
        <v/>
      </c>
      <c r="U678" s="204">
        <f>'Production Log'!K678</f>
        <v/>
      </c>
      <c r="V678" s="204" t="s">
        <v>162</v>
      </c>
      <c r="W678" s="204" t="n"/>
    </row>
    <row r="679">
      <c r="A679" s="0">
        <f>'Production Log'!A679</f>
        <v/>
      </c>
      <c r="B679" s="0">
        <f>'Production Log'!B679</f>
        <v/>
      </c>
      <c r="C679" s="0">
        <f>'Production Log'!F679</f>
        <v/>
      </c>
      <c r="D679" s="0">
        <f>'Production Log'!W679</f>
        <v/>
      </c>
      <c r="E679" s="0">
        <f>'Production Log'!X679</f>
        <v/>
      </c>
      <c r="F679" s="0">
        <f>'Production Log'!Y679</f>
        <v/>
      </c>
      <c r="G679" s="0">
        <f>'Production Log'!Z679</f>
        <v/>
      </c>
      <c r="H679" s="0">
        <f>'Production Log'!C679</f>
        <v/>
      </c>
      <c r="I679" s="0">
        <f>IF(B679="Sold", "yes", IF(LEN(F679)&gt;1,IF(LEN(G679)&gt;1,IF(LEN(E679)&gt;1,IF(LEN(D679)&gt;1,"yes","no"),"no"),"no") ,"no"))</f>
        <v/>
      </c>
      <c r="J679" s="0">
        <f>IF(B679="Issues","yes", IF(B679="Cosmetic Issue", "yes", IF(B679="Perf Issue", "yes","")))</f>
        <v/>
      </c>
      <c r="K679" s="0">
        <f>IF(B679="Dead", "yes","")</f>
        <v/>
      </c>
      <c r="L679" s="0">
        <f>IF(K679="yes", "Dead", IF(LEN(D679)&lt;2,"Loose", (IF(B679="Sold","Shipped",IF(I679="yes","Assembled","Bonded")))))</f>
        <v/>
      </c>
      <c r="M679" s="0">
        <f>if(L679="Shipped",L679, IF(L679="Loose", L679, if(J679="yes", CONCATENATE("Pending ", L679), IF(I679="yes", IF(B679="Internal", "Internal", L679), IF(L679="Bonded", L679, CONCATENATE(L679, " Bonded"))))))</f>
        <v/>
      </c>
      <c r="N679" s="0">
        <f>if(len(C679)&lt;2, "", if(H679="yes", "certified", IF(ISERROR(SEARCH("TE",C679)), "PMI", "TE")))</f>
        <v/>
      </c>
      <c r="O679" s="0">
        <f>IF(L679="Shipped",'Production Log'!K679,"")</f>
        <v/>
      </c>
      <c r="P679" s="0">
        <f>IF(ISERROR(SEARCH("Bonded", M679)), CONCATENATE(M679," ", N679), M679)</f>
        <v/>
      </c>
      <c r="Q679" s="0" t="s">
        <v>173</v>
      </c>
      <c r="R679" s="0">
        <f>'Production Log'!L679</f>
        <v/>
      </c>
      <c r="S679" s="204" t="s">
        <v>161</v>
      </c>
      <c r="T679" s="0">
        <f>'Production Log'!M679</f>
        <v/>
      </c>
      <c r="U679" s="204">
        <f>'Production Log'!K679</f>
        <v/>
      </c>
      <c r="V679" s="204" t="s">
        <v>162</v>
      </c>
      <c r="W679" s="204" t="n"/>
    </row>
    <row r="680">
      <c r="A680" s="0">
        <f>'Production Log'!A680</f>
        <v/>
      </c>
      <c r="B680" s="0">
        <f>'Production Log'!B680</f>
        <v/>
      </c>
      <c r="C680" s="0">
        <f>'Production Log'!F680</f>
        <v/>
      </c>
      <c r="D680" s="0">
        <f>'Production Log'!W680</f>
        <v/>
      </c>
      <c r="E680" s="0">
        <f>'Production Log'!X680</f>
        <v/>
      </c>
      <c r="F680" s="0">
        <f>'Production Log'!Y680</f>
        <v/>
      </c>
      <c r="G680" s="0">
        <f>'Production Log'!Z680</f>
        <v/>
      </c>
      <c r="H680" s="0">
        <f>'Production Log'!C680</f>
        <v/>
      </c>
      <c r="I680" s="0">
        <f>IF(B680="Sold", "yes", IF(LEN(F680)&gt;1,IF(LEN(G680)&gt;1,IF(LEN(E680)&gt;1,IF(LEN(D680)&gt;1,"yes","no"),"no"),"no") ,"no"))</f>
        <v/>
      </c>
      <c r="J680" s="0">
        <f>IF(B680="Issues","yes", IF(B680="Cosmetic Issue", "yes", IF(B680="Perf Issue", "yes","")))</f>
        <v/>
      </c>
      <c r="K680" s="0">
        <f>IF(B680="Dead", "yes","")</f>
        <v/>
      </c>
      <c r="L680" s="0">
        <f>IF(K680="yes", "Dead", IF(LEN(D680)&lt;2,"Loose", (IF(B680="Sold","Shipped",IF(I680="yes","Assembled","Bonded")))))</f>
        <v/>
      </c>
      <c r="M680" s="0">
        <f>if(L680="Shipped",L680, IF(L680="Loose", L680, if(J680="yes", CONCATENATE("Pending ", L680), IF(I680="yes", IF(B680="Internal", "Internal", L680), IF(L680="Bonded", L680, CONCATENATE(L680, " Bonded"))))))</f>
        <v/>
      </c>
      <c r="N680" s="0">
        <f>if(len(C680)&lt;2, "", if(H680="yes", "certified", IF(ISERROR(SEARCH("TE",C680)), "PMI", "TE")))</f>
        <v/>
      </c>
      <c r="O680" s="0">
        <f>IF(L680="Shipped",'Production Log'!K680,"")</f>
        <v/>
      </c>
      <c r="P680" s="0">
        <f>IF(ISERROR(SEARCH("Bonded", M680)), CONCATENATE(M680," ", N680), M680)</f>
        <v/>
      </c>
      <c r="Q680" s="0" t="s">
        <v>173</v>
      </c>
      <c r="R680" s="0">
        <f>'Production Log'!L680</f>
        <v/>
      </c>
      <c r="S680" s="204" t="s">
        <v>161</v>
      </c>
      <c r="T680" s="0">
        <f>'Production Log'!M680</f>
        <v/>
      </c>
      <c r="U680" s="204">
        <f>'Production Log'!K680</f>
        <v/>
      </c>
      <c r="V680" s="204" t="s">
        <v>162</v>
      </c>
      <c r="W680" s="204" t="n"/>
    </row>
    <row r="681">
      <c r="A681" s="0">
        <f>'Production Log'!A681</f>
        <v/>
      </c>
      <c r="B681" s="0">
        <f>'Production Log'!B681</f>
        <v/>
      </c>
      <c r="C681" s="0">
        <f>'Production Log'!F681</f>
        <v/>
      </c>
      <c r="D681" s="0">
        <f>'Production Log'!W681</f>
        <v/>
      </c>
      <c r="E681" s="0">
        <f>'Production Log'!X681</f>
        <v/>
      </c>
      <c r="F681" s="0">
        <f>'Production Log'!Y681</f>
        <v/>
      </c>
      <c r="G681" s="0">
        <f>'Production Log'!Z681</f>
        <v/>
      </c>
      <c r="H681" s="0">
        <f>'Production Log'!C681</f>
        <v/>
      </c>
      <c r="I681" s="0">
        <f>IF(B681="Sold", "yes", IF(LEN(F681)&gt;1,IF(LEN(G681)&gt;1,IF(LEN(E681)&gt;1,IF(LEN(D681)&gt;1,"yes","no"),"no"),"no") ,"no"))</f>
        <v/>
      </c>
      <c r="J681" s="0">
        <f>IF(B681="Issues","yes", IF(B681="Cosmetic Issue", "yes", IF(B681="Perf Issue", "yes","")))</f>
        <v/>
      </c>
      <c r="K681" s="0">
        <f>IF(B681="Dead", "yes","")</f>
        <v/>
      </c>
      <c r="L681" s="0">
        <f>IF(K681="yes", "Dead", IF(LEN(D681)&lt;2,"Loose", (IF(B681="Sold","Shipped",IF(I681="yes","Assembled","Bonded")))))</f>
        <v/>
      </c>
      <c r="M681" s="0">
        <f>if(L681="Shipped",L681, IF(L681="Loose", L681, if(J681="yes", CONCATENATE("Pending ", L681), IF(I681="yes", IF(B681="Internal", "Internal", L681), IF(L681="Bonded", L681, CONCATENATE(L681, " Bonded"))))))</f>
        <v/>
      </c>
      <c r="N681" s="0">
        <f>if(len(C681)&lt;2, "", if(H681="yes", "certified", IF(ISERROR(SEARCH("TE",C681)), "PMI", "TE")))</f>
        <v/>
      </c>
      <c r="O681" s="0">
        <f>IF(L681="Shipped",'Production Log'!K681,"")</f>
        <v/>
      </c>
      <c r="P681" s="0">
        <f>IF(ISERROR(SEARCH("Bonded", M681)), CONCATENATE(M681," ", N681), M681)</f>
        <v/>
      </c>
      <c r="Q681" s="0" t="s">
        <v>173</v>
      </c>
      <c r="R681" s="0">
        <f>'Production Log'!L681</f>
        <v/>
      </c>
      <c r="T681" s="0">
        <f>'Production Log'!M681</f>
        <v/>
      </c>
      <c r="U681" s="204">
        <f>'Production Log'!K681</f>
        <v/>
      </c>
      <c r="V681" s="204" t="n"/>
      <c r="W681" s="204" t="s">
        <v>154</v>
      </c>
    </row>
    <row r="682">
      <c r="A682" s="0">
        <f>'Production Log'!A682</f>
        <v/>
      </c>
      <c r="B682" s="0">
        <f>'Production Log'!B682</f>
        <v/>
      </c>
      <c r="C682" s="0">
        <f>'Production Log'!F682</f>
        <v/>
      </c>
      <c r="D682" s="0">
        <f>'Production Log'!W682</f>
        <v/>
      </c>
      <c r="E682" s="0">
        <f>'Production Log'!X682</f>
        <v/>
      </c>
      <c r="F682" s="0">
        <f>'Production Log'!Y682</f>
        <v/>
      </c>
      <c r="G682" s="0">
        <f>'Production Log'!Z682</f>
        <v/>
      </c>
      <c r="H682" s="0">
        <f>'Production Log'!C682</f>
        <v/>
      </c>
      <c r="I682" s="0">
        <f>IF(B682="Sold", "yes", IF(LEN(F682)&gt;1,IF(LEN(G682)&gt;1,IF(LEN(E682)&gt;1,IF(LEN(D682)&gt;1,"yes","no"),"no"),"no") ,"no"))</f>
        <v/>
      </c>
      <c r="J682" s="0">
        <f>IF(B682="Issues","yes", IF(B682="Cosmetic Issue", "yes", IF(B682="Perf Issue", "yes","")))</f>
        <v/>
      </c>
      <c r="K682" s="0">
        <f>IF(B682="Dead", "yes","")</f>
        <v/>
      </c>
      <c r="L682" s="0">
        <f>IF(K682="yes", "Dead", IF(LEN(D682)&lt;2,"Loose", (IF(B682="Sold","Shipped",IF(I682="yes","Assembled","Bonded")))))</f>
        <v/>
      </c>
      <c r="M682" s="0">
        <f>if(L682="Shipped",L682, IF(L682="Loose", L682, if(J682="yes", CONCATENATE("Pending ", L682), IF(I682="yes", IF(B682="Internal", "Internal", L682), IF(L682="Bonded", L682, CONCATENATE(L682, " Bonded"))))))</f>
        <v/>
      </c>
      <c r="N682" s="0">
        <f>if(len(C682)&lt;2, "", if(H682="yes", "certified", IF(ISERROR(SEARCH("TE",C682)), "PMI", "TE")))</f>
        <v/>
      </c>
      <c r="O682" s="0">
        <f>IF(L682="Shipped",'Production Log'!K682,"")</f>
        <v/>
      </c>
      <c r="P682" s="0">
        <f>IF(ISERROR(SEARCH("Bonded", M682)), CONCATENATE(M682," ", N682), M682)</f>
        <v/>
      </c>
      <c r="Q682" s="0" t="s">
        <v>173</v>
      </c>
      <c r="R682" s="0">
        <f>'Production Log'!L682</f>
        <v/>
      </c>
      <c r="S682" s="204" t="s">
        <v>161</v>
      </c>
      <c r="T682" s="0">
        <f>'Production Log'!M682</f>
        <v/>
      </c>
      <c r="U682" s="204">
        <f>'Production Log'!K682</f>
        <v/>
      </c>
      <c r="V682" s="204" t="n"/>
      <c r="W682" s="246" t="n"/>
      <c r="Y682" s="246" t="n">
        <v>17</v>
      </c>
    </row>
    <row r="683">
      <c r="A683" s="0">
        <f>'Production Log'!A683</f>
        <v/>
      </c>
      <c r="B683" s="0">
        <f>'Production Log'!B683</f>
        <v/>
      </c>
      <c r="C683" s="0">
        <f>'Production Log'!F683</f>
        <v/>
      </c>
      <c r="D683" s="0">
        <f>'Production Log'!W683</f>
        <v/>
      </c>
      <c r="E683" s="0">
        <f>'Production Log'!X683</f>
        <v/>
      </c>
      <c r="F683" s="0">
        <f>'Production Log'!Y683</f>
        <v/>
      </c>
      <c r="G683" s="0">
        <f>'Production Log'!Z683</f>
        <v/>
      </c>
      <c r="H683" s="0">
        <f>'Production Log'!C683</f>
        <v/>
      </c>
      <c r="I683" s="0">
        <f>IF(B683="Sold", "yes", IF(LEN(F683)&gt;1,IF(LEN(G683)&gt;1,IF(LEN(E683)&gt;1,IF(LEN(D683)&gt;1,"yes","no"),"no"),"no") ,"no"))</f>
        <v/>
      </c>
      <c r="J683" s="0">
        <f>IF(B683="Issues","yes", IF(B683="Cosmetic Issue", "yes", IF(B683="Perf Issue", "yes","")))</f>
        <v/>
      </c>
      <c r="K683" s="0">
        <f>IF(B683="Dead", "yes","")</f>
        <v/>
      </c>
      <c r="L683" s="0">
        <f>IF(K683="yes", "Dead", IF(LEN(D683)&lt;2,"Loose", (IF(B683="Sold","Shipped",IF(I683="yes","Assembled","Bonded")))))</f>
        <v/>
      </c>
      <c r="M683" s="0">
        <f>if(L683="Shipped",L683, IF(L683="Loose", L683, if(J683="yes", CONCATENATE("Pending ", L683), IF(I683="yes", IF(B683="Internal", "Internal", L683), IF(L683="Bonded", L683, CONCATENATE(L683, " Bonded"))))))</f>
        <v/>
      </c>
      <c r="N683" s="0">
        <f>if(len(C683)&lt;2, "", if(H683="yes", "certified", IF(ISERROR(SEARCH("TE",C683)), "PMI", "TE")))</f>
        <v/>
      </c>
      <c r="O683" s="0">
        <f>IF(L683="Shipped",'Production Log'!K683,"")</f>
        <v/>
      </c>
      <c r="P683" s="0">
        <f>IF(ISERROR(SEARCH("Bonded", M683)), CONCATENATE(M683," ", N683), M683)</f>
        <v/>
      </c>
      <c r="Q683" s="0" t="s">
        <v>173</v>
      </c>
      <c r="R683" s="0">
        <f>'Production Log'!L683</f>
        <v/>
      </c>
      <c r="S683" s="204" t="s">
        <v>118</v>
      </c>
      <c r="T683" s="0">
        <f>'Production Log'!M683</f>
        <v/>
      </c>
      <c r="U683" s="204">
        <f>'Production Log'!K683</f>
        <v/>
      </c>
      <c r="V683" s="204" t="n">
        <v>21004611</v>
      </c>
      <c r="W683" s="204" t="n"/>
    </row>
    <row r="684">
      <c r="A684" s="0">
        <f>'Production Log'!A684</f>
        <v/>
      </c>
      <c r="B684" s="0">
        <f>'Production Log'!B684</f>
        <v/>
      </c>
      <c r="C684" s="0">
        <f>'Production Log'!F684</f>
        <v/>
      </c>
      <c r="D684" s="0">
        <f>'Production Log'!W684</f>
        <v/>
      </c>
      <c r="E684" s="0">
        <f>'Production Log'!X684</f>
        <v/>
      </c>
      <c r="F684" s="0">
        <f>'Production Log'!Y684</f>
        <v/>
      </c>
      <c r="G684" s="0">
        <f>'Production Log'!Z684</f>
        <v/>
      </c>
      <c r="H684" s="0">
        <f>'Production Log'!C684</f>
        <v/>
      </c>
      <c r="I684" s="0">
        <f>IF(B684="Sold", "yes", IF(LEN(F684)&gt;1,IF(LEN(G684)&gt;1,IF(LEN(E684)&gt;1,IF(LEN(D684)&gt;1,"yes","no"),"no"),"no") ,"no"))</f>
        <v/>
      </c>
      <c r="J684" s="0">
        <f>IF(B684="Issues","yes", IF(B684="Cosmetic Issue", "yes", IF(B684="Perf Issue", "yes","")))</f>
        <v/>
      </c>
      <c r="K684" s="0">
        <f>IF(B684="Dead", "yes","")</f>
        <v/>
      </c>
      <c r="L684" s="0">
        <f>IF(K684="yes", "Dead", IF(LEN(D684)&lt;2,"Loose", (IF(B684="Sold","Shipped",IF(I684="yes","Assembled","Bonded")))))</f>
        <v/>
      </c>
      <c r="M684" s="0">
        <f>if(L684="Shipped",L684, IF(L684="Loose", L684, if(J684="yes", CONCATENATE("Pending ", L684), IF(I684="yes", IF(B684="Internal", "Internal", L684), IF(L684="Bonded", L684, CONCATENATE(L684, " Bonded"))))))</f>
        <v/>
      </c>
      <c r="N684" s="0">
        <f>if(len(C684)&lt;2, "", if(H684="yes", "certified", IF(ISERROR(SEARCH("TE",C684)), "PMI", "TE")))</f>
        <v/>
      </c>
      <c r="O684" s="0">
        <f>IF(L684="Shipped",'Production Log'!K684,"")</f>
        <v/>
      </c>
      <c r="P684" s="0">
        <f>IF(ISERROR(SEARCH("Bonded", M684)), CONCATENATE(M684," ", N684), M684)</f>
        <v/>
      </c>
      <c r="Q684" s="0" t="s">
        <v>173</v>
      </c>
      <c r="R684" s="0">
        <f>'Production Log'!L684</f>
        <v/>
      </c>
      <c r="S684" s="204" t="s">
        <v>118</v>
      </c>
      <c r="T684" s="0">
        <f>'Production Log'!M684</f>
        <v/>
      </c>
      <c r="U684" s="204">
        <f>'Production Log'!K684</f>
        <v/>
      </c>
      <c r="V684" s="204" t="n">
        <v>21004611</v>
      </c>
      <c r="W684" s="204" t="n"/>
    </row>
    <row r="685">
      <c r="A685" s="0">
        <f>'Production Log'!A685</f>
        <v/>
      </c>
      <c r="B685" s="0">
        <f>'Production Log'!B685</f>
        <v/>
      </c>
      <c r="C685" s="0">
        <f>'Production Log'!F685</f>
        <v/>
      </c>
      <c r="D685" s="0">
        <f>'Production Log'!W685</f>
        <v/>
      </c>
      <c r="E685" s="0">
        <f>'Production Log'!X685</f>
        <v/>
      </c>
      <c r="F685" s="0">
        <f>'Production Log'!Y685</f>
        <v/>
      </c>
      <c r="G685" s="0">
        <f>'Production Log'!Z685</f>
        <v/>
      </c>
      <c r="H685" s="0">
        <f>'Production Log'!C685</f>
        <v/>
      </c>
      <c r="I685" s="0">
        <f>IF(B685="Sold", "yes", IF(LEN(F685)&gt;1,IF(LEN(G685)&gt;1,IF(LEN(E685)&gt;1,IF(LEN(D685)&gt;1,"yes","no"),"no"),"no") ,"no"))</f>
        <v/>
      </c>
      <c r="J685" s="0">
        <f>IF(B685="Issues","yes", IF(B685="Cosmetic Issue", "yes", IF(B685="Perf Issue", "yes","")))</f>
        <v/>
      </c>
      <c r="K685" s="0">
        <f>IF(B685="Dead", "yes","")</f>
        <v/>
      </c>
      <c r="L685" s="0">
        <f>IF(K685="yes", "Dead", IF(LEN(D685)&lt;2,"Loose", (IF(B685="Sold","Shipped",IF(I685="yes","Assembled","Bonded")))))</f>
        <v/>
      </c>
      <c r="M685" s="0">
        <f>if(L685="Shipped",L685, IF(L685="Loose", L685, if(J685="yes", CONCATENATE("Pending ", L685), IF(I685="yes", IF(B685="Internal", "Internal", L685), IF(L685="Bonded", L685, CONCATENATE(L685, " Bonded"))))))</f>
        <v/>
      </c>
      <c r="N685" s="0">
        <f>if(len(C685)&lt;2, "", if(H685="yes", "certified", IF(ISERROR(SEARCH("TE",C685)), "PMI", "TE")))</f>
        <v/>
      </c>
      <c r="O685" s="0">
        <f>IF(L685="Shipped",'Production Log'!K685,"")</f>
        <v/>
      </c>
      <c r="P685" s="0">
        <f>IF(ISERROR(SEARCH("Bonded", M685)), CONCATENATE(M685," ", N685), M685)</f>
        <v/>
      </c>
      <c r="Q685" s="0" t="s">
        <v>173</v>
      </c>
      <c r="R685" s="0">
        <f>'Production Log'!L685</f>
        <v/>
      </c>
      <c r="T685" s="0">
        <f>'Production Log'!M685</f>
        <v/>
      </c>
      <c r="U685" s="204">
        <f>'Production Log'!K685</f>
        <v/>
      </c>
      <c r="V685" s="204" t="n"/>
      <c r="W685" s="204" t="s">
        <v>154</v>
      </c>
    </row>
    <row r="686">
      <c r="A686" s="0">
        <f>'Production Log'!A686</f>
        <v/>
      </c>
      <c r="B686" s="0">
        <f>'Production Log'!B686</f>
        <v/>
      </c>
      <c r="C686" s="0">
        <f>'Production Log'!F686</f>
        <v/>
      </c>
      <c r="D686" s="0">
        <f>'Production Log'!W686</f>
        <v/>
      </c>
      <c r="E686" s="0">
        <f>'Production Log'!X686</f>
        <v/>
      </c>
      <c r="F686" s="0">
        <f>'Production Log'!Y686</f>
        <v/>
      </c>
      <c r="G686" s="0">
        <f>'Production Log'!Z686</f>
        <v/>
      </c>
      <c r="H686" s="0">
        <f>'Production Log'!C686</f>
        <v/>
      </c>
      <c r="I686" s="0">
        <f>IF(B686="Sold", "yes", IF(LEN(F686)&gt;1,IF(LEN(G686)&gt;1,IF(LEN(E686)&gt;1,IF(LEN(D686)&gt;1,"yes","no"),"no"),"no") ,"no"))</f>
        <v/>
      </c>
      <c r="J686" s="0">
        <f>IF(B686="Issues","yes", IF(B686="Cosmetic Issue", "yes", IF(B686="Perf Issue", "yes","")))</f>
        <v/>
      </c>
      <c r="K686" s="0">
        <f>IF(B686="Dead", "yes","")</f>
        <v/>
      </c>
      <c r="L686" s="0">
        <f>IF(K686="yes", "Dead", IF(LEN(D686)&lt;2,"Loose", (IF(B686="Sold","Shipped",IF(I686="yes","Assembled","Bonded")))))</f>
        <v/>
      </c>
      <c r="M686" s="0">
        <f>if(L686="Shipped",L686, IF(L686="Loose", L686, if(J686="yes", CONCATENATE("Pending ", L686), IF(I686="yes", IF(B686="Internal", "Internal", L686), IF(L686="Bonded", L686, CONCATENATE(L686, " Bonded"))))))</f>
        <v/>
      </c>
      <c r="N686" s="0">
        <f>if(len(C686)&lt;2, "", if(H686="yes", "certified", IF(ISERROR(SEARCH("TE",C686)), "PMI", "TE")))</f>
        <v/>
      </c>
      <c r="O686" s="0">
        <f>IF(L686="Shipped",'Production Log'!K686,"")</f>
        <v/>
      </c>
      <c r="P686" s="0">
        <f>IF(ISERROR(SEARCH("Bonded", M686)), CONCATENATE(M686," ", N686), M686)</f>
        <v/>
      </c>
      <c r="Q686" s="0" t="s">
        <v>173</v>
      </c>
      <c r="R686" s="0">
        <f>'Production Log'!L686</f>
        <v/>
      </c>
      <c r="S686" s="204" t="s">
        <v>118</v>
      </c>
      <c r="T686" s="0">
        <f>'Production Log'!M686</f>
        <v/>
      </c>
      <c r="U686" s="204">
        <f>'Production Log'!K686</f>
        <v/>
      </c>
      <c r="V686" s="204" t="n">
        <v>21004600</v>
      </c>
      <c r="W686" s="204" t="n"/>
    </row>
    <row r="687">
      <c r="A687" s="0">
        <f>'Production Log'!A687</f>
        <v/>
      </c>
      <c r="B687" s="0">
        <f>'Production Log'!B687</f>
        <v/>
      </c>
      <c r="C687" s="0">
        <f>'Production Log'!F687</f>
        <v/>
      </c>
      <c r="D687" s="0">
        <f>'Production Log'!W687</f>
        <v/>
      </c>
      <c r="E687" s="0">
        <f>'Production Log'!X687</f>
        <v/>
      </c>
      <c r="F687" s="0">
        <f>'Production Log'!Y687</f>
        <v/>
      </c>
      <c r="G687" s="0">
        <f>'Production Log'!Z687</f>
        <v/>
      </c>
      <c r="H687" s="0">
        <f>'Production Log'!C687</f>
        <v/>
      </c>
      <c r="I687" s="0">
        <f>IF(B687="Sold", "yes", IF(LEN(F687)&gt;1,IF(LEN(G687)&gt;1,IF(LEN(E687)&gt;1,IF(LEN(D687)&gt;1,"yes","no"),"no"),"no") ,"no"))</f>
        <v/>
      </c>
      <c r="J687" s="0">
        <f>IF(B687="Issues","yes", IF(B687="Cosmetic Issue", "yes", IF(B687="Perf Issue", "yes","")))</f>
        <v/>
      </c>
      <c r="K687" s="0">
        <f>IF(B687="Dead", "yes","")</f>
        <v/>
      </c>
      <c r="L687" s="0">
        <f>IF(K687="yes", "Dead", IF(LEN(D687)&lt;2,"Loose", (IF(B687="Sold","Shipped",IF(I687="yes","Assembled","Bonded")))))</f>
        <v/>
      </c>
      <c r="M687" s="0">
        <f>if(L687="Shipped",L687, IF(L687="Loose", L687, if(J687="yes", CONCATENATE("Pending ", L687), IF(I687="yes", IF(B687="Internal", "Internal", L687), IF(L687="Bonded", L687, CONCATENATE(L687, " Bonded"))))))</f>
        <v/>
      </c>
      <c r="N687" s="0">
        <f>if(len(C687)&lt;2, "", if(H687="yes", "certified", IF(ISERROR(SEARCH("TE",C687)), "PMI", "TE")))</f>
        <v/>
      </c>
      <c r="O687" s="0">
        <f>IF(L687="Shipped",'Production Log'!K687,"")</f>
        <v/>
      </c>
      <c r="P687" s="0">
        <f>IF(ISERROR(SEARCH("Bonded", M687)), CONCATENATE(M687," ", N687), M687)</f>
        <v/>
      </c>
      <c r="Q687" s="0" t="s">
        <v>173</v>
      </c>
      <c r="R687" s="0">
        <f>'Production Log'!L687</f>
        <v/>
      </c>
      <c r="S687" s="204" t="s">
        <v>118</v>
      </c>
      <c r="T687" s="0">
        <f>'Production Log'!M687</f>
        <v/>
      </c>
      <c r="U687" s="204">
        <f>'Production Log'!K687</f>
        <v/>
      </c>
      <c r="V687" s="204" t="n">
        <v>21004600</v>
      </c>
      <c r="W687" s="204" t="n"/>
    </row>
    <row r="688">
      <c r="A688" s="0">
        <f>'Production Log'!A688</f>
        <v/>
      </c>
      <c r="B688" s="0">
        <f>'Production Log'!B688</f>
        <v/>
      </c>
      <c r="C688" s="0">
        <f>'Production Log'!F688</f>
        <v/>
      </c>
      <c r="D688" s="0">
        <f>'Production Log'!W688</f>
        <v/>
      </c>
      <c r="E688" s="0">
        <f>'Production Log'!X688</f>
        <v/>
      </c>
      <c r="F688" s="0">
        <f>'Production Log'!Y688</f>
        <v/>
      </c>
      <c r="G688" s="0">
        <f>'Production Log'!Z688</f>
        <v/>
      </c>
      <c r="H688" s="0">
        <f>'Production Log'!C688</f>
        <v/>
      </c>
      <c r="I688" s="0">
        <f>IF(B688="Sold", "yes", IF(LEN(F688)&gt;1,IF(LEN(G688)&gt;1,IF(LEN(E688)&gt;1,IF(LEN(D688)&gt;1,"yes","no"),"no"),"no") ,"no"))</f>
        <v/>
      </c>
      <c r="J688" s="0">
        <f>IF(B688="Issues","yes", IF(B688="Cosmetic Issue", "yes", IF(B688="Perf Issue", "yes","")))</f>
        <v/>
      </c>
      <c r="K688" s="0">
        <f>IF(B688="Dead", "yes","")</f>
        <v/>
      </c>
      <c r="L688" s="0">
        <f>IF(K688="yes", "Dead", IF(LEN(D688)&lt;2,"Loose", (IF(B688="Sold","Shipped",IF(I688="yes","Assembled","Bonded")))))</f>
        <v/>
      </c>
      <c r="M688" s="0">
        <f>if(L688="Shipped",L688, IF(L688="Loose", L688, if(J688="yes", CONCATENATE("Pending ", L688), IF(I688="yes", IF(B688="Internal", "Internal", L688), IF(L688="Bonded", L688, CONCATENATE(L688, " Bonded"))))))</f>
        <v/>
      </c>
      <c r="N688" s="0">
        <f>if(len(C688)&lt;2, "", if(H688="yes", "certified", IF(ISERROR(SEARCH("TE",C688)), "PMI", "TE")))</f>
        <v/>
      </c>
      <c r="O688" s="0">
        <f>IF(L688="Shipped",'Production Log'!K688,"")</f>
        <v/>
      </c>
      <c r="P688" s="0">
        <f>IF(ISERROR(SEARCH("Bonded", M688)), CONCATENATE(M688," ", N688), M688)</f>
        <v/>
      </c>
      <c r="Q688" s="0" t="s">
        <v>173</v>
      </c>
      <c r="R688" s="0">
        <f>'Production Log'!L688</f>
        <v/>
      </c>
      <c r="S688" s="0" t="s">
        <v>174</v>
      </c>
      <c r="T688" s="0">
        <f>'Production Log'!M688</f>
        <v/>
      </c>
      <c r="U688" s="204">
        <f>'Production Log'!K688</f>
        <v/>
      </c>
      <c r="V688" s="204" t="n"/>
      <c r="W688" s="204" t="n"/>
    </row>
    <row r="689">
      <c r="A689" s="0">
        <f>'Production Log'!A689</f>
        <v/>
      </c>
      <c r="B689" s="0">
        <f>'Production Log'!B689</f>
        <v/>
      </c>
      <c r="C689" s="0">
        <f>'Production Log'!F689</f>
        <v/>
      </c>
      <c r="D689" s="0">
        <f>'Production Log'!W689</f>
        <v/>
      </c>
      <c r="E689" s="0">
        <f>'Production Log'!X689</f>
        <v/>
      </c>
      <c r="F689" s="0">
        <f>'Production Log'!Y700</f>
        <v/>
      </c>
      <c r="G689" s="0">
        <f>'Production Log'!Z689</f>
        <v/>
      </c>
      <c r="H689" s="0">
        <f>'Production Log'!C689</f>
        <v/>
      </c>
      <c r="I689" s="0">
        <f>IF(B689="Sold", "yes", IF(LEN(F689)&gt;1,IF(LEN(G689)&gt;1,IF(LEN(E689)&gt;1,IF(LEN(D689)&gt;1,"yes","no"),"no"),"no") ,"no"))</f>
        <v/>
      </c>
      <c r="J689" s="0">
        <f>IF(B689="Issues","yes", IF(B689="Cosmetic Issue", "yes", IF(B689="Perf Issue", "yes","")))</f>
        <v/>
      </c>
      <c r="K689" s="0">
        <f>IF(B689="Dead", "yes","")</f>
        <v/>
      </c>
      <c r="L689" s="0">
        <f>IF(K689="yes", "Dead", IF(LEN(D689)&lt;2,"Loose", (IF(B689="Sold","Shipped",IF(I689="yes","Assembled","Bonded")))))</f>
        <v/>
      </c>
      <c r="M689" s="0">
        <f>if(L689="Shipped",L689, IF(L689="Loose", L689, if(J689="yes", CONCATENATE("Pending ", L689), IF(I689="yes", IF(B689="Internal", "Internal", L689), IF(L689="Bonded", L689, CONCATENATE(L689, " Bonded"))))))</f>
        <v/>
      </c>
      <c r="N689" s="0">
        <f>if(len(C689)&lt;2, "", if(H689="yes", "certified", IF(ISERROR(SEARCH("TE",C689)), "PMI", "TE")))</f>
        <v/>
      </c>
      <c r="O689" s="0">
        <f>IF(L689="Shipped",'Production Log'!K689,"")</f>
        <v/>
      </c>
      <c r="P689" s="0">
        <f>IF(ISERROR(SEARCH("Bonded", M689)), CONCATENATE(M689," ", N689), M689)</f>
        <v/>
      </c>
      <c r="Q689" s="0" t="s">
        <v>173</v>
      </c>
      <c r="R689" s="0">
        <f>'Production Log'!L689</f>
        <v/>
      </c>
      <c r="S689" s="0" t="s">
        <v>174</v>
      </c>
      <c r="T689" s="0">
        <f>'Production Log'!M689</f>
        <v/>
      </c>
      <c r="U689" s="204">
        <f>'Production Log'!K689</f>
        <v/>
      </c>
      <c r="V689" s="204" t="n"/>
      <c r="W689" s="204" t="n"/>
    </row>
    <row r="690">
      <c r="A690" s="0">
        <f>'Production Log'!A690</f>
        <v/>
      </c>
      <c r="B690" s="0">
        <f>'Production Log'!B690</f>
        <v/>
      </c>
      <c r="C690" s="0">
        <f>'Production Log'!F690</f>
        <v/>
      </c>
      <c r="D690" s="0">
        <f>'Production Log'!W690</f>
        <v/>
      </c>
      <c r="E690" s="0">
        <f>'Production Log'!X690</f>
        <v/>
      </c>
      <c r="F690" s="0">
        <f>'Production Log'!Y690</f>
        <v/>
      </c>
      <c r="G690" s="0">
        <f>'Production Log'!Z690</f>
        <v/>
      </c>
      <c r="H690" s="0">
        <f>'Production Log'!C690</f>
        <v/>
      </c>
      <c r="I690" s="0">
        <f>IF(B690="Sold", "yes", IF(LEN(F690)&gt;1,IF(LEN(G690)&gt;1,IF(LEN(E690)&gt;1,IF(LEN(D690)&gt;1,"yes","no"),"no"),"no") ,"no"))</f>
        <v/>
      </c>
      <c r="J690" s="0">
        <f>IF(B690="Issues","yes", IF(B690="Cosmetic Issue", "yes", IF(B690="Perf Issue", "yes","")))</f>
        <v/>
      </c>
      <c r="K690" s="0">
        <f>IF(B690="Dead", "yes","")</f>
        <v/>
      </c>
      <c r="L690" s="0">
        <f>IF(K690="yes", "Dead", IF(LEN(D690)&lt;2,"Loose", (IF(B690="Sold","Shipped",IF(I690="yes","Assembled","Bonded")))))</f>
        <v/>
      </c>
      <c r="M690" s="0">
        <f>if(L690="Shipped",L690, IF(L690="Loose", L690, if(J690="yes", CONCATENATE("Pending ", L690), IF(I690="yes", IF(B690="Internal", "Internal", L690), IF(L690="Bonded", L690, CONCATENATE(L690, " Bonded"))))))</f>
        <v/>
      </c>
      <c r="N690" s="0">
        <f>if(len(C690)&lt;2, "", if(H690="yes", "certified", IF(ISERROR(SEARCH("TE",C690)), "PMI", "TE")))</f>
        <v/>
      </c>
      <c r="O690" s="0">
        <f>IF(L690="Shipped",'Production Log'!K690,"")</f>
        <v/>
      </c>
      <c r="P690" s="0">
        <f>IF(ISERROR(SEARCH("Bonded", M690)), CONCATENATE(M690," ", N690), M690)</f>
        <v/>
      </c>
      <c r="Q690" s="0" t="s">
        <v>173</v>
      </c>
      <c r="R690" s="0">
        <f>'Production Log'!L690</f>
        <v/>
      </c>
      <c r="T690" s="0">
        <f>'Production Log'!M690</f>
        <v/>
      </c>
      <c r="U690" s="204">
        <f>'Production Log'!K690</f>
        <v/>
      </c>
      <c r="V690" s="204" t="n"/>
      <c r="W690" s="204" t="s">
        <v>154</v>
      </c>
    </row>
    <row r="691">
      <c r="A691" s="0">
        <f>'Production Log'!A691</f>
        <v/>
      </c>
      <c r="B691" s="0">
        <f>'Production Log'!B691</f>
        <v/>
      </c>
      <c r="C691" s="0">
        <f>'Production Log'!F691</f>
        <v/>
      </c>
      <c r="D691" s="0">
        <f>'Production Log'!W691</f>
        <v/>
      </c>
      <c r="E691" s="0">
        <f>'Production Log'!X691</f>
        <v/>
      </c>
      <c r="F691" s="0">
        <f>'Production Log'!Y691</f>
        <v/>
      </c>
      <c r="G691" s="0">
        <f>'Production Log'!Z691</f>
        <v/>
      </c>
      <c r="H691" s="0">
        <f>'Production Log'!C691</f>
        <v/>
      </c>
      <c r="I691" s="0">
        <f>IF(B691="Sold", "yes", IF(LEN(F691)&gt;1,IF(LEN(G691)&gt;1,IF(LEN(E691)&gt;1,IF(LEN(D691)&gt;1,"yes","no"),"no"),"no") ,"no"))</f>
        <v/>
      </c>
      <c r="J691" s="0">
        <f>IF(B691="Issues","yes", IF(B691="Cosmetic Issue", "yes", IF(B691="Perf Issue", "yes","")))</f>
        <v/>
      </c>
      <c r="K691" s="0">
        <f>IF(B691="Dead", "yes","")</f>
        <v/>
      </c>
      <c r="L691" s="0">
        <f>IF(K691="yes", "Dead", IF(LEN(D691)&lt;2,"Loose", (IF(B691="Sold","Shipped",IF(I691="yes","Assembled","Bonded")))))</f>
        <v/>
      </c>
      <c r="M691" s="0">
        <f>if(L691="Shipped",L691, IF(L691="Loose", L691, if(J691="yes", CONCATENATE("Pending ", L691), IF(I691="yes", IF(B691="Internal", "Internal", L691), IF(L691="Bonded", L691, CONCATENATE(L691, " Bonded"))))))</f>
        <v/>
      </c>
      <c r="N691" s="0">
        <f>if(len(C691)&lt;2, "", if(H691="yes", "certified", IF(ISERROR(SEARCH("TE",C691)), "PMI", "TE")))</f>
        <v/>
      </c>
      <c r="O691" s="0">
        <f>IF(L691="Shipped",'Production Log'!K691,"")</f>
        <v/>
      </c>
      <c r="P691" s="0">
        <f>IF(ISERROR(SEARCH("Bonded", M691)), CONCATENATE(M691," ", N691), M691)</f>
        <v/>
      </c>
      <c r="Q691" s="0" t="s">
        <v>173</v>
      </c>
      <c r="R691" s="0">
        <f>'Production Log'!L691</f>
        <v/>
      </c>
      <c r="S691" s="0" t="s">
        <v>174</v>
      </c>
      <c r="T691" s="0">
        <f>'Production Log'!M691</f>
        <v/>
      </c>
      <c r="U691" s="204">
        <f>'Production Log'!K691</f>
        <v/>
      </c>
      <c r="V691" s="204" t="n"/>
      <c r="W691" s="204" t="n"/>
    </row>
    <row r="692">
      <c r="A692" s="0">
        <f>'Production Log'!A692</f>
        <v/>
      </c>
      <c r="B692" s="0">
        <f>'Production Log'!B692</f>
        <v/>
      </c>
      <c r="C692" s="0">
        <f>'Production Log'!F692</f>
        <v/>
      </c>
      <c r="D692" s="0">
        <f>'Production Log'!W692</f>
        <v/>
      </c>
      <c r="E692" s="0">
        <f>'Production Log'!X692</f>
        <v/>
      </c>
      <c r="F692" s="0">
        <f>'Production Log'!Y692</f>
        <v/>
      </c>
      <c r="G692" s="0">
        <f>'Production Log'!Z692</f>
        <v/>
      </c>
      <c r="H692" s="0">
        <f>'Production Log'!C692</f>
        <v/>
      </c>
      <c r="I692" s="0">
        <f>IF(B692="Sold", "yes", IF(LEN(F692)&gt;1,IF(LEN(G692)&gt;1,IF(LEN(E692)&gt;1,IF(LEN(D692)&gt;1,"yes","no"),"no"),"no") ,"no"))</f>
        <v/>
      </c>
      <c r="J692" s="0">
        <f>IF(B692="Issues","yes", IF(B692="Cosmetic Issue", "yes", IF(B692="Perf Issue", "yes","")))</f>
        <v/>
      </c>
      <c r="K692" s="0">
        <f>IF(B692="Dead", "yes","")</f>
        <v/>
      </c>
      <c r="L692" s="0">
        <f>IF(K692="yes", "Dead", IF(LEN(D692)&lt;2,"Loose", (IF(B692="Sold","Shipped",IF(I692="yes","Assembled","Bonded")))))</f>
        <v/>
      </c>
      <c r="M692" s="0">
        <f>if(L692="Shipped",L692, IF(L692="Loose", L692, if(J692="yes", CONCATENATE("Pending ", L692), IF(I692="yes", IF(B692="Internal", "Internal", L692), IF(L692="Bonded", L692, CONCATENATE(L692, " Bonded"))))))</f>
        <v/>
      </c>
      <c r="N692" s="0">
        <f>if(len(C692)&lt;2, "", if(H692="yes", "certified", IF(ISERROR(SEARCH("TE",C692)), "PMI", "TE")))</f>
        <v/>
      </c>
      <c r="O692" s="0">
        <f>IF(L692="Shipped",'Production Log'!K692,"")</f>
        <v/>
      </c>
      <c r="P692" s="0">
        <f>IF(ISERROR(SEARCH("Bonded", M692)), CONCATENATE(M692," ", N692), M692)</f>
        <v/>
      </c>
      <c r="Q692" s="0" t="s">
        <v>173</v>
      </c>
      <c r="R692" s="0">
        <f>'Production Log'!L692</f>
        <v/>
      </c>
      <c r="T692" s="0">
        <f>'Production Log'!M692</f>
        <v/>
      </c>
      <c r="U692" s="204">
        <f>'Production Log'!K692</f>
        <v/>
      </c>
      <c r="V692" s="204" t="n"/>
      <c r="W692" s="204" t="s">
        <v>154</v>
      </c>
    </row>
    <row r="693">
      <c r="A693" s="0">
        <f>'Production Log'!A693</f>
        <v/>
      </c>
      <c r="B693" s="0">
        <f>'Production Log'!B693</f>
        <v/>
      </c>
      <c r="C693" s="0">
        <f>'Production Log'!F693</f>
        <v/>
      </c>
      <c r="D693" s="0">
        <f>'Production Log'!W693</f>
        <v/>
      </c>
      <c r="E693" s="0">
        <f>'Production Log'!X693</f>
        <v/>
      </c>
      <c r="F693" s="0">
        <f>'Production Log'!Y693</f>
        <v/>
      </c>
      <c r="G693" s="0">
        <f>'Production Log'!Z693</f>
        <v/>
      </c>
      <c r="H693" s="0">
        <f>'Production Log'!C693</f>
        <v/>
      </c>
      <c r="I693" s="0">
        <f>IF(B693="Sold", "yes", IF(LEN(F693)&gt;1,IF(LEN(G693)&gt;1,IF(LEN(E693)&gt;1,IF(LEN(D693)&gt;1,"yes","no"),"no"),"no") ,"no"))</f>
        <v/>
      </c>
      <c r="J693" s="0">
        <f>IF(B693="Issues","yes", IF(B693="Cosmetic Issue", "yes", IF(B693="Perf Issue", "yes","")))</f>
        <v/>
      </c>
      <c r="K693" s="0">
        <f>IF(B693="Dead", "yes","")</f>
        <v/>
      </c>
      <c r="L693" s="0">
        <f>IF(K693="yes", "Dead", IF(LEN(D693)&lt;2,"Loose", (IF(B693="Sold","Shipped",IF(I693="yes","Assembled","Bonded")))))</f>
        <v/>
      </c>
      <c r="M693" s="0">
        <f>if(L693="Shipped",L693, IF(L693="Loose", L693, if(J693="yes", CONCATENATE("Pending ", L693), IF(I693="yes", IF(B693="Internal", "Internal", L693), IF(L693="Bonded", L693, CONCATENATE(L693, " Bonded"))))))</f>
        <v/>
      </c>
      <c r="N693" s="0">
        <f>if(len(C693)&lt;2, "", if(H693="yes", "certified", IF(ISERROR(SEARCH("TE",C693)), "PMI", "TE")))</f>
        <v/>
      </c>
      <c r="O693" s="0">
        <f>IF(L693="Shipped",'Production Log'!K693,"")</f>
        <v/>
      </c>
      <c r="P693" s="0">
        <f>IF(ISERROR(SEARCH("Bonded", M693)), CONCATENATE(M693," ", N693), M693)</f>
        <v/>
      </c>
      <c r="Q693" s="0" t="s">
        <v>173</v>
      </c>
      <c r="R693" s="0">
        <f>'Production Log'!L693</f>
        <v/>
      </c>
      <c r="S693" s="204" t="s">
        <v>118</v>
      </c>
      <c r="T693" s="0">
        <f>'Production Log'!M693</f>
        <v/>
      </c>
      <c r="U693" s="204">
        <f>'Production Log'!K693</f>
        <v/>
      </c>
      <c r="V693" s="204" t="n">
        <v>21004600</v>
      </c>
      <c r="W693" s="204" t="n"/>
    </row>
    <row r="694">
      <c r="A694" s="0">
        <f>'Production Log'!A694</f>
        <v/>
      </c>
      <c r="B694" s="0">
        <f>'Production Log'!B694</f>
        <v/>
      </c>
      <c r="C694" s="0">
        <f>'Production Log'!F694</f>
        <v/>
      </c>
      <c r="D694" s="0">
        <f>'Production Log'!W694</f>
        <v/>
      </c>
      <c r="E694" s="0">
        <f>'Production Log'!X694</f>
        <v/>
      </c>
      <c r="F694" s="0">
        <f>'Production Log'!Y694</f>
        <v/>
      </c>
      <c r="G694" s="0">
        <f>'Production Log'!Z694</f>
        <v/>
      </c>
      <c r="H694" s="0">
        <f>'Production Log'!C694</f>
        <v/>
      </c>
      <c r="I694" s="0">
        <f>IF(B694="Sold", "yes", IF(LEN(F694)&gt;1,IF(LEN(G694)&gt;1,IF(LEN(E694)&gt;1,IF(LEN(D694)&gt;1,"yes","no"),"no"),"no") ,"no"))</f>
        <v/>
      </c>
      <c r="J694" s="0">
        <f>IF(B694="Issues","yes", IF(B694="Cosmetic Issue", "yes", IF(B694="Perf Issue", "yes","")))</f>
        <v/>
      </c>
      <c r="K694" s="0">
        <f>IF(B694="Dead", "yes","")</f>
        <v/>
      </c>
      <c r="L694" s="0">
        <f>IF(K694="yes", "Dead", IF(LEN(D694)&lt;2,"Loose", (IF(B694="Sold","Shipped",IF(I694="yes","Assembled","Bonded")))))</f>
        <v/>
      </c>
      <c r="M694" s="0">
        <f>if(L694="Shipped",L694, IF(L694="Loose", L694, if(J694="yes", CONCATENATE("Pending ", L694), IF(I694="yes", IF(B694="Internal", "Internal", L694), IF(L694="Bonded", L694, CONCATENATE(L694, " Bonded"))))))</f>
        <v/>
      </c>
      <c r="N694" s="0">
        <f>if(len(C694)&lt;2, "", if(H694="yes", "certified", IF(ISERROR(SEARCH("TE",C694)), "PMI", "TE")))</f>
        <v/>
      </c>
      <c r="O694" s="0">
        <f>IF(L694="Shipped",'Production Log'!K694,"")</f>
        <v/>
      </c>
      <c r="P694" s="0">
        <f>IF(ISERROR(SEARCH("Bonded", M694)), CONCATENATE(M694," ", N694), M694)</f>
        <v/>
      </c>
      <c r="Q694" s="0" t="s">
        <v>173</v>
      </c>
      <c r="R694" s="0">
        <f>'Production Log'!L694</f>
        <v/>
      </c>
      <c r="S694" s="204" t="s">
        <v>118</v>
      </c>
      <c r="T694" s="0">
        <f>'Production Log'!M694</f>
        <v/>
      </c>
      <c r="U694" s="204">
        <f>'Production Log'!K694</f>
        <v/>
      </c>
      <c r="V694" s="204" t="n">
        <v>21004600</v>
      </c>
      <c r="W694" s="204" t="n"/>
    </row>
    <row r="695">
      <c r="A695" s="0">
        <f>'Production Log'!A695</f>
        <v/>
      </c>
      <c r="B695" s="0">
        <f>'Production Log'!B695</f>
        <v/>
      </c>
      <c r="C695" s="0">
        <f>'Production Log'!F695</f>
        <v/>
      </c>
      <c r="D695" s="0">
        <f>'Production Log'!W695</f>
        <v/>
      </c>
      <c r="E695" s="0">
        <f>'Production Log'!X695</f>
        <v/>
      </c>
      <c r="F695" s="0">
        <f>'Production Log'!Y695</f>
        <v/>
      </c>
      <c r="G695" s="0">
        <f>'Production Log'!Z695</f>
        <v/>
      </c>
      <c r="H695" s="0">
        <f>'Production Log'!C695</f>
        <v/>
      </c>
      <c r="I695" s="0">
        <f>IF(B695="Sold", "yes", IF(LEN(F695)&gt;1,IF(LEN(G695)&gt;1,IF(LEN(E695)&gt;1,IF(LEN(D695)&gt;1,"yes","no"),"no"),"no") ,"no"))</f>
        <v/>
      </c>
      <c r="J695" s="0">
        <f>IF(B695="Issues","yes", IF(B695="Cosmetic Issue", "yes", IF(B695="Perf Issue", "yes","")))</f>
        <v/>
      </c>
      <c r="K695" s="0">
        <f>IF(B695="Dead", "yes","")</f>
        <v/>
      </c>
      <c r="L695" s="0">
        <f>IF(K695="yes", "Dead", IF(LEN(D695)&lt;2,"Loose", (IF(B695="Sold","Shipped",IF(I695="yes","Assembled","Bonded")))))</f>
        <v/>
      </c>
      <c r="M695" s="0">
        <f>if(L695="Shipped",L695, IF(L695="Loose", L695, if(J695="yes", CONCATENATE("Pending ", L695), IF(I695="yes", IF(B695="Internal", "Internal", L695), IF(L695="Bonded", L695, CONCATENATE(L695, " Bonded"))))))</f>
        <v/>
      </c>
      <c r="N695" s="0">
        <f>if(len(C695)&lt;2, "", if(H695="yes", "certified", IF(ISERROR(SEARCH("TE",C695)), "PMI", "TE")))</f>
        <v/>
      </c>
      <c r="O695" s="0">
        <f>IF(L695="Shipped",'Production Log'!K695,"")</f>
        <v/>
      </c>
      <c r="P695" s="0">
        <f>IF(ISERROR(SEARCH("Bonded", M695)), CONCATENATE(M695," ", N695), M695)</f>
        <v/>
      </c>
      <c r="Q695" s="0" t="s">
        <v>173</v>
      </c>
      <c r="R695" s="0">
        <f>'Production Log'!L695</f>
        <v/>
      </c>
      <c r="T695" s="0">
        <f>'Production Log'!M695</f>
        <v/>
      </c>
      <c r="U695" s="204">
        <f>'Production Log'!K695</f>
        <v/>
      </c>
      <c r="V695" s="204" t="n"/>
      <c r="W695" s="204" t="s">
        <v>154</v>
      </c>
    </row>
    <row r="696">
      <c r="A696" s="0">
        <f>'Production Log'!A696</f>
        <v/>
      </c>
      <c r="B696" s="0">
        <f>'Production Log'!B696</f>
        <v/>
      </c>
      <c r="C696" s="0">
        <f>'Production Log'!F696</f>
        <v/>
      </c>
      <c r="D696" s="0">
        <f>'Production Log'!W696</f>
        <v/>
      </c>
      <c r="E696" s="0">
        <f>'Production Log'!X696</f>
        <v/>
      </c>
      <c r="F696" s="0">
        <f>'Production Log'!Y696</f>
        <v/>
      </c>
      <c r="G696" s="0">
        <f>'Production Log'!Z696</f>
        <v/>
      </c>
      <c r="H696" s="0">
        <f>'Production Log'!C696</f>
        <v/>
      </c>
      <c r="I696" s="0">
        <f>IF(B696="Sold", "yes", IF(LEN(F696)&gt;1,IF(LEN(G696)&gt;1,IF(LEN(E696)&gt;1,IF(LEN(D696)&gt;1,"yes","no"),"no"),"no") ,"no"))</f>
        <v/>
      </c>
      <c r="J696" s="0">
        <f>IF(B696="Issues","yes", IF(B696="Cosmetic Issue", "yes", IF(B696="Perf Issue", "yes","")))</f>
        <v/>
      </c>
      <c r="K696" s="0">
        <f>IF(B696="Dead", "yes","")</f>
        <v/>
      </c>
      <c r="L696" s="0">
        <f>IF(K696="yes", "Dead", IF(LEN(D696)&lt;2,"Loose", (IF(B696="Sold","Shipped",IF(I696="yes","Assembled","Bonded")))))</f>
        <v/>
      </c>
      <c r="M696" s="0">
        <f>if(L696="Shipped",L696, IF(L696="Loose", L696, if(J696="yes", CONCATENATE("Pending ", L696), IF(I696="yes", IF(B696="Internal", "Internal", L696), IF(L696="Bonded", L696, CONCATENATE(L696, " Bonded"))))))</f>
        <v/>
      </c>
      <c r="N696" s="0">
        <f>if(len(C696)&lt;2, "", if(H696="yes", "certified", IF(ISERROR(SEARCH("TE",C696)), "PMI", "TE")))</f>
        <v/>
      </c>
      <c r="O696" s="0">
        <f>IF(L696="Shipped",'Production Log'!K696,"")</f>
        <v/>
      </c>
      <c r="P696" s="0">
        <f>IF(ISERROR(SEARCH("Bonded", M696)), CONCATENATE(M696," ", N696), M696)</f>
        <v/>
      </c>
      <c r="Q696" s="0" t="s">
        <v>173</v>
      </c>
      <c r="R696" s="0">
        <f>'Production Log'!L696</f>
        <v/>
      </c>
      <c r="T696" s="0">
        <f>'Production Log'!M696</f>
        <v/>
      </c>
      <c r="U696" s="204">
        <f>'Production Log'!K696</f>
        <v/>
      </c>
      <c r="V696" s="204" t="n"/>
      <c r="W696" s="204" t="s">
        <v>154</v>
      </c>
    </row>
    <row r="697">
      <c r="A697" s="0">
        <f>'Production Log'!A697</f>
        <v/>
      </c>
      <c r="B697" s="0">
        <f>'Production Log'!B697</f>
        <v/>
      </c>
      <c r="C697" s="0">
        <f>'Production Log'!F697</f>
        <v/>
      </c>
      <c r="D697" s="0">
        <f>'Production Log'!W697</f>
        <v/>
      </c>
      <c r="E697" s="0">
        <f>'Production Log'!X697</f>
        <v/>
      </c>
      <c r="F697" s="0">
        <f>'Production Log'!Y697</f>
        <v/>
      </c>
      <c r="G697" s="0">
        <f>'Production Log'!Z697</f>
        <v/>
      </c>
      <c r="H697" s="0">
        <f>'Production Log'!C697</f>
        <v/>
      </c>
      <c r="I697" s="0">
        <f>IF(B697="Sold", "yes", IF(LEN(F697)&gt;1,IF(LEN(G697)&gt;1,IF(LEN(E697)&gt;1,IF(LEN(D697)&gt;1,"yes","no"),"no"),"no") ,"no"))</f>
        <v/>
      </c>
      <c r="J697" s="0">
        <f>IF(B697="Issues","yes", IF(B697="Cosmetic Issue", "yes", IF(B697="Perf Issue", "yes","")))</f>
        <v/>
      </c>
      <c r="K697" s="0">
        <f>IF(B697="Dead", "yes","")</f>
        <v/>
      </c>
      <c r="L697" s="0">
        <f>IF(K697="yes", "Dead", IF(LEN(D697)&lt;2,"Loose", (IF(B697="Sold","Shipped",IF(I697="yes","Assembled","Bonded")))))</f>
        <v/>
      </c>
      <c r="M697" s="0">
        <f>if(L697="Shipped",L697, IF(L697="Loose", L697, if(J697="yes", CONCATENATE("Pending ", L697), IF(I697="yes", IF(B697="Internal", "Internal", L697), IF(L697="Bonded", L697, CONCATENATE(L697, " Bonded"))))))</f>
        <v/>
      </c>
      <c r="N697" s="0">
        <f>if(len(C697)&lt;2, "", if(H697="yes", "certified", IF(ISERROR(SEARCH("TE",C697)), "PMI", "TE")))</f>
        <v/>
      </c>
      <c r="O697" s="0">
        <f>IF(L697="Shipped",'Production Log'!K697,"")</f>
        <v/>
      </c>
      <c r="P697" s="0">
        <f>IF(ISERROR(SEARCH("Bonded", M697)), CONCATENATE(M697," ", N697), M697)</f>
        <v/>
      </c>
      <c r="Q697" s="0" t="s">
        <v>173</v>
      </c>
      <c r="R697" s="0">
        <f>'Production Log'!L697</f>
        <v/>
      </c>
      <c r="S697" s="204" t="s">
        <v>118</v>
      </c>
      <c r="T697" s="0">
        <f>'Production Log'!M697</f>
        <v/>
      </c>
      <c r="U697" s="204">
        <f>'Production Log'!K697</f>
        <v/>
      </c>
      <c r="V697" s="204" t="n">
        <v>21004610</v>
      </c>
      <c r="W697" s="246" t="n"/>
      <c r="Y697" s="246" t="n">
        <v>17</v>
      </c>
    </row>
    <row r="698">
      <c r="A698" s="0">
        <f>'Production Log'!A698</f>
        <v/>
      </c>
      <c r="B698" s="0">
        <f>'Production Log'!B698</f>
        <v/>
      </c>
      <c r="C698" s="0">
        <f>'Production Log'!F698</f>
        <v/>
      </c>
      <c r="D698" s="0">
        <f>'Production Log'!W698</f>
        <v/>
      </c>
      <c r="E698" s="0">
        <f>'Production Log'!X698</f>
        <v/>
      </c>
      <c r="F698" s="0">
        <f>'Production Log'!Y698</f>
        <v/>
      </c>
      <c r="G698" s="0">
        <f>'Production Log'!Z698</f>
        <v/>
      </c>
      <c r="H698" s="0">
        <f>'Production Log'!C698</f>
        <v/>
      </c>
      <c r="I698" s="0">
        <f>IF(B698="Sold", "yes", IF(LEN(F698)&gt;1,IF(LEN(G698)&gt;1,IF(LEN(E698)&gt;1,IF(LEN(D698)&gt;1,"yes","no"),"no"),"no") ,"no"))</f>
        <v/>
      </c>
      <c r="J698" s="0">
        <f>IF(B698="Issues","yes", IF(B698="Cosmetic Issue", "yes", IF(B698="Perf Issue", "yes","")))</f>
        <v/>
      </c>
      <c r="K698" s="0">
        <f>IF(B698="Dead", "yes","")</f>
        <v/>
      </c>
      <c r="L698" s="0">
        <f>IF(K698="yes", "Dead", IF(LEN(D698)&lt;2,"Loose", (IF(B698="Sold","Shipped",IF(I698="yes","Assembled","Bonded")))))</f>
        <v/>
      </c>
      <c r="M698" s="0">
        <f>if(L698="Shipped",L698, IF(L698="Loose", L698, if(J698="yes", CONCATENATE("Pending ", L698), IF(I698="yes", IF(B698="Internal", "Internal", L698), IF(L698="Bonded", L698, CONCATENATE(L698, " Bonded"))))))</f>
        <v/>
      </c>
      <c r="N698" s="0">
        <f>if(len(C698)&lt;2, "", if(H698="yes", "certified", IF(ISERROR(SEARCH("TE",C698)), "PMI", "TE")))</f>
        <v/>
      </c>
      <c r="O698" s="0">
        <f>IF(L698="Shipped",'Production Log'!K698,"")</f>
        <v/>
      </c>
      <c r="P698" s="0">
        <f>IF(ISERROR(SEARCH("Bonded", M698)), CONCATENATE(M698," ", N698), M698)</f>
        <v/>
      </c>
      <c r="Q698" s="0" t="s">
        <v>173</v>
      </c>
      <c r="R698" s="0">
        <f>'Production Log'!L698</f>
        <v/>
      </c>
      <c r="S698" s="204" t="s">
        <v>138</v>
      </c>
      <c r="T698" s="0">
        <f>'Production Log'!M698</f>
        <v/>
      </c>
      <c r="U698" s="204">
        <f>'Production Log'!K698</f>
        <v/>
      </c>
      <c r="V698" s="204" t="s">
        <v>139</v>
      </c>
      <c r="W698" s="204" t="n"/>
    </row>
    <row r="699">
      <c r="A699" s="0">
        <f>'Production Log'!A699</f>
        <v/>
      </c>
      <c r="B699" s="0">
        <f>'Production Log'!B699</f>
        <v/>
      </c>
      <c r="C699" s="0">
        <f>'Production Log'!F699</f>
        <v/>
      </c>
      <c r="D699" s="0">
        <f>'Production Log'!W699</f>
        <v/>
      </c>
      <c r="E699" s="0">
        <f>'Production Log'!X699</f>
        <v/>
      </c>
      <c r="F699" s="0">
        <f>'Production Log'!Y699</f>
        <v/>
      </c>
      <c r="G699" s="0">
        <f>'Production Log'!Z699</f>
        <v/>
      </c>
      <c r="H699" s="0">
        <f>'Production Log'!C699</f>
        <v/>
      </c>
      <c r="I699" s="0">
        <f>IF(B699="Sold", "yes", IF(LEN(F699)&gt;1,IF(LEN(G699)&gt;1,IF(LEN(E699)&gt;1,IF(LEN(D699)&gt;1,"yes","no"),"no"),"no") ,"no"))</f>
        <v/>
      </c>
      <c r="J699" s="0">
        <f>IF(B699="Issues","yes", IF(B699="Cosmetic Issue", "yes", IF(B699="Perf Issue", "yes","")))</f>
        <v/>
      </c>
      <c r="K699" s="0">
        <f>IF(B699="Dead", "yes","")</f>
        <v/>
      </c>
      <c r="L699" s="0">
        <f>IF(K699="yes", "Dead", IF(LEN(D699)&lt;2,"Loose", (IF(B699="Sold","Shipped",IF(I699="yes","Assembled","Bonded")))))</f>
        <v/>
      </c>
      <c r="M699" s="0">
        <f>if(L699="Shipped",L699, IF(L699="Loose", L699, if(J699="yes", CONCATENATE("Pending ", L699), IF(I699="yes", IF(B699="Internal", "Internal", L699), IF(L699="Bonded", L699, CONCATENATE(L699, " Bonded"))))))</f>
        <v/>
      </c>
      <c r="N699" s="0">
        <f>if(len(C699)&lt;2, "", if(H699="yes", "certified", IF(ISERROR(SEARCH("TE",C699)), "PMI", "TE")))</f>
        <v/>
      </c>
      <c r="O699" s="0">
        <f>IF(L699="Shipped",'Production Log'!K699,"")</f>
        <v/>
      </c>
      <c r="P699" s="0">
        <f>IF(ISERROR(SEARCH("Bonded", M699)), CONCATENATE(M699," ", N699), M699)</f>
        <v/>
      </c>
      <c r="Q699" s="0" t="s">
        <v>173</v>
      </c>
      <c r="R699" s="0">
        <f>'Production Log'!L699</f>
        <v/>
      </c>
      <c r="S699" s="204" t="s">
        <v>138</v>
      </c>
      <c r="T699" s="0">
        <f>'Production Log'!M699</f>
        <v/>
      </c>
      <c r="U699" s="204">
        <f>'Production Log'!K699</f>
        <v/>
      </c>
      <c r="V699" s="204" t="s">
        <v>139</v>
      </c>
      <c r="W699" s="204" t="n"/>
    </row>
    <row r="700">
      <c r="A700" s="0">
        <f>'Production Log'!A700</f>
        <v/>
      </c>
      <c r="B700" s="0">
        <f>'Production Log'!B700</f>
        <v/>
      </c>
      <c r="C700" s="0">
        <f>'Production Log'!F700</f>
        <v/>
      </c>
      <c r="D700" s="0">
        <f>'Production Log'!W700</f>
        <v/>
      </c>
      <c r="E700" s="0">
        <f>'Production Log'!X700</f>
        <v/>
      </c>
      <c r="F700" s="0">
        <f>'Production Log'!Y700</f>
        <v/>
      </c>
      <c r="G700" s="0">
        <f>'Production Log'!Z700</f>
        <v/>
      </c>
      <c r="H700" s="0">
        <f>'Production Log'!C700</f>
        <v/>
      </c>
      <c r="I700" s="0">
        <f>IF(B700="Sold", "yes", IF(LEN(F700)&gt;1,IF(LEN(G700)&gt;1,IF(LEN(E700)&gt;1,IF(LEN(D700)&gt;1,"yes","no"),"no"),"no") ,"no"))</f>
        <v/>
      </c>
      <c r="J700" s="0">
        <f>IF(B700="Issues","yes", IF(B700="Cosmetic Issue", "yes", IF(B700="Perf Issue", "yes","")))</f>
        <v/>
      </c>
      <c r="K700" s="0">
        <f>IF(B700="Dead", "yes","")</f>
        <v/>
      </c>
      <c r="L700" s="0">
        <f>IF(K700="yes", "Dead", IF(LEN(D700)&lt;2,"Loose", (IF(B700="Sold","Shipped",IF(I700="yes","Assembled","Bonded")))))</f>
        <v/>
      </c>
      <c r="M700" s="0">
        <f>if(L700="Shipped",L700, IF(L700="Loose", L700, if(J700="yes", CONCATENATE("Pending ", L700), IF(I700="yes", IF(B700="Internal", "Internal", L700), IF(L700="Bonded", L700, CONCATENATE(L700, " Bonded"))))))</f>
        <v/>
      </c>
      <c r="N700" s="0">
        <f>if(len(C700)&lt;2, "", if(H700="yes", "certified", IF(ISERROR(SEARCH("TE",C700)), "PMI", "TE")))</f>
        <v/>
      </c>
      <c r="O700" s="0">
        <f>IF(L700="Shipped",'Production Log'!K700,"")</f>
        <v/>
      </c>
      <c r="P700" s="0">
        <f>IF(ISERROR(SEARCH("Bonded", M700)), CONCATENATE(M700," ", N700), M700)</f>
        <v/>
      </c>
      <c r="Q700" s="0" t="s">
        <v>173</v>
      </c>
      <c r="R700" s="0">
        <f>'Production Log'!L700</f>
        <v/>
      </c>
      <c r="S700" s="204" t="s">
        <v>138</v>
      </c>
      <c r="T700" s="0">
        <f>'Production Log'!M700</f>
        <v/>
      </c>
      <c r="U700" s="204">
        <f>'Production Log'!K700</f>
        <v/>
      </c>
      <c r="V700" s="204" t="s">
        <v>139</v>
      </c>
      <c r="W700" s="204" t="n"/>
    </row>
    <row r="701">
      <c r="A701" s="0">
        <f>'Production Log'!A701</f>
        <v/>
      </c>
      <c r="B701" s="0">
        <f>'Production Log'!B701</f>
        <v/>
      </c>
      <c r="C701" s="0">
        <f>'Production Log'!F701</f>
        <v/>
      </c>
      <c r="D701" s="0">
        <f>'Production Log'!W701</f>
        <v/>
      </c>
      <c r="E701" s="0">
        <f>'Production Log'!X701</f>
        <v/>
      </c>
      <c r="F701" s="0">
        <f>'Production Log'!Y701</f>
        <v/>
      </c>
      <c r="G701" s="0">
        <f>'Production Log'!Z701</f>
        <v/>
      </c>
      <c r="H701" s="0">
        <f>'Production Log'!C701</f>
        <v/>
      </c>
      <c r="I701" s="0">
        <f>IF(B701="Sold", "yes", IF(LEN(F701)&gt;1,IF(LEN(G701)&gt;1,IF(LEN(E701)&gt;1,IF(LEN(D701)&gt;1,"yes","no"),"no"),"no") ,"no"))</f>
        <v/>
      </c>
      <c r="J701" s="0">
        <f>IF(B701="Issues","yes", IF(B701="Cosmetic Issue", "yes", IF(B701="Perf Issue", "yes","")))</f>
        <v/>
      </c>
      <c r="K701" s="0">
        <f>IF(B701="Dead", "yes","")</f>
        <v/>
      </c>
      <c r="L701" s="0">
        <f>IF(K701="yes", "Dead", IF(LEN(D701)&lt;2,"Loose", (IF(B701="Sold","Shipped",IF(I701="yes","Assembled","Bonded")))))</f>
        <v/>
      </c>
      <c r="M701" s="0">
        <f>if(L701="Shipped",L701, IF(L701="Loose", L701, if(J701="yes", CONCATENATE("Pending ", L701), IF(I701="yes", IF(B701="Internal", "Internal", L701), IF(L701="Bonded", L701, CONCATENATE(L701, " Bonded"))))))</f>
        <v/>
      </c>
      <c r="N701" s="0">
        <f>if(len(C701)&lt;2, "", if(H701="yes", "certified", IF(ISERROR(SEARCH("TE",C701)), "PMI", "TE")))</f>
        <v/>
      </c>
      <c r="O701" s="0">
        <f>IF(L701="Shipped",'Production Log'!K701,"")</f>
        <v/>
      </c>
      <c r="P701" s="0">
        <f>IF(ISERROR(SEARCH("Bonded", M701)), CONCATENATE(M701," ", N701), M701)</f>
        <v/>
      </c>
      <c r="Q701" s="0" t="s">
        <v>173</v>
      </c>
      <c r="R701" s="0">
        <f>'Production Log'!L701</f>
        <v/>
      </c>
      <c r="T701" s="0">
        <f>'Production Log'!M701</f>
        <v/>
      </c>
      <c r="U701" s="204">
        <f>'Production Log'!K701</f>
        <v/>
      </c>
      <c r="V701" s="204" t="n"/>
      <c r="W701" s="204" t="s">
        <v>154</v>
      </c>
    </row>
    <row r="702">
      <c r="A702" s="0">
        <f>'Production Log'!A702</f>
        <v/>
      </c>
      <c r="B702" s="0">
        <f>'Production Log'!B702</f>
        <v/>
      </c>
      <c r="C702" s="0">
        <f>'Production Log'!F702</f>
        <v/>
      </c>
      <c r="D702" s="0">
        <f>'Production Log'!W702</f>
        <v/>
      </c>
      <c r="E702" s="0">
        <f>'Production Log'!X702</f>
        <v/>
      </c>
      <c r="F702" s="0">
        <f>'Production Log'!Y702</f>
        <v/>
      </c>
      <c r="G702" s="0">
        <f>'Production Log'!Z702</f>
        <v/>
      </c>
      <c r="H702" s="0">
        <f>'Production Log'!C702</f>
        <v/>
      </c>
      <c r="I702" s="0">
        <f>IF(B702="Sold", "yes", IF(LEN(F702)&gt;1,IF(LEN(G702)&gt;1,IF(LEN(E702)&gt;1,IF(LEN(D702)&gt;1,"yes","no"),"no"),"no") ,"no"))</f>
        <v/>
      </c>
      <c r="J702" s="0">
        <f>IF(B702="Issues","yes", IF(B702="Cosmetic Issue", "yes", IF(B702="Perf Issue", "yes","")))</f>
        <v/>
      </c>
      <c r="K702" s="0">
        <f>IF(B702="Dead", "yes","")</f>
        <v/>
      </c>
      <c r="L702" s="0">
        <f>IF(K702="yes", "Dead", IF(LEN(D702)&lt;2,"Loose", (IF(B702="Sold","Shipped",IF(I702="yes","Assembled","Bonded")))))</f>
        <v/>
      </c>
      <c r="M702" s="0">
        <f>if(L702="Shipped",L702, IF(L702="Loose", L702, if(J702="yes", CONCATENATE("Pending ", L702), IF(I702="yes", IF(B702="Internal", "Internal", L702), IF(L702="Bonded", L702, CONCATENATE(L702, " Bonded"))))))</f>
        <v/>
      </c>
      <c r="N702" s="0">
        <f>if(len(C702)&lt;2, "", if(H702="yes", "certified", IF(ISERROR(SEARCH("TE",C702)), "PMI", "TE")))</f>
        <v/>
      </c>
      <c r="O702" s="0">
        <f>IF(L702="Shipped",'Production Log'!K702,"")</f>
        <v/>
      </c>
      <c r="P702" s="0">
        <f>IF(ISERROR(SEARCH("Bonded", M702)), CONCATENATE(M702," ", N702), M702)</f>
        <v/>
      </c>
      <c r="Q702" s="0" t="s">
        <v>173</v>
      </c>
      <c r="R702" s="0">
        <f>'Production Log'!L702</f>
        <v/>
      </c>
      <c r="S702" s="0" t="s">
        <v>117</v>
      </c>
      <c r="T702" s="0">
        <f>'Production Log'!M702</f>
        <v/>
      </c>
      <c r="U702" s="204">
        <f>'Production Log'!K702</f>
        <v/>
      </c>
      <c r="V702" s="0" t="s">
        <v>139</v>
      </c>
    </row>
    <row r="703">
      <c r="A703" s="0">
        <f>'Production Log'!A703</f>
        <v/>
      </c>
      <c r="B703" s="0">
        <f>'Production Log'!B703</f>
        <v/>
      </c>
      <c r="C703" s="0">
        <f>'Production Log'!F703</f>
        <v/>
      </c>
      <c r="D703" s="0">
        <f>'Production Log'!W703</f>
        <v/>
      </c>
      <c r="E703" s="0">
        <f>'Production Log'!X703</f>
        <v/>
      </c>
      <c r="F703" s="0">
        <f>'Production Log'!Y703</f>
        <v/>
      </c>
      <c r="G703" s="0">
        <f>'Production Log'!Z703</f>
        <v/>
      </c>
      <c r="H703" s="0">
        <f>'Production Log'!C703</f>
        <v/>
      </c>
      <c r="I703" s="0">
        <f>IF(B703="Sold", "yes", IF(LEN(F703)&gt;1,IF(LEN(G703)&gt;1,IF(LEN(E703)&gt;1,IF(LEN(D703)&gt;1,"yes","no"),"no"),"no") ,"no"))</f>
        <v/>
      </c>
      <c r="J703" s="0">
        <f>IF(B703="Issues","yes", IF(B703="Cosmetic Issue", "yes", IF(B703="Perf Issue", "yes","")))</f>
        <v/>
      </c>
      <c r="K703" s="0">
        <f>IF(B703="Dead", "yes","")</f>
        <v/>
      </c>
      <c r="L703" s="0">
        <f>IF(K703="yes", "Dead", IF(LEN(D703)&lt;2,"Loose", (IF(B703="Sold","Shipped",IF(I703="yes","Assembled","Bonded")))))</f>
        <v/>
      </c>
      <c r="M703" s="0">
        <f>if(L703="Shipped",L703, IF(L703="Loose", L703, if(J703="yes", CONCATENATE("Pending ", L703), IF(I703="yes", IF(B703="Internal", "Internal", L703), IF(L703="Bonded", L703, CONCATENATE(L703, " Bonded"))))))</f>
        <v/>
      </c>
      <c r="N703" s="0">
        <f>if(len(C703)&lt;2, "", if(H703="yes", "certified", IF(ISERROR(SEARCH("TE",C703)), "PMI", "TE")))</f>
        <v/>
      </c>
      <c r="O703" s="0">
        <f>IF(L703="Shipped",'Production Log'!K703,"")</f>
        <v/>
      </c>
      <c r="P703" s="0">
        <f>IF(ISERROR(SEARCH("Bonded", M703)), CONCATENATE(M703," ", N703), M703)</f>
        <v/>
      </c>
      <c r="Q703" s="0" t="s">
        <v>173</v>
      </c>
      <c r="R703" s="0">
        <f>'Production Log'!L703</f>
        <v/>
      </c>
      <c r="S703" s="0" t="s">
        <v>117</v>
      </c>
      <c r="T703" s="0">
        <f>'Production Log'!M703</f>
        <v/>
      </c>
      <c r="U703" s="204">
        <f>'Production Log'!K703</f>
        <v/>
      </c>
      <c r="V703" s="0" t="s">
        <v>139</v>
      </c>
    </row>
    <row r="704">
      <c r="A704" s="0">
        <f>'Production Log'!A704</f>
        <v/>
      </c>
      <c r="B704" s="0">
        <f>'Production Log'!B704</f>
        <v/>
      </c>
      <c r="C704" s="0">
        <f>'Production Log'!F704</f>
        <v/>
      </c>
      <c r="D704" s="0">
        <f>'Production Log'!W704</f>
        <v/>
      </c>
      <c r="E704" s="0">
        <f>'Production Log'!X704</f>
        <v/>
      </c>
      <c r="F704" s="0">
        <f>'Production Log'!Y704</f>
        <v/>
      </c>
      <c r="G704" s="0">
        <f>'Production Log'!Z704</f>
        <v/>
      </c>
      <c r="H704" s="0">
        <f>'Production Log'!C704</f>
        <v/>
      </c>
      <c r="I704" s="0">
        <f>IF(B704="Sold", "yes", IF(LEN(F704)&gt;1,IF(LEN(G704)&gt;1,IF(LEN(E704)&gt;1,IF(LEN(D704)&gt;1,"yes","no"),"no"),"no") ,"no"))</f>
        <v/>
      </c>
      <c r="J704" s="0">
        <f>IF(B704="Issues","yes", IF(B704="Cosmetic Issue", "yes", IF(B704="Perf Issue", "yes","")))</f>
        <v/>
      </c>
      <c r="K704" s="0">
        <f>IF(B704="Dead", "yes","")</f>
        <v/>
      </c>
      <c r="L704" s="0">
        <f>IF(K704="yes", "Dead", IF(LEN(D704)&lt;2,"Loose", (IF(B704="Sold","Shipped",IF(I704="yes","Assembled","Bonded")))))</f>
        <v/>
      </c>
      <c r="M704" s="0">
        <f>if(L704="Shipped",L704, IF(L704="Loose", L704, if(J704="yes", CONCATENATE("Pending ", L704), IF(I704="yes", IF(B704="Internal", "Internal", L704), IF(L704="Bonded", L704, CONCATENATE(L704, " Bonded"))))))</f>
        <v/>
      </c>
      <c r="N704" s="0">
        <f>if(len(C704)&lt;2, "", if(H704="yes", "certified", IF(ISERROR(SEARCH("TE",C704)), "PMI", "TE")))</f>
        <v/>
      </c>
      <c r="O704" s="0">
        <f>IF(L704="Shipped",'Production Log'!K704,"")</f>
        <v/>
      </c>
      <c r="P704" s="0">
        <f>IF(ISERROR(SEARCH("Bonded", M704)), CONCATENATE(M704," ", N704), M704)</f>
        <v/>
      </c>
      <c r="Q704" s="0" t="s">
        <v>173</v>
      </c>
      <c r="R704" s="0">
        <f>'Production Log'!L704</f>
        <v/>
      </c>
      <c r="S704" s="0" t="s">
        <v>151</v>
      </c>
      <c r="T704" s="0">
        <f>'Production Log'!M704</f>
        <v/>
      </c>
      <c r="U704" s="204">
        <f>'Production Log'!K704</f>
        <v/>
      </c>
      <c r="V704" s="204" t="n">
        <v>98006433</v>
      </c>
    </row>
    <row r="705">
      <c r="A705" s="0">
        <f>'Production Log'!A705</f>
        <v/>
      </c>
      <c r="B705" s="0">
        <f>'Production Log'!B705</f>
        <v/>
      </c>
      <c r="C705" s="0">
        <f>'Production Log'!F705</f>
        <v/>
      </c>
      <c r="D705" s="0">
        <f>'Production Log'!W705</f>
        <v/>
      </c>
      <c r="E705" s="0">
        <f>'Production Log'!X705</f>
        <v/>
      </c>
      <c r="F705" s="0">
        <f>'Production Log'!Y705</f>
        <v/>
      </c>
      <c r="G705" s="0">
        <f>'Production Log'!Z705</f>
        <v/>
      </c>
      <c r="H705" s="0">
        <f>'Production Log'!C705</f>
        <v/>
      </c>
      <c r="I705" s="0">
        <f>IF(B705="Sold", "yes", IF(LEN(F705)&gt;1,IF(LEN(G705)&gt;1,IF(LEN(E705)&gt;1,IF(LEN(D705)&gt;1,"yes","no"),"no"),"no") ,"no"))</f>
        <v/>
      </c>
      <c r="J705" s="0">
        <f>IF(B705="Issues","yes", IF(B705="Cosmetic Issue", "yes", IF(B705="Perf Issue", "yes","")))</f>
        <v/>
      </c>
      <c r="K705" s="0">
        <f>IF(B705="Dead", "yes","")</f>
        <v/>
      </c>
      <c r="L705" s="0">
        <f>IF(K705="yes", "Dead", IF(LEN(D705)&lt;2,"Loose", (IF(B705="Sold","Shipped",IF(I705="yes","Assembled","Bonded")))))</f>
        <v/>
      </c>
      <c r="M705" s="0">
        <f>if(L705="Shipped",L705, IF(L705="Loose", L705, if(J705="yes", CONCATENATE("Pending ", L705), IF(I705="yes", IF(B705="Internal", "Internal", L705), IF(L705="Bonded", L705, CONCATENATE(L705, " Bonded"))))))</f>
        <v/>
      </c>
      <c r="N705" s="0">
        <f>if(len(C705)&lt;2, "", if(H705="yes", "certified", IF(ISERROR(SEARCH("TE",C705)), "PMI", "TE")))</f>
        <v/>
      </c>
      <c r="O705" s="0">
        <f>IF(L705="Shipped",'Production Log'!K705,"")</f>
        <v/>
      </c>
      <c r="P705" s="0">
        <f>IF(ISERROR(SEARCH("Bonded", M705)), CONCATENATE(M705," ", N705), M705)</f>
        <v/>
      </c>
      <c r="Q705" s="0" t="s">
        <v>173</v>
      </c>
      <c r="R705" s="0">
        <f>'Production Log'!L705</f>
        <v/>
      </c>
      <c r="S705" s="0" t="s">
        <v>151</v>
      </c>
      <c r="T705" s="0">
        <f>'Production Log'!M705</f>
        <v/>
      </c>
      <c r="U705" s="204">
        <f>'Production Log'!K705</f>
        <v/>
      </c>
      <c r="V705" s="204" t="n">
        <v>98006433</v>
      </c>
    </row>
    <row r="706">
      <c r="A706" s="0">
        <f>'Production Log'!A706</f>
        <v/>
      </c>
      <c r="B706" s="0">
        <f>'Production Log'!B706</f>
        <v/>
      </c>
      <c r="C706" s="0">
        <f>'Production Log'!F706</f>
        <v/>
      </c>
      <c r="D706" s="0">
        <f>'Production Log'!W706</f>
        <v/>
      </c>
      <c r="E706" s="0">
        <f>'Production Log'!X706</f>
        <v/>
      </c>
      <c r="F706" s="0">
        <f>'Production Log'!Y706</f>
        <v/>
      </c>
      <c r="G706" s="0">
        <f>'Production Log'!Z706</f>
        <v/>
      </c>
      <c r="H706" s="0">
        <f>'Production Log'!C706</f>
        <v/>
      </c>
      <c r="I706" s="0">
        <f>IF(B706="Sold", "yes", IF(LEN(F706)&gt;1,IF(LEN(G706)&gt;1,IF(LEN(E706)&gt;1,IF(LEN(D706)&gt;1,"yes","no"),"no"),"no") ,"no"))</f>
        <v/>
      </c>
      <c r="J706" s="0">
        <f>IF(B706="Issues","yes", IF(B706="Cosmetic Issue", "yes", IF(B706="Perf Issue", "yes","")))</f>
        <v/>
      </c>
      <c r="K706" s="0">
        <f>IF(B706="Dead", "yes","")</f>
        <v/>
      </c>
      <c r="L706" s="0">
        <f>IF(K706="yes", "Dead", IF(LEN(D706)&lt;2,"Loose", (IF(B706="Sold","Shipped",IF(I706="yes","Assembled","Bonded")))))</f>
        <v/>
      </c>
      <c r="M706" s="0">
        <f>if(L706="Shipped",L706, IF(L706="Loose", L706, if(J706="yes", CONCATENATE("Pending ", L706), IF(I706="yes", IF(B706="Internal", "Internal", L706), IF(L706="Bonded", L706, CONCATENATE(L706, " Bonded"))))))</f>
        <v/>
      </c>
      <c r="N706" s="0">
        <f>if(len(C706)&lt;2, "", if(H706="yes", "certified", IF(ISERROR(SEARCH("TE",C706)), "PMI", "TE")))</f>
        <v/>
      </c>
      <c r="O706" s="0">
        <f>IF(L706="Shipped",'Production Log'!K706,"")</f>
        <v/>
      </c>
      <c r="P706" s="0">
        <f>IF(ISERROR(SEARCH("Bonded", M706)), CONCATENATE(M706," ", N706), M706)</f>
        <v/>
      </c>
      <c r="Q706" s="0" t="s">
        <v>173</v>
      </c>
      <c r="R706" s="0">
        <f>'Production Log'!L706</f>
        <v/>
      </c>
      <c r="S706" s="0" t="s">
        <v>151</v>
      </c>
      <c r="T706" s="0">
        <f>'Production Log'!M706</f>
        <v/>
      </c>
      <c r="U706" s="204">
        <f>'Production Log'!K706</f>
        <v/>
      </c>
      <c r="V706" s="204" t="n">
        <v>98006433</v>
      </c>
    </row>
    <row r="707">
      <c r="A707" s="0">
        <f>'Production Log'!A707</f>
        <v/>
      </c>
      <c r="B707" s="0">
        <f>'Production Log'!B707</f>
        <v/>
      </c>
      <c r="C707" s="0">
        <f>'Production Log'!F707</f>
        <v/>
      </c>
      <c r="D707" s="0">
        <f>'Production Log'!W707</f>
        <v/>
      </c>
      <c r="E707" s="0">
        <f>'Production Log'!X707</f>
        <v/>
      </c>
      <c r="F707" s="0">
        <f>'Production Log'!Y707</f>
        <v/>
      </c>
      <c r="G707" s="0">
        <f>'Production Log'!Z707</f>
        <v/>
      </c>
      <c r="H707" s="0">
        <f>'Production Log'!C707</f>
        <v/>
      </c>
      <c r="I707" s="0">
        <f>IF(B707="Sold", "yes", IF(LEN(F707)&gt;1,IF(LEN(G707)&gt;1,IF(LEN(E707)&gt;1,IF(LEN(D707)&gt;1,"yes","no"),"no"),"no") ,"no"))</f>
        <v/>
      </c>
      <c r="J707" s="0">
        <f>IF(B707="Issues","yes", IF(B707="Cosmetic Issue", "yes", IF(B707="Perf Issue", "yes","")))</f>
        <v/>
      </c>
      <c r="K707" s="0">
        <f>IF(B707="Dead", "yes","")</f>
        <v/>
      </c>
      <c r="L707" s="0">
        <f>IF(K707="yes", "Dead", IF(LEN(D707)&lt;2,"Loose", (IF(B707="Sold","Shipped",IF(I707="yes","Assembled","Bonded")))))</f>
        <v/>
      </c>
      <c r="M707" s="0">
        <f>if(L707="Shipped",L707, IF(L707="Loose", L707, if(J707="yes", CONCATENATE("Pending ", L707), IF(I707="yes", IF(B707="Internal", "Internal", L707), IF(L707="Bonded", L707, CONCATENATE(L707, " Bonded"))))))</f>
        <v/>
      </c>
      <c r="N707" s="0">
        <f>if(len(C707)&lt;2, "", if(H707="yes", "certified", IF(ISERROR(SEARCH("TE",C707)), "PMI", "TE")))</f>
        <v/>
      </c>
      <c r="O707" s="0">
        <f>IF(L707="Shipped",'Production Log'!K707,"")</f>
        <v/>
      </c>
      <c r="P707" s="0">
        <f>IF(ISERROR(SEARCH("Bonded", M707)), CONCATENATE(M707," ", N707), M707)</f>
        <v/>
      </c>
      <c r="Q707" s="0" t="s">
        <v>173</v>
      </c>
      <c r="R707" s="0">
        <f>'Production Log'!L707</f>
        <v/>
      </c>
      <c r="S707" s="0" t="s">
        <v>151</v>
      </c>
      <c r="T707" s="0">
        <f>'Production Log'!M707</f>
        <v/>
      </c>
      <c r="U707" s="204">
        <f>'Production Log'!K707</f>
        <v/>
      </c>
      <c r="V707" s="0" t="s">
        <v>176</v>
      </c>
    </row>
    <row r="708">
      <c r="A708" s="0">
        <f>'Production Log'!A708</f>
        <v/>
      </c>
      <c r="B708" s="0">
        <f>'Production Log'!B708</f>
        <v/>
      </c>
      <c r="C708" s="0">
        <f>'Production Log'!F708</f>
        <v/>
      </c>
      <c r="D708" s="0">
        <f>'Production Log'!W708</f>
        <v/>
      </c>
      <c r="E708" s="0">
        <f>'Production Log'!X708</f>
        <v/>
      </c>
      <c r="F708" s="0">
        <f>'Production Log'!Y708</f>
        <v/>
      </c>
      <c r="G708" s="0">
        <f>'Production Log'!Z708</f>
        <v/>
      </c>
      <c r="H708" s="0">
        <f>'Production Log'!C708</f>
        <v/>
      </c>
      <c r="I708" s="0">
        <f>IF(B708="Sold", "yes", IF(LEN(F708)&gt;1,IF(LEN(G708)&gt;1,IF(LEN(E708)&gt;1,IF(LEN(D708)&gt;1,"yes","no"),"no"),"no") ,"no"))</f>
        <v/>
      </c>
      <c r="J708" s="0">
        <f>IF(B708="Issues","yes", IF(B708="Cosmetic Issue", "yes", IF(B708="Perf Issue", "yes","")))</f>
        <v/>
      </c>
      <c r="K708" s="0">
        <f>IF(B708="Dead", "yes","")</f>
        <v/>
      </c>
      <c r="L708" s="0">
        <f>IF(K708="yes", "Dead", IF(LEN(D708)&lt;2,"Loose", (IF(B708="Sold","Shipped",IF(I708="yes","Assembled","Bonded")))))</f>
        <v/>
      </c>
      <c r="M708" s="0">
        <f>if(L708="Shipped",L708, IF(L708="Loose", L708, if(J708="yes", CONCATENATE("Pending ", L708), IF(I708="yes", IF(B708="Internal", "Internal", L708), IF(L708="Bonded", L708, CONCATENATE(L708, " Bonded"))))))</f>
        <v/>
      </c>
      <c r="N708" s="0">
        <f>if(len(C708)&lt;2, "", if(H708="yes", "certified", IF(ISERROR(SEARCH("TE",C708)), "PMI", "TE")))</f>
        <v/>
      </c>
      <c r="O708" s="0">
        <f>IF(L708="Shipped",'Production Log'!K708,"")</f>
        <v/>
      </c>
      <c r="P708" s="0">
        <f>IF(ISERROR(SEARCH("Bonded", M708)), CONCATENATE(M708," ", N708), M708)</f>
        <v/>
      </c>
      <c r="Q708" s="0" t="s">
        <v>173</v>
      </c>
      <c r="R708" s="0">
        <f>'Production Log'!L708</f>
        <v/>
      </c>
      <c r="S708" s="0" t="s">
        <v>151</v>
      </c>
      <c r="T708" s="0">
        <f>'Production Log'!M708</f>
        <v/>
      </c>
      <c r="U708" s="204">
        <f>'Production Log'!K708</f>
        <v/>
      </c>
      <c r="V708" s="0" t="s">
        <v>139</v>
      </c>
    </row>
    <row r="709">
      <c r="A709" s="0">
        <f>'Production Log'!A709</f>
        <v/>
      </c>
      <c r="B709" s="0">
        <f>'Production Log'!B709</f>
        <v/>
      </c>
      <c r="C709" s="0">
        <f>'Production Log'!F709</f>
        <v/>
      </c>
      <c r="D709" s="0">
        <f>'Production Log'!W709</f>
        <v/>
      </c>
      <c r="E709" s="0">
        <f>'Production Log'!X709</f>
        <v/>
      </c>
      <c r="F709" s="0">
        <f>'Production Log'!Y709</f>
        <v/>
      </c>
      <c r="G709" s="0">
        <f>'Production Log'!Z709</f>
        <v/>
      </c>
      <c r="H709" s="0">
        <f>'Production Log'!C709</f>
        <v/>
      </c>
      <c r="I709" s="0">
        <f>IF(B709="Sold", "yes", IF(LEN(F709)&gt;1,IF(LEN(G709)&gt;1,IF(LEN(E709)&gt;1,IF(LEN(D709)&gt;1,"yes","no"),"no"),"no") ,"no"))</f>
        <v/>
      </c>
      <c r="J709" s="0">
        <f>IF(B709="Issues","yes", IF(B709="Cosmetic Issue", "yes", IF(B709="Perf Issue", "yes","")))</f>
        <v/>
      </c>
      <c r="K709" s="0">
        <f>IF(B709="Dead", "yes","")</f>
        <v/>
      </c>
      <c r="L709" s="0">
        <f>IF(K709="yes", "Dead", IF(LEN(D709)&lt;2,"Loose", (IF(B709="Sold","Shipped",IF(I709="yes","Assembled","Bonded")))))</f>
        <v/>
      </c>
      <c r="M709" s="0">
        <f>if(L709="Shipped",L709, IF(L709="Loose", L709, if(J709="yes", CONCATENATE("Pending ", L709), IF(I709="yes", IF(B709="Internal", "Internal", L709), IF(L709="Bonded", L709, CONCATENATE(L709, " Bonded"))))))</f>
        <v/>
      </c>
      <c r="N709" s="0">
        <f>if(len(C709)&lt;2, "", if(H709="yes", "certified", IF(ISERROR(SEARCH("TE",C709)), "PMI", "TE")))</f>
        <v/>
      </c>
      <c r="O709" s="0">
        <f>IF(L709="Shipped",'Production Log'!K709,"")</f>
        <v/>
      </c>
      <c r="P709" s="0">
        <f>IF(ISERROR(SEARCH("Bonded", M709)), CONCATENATE(M709," ", N709), M709)</f>
        <v/>
      </c>
      <c r="Q709" s="0" t="s">
        <v>173</v>
      </c>
      <c r="R709" s="0">
        <f>'Production Log'!L709</f>
        <v/>
      </c>
      <c r="S709" s="0" t="s">
        <v>151</v>
      </c>
      <c r="T709" s="0">
        <f>'Production Log'!M709</f>
        <v/>
      </c>
      <c r="U709" s="204">
        <f>'Production Log'!K709</f>
        <v/>
      </c>
      <c r="V709" s="204" t="n">
        <v>98006433</v>
      </c>
    </row>
    <row r="710">
      <c r="A710" s="0">
        <f>'Production Log'!A710</f>
        <v/>
      </c>
      <c r="B710" s="0">
        <f>'Production Log'!B710</f>
        <v/>
      </c>
      <c r="C710" s="0">
        <f>'Production Log'!F710</f>
        <v/>
      </c>
      <c r="D710" s="0">
        <f>'Production Log'!W710</f>
        <v/>
      </c>
      <c r="E710" s="0">
        <f>'Production Log'!X710</f>
        <v/>
      </c>
      <c r="F710" s="0">
        <f>'Production Log'!Y710</f>
        <v/>
      </c>
      <c r="G710" s="0">
        <f>'Production Log'!Z710</f>
        <v/>
      </c>
      <c r="H710" s="0">
        <f>'Production Log'!C710</f>
        <v/>
      </c>
      <c r="I710" s="0">
        <f>IF(B710="Sold", "yes", IF(LEN(F710)&gt;1,IF(LEN(G710)&gt;1,IF(LEN(E710)&gt;1,IF(LEN(D710)&gt;1,"yes","no"),"no"),"no") ,"no"))</f>
        <v/>
      </c>
      <c r="J710" s="0">
        <f>IF(B710="Issues","yes", IF(B710="Cosmetic Issue", "yes", IF(B710="Perf Issue", "yes","")))</f>
        <v/>
      </c>
      <c r="K710" s="0">
        <f>IF(B710="Dead", "yes","")</f>
        <v/>
      </c>
      <c r="L710" s="0">
        <f>IF(K710="yes", "Dead", IF(LEN(D710)&lt;2,"Loose", (IF(B710="Sold","Shipped",IF(I710="yes","Assembled","Bonded")))))</f>
        <v/>
      </c>
      <c r="M710" s="0">
        <f>if(L710="Shipped",L710, IF(L710="Loose", L710, if(J710="yes", CONCATENATE("Pending ", L710), IF(I710="yes", IF(B710="Internal", "Internal", L710), IF(L710="Bonded", L710, CONCATENATE(L710, " Bonded"))))))</f>
        <v/>
      </c>
      <c r="N710" s="0">
        <f>if(len(C710)&lt;2, "", if(H710="yes", "certified", IF(ISERROR(SEARCH("TE",C710)), "PMI", "TE")))</f>
        <v/>
      </c>
      <c r="O710" s="0">
        <f>IF(L710="Shipped",'Production Log'!K710,"")</f>
        <v/>
      </c>
      <c r="P710" s="0">
        <f>IF(ISERROR(SEARCH("Bonded", M710)), CONCATENATE(M710," ", N710), M710)</f>
        <v/>
      </c>
      <c r="Q710" s="0" t="s">
        <v>173</v>
      </c>
      <c r="R710" s="0">
        <f>'Production Log'!L710</f>
        <v/>
      </c>
      <c r="S710" s="0" t="s">
        <v>151</v>
      </c>
      <c r="T710" s="0">
        <f>'Production Log'!M710</f>
        <v/>
      </c>
      <c r="U710" s="204">
        <f>'Production Log'!K710</f>
        <v/>
      </c>
      <c r="V710" s="0" t="s">
        <v>176</v>
      </c>
    </row>
    <row r="711">
      <c r="A711" s="0">
        <f>'Production Log'!A711</f>
        <v/>
      </c>
      <c r="B711" s="0">
        <f>'Production Log'!B711</f>
        <v/>
      </c>
      <c r="C711" s="0">
        <f>'Production Log'!F711</f>
        <v/>
      </c>
      <c r="D711" s="0">
        <f>'Production Log'!W711</f>
        <v/>
      </c>
      <c r="E711" s="0">
        <f>'Production Log'!X711</f>
        <v/>
      </c>
      <c r="F711" s="0">
        <f>'Production Log'!Y711</f>
        <v/>
      </c>
      <c r="G711" s="0">
        <f>'Production Log'!Z711</f>
        <v/>
      </c>
      <c r="H711" s="0">
        <f>'Production Log'!C711</f>
        <v/>
      </c>
      <c r="I711" s="0">
        <f>IF(B711="Sold", "yes", IF(LEN(F711)&gt;1,IF(LEN(G711)&gt;1,IF(LEN(E711)&gt;1,IF(LEN(D711)&gt;1,"yes","no"),"no"),"no") ,"no"))</f>
        <v/>
      </c>
      <c r="J711" s="0">
        <f>IF(B711="Issues","yes", IF(B711="Cosmetic Issue", "yes", IF(B711="Perf Issue", "yes","")))</f>
        <v/>
      </c>
      <c r="K711" s="0">
        <f>IF(B711="Dead", "yes","")</f>
        <v/>
      </c>
      <c r="L711" s="0">
        <f>IF(K711="yes", "Dead", IF(LEN(D711)&lt;2,"Loose", (IF(B711="Sold","Shipped",IF(I711="yes","Assembled","Bonded")))))</f>
        <v/>
      </c>
      <c r="M711" s="0">
        <f>if(L711="Shipped",L711, IF(L711="Loose", L711, if(J711="yes", CONCATENATE("Pending ", L711), IF(I711="yes", IF(B711="Internal", "Internal", L711), IF(L711="Bonded", L711, CONCATENATE(L711, " Bonded"))))))</f>
        <v/>
      </c>
      <c r="N711" s="0">
        <f>if(len(C711)&lt;2, "", if(H711="yes", "certified", IF(ISERROR(SEARCH("TE",C711)), "PMI", "TE")))</f>
        <v/>
      </c>
      <c r="O711" s="0">
        <f>IF(L711="Shipped",'Production Log'!K711,"")</f>
        <v/>
      </c>
      <c r="P711" s="0">
        <f>IF(ISERROR(SEARCH("Bonded", M711)), CONCATENATE(M711," ", N711), M711)</f>
        <v/>
      </c>
      <c r="Q711" s="0" t="s">
        <v>173</v>
      </c>
      <c r="R711" s="0">
        <f>'Production Log'!L711</f>
        <v/>
      </c>
      <c r="S711" s="0" t="s">
        <v>151</v>
      </c>
      <c r="T711" s="0">
        <f>'Production Log'!M711</f>
        <v/>
      </c>
      <c r="U711" s="204">
        <f>'Production Log'!K711</f>
        <v/>
      </c>
      <c r="V711" s="204" t="n">
        <v>98006457</v>
      </c>
    </row>
    <row r="712">
      <c r="A712" s="0">
        <f>'Production Log'!A712</f>
        <v/>
      </c>
      <c r="B712" s="0">
        <f>'Production Log'!B712</f>
        <v/>
      </c>
      <c r="C712" s="0">
        <f>'Production Log'!F712</f>
        <v/>
      </c>
      <c r="D712" s="0">
        <f>'Production Log'!W712</f>
        <v/>
      </c>
      <c r="E712" s="0">
        <f>'Production Log'!X712</f>
        <v/>
      </c>
      <c r="F712" s="0">
        <f>'Production Log'!Y712</f>
        <v/>
      </c>
      <c r="G712" s="0">
        <f>'Production Log'!Z712</f>
        <v/>
      </c>
      <c r="H712" s="0">
        <f>'Production Log'!C712</f>
        <v/>
      </c>
      <c r="I712" s="0">
        <f>IF(B712="Sold", "yes", IF(LEN(F712)&gt;1,IF(LEN(G712)&gt;1,IF(LEN(E712)&gt;1,IF(LEN(D712)&gt;1,"yes","no"),"no"),"no") ,"no"))</f>
        <v/>
      </c>
      <c r="J712" s="0">
        <f>IF(B712="Issues","yes", IF(B712="Cosmetic Issue", "yes", IF(B712="Perf Issue", "yes","")))</f>
        <v/>
      </c>
      <c r="K712" s="0">
        <f>IF(B712="Dead", "yes","")</f>
        <v/>
      </c>
      <c r="L712" s="0">
        <f>IF(K712="yes", "Dead", IF(LEN(D712)&lt;2,"Loose", (IF(B712="Sold","Shipped",IF(I712="yes","Assembled","Bonded")))))</f>
        <v/>
      </c>
      <c r="M712" s="0">
        <f>if(L712="Shipped",L712, IF(L712="Loose", L712, if(J712="yes", CONCATENATE("Pending ", L712), IF(I712="yes", IF(B712="Internal", "Internal", L712), IF(L712="Bonded", L712, CONCATENATE(L712, " Bonded"))))))</f>
        <v/>
      </c>
      <c r="N712" s="0">
        <f>if(len(C712)&lt;2, "", if(H712="yes", "certified", IF(ISERROR(SEARCH("TE",C712)), "PMI", "TE")))</f>
        <v/>
      </c>
      <c r="O712" s="0">
        <f>IF(L712="Shipped",'Production Log'!K712,"")</f>
        <v/>
      </c>
      <c r="P712" s="0">
        <f>IF(ISERROR(SEARCH("Bonded", M712)), CONCATENATE(M712," ", N712), M712)</f>
        <v/>
      </c>
      <c r="Q712" s="0" t="s">
        <v>173</v>
      </c>
      <c r="R712" s="0">
        <f>'Production Log'!L712</f>
        <v/>
      </c>
      <c r="S712" s="0" t="s">
        <v>177</v>
      </c>
      <c r="T712" s="0">
        <f>'Production Log'!M712</f>
        <v/>
      </c>
      <c r="U712" s="204">
        <f>'Production Log'!K712</f>
        <v/>
      </c>
      <c r="V712" s="204" t="n">
        <v>98006447</v>
      </c>
    </row>
    <row r="713">
      <c r="A713" s="0">
        <f>'Production Log'!A713</f>
        <v/>
      </c>
      <c r="B713" s="0">
        <f>'Production Log'!B713</f>
        <v/>
      </c>
      <c r="C713" s="0">
        <f>'Production Log'!F713</f>
        <v/>
      </c>
      <c r="D713" s="0">
        <f>'Production Log'!W713</f>
        <v/>
      </c>
      <c r="E713" s="0">
        <f>'Production Log'!X713</f>
        <v/>
      </c>
      <c r="F713" s="0">
        <f>'Production Log'!Y713</f>
        <v/>
      </c>
      <c r="G713" s="0">
        <f>'Production Log'!Z713</f>
        <v/>
      </c>
      <c r="H713" s="0">
        <f>'Production Log'!C713</f>
        <v/>
      </c>
      <c r="I713" s="0">
        <f>IF(B713="Sold", "yes", IF(LEN(F713)&gt;1,IF(LEN(G713)&gt;1,IF(LEN(E713)&gt;1,IF(LEN(D713)&gt;1,"yes","no"),"no"),"no") ,"no"))</f>
        <v/>
      </c>
      <c r="J713" s="0">
        <f>IF(B713="Issues","yes", IF(B713="Cosmetic Issue", "yes", IF(B713="Perf Issue", "yes","")))</f>
        <v/>
      </c>
      <c r="K713" s="0">
        <f>IF(B713="Dead", "yes","")</f>
        <v/>
      </c>
      <c r="L713" s="0">
        <f>IF(K713="yes", "Dead", IF(LEN(D713)&lt;2,"Loose", (IF(B713="Sold","Shipped",IF(I713="yes","Assembled","Bonded")))))</f>
        <v/>
      </c>
      <c r="M713" s="0">
        <f>if(L713="Shipped",L713, IF(L713="Loose", L713, if(J713="yes", CONCATENATE("Pending ", L713), IF(I713="yes", IF(B713="Internal", "Internal", L713), IF(L713="Bonded", L713, CONCATENATE(L713, " Bonded"))))))</f>
        <v/>
      </c>
      <c r="N713" s="0">
        <f>if(len(C713)&lt;2, "", if(H713="yes", "certified", IF(ISERROR(SEARCH("TE",C713)), "PMI", "TE")))</f>
        <v/>
      </c>
      <c r="O713" s="0">
        <f>IF(L713="Shipped",'Production Log'!K713,"")</f>
        <v/>
      </c>
      <c r="P713" s="0">
        <f>IF(ISERROR(SEARCH("Bonded", M713)), CONCATENATE(M713," ", N713), M713)</f>
        <v/>
      </c>
      <c r="Q713" s="0" t="s">
        <v>173</v>
      </c>
      <c r="R713" s="0">
        <f>'Production Log'!L713</f>
        <v/>
      </c>
      <c r="S713" s="0" t="s">
        <v>151</v>
      </c>
      <c r="T713" s="0">
        <f>'Production Log'!M713</f>
        <v/>
      </c>
      <c r="U713" s="204">
        <f>'Production Log'!K713</f>
        <v/>
      </c>
      <c r="V713" s="204" t="n">
        <v>98006457</v>
      </c>
    </row>
    <row r="714">
      <c r="A714" s="0">
        <f>'Production Log'!A714</f>
        <v/>
      </c>
      <c r="B714" s="0">
        <f>'Production Log'!B714</f>
        <v/>
      </c>
      <c r="C714" s="0">
        <f>'Production Log'!F714</f>
        <v/>
      </c>
      <c r="D714" s="0">
        <f>'Production Log'!W714</f>
        <v/>
      </c>
      <c r="E714" s="0">
        <f>'Production Log'!X714</f>
        <v/>
      </c>
      <c r="F714" s="0">
        <f>'Production Log'!Y714</f>
        <v/>
      </c>
      <c r="G714" s="0">
        <f>'Production Log'!Z714</f>
        <v/>
      </c>
      <c r="H714" s="0">
        <f>'Production Log'!C714</f>
        <v/>
      </c>
      <c r="I714" s="0">
        <f>IF(B714="Sold", "yes", IF(LEN(F714)&gt;1,IF(LEN(G714)&gt;1,IF(LEN(E714)&gt;1,IF(LEN(D714)&gt;1,"yes","no"),"no"),"no") ,"no"))</f>
        <v/>
      </c>
      <c r="J714" s="0">
        <f>IF(B714="Issues","yes", IF(B714="Cosmetic Issue", "yes", IF(B714="Perf Issue", "yes","")))</f>
        <v/>
      </c>
      <c r="K714" s="0">
        <f>IF(B714="Dead", "yes","")</f>
        <v/>
      </c>
      <c r="L714" s="0">
        <f>IF(K714="yes", "Dead", IF(LEN(D714)&lt;2,"Loose", (IF(B714="Sold","Shipped",IF(I714="yes","Assembled","Bonded")))))</f>
        <v/>
      </c>
      <c r="M714" s="0">
        <f>if(L714="Shipped",L714, IF(L714="Loose", L714, if(J714="yes", CONCATENATE("Pending ", L714), IF(I714="yes", IF(B714="Internal", "Internal", L714), IF(L714="Bonded", L714, CONCATENATE(L714, " Bonded"))))))</f>
        <v/>
      </c>
      <c r="N714" s="0">
        <f>if(len(C714)&lt;2, "", if(H714="yes", "certified", IF(ISERROR(SEARCH("TE",C714)), "PMI", "TE")))</f>
        <v/>
      </c>
      <c r="O714" s="0">
        <f>IF(L714="Shipped",'Production Log'!K714,"")</f>
        <v/>
      </c>
      <c r="P714" s="0">
        <f>IF(ISERROR(SEARCH("Bonded", M714)), CONCATENATE(M714," ", N714), M714)</f>
        <v/>
      </c>
      <c r="Q714" s="0" t="s">
        <v>173</v>
      </c>
      <c r="R714" s="0">
        <f>'Production Log'!L714</f>
        <v/>
      </c>
      <c r="S714" s="0" t="s">
        <v>151</v>
      </c>
      <c r="T714" s="0">
        <f>'Production Log'!M714</f>
        <v/>
      </c>
      <c r="U714" s="204">
        <f>'Production Log'!K714</f>
        <v/>
      </c>
      <c r="V714" s="204" t="n">
        <v>98006457</v>
      </c>
    </row>
    <row r="715">
      <c r="A715" s="0">
        <f>'Production Log'!A715</f>
        <v/>
      </c>
      <c r="B715" s="0">
        <f>'Production Log'!B715</f>
        <v/>
      </c>
      <c r="C715" s="0">
        <f>'Production Log'!F715</f>
        <v/>
      </c>
      <c r="D715" s="0">
        <f>'Production Log'!W715</f>
        <v/>
      </c>
      <c r="E715" s="0">
        <f>'Production Log'!X715</f>
        <v/>
      </c>
      <c r="F715" s="0">
        <f>'Production Log'!Y715</f>
        <v/>
      </c>
      <c r="G715" s="0">
        <f>'Production Log'!Z715</f>
        <v/>
      </c>
      <c r="H715" s="0">
        <f>'Production Log'!C715</f>
        <v/>
      </c>
      <c r="I715" s="0">
        <f>IF(B715="Sold", "yes", IF(LEN(F715)&gt;1,IF(LEN(G715)&gt;1,IF(LEN(E715)&gt;1,IF(LEN(D715)&gt;1,"yes","no"),"no"),"no") ,"no"))</f>
        <v/>
      </c>
      <c r="J715" s="0">
        <f>IF(B715="Issues","yes", IF(B715="Cosmetic Issue", "yes", IF(B715="Perf Issue", "yes","")))</f>
        <v/>
      </c>
      <c r="K715" s="0">
        <f>IF(B715="Dead", "yes","")</f>
        <v/>
      </c>
      <c r="L715" s="0">
        <f>IF(K715="yes", "Dead", IF(LEN(D715)&lt;2,"Loose", (IF(B715="Sold","Shipped",IF(I715="yes","Assembled","Bonded")))))</f>
        <v/>
      </c>
      <c r="M715" s="0">
        <f>if(L715="Shipped",L715, IF(L715="Loose", L715, if(J715="yes", CONCATENATE("Pending ", L715), IF(I715="yes", IF(B715="Internal", "Internal", L715), IF(L715="Bonded", L715, CONCATENATE(L715, " Bonded"))))))</f>
        <v/>
      </c>
      <c r="N715" s="0">
        <f>if(len(C715)&lt;2, "", if(H715="yes", "certified", IF(ISERROR(SEARCH("TE",C715)), "PMI", "TE")))</f>
        <v/>
      </c>
      <c r="O715" s="0">
        <f>IF(L715="Shipped",'Production Log'!K715,"")</f>
        <v/>
      </c>
      <c r="P715" s="0">
        <f>IF(ISERROR(SEARCH("Bonded", M715)), CONCATENATE(M715," ", N715), M715)</f>
        <v/>
      </c>
      <c r="Q715" s="0" t="s">
        <v>173</v>
      </c>
      <c r="R715" s="0">
        <f>'Production Log'!L715</f>
        <v/>
      </c>
      <c r="S715" s="0" t="s">
        <v>151</v>
      </c>
      <c r="T715" s="0">
        <f>'Production Log'!M715</f>
        <v/>
      </c>
      <c r="U715" s="204">
        <f>'Production Log'!K715</f>
        <v/>
      </c>
      <c r="V715" s="204" t="n">
        <v>98006457</v>
      </c>
    </row>
    <row r="716">
      <c r="A716" s="0">
        <f>'Production Log'!A716</f>
        <v/>
      </c>
      <c r="B716" s="0">
        <f>'Production Log'!B716</f>
        <v/>
      </c>
      <c r="C716" s="0">
        <f>'Production Log'!F716</f>
        <v/>
      </c>
      <c r="D716" s="0">
        <f>'Production Log'!W716</f>
        <v/>
      </c>
      <c r="E716" s="0">
        <f>'Production Log'!X716</f>
        <v/>
      </c>
      <c r="F716" s="0">
        <f>'Production Log'!Y716</f>
        <v/>
      </c>
      <c r="G716" s="0">
        <f>'Production Log'!Z716</f>
        <v/>
      </c>
      <c r="H716" s="0">
        <f>'Production Log'!C716</f>
        <v/>
      </c>
      <c r="I716" s="0">
        <f>IF(B716="Sold", "yes", IF(LEN(F716)&gt;1,IF(LEN(G716)&gt;1,IF(LEN(E716)&gt;1,IF(LEN(D716)&gt;1,"yes","no"),"no"),"no") ,"no"))</f>
        <v/>
      </c>
      <c r="J716" s="0">
        <f>IF(B716="Issues","yes", IF(B716="Cosmetic Issue", "yes", IF(B716="Perf Issue", "yes","")))</f>
        <v/>
      </c>
      <c r="K716" s="0">
        <f>IF(B716="Dead", "yes","")</f>
        <v/>
      </c>
      <c r="L716" s="0">
        <f>IF(K716="yes", "Dead", IF(LEN(D716)&lt;2,"Loose", (IF(B716="Sold","Shipped",IF(I716="yes","Assembled","Bonded")))))</f>
        <v/>
      </c>
      <c r="M716" s="0">
        <f>if(L716="Shipped",L716, IF(L716="Loose", L716, if(J716="yes", CONCATENATE("Pending ", L716), IF(I716="yes", IF(B716="Internal", "Internal", L716), IF(L716="Bonded", L716, CONCATENATE(L716, " Bonded"))))))</f>
        <v/>
      </c>
      <c r="N716" s="0">
        <f>if(len(C716)&lt;2, "", if(H716="yes", "certified", IF(ISERROR(SEARCH("TE",C716)), "PMI", "TE")))</f>
        <v/>
      </c>
      <c r="O716" s="0">
        <f>IF(L716="Shipped",'Production Log'!K716,"")</f>
        <v/>
      </c>
      <c r="P716" s="0">
        <f>IF(ISERROR(SEARCH("Bonded", M716)), CONCATENATE(M716," ", N716), M716)</f>
        <v/>
      </c>
      <c r="Q716" s="0" t="s">
        <v>173</v>
      </c>
      <c r="R716" s="0">
        <f>'Production Log'!L716</f>
        <v/>
      </c>
      <c r="S716" s="0" t="s">
        <v>151</v>
      </c>
      <c r="T716" s="0">
        <f>'Production Log'!M716</f>
        <v/>
      </c>
      <c r="U716" s="204">
        <f>'Production Log'!K716</f>
        <v/>
      </c>
      <c r="V716" s="204" t="n">
        <v>98006457</v>
      </c>
    </row>
    <row r="717">
      <c r="A717" s="0">
        <f>'Production Log'!A717</f>
        <v/>
      </c>
      <c r="B717" s="0">
        <f>'Production Log'!B717</f>
        <v/>
      </c>
      <c r="C717" s="0">
        <f>'Production Log'!F717</f>
        <v/>
      </c>
      <c r="D717" s="0">
        <f>'Production Log'!W717</f>
        <v/>
      </c>
      <c r="E717" s="0">
        <f>'Production Log'!X717</f>
        <v/>
      </c>
      <c r="F717" s="0">
        <f>'Production Log'!Y717</f>
        <v/>
      </c>
      <c r="G717" s="0">
        <f>'Production Log'!Z717</f>
        <v/>
      </c>
      <c r="H717" s="0">
        <f>'Production Log'!C717</f>
        <v/>
      </c>
      <c r="I717" s="0">
        <f>IF(B717="Sold", "yes", IF(LEN(F717)&gt;1,IF(LEN(G717)&gt;1,IF(LEN(E717)&gt;1,IF(LEN(D717)&gt;1,"yes","no"),"no"),"no") ,"no"))</f>
        <v/>
      </c>
      <c r="J717" s="0">
        <f>IF(B717="Issues","yes", IF(B717="Cosmetic Issue", "yes", IF(B717="Perf Issue", "yes","")))</f>
        <v/>
      </c>
      <c r="K717" s="0">
        <f>IF(B717="Dead", "yes","")</f>
        <v/>
      </c>
      <c r="L717" s="0">
        <f>IF(K717="yes", "Dead", IF(LEN(D717)&lt;2,"Loose", (IF(B717="Sold","Shipped",IF(I717="yes","Assembled","Bonded")))))</f>
        <v/>
      </c>
      <c r="M717" s="0">
        <f>if(L717="Shipped",L717, IF(L717="Loose", L717, if(J717="yes", CONCATENATE("Pending ", L717), IF(I717="yes", IF(B717="Internal", "Internal", L717), IF(L717="Bonded", L717, CONCATENATE(L717, " Bonded"))))))</f>
        <v/>
      </c>
      <c r="N717" s="0">
        <f>if(len(C717)&lt;2, "", if(H717="yes", "certified", IF(ISERROR(SEARCH("TE",C717)), "PMI", "TE")))</f>
        <v/>
      </c>
      <c r="O717" s="0">
        <f>IF(L717="Shipped",'Production Log'!K717,"")</f>
        <v/>
      </c>
      <c r="P717" s="0">
        <f>IF(ISERROR(SEARCH("Bonded", M717)), CONCATENATE(M717," ", N717), M717)</f>
        <v/>
      </c>
      <c r="Q717" s="0" t="s">
        <v>173</v>
      </c>
      <c r="R717" s="0">
        <f>'Production Log'!L717</f>
        <v/>
      </c>
      <c r="S717" s="0" t="s">
        <v>151</v>
      </c>
      <c r="T717" s="0">
        <f>'Production Log'!M717</f>
        <v/>
      </c>
      <c r="U717" s="204">
        <f>'Production Log'!K717</f>
        <v/>
      </c>
      <c r="V717" s="204" t="n">
        <v>98006457</v>
      </c>
    </row>
    <row r="718">
      <c r="A718" s="0">
        <f>'Production Log'!A718</f>
        <v/>
      </c>
      <c r="B718" s="0">
        <f>'Production Log'!B718</f>
        <v/>
      </c>
      <c r="C718" s="0">
        <f>'Production Log'!F718</f>
        <v/>
      </c>
      <c r="D718" s="0">
        <f>'Production Log'!W718</f>
        <v/>
      </c>
      <c r="E718" s="0">
        <f>'Production Log'!X718</f>
        <v/>
      </c>
      <c r="F718" s="0">
        <f>'Production Log'!Y718</f>
        <v/>
      </c>
      <c r="G718" s="0">
        <f>'Production Log'!Z718</f>
        <v/>
      </c>
      <c r="H718" s="0">
        <f>'Production Log'!C718</f>
        <v/>
      </c>
      <c r="I718" s="0">
        <f>IF(B718="Sold", "yes", IF(LEN(F718)&gt;1,IF(LEN(G718)&gt;1,IF(LEN(E718)&gt;1,IF(LEN(D718)&gt;1,"yes","no"),"no"),"no") ,"no"))</f>
        <v/>
      </c>
      <c r="J718" s="0">
        <f>IF(B718="Issues","yes", IF(B718="Cosmetic Issue", "yes", IF(B718="Perf Issue", "yes","")))</f>
        <v/>
      </c>
      <c r="K718" s="0">
        <f>IF(B718="Dead", "yes","")</f>
        <v/>
      </c>
      <c r="L718" s="0">
        <f>IF(K718="yes", "Dead", IF(LEN(D718)&lt;2,"Loose", (IF(B718="Sold","Shipped",IF(I718="yes","Assembled","Bonded")))))</f>
        <v/>
      </c>
      <c r="M718" s="0">
        <f>if(L718="Shipped",L718, IF(L718="Loose", L718, if(J718="yes", CONCATENATE("Pending ", L718), IF(I718="yes", IF(B718="Internal", "Internal", L718), IF(L718="Bonded", L718, CONCATENATE(L718, " Bonded"))))))</f>
        <v/>
      </c>
      <c r="N718" s="0">
        <f>if(len(C718)&lt;2, "", if(H718="yes", "certified", IF(ISERROR(SEARCH("TE",C718)), "PMI", "TE")))</f>
        <v/>
      </c>
      <c r="O718" s="0">
        <f>IF(L718="Shipped",'Production Log'!K718,"")</f>
        <v/>
      </c>
      <c r="P718" s="0">
        <f>IF(ISERROR(SEARCH("Bonded", M718)), CONCATENATE(M718," ", N718), M718)</f>
        <v/>
      </c>
      <c r="Q718" s="0" t="s">
        <v>173</v>
      </c>
      <c r="R718" s="0">
        <f>'Production Log'!L718</f>
        <v/>
      </c>
      <c r="S718" s="0" t="s">
        <v>151</v>
      </c>
      <c r="T718" s="0">
        <f>'Production Log'!M718</f>
        <v/>
      </c>
      <c r="U718" s="204">
        <f>'Production Log'!K718</f>
        <v/>
      </c>
      <c r="V718" s="204" t="n">
        <v>98006457</v>
      </c>
    </row>
    <row r="719">
      <c r="A719" s="0">
        <f>'Production Log'!A719</f>
        <v/>
      </c>
      <c r="B719" s="0">
        <f>'Production Log'!B719</f>
        <v/>
      </c>
      <c r="C719" s="0">
        <f>'Production Log'!F719</f>
        <v/>
      </c>
      <c r="D719" s="0">
        <f>'Production Log'!W719</f>
        <v/>
      </c>
      <c r="E719" s="0">
        <f>'Production Log'!X719</f>
        <v/>
      </c>
      <c r="F719" s="0">
        <f>'Production Log'!Y719</f>
        <v/>
      </c>
      <c r="G719" s="0">
        <f>'Production Log'!Z719</f>
        <v/>
      </c>
      <c r="H719" s="0">
        <f>'Production Log'!C719</f>
        <v/>
      </c>
      <c r="I719" s="0">
        <f>IF(B719="Sold", "yes", IF(LEN(F719)&gt;1,IF(LEN(G719)&gt;1,IF(LEN(E719)&gt;1,IF(LEN(D719)&gt;1,"yes","no"),"no"),"no") ,"no"))</f>
        <v/>
      </c>
      <c r="J719" s="0">
        <f>IF(B719="Issues","yes", IF(B719="Cosmetic Issue", "yes", IF(B719="Perf Issue", "yes","")))</f>
        <v/>
      </c>
      <c r="K719" s="0">
        <f>IF(B719="Dead", "yes","")</f>
        <v/>
      </c>
      <c r="L719" s="0">
        <f>IF(K719="yes", "Dead", IF(LEN(D719)&lt;2,"Loose", (IF(B719="Sold","Shipped",IF(I719="yes","Assembled","Bonded")))))</f>
        <v/>
      </c>
      <c r="M719" s="0">
        <f>if(L719="Shipped",L719, IF(L719="Loose", L719, if(J719="yes", CONCATENATE("Pending ", L719), IF(I719="yes", IF(B719="Internal", "Internal", L719), IF(L719="Bonded", L719, CONCATENATE(L719, " Bonded"))))))</f>
        <v/>
      </c>
      <c r="N719" s="0">
        <f>if(len(C719)&lt;2, "", if(H719="yes", "certified", IF(ISERROR(SEARCH("TE",C719)), "PMI", "TE")))</f>
        <v/>
      </c>
      <c r="O719" s="0">
        <f>IF(L719="Shipped",'Production Log'!K719,"")</f>
        <v/>
      </c>
      <c r="P719" s="0">
        <f>IF(ISERROR(SEARCH("Bonded", M719)), CONCATENATE(M719," ", N719), M719)</f>
        <v/>
      </c>
      <c r="Q719" s="0" t="s">
        <v>173</v>
      </c>
      <c r="R719" s="0">
        <f>'Production Log'!L719</f>
        <v/>
      </c>
      <c r="S719" s="0" t="s">
        <v>151</v>
      </c>
      <c r="T719" s="0">
        <f>'Production Log'!M719</f>
        <v/>
      </c>
      <c r="U719" s="204">
        <f>'Production Log'!K719</f>
        <v/>
      </c>
      <c r="V719" s="204" t="n">
        <v>98006457</v>
      </c>
    </row>
    <row r="720">
      <c r="A720" s="0">
        <f>'Production Log'!A720</f>
        <v/>
      </c>
      <c r="B720" s="0">
        <f>'Production Log'!B720</f>
        <v/>
      </c>
      <c r="C720" s="0">
        <f>'Production Log'!F720</f>
        <v/>
      </c>
      <c r="D720" s="0">
        <f>'Production Log'!W720</f>
        <v/>
      </c>
      <c r="E720" s="0">
        <f>'Production Log'!X720</f>
        <v/>
      </c>
      <c r="F720" s="0">
        <f>'Production Log'!Y720</f>
        <v/>
      </c>
      <c r="G720" s="0">
        <f>'Production Log'!Z720</f>
        <v/>
      </c>
      <c r="H720" s="0">
        <f>'Production Log'!C720</f>
        <v/>
      </c>
      <c r="I720" s="0">
        <f>IF(B720="Sold", "yes", IF(LEN(F720)&gt;1,IF(LEN(G720)&gt;1,IF(LEN(E720)&gt;1,IF(LEN(D720)&gt;1,"yes","no"),"no"),"no") ,"no"))</f>
        <v/>
      </c>
      <c r="J720" s="0">
        <f>IF(B720="Issues","yes", IF(B720="Cosmetic Issue", "yes", IF(B720="Perf Issue", "yes","")))</f>
        <v/>
      </c>
      <c r="K720" s="0">
        <f>IF(B720="Dead", "yes","")</f>
        <v/>
      </c>
      <c r="L720" s="0">
        <f>IF(K720="yes", "Dead", IF(LEN(D720)&lt;2,"Loose", (IF(B720="Sold","Shipped",IF(I720="yes","Assembled","Bonded")))))</f>
        <v/>
      </c>
      <c r="M720" s="0">
        <f>if(L720="Shipped",L720, IF(L720="Loose", L720, if(J720="yes", CONCATENATE("Pending ", L720), IF(I720="yes", IF(B720="Internal", "Internal", L720), IF(L720="Bonded", L720, CONCATENATE(L720, " Bonded"))))))</f>
        <v/>
      </c>
      <c r="N720" s="0">
        <f>if(len(C720)&lt;2, "", if(H720="yes", "certified", IF(ISERROR(SEARCH("TE",C720)), "PMI", "TE")))</f>
        <v/>
      </c>
      <c r="O720" s="0">
        <f>IF(L720="Shipped",'Production Log'!K720,"")</f>
        <v/>
      </c>
      <c r="P720" s="0">
        <f>IF(ISERROR(SEARCH("Bonded", M720)), CONCATENATE(M720," ", N720), M720)</f>
        <v/>
      </c>
      <c r="Q720" s="0" t="s">
        <v>173</v>
      </c>
      <c r="R720" s="0">
        <f>'Production Log'!L720</f>
        <v/>
      </c>
      <c r="S720" s="0" t="s">
        <v>151</v>
      </c>
      <c r="T720" s="0">
        <f>'Production Log'!M720</f>
        <v/>
      </c>
      <c r="U720" s="204">
        <f>'Production Log'!K720</f>
        <v/>
      </c>
      <c r="V720" s="204" t="n">
        <v>98006457</v>
      </c>
    </row>
    <row r="721">
      <c r="A721" s="0">
        <f>'Production Log'!A721</f>
        <v/>
      </c>
      <c r="B721" s="0">
        <f>'Production Log'!B721</f>
        <v/>
      </c>
      <c r="C721" s="0">
        <f>'Production Log'!F721</f>
        <v/>
      </c>
      <c r="D721" s="0">
        <f>'Production Log'!W721</f>
        <v/>
      </c>
      <c r="E721" s="0">
        <f>'Production Log'!X721</f>
        <v/>
      </c>
      <c r="F721" s="0">
        <f>'Production Log'!Y721</f>
        <v/>
      </c>
      <c r="G721" s="0">
        <f>'Production Log'!Z721</f>
        <v/>
      </c>
      <c r="H721" s="0">
        <f>'Production Log'!C721</f>
        <v/>
      </c>
      <c r="I721" s="0">
        <f>IF(B721="Sold", "yes", IF(LEN(F721)&gt;1,IF(LEN(G721)&gt;1,IF(LEN(E721)&gt;1,IF(LEN(D721)&gt;1,"yes","no"),"no"),"no") ,"no"))</f>
        <v/>
      </c>
      <c r="J721" s="0">
        <f>IF(B721="Issues","yes", IF(B721="Cosmetic Issue", "yes", IF(B721="Perf Issue", "yes","")))</f>
        <v/>
      </c>
      <c r="K721" s="0">
        <f>IF(B721="Dead", "yes","")</f>
        <v/>
      </c>
      <c r="L721" s="0">
        <f>IF(K721="yes", "Dead", IF(LEN(D721)&lt;2,"Loose", (IF(B721="Sold","Shipped",IF(I721="yes","Assembled","Bonded")))))</f>
        <v/>
      </c>
      <c r="M721" s="0">
        <f>if(L721="Shipped",L721, IF(L721="Loose", L721, if(J721="yes", CONCATENATE("Pending ", L721), IF(I721="yes", IF(B721="Internal", "Internal", L721), IF(L721="Bonded", L721, CONCATENATE(L721, " Bonded"))))))</f>
        <v/>
      </c>
      <c r="N721" s="0">
        <f>if(len(C721)&lt;2, "", if(H721="yes", "certified", IF(ISERROR(SEARCH("TE",C721)), "PMI", "TE")))</f>
        <v/>
      </c>
      <c r="O721" s="0">
        <f>IF(L721="Shipped",'Production Log'!K721,"")</f>
        <v/>
      </c>
      <c r="P721" s="0">
        <f>IF(ISERROR(SEARCH("Bonded", M721)), CONCATENATE(M721," ", N721), M721)</f>
        <v/>
      </c>
      <c r="Q721" s="0" t="s">
        <v>173</v>
      </c>
      <c r="R721" s="0">
        <f>'Production Log'!L721</f>
        <v/>
      </c>
      <c r="S721" s="0" t="s">
        <v>177</v>
      </c>
      <c r="T721" s="0">
        <f>'Production Log'!M721</f>
        <v/>
      </c>
      <c r="U721" s="204">
        <f>'Production Log'!K721</f>
        <v/>
      </c>
      <c r="V721" s="204" t="n">
        <v>98006443</v>
      </c>
    </row>
    <row r="722">
      <c r="A722" s="0">
        <f>'Production Log'!A722</f>
        <v/>
      </c>
      <c r="B722" s="0">
        <f>'Production Log'!B722</f>
        <v/>
      </c>
      <c r="C722" s="0">
        <f>'Production Log'!F722</f>
        <v/>
      </c>
      <c r="D722" s="0">
        <f>'Production Log'!W722</f>
        <v/>
      </c>
      <c r="E722" s="0">
        <f>'Production Log'!X722</f>
        <v/>
      </c>
      <c r="F722" s="0">
        <f>'Production Log'!Y722</f>
        <v/>
      </c>
      <c r="G722" s="0">
        <f>'Production Log'!Z722</f>
        <v/>
      </c>
      <c r="H722" s="0">
        <f>'Production Log'!C722</f>
        <v/>
      </c>
      <c r="I722" s="0">
        <f>IF(B722="Sold", "yes", IF(LEN(F722)&gt;1,IF(LEN(G722)&gt;1,IF(LEN(E722)&gt;1,IF(LEN(D722)&gt;1,"yes","no"),"no"),"no") ,"no"))</f>
        <v/>
      </c>
      <c r="J722" s="0">
        <f>IF(B722="Issues","yes", IF(B722="Cosmetic Issue", "yes", IF(B722="Perf Issue", "yes","")))</f>
        <v/>
      </c>
      <c r="K722" s="0">
        <f>IF(B722="Dead", "yes","")</f>
        <v/>
      </c>
      <c r="L722" s="0">
        <f>IF(K722="yes", "Dead", IF(LEN(D722)&lt;2,"Loose", (IF(B722="Sold","Shipped",IF(I722="yes","Assembled","Bonded")))))</f>
        <v/>
      </c>
      <c r="M722" s="0">
        <f>if(L722="Shipped",L722, IF(L722="Loose", L722, if(J722="yes", CONCATENATE("Pending ", L722), IF(I722="yes", IF(B722="Internal", "Internal", L722), IF(L722="Bonded", L722, CONCATENATE(L722, " Bonded"))))))</f>
        <v/>
      </c>
      <c r="N722" s="0">
        <f>if(len(C722)&lt;2, "", if(H722="yes", "certified", IF(ISERROR(SEARCH("TE",C722)), "PMI", "TE")))</f>
        <v/>
      </c>
      <c r="O722" s="0">
        <f>IF(L722="Shipped",'Production Log'!K722,"")</f>
        <v/>
      </c>
      <c r="P722" s="0">
        <f>IF(ISERROR(SEARCH("Bonded", M722)), CONCATENATE(M722," ", N722), M722)</f>
        <v/>
      </c>
      <c r="Q722" s="0" t="s">
        <v>173</v>
      </c>
      <c r="R722" s="0">
        <f>'Production Log'!L722</f>
        <v/>
      </c>
      <c r="S722" s="0" t="s">
        <v>163</v>
      </c>
      <c r="T722" s="0">
        <f>'Production Log'!M722</f>
        <v/>
      </c>
      <c r="U722" s="204">
        <f>'Production Log'!K722</f>
        <v/>
      </c>
      <c r="Y722" s="0" t="s">
        <v>178</v>
      </c>
    </row>
    <row r="723">
      <c r="A723" s="0">
        <f>'Production Log'!A723</f>
        <v/>
      </c>
      <c r="B723" s="0">
        <f>'Production Log'!B723</f>
        <v/>
      </c>
      <c r="C723" s="0">
        <f>'Production Log'!F723</f>
        <v/>
      </c>
      <c r="D723" s="0">
        <f>'Production Log'!W723</f>
        <v/>
      </c>
      <c r="E723" s="0">
        <f>'Production Log'!X723</f>
        <v/>
      </c>
      <c r="F723" s="0">
        <f>'Production Log'!Y723</f>
        <v/>
      </c>
      <c r="G723" s="0">
        <f>'Production Log'!Z723</f>
        <v/>
      </c>
      <c r="H723" s="0">
        <f>'Production Log'!C723</f>
        <v/>
      </c>
      <c r="I723" s="0">
        <f>IF(B723="Sold", "yes", IF(LEN(F723)&gt;1,IF(LEN(G723)&gt;1,IF(LEN(E723)&gt;1,IF(LEN(D723)&gt;1,"yes","no"),"no"),"no") ,"no"))</f>
        <v/>
      </c>
      <c r="J723" s="0">
        <f>IF(B723="Issues","yes", IF(B723="Cosmetic Issue", "yes", IF(B723="Perf Issue", "yes","")))</f>
        <v/>
      </c>
      <c r="K723" s="0">
        <f>IF(B723="Dead", "yes","")</f>
        <v/>
      </c>
      <c r="L723" s="0">
        <f>IF(K723="yes", "Dead", IF(LEN(D723)&lt;2,"Loose", (IF(B723="Sold","Shipped",IF(I723="yes","Assembled","Bonded")))))</f>
        <v/>
      </c>
      <c r="M723" s="0">
        <f>if(L723="Shipped",L723, IF(L723="Loose", L723, if(J723="yes", CONCATENATE("Pending ", L723), IF(I723="yes", IF(B723="Internal", "Internal", L723), IF(L723="Bonded", L723, CONCATENATE(L723, " Bonded"))))))</f>
        <v/>
      </c>
      <c r="N723" s="0">
        <f>if(len(C723)&lt;2, "", if(H723="yes", "certified", IF(ISERROR(SEARCH("TE",C723)), "PMI", "TE")))</f>
        <v/>
      </c>
      <c r="O723" s="0">
        <f>IF(L723="Shipped",'Production Log'!K723,"")</f>
        <v/>
      </c>
      <c r="P723" s="0">
        <f>IF(ISERROR(SEARCH("Bonded", M723)), CONCATENATE(M723," ", N723), M723)</f>
        <v/>
      </c>
      <c r="Q723" s="0" t="s">
        <v>173</v>
      </c>
      <c r="R723" s="0">
        <f>'Production Log'!L723</f>
        <v/>
      </c>
      <c r="S723" s="0" t="s">
        <v>151</v>
      </c>
      <c r="T723" s="0">
        <f>'Production Log'!M723</f>
        <v/>
      </c>
      <c r="U723" s="204">
        <f>'Production Log'!K723</f>
        <v/>
      </c>
      <c r="V723" s="204" t="n">
        <v>98006457</v>
      </c>
    </row>
    <row r="724">
      <c r="A724" s="0">
        <f>'Production Log'!A724</f>
        <v/>
      </c>
      <c r="B724" s="0">
        <f>'Production Log'!B724</f>
        <v/>
      </c>
      <c r="C724" s="0">
        <f>'Production Log'!F724</f>
        <v/>
      </c>
      <c r="D724" s="0">
        <f>'Production Log'!W724</f>
        <v/>
      </c>
      <c r="E724" s="0">
        <f>'Production Log'!X724</f>
        <v/>
      </c>
      <c r="F724" s="0">
        <f>'Production Log'!Y724</f>
        <v/>
      </c>
      <c r="G724" s="0">
        <f>'Production Log'!Z724</f>
        <v/>
      </c>
      <c r="H724" s="0">
        <f>'Production Log'!C724</f>
        <v/>
      </c>
      <c r="I724" s="0">
        <f>IF(B724="Sold", "yes", IF(LEN(F724)&gt;1,IF(LEN(G724)&gt;1,IF(LEN(E724)&gt;1,IF(LEN(D724)&gt;1,"yes","no"),"no"),"no") ,"no"))</f>
        <v/>
      </c>
      <c r="J724" s="0">
        <f>IF(B724="Issues","yes", IF(B724="Cosmetic Issue", "yes", IF(B724="Perf Issue", "yes","")))</f>
        <v/>
      </c>
      <c r="K724" s="0">
        <f>IF(B724="Dead", "yes","")</f>
        <v/>
      </c>
      <c r="L724" s="0">
        <f>IF(K724="yes", "Dead", IF(LEN(D724)&lt;2,"Loose", (IF(B724="Sold","Shipped",IF(I724="yes","Assembled","Bonded")))))</f>
        <v/>
      </c>
      <c r="M724" s="0">
        <f>if(L724="Shipped",L724, IF(L724="Loose", L724, if(J724="yes", CONCATENATE("Pending ", L724), IF(I724="yes", IF(B724="Internal", "Internal", L724), IF(L724="Bonded", L724, CONCATENATE(L724, " Bonded"))))))</f>
        <v/>
      </c>
      <c r="N724" s="0">
        <f>if(len(C724)&lt;2, "", if(H724="yes", "certified", IF(ISERROR(SEARCH("TE",C724)), "PMI", "TE")))</f>
        <v/>
      </c>
      <c r="O724" s="0">
        <f>IF(L724="Shipped",'Production Log'!K724,"")</f>
        <v/>
      </c>
      <c r="P724" s="0">
        <f>IF(ISERROR(SEARCH("Bonded", M724)), CONCATENATE(M724," ", N724), M724)</f>
        <v/>
      </c>
      <c r="Q724" s="0" t="s">
        <v>173</v>
      </c>
      <c r="R724" s="0">
        <f>'Production Log'!L724</f>
        <v/>
      </c>
      <c r="S724" s="0" t="s">
        <v>151</v>
      </c>
      <c r="T724" s="0">
        <f>'Production Log'!M724</f>
        <v/>
      </c>
      <c r="U724" s="204">
        <f>'Production Log'!K724</f>
        <v/>
      </c>
      <c r="V724" s="204" t="n">
        <v>98006457</v>
      </c>
    </row>
    <row r="725">
      <c r="A725" s="0">
        <f>'Production Log'!A725</f>
        <v/>
      </c>
      <c r="B725" s="0">
        <f>'Production Log'!B725</f>
        <v/>
      </c>
      <c r="C725" s="0">
        <f>'Production Log'!F725</f>
        <v/>
      </c>
      <c r="D725" s="0">
        <f>'Production Log'!W725</f>
        <v/>
      </c>
      <c r="E725" s="0">
        <f>'Production Log'!X725</f>
        <v/>
      </c>
      <c r="F725" s="0">
        <f>'Production Log'!Y725</f>
        <v/>
      </c>
      <c r="G725" s="0">
        <f>'Production Log'!Z725</f>
        <v/>
      </c>
      <c r="H725" s="0">
        <f>'Production Log'!C725</f>
        <v/>
      </c>
      <c r="I725" s="0">
        <f>IF(B725="Sold", "yes", IF(LEN(F725)&gt;1,IF(LEN(G725)&gt;1,IF(LEN(E725)&gt;1,IF(LEN(D725)&gt;1,"yes","no"),"no"),"no") ,"no"))</f>
        <v/>
      </c>
      <c r="J725" s="0">
        <f>IF(B725="Issues","yes", IF(B725="Cosmetic Issue", "yes", IF(B725="Perf Issue", "yes","")))</f>
        <v/>
      </c>
      <c r="K725" s="0">
        <f>IF(B725="Dead", "yes","")</f>
        <v/>
      </c>
      <c r="L725" s="0">
        <f>IF(K725="yes", "Dead", IF(LEN(D725)&lt;2,"Loose", (IF(B725="Sold","Shipped",IF(I725="yes","Assembled","Bonded")))))</f>
        <v/>
      </c>
      <c r="M725" s="0">
        <f>if(L725="Shipped",L725, IF(L725="Loose", L725, if(J725="yes", CONCATENATE("Pending ", L725), IF(I725="yes", IF(B725="Internal", "Internal", L725), IF(L725="Bonded", L725, CONCATENATE(L725, " Bonded"))))))</f>
        <v/>
      </c>
      <c r="N725" s="0">
        <f>if(len(C725)&lt;2, "", if(H725="yes", "certified", IF(ISERROR(SEARCH("TE",C725)), "PMI", "TE")))</f>
        <v/>
      </c>
      <c r="O725" s="0">
        <f>IF(L725="Shipped",'Production Log'!K725,"")</f>
        <v/>
      </c>
      <c r="P725" s="0">
        <f>IF(ISERROR(SEARCH("Bonded", M725)), CONCATENATE(M725," ", N725), M725)</f>
        <v/>
      </c>
      <c r="Q725" s="0" t="s">
        <v>173</v>
      </c>
      <c r="R725" s="0">
        <f>'Production Log'!L725</f>
        <v/>
      </c>
      <c r="S725" s="0" t="s">
        <v>151</v>
      </c>
      <c r="T725" s="0">
        <f>'Production Log'!M725</f>
        <v/>
      </c>
      <c r="U725" s="204">
        <f>'Production Log'!K725</f>
        <v/>
      </c>
      <c r="V725" s="204" t="n">
        <v>98006457</v>
      </c>
    </row>
    <row r="726">
      <c r="A726" s="0">
        <f>'Production Log'!A726</f>
        <v/>
      </c>
      <c r="B726" s="0">
        <f>'Production Log'!B726</f>
        <v/>
      </c>
      <c r="C726" s="0">
        <f>'Production Log'!F726</f>
        <v/>
      </c>
      <c r="D726" s="0">
        <f>'Production Log'!W726</f>
        <v/>
      </c>
      <c r="E726" s="0">
        <f>'Production Log'!X726</f>
        <v/>
      </c>
      <c r="F726" s="0">
        <f>'Production Log'!Y726</f>
        <v/>
      </c>
      <c r="G726" s="0">
        <f>'Production Log'!Z726</f>
        <v/>
      </c>
      <c r="H726" s="0">
        <f>'Production Log'!C726</f>
        <v/>
      </c>
      <c r="I726" s="0">
        <f>IF(B726="Sold", "yes", IF(LEN(F726)&gt;1,IF(LEN(G726)&gt;1,IF(LEN(E726)&gt;1,IF(LEN(D726)&gt;1,"yes","no"),"no"),"no") ,"no"))</f>
        <v/>
      </c>
      <c r="J726" s="0">
        <f>IF(B726="Issues","yes", IF(B726="Cosmetic Issue", "yes", IF(B726="Perf Issue", "yes","")))</f>
        <v/>
      </c>
      <c r="K726" s="0">
        <f>IF(B726="Dead", "yes","")</f>
        <v/>
      </c>
      <c r="L726" s="0">
        <f>IF(K726="yes", "Dead", IF(LEN(D726)&lt;2,"Loose", (IF(B726="Sold","Shipped",IF(I726="yes","Assembled","Bonded")))))</f>
        <v/>
      </c>
      <c r="M726" s="0">
        <f>if(L726="Shipped",L726, IF(L726="Loose", L726, if(J726="yes", CONCATENATE("Pending ", L726), IF(I726="yes", IF(B726="Internal", "Internal", L726), IF(L726="Bonded", L726, CONCATENATE(L726, " Bonded"))))))</f>
        <v/>
      </c>
      <c r="N726" s="0">
        <f>if(len(C726)&lt;2, "", if(H726="yes", "certified", IF(ISERROR(SEARCH("TE",C726)), "PMI", "TE")))</f>
        <v/>
      </c>
      <c r="O726" s="0">
        <f>IF(L726="Shipped",'Production Log'!K726,"")</f>
        <v/>
      </c>
      <c r="P726" s="0">
        <f>IF(ISERROR(SEARCH("Bonded", M726)), CONCATENATE(M726," ", N726), M726)</f>
        <v/>
      </c>
      <c r="Q726" s="0" t="s">
        <v>173</v>
      </c>
      <c r="R726" s="0">
        <f>'Production Log'!L726</f>
        <v/>
      </c>
      <c r="S726" s="0" t="n"/>
      <c r="T726" s="0">
        <f>'Production Log'!M726</f>
        <v/>
      </c>
      <c r="U726" s="204">
        <f>'Production Log'!K726</f>
        <v/>
      </c>
      <c r="W726" s="204" t="s">
        <v>154</v>
      </c>
    </row>
    <row r="727">
      <c r="A727" s="0">
        <f>'Production Log'!A727</f>
        <v/>
      </c>
      <c r="B727" s="0">
        <f>'Production Log'!B727</f>
        <v/>
      </c>
      <c r="C727" s="0">
        <f>'Production Log'!F727</f>
        <v/>
      </c>
      <c r="D727" s="0">
        <f>'Production Log'!W727</f>
        <v/>
      </c>
      <c r="E727" s="0">
        <f>'Production Log'!X727</f>
        <v/>
      </c>
      <c r="F727" s="0">
        <f>'Production Log'!Y727</f>
        <v/>
      </c>
      <c r="G727" s="0">
        <f>'Production Log'!Z727</f>
        <v/>
      </c>
      <c r="H727" s="0">
        <f>'Production Log'!C727</f>
        <v/>
      </c>
      <c r="I727" s="0">
        <f>IF(B727="Sold", "yes", IF(LEN(F727)&gt;1,IF(LEN(G727)&gt;1,IF(LEN(E727)&gt;1,IF(LEN(D727)&gt;1,"yes","no"),"no"),"no") ,"no"))</f>
        <v/>
      </c>
      <c r="J727" s="0">
        <f>IF(B727="Issues","yes", IF(B727="Cosmetic Issue", "yes", IF(B727="Perf Issue", "yes","")))</f>
        <v/>
      </c>
      <c r="K727" s="0">
        <f>IF(B727="Dead", "yes","")</f>
        <v/>
      </c>
      <c r="L727" s="0">
        <f>IF(K727="yes", "Dead", IF(LEN(D727)&lt;2,"Loose", (IF(B727="Sold","Shipped",IF(I727="yes","Assembled","Bonded")))))</f>
        <v/>
      </c>
      <c r="M727" s="0">
        <f>if(L727="Shipped",L727, IF(L727="Loose", L727, if(J727="yes", CONCATENATE("Pending ", L727), IF(I727="yes", IF(B727="Internal", "Internal", L727), IF(L727="Bonded", L727, CONCATENATE(L727, " Bonded"))))))</f>
        <v/>
      </c>
      <c r="N727" s="0">
        <f>if(len(C727)&lt;2, "", if(H727="yes", "certified", IF(ISERROR(SEARCH("TE",C727)), "PMI", "TE")))</f>
        <v/>
      </c>
      <c r="O727" s="0">
        <f>IF(L727="Shipped",'Production Log'!K727,"")</f>
        <v/>
      </c>
      <c r="P727" s="0">
        <f>IF(ISERROR(SEARCH("Bonded", M727)), CONCATENATE(M727," ", N727), M727)</f>
        <v/>
      </c>
      <c r="Q727" s="0" t="s">
        <v>173</v>
      </c>
      <c r="R727" s="0">
        <f>'Production Log'!L727</f>
        <v/>
      </c>
      <c r="T727" s="0">
        <f>'Production Log'!M727</f>
        <v/>
      </c>
      <c r="U727" s="204">
        <f>'Production Log'!K727</f>
        <v/>
      </c>
      <c r="W727" s="204" t="s">
        <v>154</v>
      </c>
    </row>
    <row r="728">
      <c r="A728" s="0">
        <f>'Production Log'!A728</f>
        <v/>
      </c>
      <c r="B728" s="0">
        <f>'Production Log'!B728</f>
        <v/>
      </c>
      <c r="C728" s="0">
        <f>'Production Log'!F728</f>
        <v/>
      </c>
      <c r="D728" s="0">
        <f>'Production Log'!W728</f>
        <v/>
      </c>
      <c r="E728" s="0">
        <f>'Production Log'!X728</f>
        <v/>
      </c>
      <c r="F728" s="0">
        <f>'Production Log'!Y728</f>
        <v/>
      </c>
      <c r="G728" s="0">
        <f>'Production Log'!Z728</f>
        <v/>
      </c>
      <c r="H728" s="0">
        <f>'Production Log'!C728</f>
        <v/>
      </c>
      <c r="I728" s="0">
        <f>IF(B728="Sold", "yes", IF(LEN(F728)&gt;1,IF(LEN(G728)&gt;1,IF(LEN(E728)&gt;1,IF(LEN(D728)&gt;1,"yes","no"),"no"),"no") ,"no"))</f>
        <v/>
      </c>
      <c r="J728" s="0">
        <f>IF(B728="Issues","yes", IF(B728="Cosmetic Issue", "yes", IF(B728="Perf Issue", "yes","")))</f>
        <v/>
      </c>
      <c r="K728" s="0">
        <f>IF(B728="Dead", "yes","")</f>
        <v/>
      </c>
      <c r="L728" s="0">
        <f>IF(K728="yes", "Dead", IF(LEN(D728)&lt;2,"Loose", (IF(B728="Sold","Shipped",IF(I728="yes","Assembled","Bonded")))))</f>
        <v/>
      </c>
      <c r="M728" s="0">
        <f>if(L728="Shipped",L728, IF(L728="Loose", L728, if(J728="yes", CONCATENATE("Pending ", L728), IF(I728="yes", IF(B728="Internal", "Internal", L728), IF(L728="Bonded", L728, CONCATENATE(L728, " Bonded"))))))</f>
        <v/>
      </c>
      <c r="N728" s="0">
        <f>if(len(C728)&lt;2, "", if(H728="yes", "certified", IF(ISERROR(SEARCH("TE",C728)), "PMI", "TE")))</f>
        <v/>
      </c>
      <c r="O728" s="0">
        <f>IF(L728="Shipped",'Production Log'!K728,"")</f>
        <v/>
      </c>
      <c r="P728" s="0">
        <f>IF(ISERROR(SEARCH("Bonded", M728)), CONCATENATE(M728," ", N728), M728)</f>
        <v/>
      </c>
      <c r="Q728" s="0" t="s">
        <v>173</v>
      </c>
      <c r="R728" s="0">
        <f>'Production Log'!L728</f>
        <v/>
      </c>
      <c r="S728" s="0" t="s">
        <v>151</v>
      </c>
      <c r="T728" s="0">
        <f>'Production Log'!M728</f>
        <v/>
      </c>
      <c r="U728" s="204">
        <f>'Production Log'!K728</f>
        <v/>
      </c>
      <c r="V728" s="204" t="n">
        <v>98006457</v>
      </c>
    </row>
    <row r="729">
      <c r="A729" s="0">
        <f>'Production Log'!A729</f>
        <v/>
      </c>
      <c r="B729" s="0">
        <f>'Production Log'!B729</f>
        <v/>
      </c>
      <c r="C729" s="0">
        <f>'Production Log'!F729</f>
        <v/>
      </c>
      <c r="D729" s="0">
        <f>'Production Log'!W729</f>
        <v/>
      </c>
      <c r="E729" s="0">
        <f>'Production Log'!X729</f>
        <v/>
      </c>
      <c r="F729" s="0">
        <f>'Production Log'!Y729</f>
        <v/>
      </c>
      <c r="G729" s="0">
        <f>'Production Log'!Z729</f>
        <v/>
      </c>
      <c r="H729" s="0">
        <f>'Production Log'!C729</f>
        <v/>
      </c>
      <c r="I729" s="0">
        <f>IF(B729="Sold", "yes", IF(LEN(F729)&gt;1,IF(LEN(G729)&gt;1,IF(LEN(E729)&gt;1,IF(LEN(D729)&gt;1,"yes","no"),"no"),"no") ,"no"))</f>
        <v/>
      </c>
      <c r="J729" s="0">
        <f>IF(B729="Issues","yes", IF(B729="Cosmetic Issue", "yes", IF(B729="Perf Issue", "yes","")))</f>
        <v/>
      </c>
      <c r="K729" s="0">
        <f>IF(B729="Dead", "yes","")</f>
        <v/>
      </c>
      <c r="L729" s="0">
        <f>IF(K729="yes", "Dead", IF(LEN(D729)&lt;2,"Loose", (IF(B729="Sold","Shipped",IF(I729="yes","Assembled","Bonded")))))</f>
        <v/>
      </c>
      <c r="M729" s="0">
        <f>if(L729="Shipped",L729, IF(L729="Loose", L729, if(J729="yes", CONCATENATE("Pending ", L729), IF(I729="yes", IF(B729="Internal", "Internal", L729), IF(L729="Bonded", L729, CONCATENATE(L729, " Bonded"))))))</f>
        <v/>
      </c>
      <c r="N729" s="0">
        <f>if(len(C729)&lt;2, "", if(H729="yes", "certified", IF(ISERROR(SEARCH("TE",C729)), "PMI", "TE")))</f>
        <v/>
      </c>
      <c r="O729" s="0">
        <f>IF(L729="Shipped",'Production Log'!K729,"")</f>
        <v/>
      </c>
      <c r="P729" s="0">
        <f>IF(ISERROR(SEARCH("Bonded", M729)), CONCATENATE(M729," ", N729), M729)</f>
        <v/>
      </c>
      <c r="Q729" s="0" t="s">
        <v>179</v>
      </c>
      <c r="R729" s="0">
        <f>'Production Log'!L729</f>
        <v/>
      </c>
      <c r="S729" s="0" t="s">
        <v>151</v>
      </c>
      <c r="T729" s="0">
        <f>'Production Log'!M729</f>
        <v/>
      </c>
      <c r="U729" s="204">
        <f>'Production Log'!K729</f>
        <v/>
      </c>
      <c r="V729" s="204" t="n">
        <v>98006457</v>
      </c>
    </row>
    <row r="730">
      <c r="A730" s="0">
        <f>'Production Log'!A730</f>
        <v/>
      </c>
      <c r="B730" s="0">
        <f>'Production Log'!B730</f>
        <v/>
      </c>
      <c r="C730" s="0">
        <f>'Production Log'!F730</f>
        <v/>
      </c>
      <c r="D730" s="0">
        <f>'Production Log'!W730</f>
        <v/>
      </c>
      <c r="E730" s="0">
        <f>'Production Log'!X730</f>
        <v/>
      </c>
      <c r="F730" s="0">
        <f>'Production Log'!Y730</f>
        <v/>
      </c>
      <c r="G730" s="0">
        <f>'Production Log'!Z730</f>
        <v/>
      </c>
      <c r="H730" s="0">
        <f>'Production Log'!C730</f>
        <v/>
      </c>
      <c r="I730" s="0">
        <f>IF(B730="Sold", "yes", IF(LEN(F730)&gt;1,IF(LEN(G730)&gt;1,IF(LEN(E730)&gt;1,IF(LEN(D730)&gt;1,"yes","no"),"no"),"no") ,"no"))</f>
        <v/>
      </c>
      <c r="J730" s="0">
        <f>IF(B730="Issues","yes", IF(B730="Cosmetic Issue", "yes", IF(B730="Perf Issue", "yes","")))</f>
        <v/>
      </c>
      <c r="K730" s="0">
        <f>IF(B730="Dead", "yes","")</f>
        <v/>
      </c>
      <c r="L730" s="0">
        <f>IF(K730="yes", "Dead", IF(LEN(D730)&lt;2,"Loose", (IF(B730="Sold","Shipped",IF(I730="yes","Assembled","Bonded")))))</f>
        <v/>
      </c>
      <c r="M730" s="0">
        <f>if(L730="Shipped",L730, IF(L730="Loose", L730, if(J730="yes", CONCATENATE("Pending ", L730), IF(I730="yes", IF(B730="Internal", "Internal", L730), IF(L730="Bonded", L730, CONCATENATE(L730, " Bonded"))))))</f>
        <v/>
      </c>
      <c r="N730" s="0">
        <f>if(len(C730)&lt;2, "", if(H730="yes", "certified", IF(ISERROR(SEARCH("TE",C730)), "PMI", "TE")))</f>
        <v/>
      </c>
      <c r="O730" s="0">
        <f>IF(L730="Shipped",'Production Log'!K730,"")</f>
        <v/>
      </c>
      <c r="P730" s="0">
        <f>IF(ISERROR(SEARCH("Bonded", M730)), CONCATENATE(M730," ", N730), M730)</f>
        <v/>
      </c>
      <c r="Q730" s="0" t="s">
        <v>179</v>
      </c>
      <c r="R730" s="0">
        <f>'Production Log'!L730</f>
        <v/>
      </c>
      <c r="S730" s="0" t="s">
        <v>151</v>
      </c>
      <c r="T730" s="0">
        <f>'Production Log'!M730</f>
        <v/>
      </c>
      <c r="U730" s="204">
        <f>'Production Log'!K730</f>
        <v/>
      </c>
      <c r="V730" s="204" t="n">
        <v>98006457</v>
      </c>
    </row>
    <row r="731">
      <c r="A731" s="0">
        <f>'Production Log'!A731</f>
        <v/>
      </c>
      <c r="B731" s="0">
        <f>'Production Log'!B731</f>
        <v/>
      </c>
      <c r="C731" s="0">
        <f>'Production Log'!F731</f>
        <v/>
      </c>
      <c r="D731" s="0">
        <f>'Production Log'!W731</f>
        <v/>
      </c>
      <c r="E731" s="0">
        <f>'Production Log'!X731</f>
        <v/>
      </c>
      <c r="F731" s="0">
        <f>'Production Log'!Y731</f>
        <v/>
      </c>
      <c r="G731" s="0">
        <f>'Production Log'!Z731</f>
        <v/>
      </c>
      <c r="H731" s="0">
        <f>'Production Log'!C731</f>
        <v/>
      </c>
      <c r="I731" s="0">
        <f>IF(B731="Sold", "yes", IF(LEN(F731)&gt;1,IF(LEN(G731)&gt;1,IF(LEN(E731)&gt;1,IF(LEN(D731)&gt;1,"yes","no"),"no"),"no") ,"no"))</f>
        <v/>
      </c>
      <c r="J731" s="0">
        <f>IF(B731="Issues","yes", IF(B731="Cosmetic Issue", "yes", IF(B731="Perf Issue", "yes","")))</f>
        <v/>
      </c>
      <c r="K731" s="0">
        <f>IF(B731="Dead", "yes","")</f>
        <v/>
      </c>
      <c r="L731" s="0">
        <f>IF(K731="yes", "Dead", IF(LEN(D731)&lt;2,"Loose", (IF(B731="Sold","Shipped",IF(I731="yes","Assembled","Bonded")))))</f>
        <v/>
      </c>
      <c r="M731" s="0">
        <f>if(L731="Shipped",L731, IF(L731="Loose", L731, if(J731="yes", CONCATENATE("Pending ", L731), IF(I731="yes", IF(B731="Internal", "Internal", L731), IF(L731="Bonded", L731, CONCATENATE(L731, " Bonded"))))))</f>
        <v/>
      </c>
      <c r="N731" s="0">
        <f>if(len(C731)&lt;2, "", if(H731="yes", "certified", IF(ISERROR(SEARCH("TE",C731)), "PMI", "TE")))</f>
        <v/>
      </c>
      <c r="O731" s="0">
        <f>IF(L731="Shipped",'Production Log'!K731,"")</f>
        <v/>
      </c>
      <c r="P731" s="0">
        <f>IF(ISERROR(SEARCH("Bonded", M731)), CONCATENATE(M731," ", N731), M731)</f>
        <v/>
      </c>
      <c r="Q731" s="0" t="s">
        <v>179</v>
      </c>
      <c r="R731" s="0">
        <f>'Production Log'!L731</f>
        <v/>
      </c>
      <c r="S731" s="0" t="s">
        <v>123</v>
      </c>
      <c r="T731" s="0">
        <f>'Production Log'!M731</f>
        <v/>
      </c>
      <c r="U731" s="204">
        <f>'Production Log'!K731</f>
        <v/>
      </c>
      <c r="V731" s="204" t="n">
        <v>21004606</v>
      </c>
      <c r="Y731" s="0" t="s">
        <v>180</v>
      </c>
    </row>
    <row r="732">
      <c r="A732" s="0">
        <f>'Production Log'!A732</f>
        <v/>
      </c>
      <c r="B732" s="0">
        <f>'Production Log'!B732</f>
        <v/>
      </c>
      <c r="C732" s="0">
        <f>'Production Log'!F732</f>
        <v/>
      </c>
      <c r="D732" s="0">
        <f>'Production Log'!W732</f>
        <v/>
      </c>
      <c r="E732" s="0">
        <f>'Production Log'!X732</f>
        <v/>
      </c>
      <c r="F732" s="0">
        <f>'Production Log'!Y732</f>
        <v/>
      </c>
      <c r="G732" s="0">
        <f>'Production Log'!Z732</f>
        <v/>
      </c>
      <c r="H732" s="0">
        <f>'Production Log'!C732</f>
        <v/>
      </c>
      <c r="I732" s="0">
        <f>IF(B732="Sold", "yes", IF(LEN(F732)&gt;1,IF(LEN(G732)&gt;1,IF(LEN(E732)&gt;1,IF(LEN(D732)&gt;1,"yes","no"),"no"),"no") ,"no"))</f>
        <v/>
      </c>
      <c r="J732" s="0">
        <f>IF(B732="Issues","yes", IF(B732="Cosmetic Issue", "yes", IF(B732="Perf Issue", "yes","")))</f>
        <v/>
      </c>
      <c r="K732" s="0">
        <f>IF(B732="Dead", "yes","")</f>
        <v/>
      </c>
      <c r="L732" s="0">
        <f>IF(K732="yes", "Dead", IF(LEN(D732)&lt;2,"Loose", (IF(B732="Sold","Shipped",IF(I732="yes","Assembled","Bonded")))))</f>
        <v/>
      </c>
      <c r="M732" s="0">
        <f>if(L732="Shipped",L732, IF(L732="Loose", L732, if(J732="yes", CONCATENATE("Pending ", L732), IF(I732="yes", IF(B732="Internal", "Internal", L732), IF(L732="Bonded", L732, CONCATENATE(L732, " Bonded"))))))</f>
        <v/>
      </c>
      <c r="N732" s="0">
        <f>if(len(C732)&lt;2, "", if(H732="yes", "certified", IF(ISERROR(SEARCH("TE",C732)), "PMI", "TE")))</f>
        <v/>
      </c>
      <c r="O732" s="0">
        <f>IF(L732="Shipped",'Production Log'!K732,"")</f>
        <v/>
      </c>
      <c r="P732" s="0">
        <f>IF(ISERROR(SEARCH("Bonded", M732)), CONCATENATE(M732," ", N732), M732)</f>
        <v/>
      </c>
      <c r="Q732" s="0" t="s">
        <v>173</v>
      </c>
      <c r="R732" s="0">
        <f>'Production Log'!L732</f>
        <v/>
      </c>
      <c r="S732" s="0" t="s">
        <v>169</v>
      </c>
      <c r="T732" s="0">
        <f>'Production Log'!M732</f>
        <v/>
      </c>
      <c r="U732" s="204">
        <f>'Production Log'!K732</f>
        <v/>
      </c>
      <c r="V732" s="0" t="s">
        <v>176</v>
      </c>
      <c r="Y732" s="0" t="s">
        <v>181</v>
      </c>
    </row>
    <row r="733">
      <c r="A733" s="0">
        <f>'Production Log'!A733</f>
        <v/>
      </c>
      <c r="B733" s="0">
        <f>'Production Log'!B733</f>
        <v/>
      </c>
      <c r="C733" s="0">
        <f>'Production Log'!F733</f>
        <v/>
      </c>
      <c r="D733" s="0">
        <f>'Production Log'!W733</f>
        <v/>
      </c>
      <c r="E733" s="0">
        <f>'Production Log'!X733</f>
        <v/>
      </c>
      <c r="F733" s="0">
        <f>'Production Log'!Y733</f>
        <v/>
      </c>
      <c r="G733" s="0">
        <f>'Production Log'!Z733</f>
        <v/>
      </c>
      <c r="H733" s="0">
        <f>'Production Log'!C733</f>
        <v/>
      </c>
      <c r="I733" s="0">
        <f>IF(B733="Sold", "yes", IF(LEN(F733)&gt;1,IF(LEN(G733)&gt;1,IF(LEN(E733)&gt;1,IF(LEN(D733)&gt;1,"yes","no"),"no"),"no") ,"no"))</f>
        <v/>
      </c>
      <c r="J733" s="0">
        <f>IF(B733="Issues","yes", IF(B733="Cosmetic Issue", "yes", IF(B733="Perf Issue", "yes","")))</f>
        <v/>
      </c>
      <c r="K733" s="0">
        <f>IF(B733="Dead", "yes","")</f>
        <v/>
      </c>
      <c r="L733" s="0">
        <f>IF(K733="yes", "Dead", IF(LEN(D733)&lt;2,"Loose", (IF(B733="Sold","Shipped",IF(I733="yes","Assembled","Bonded")))))</f>
        <v/>
      </c>
      <c r="M733" s="0">
        <f>if(L733="Shipped",L733, IF(L733="Loose", L733, if(J733="yes", CONCATENATE("Pending ", L733), IF(I733="yes", IF(B733="Internal", "Internal", L733), IF(L733="Bonded", L733, CONCATENATE(L733, " Bonded"))))))</f>
        <v/>
      </c>
      <c r="N733" s="0">
        <f>if(len(C733)&lt;2, "", if(H733="yes", "certified", IF(ISERROR(SEARCH("TE",C733)), "PMI", "TE")))</f>
        <v/>
      </c>
      <c r="O733" s="0">
        <f>IF(L733="Shipped",'Production Log'!K733,"")</f>
        <v/>
      </c>
      <c r="P733" s="0">
        <f>IF(ISERROR(SEARCH("Bonded", M733)), CONCATENATE(M733," ", N733), M733)</f>
        <v/>
      </c>
      <c r="Q733" s="0" t="s">
        <v>182</v>
      </c>
      <c r="R733" s="0">
        <f>'Production Log'!L733</f>
        <v/>
      </c>
      <c r="S733" s="0" t="s">
        <v>183</v>
      </c>
      <c r="T733" s="0">
        <f>'Production Log'!M733</f>
        <v/>
      </c>
      <c r="U733" s="204">
        <f>'Production Log'!K733</f>
        <v/>
      </c>
      <c r="V733" s="204" t="n">
        <v>98006457</v>
      </c>
    </row>
    <row r="734">
      <c r="A734" s="0">
        <f>'Production Log'!A734</f>
        <v/>
      </c>
      <c r="B734" s="0">
        <f>'Production Log'!B734</f>
        <v/>
      </c>
      <c r="C734" s="0">
        <f>'Production Log'!F734</f>
        <v/>
      </c>
      <c r="D734" s="0">
        <f>'Production Log'!W734</f>
        <v/>
      </c>
      <c r="E734" s="0">
        <f>'Production Log'!X734</f>
        <v/>
      </c>
      <c r="F734" s="0">
        <f>'Production Log'!Y734</f>
        <v/>
      </c>
      <c r="G734" s="0">
        <f>'Production Log'!Z734</f>
        <v/>
      </c>
      <c r="H734" s="0">
        <f>'Production Log'!C734</f>
        <v/>
      </c>
      <c r="I734" s="0">
        <f>IF(B734="Sold", "yes", IF(LEN(F734)&gt;1,IF(LEN(G734)&gt;1,IF(LEN(E734)&gt;1,IF(LEN(D734)&gt;1,"yes","no"),"no"),"no") ,"no"))</f>
        <v/>
      </c>
      <c r="J734" s="0">
        <f>IF(B734="Issues","yes", IF(B734="Cosmetic Issue", "yes", IF(B734="Perf Issue", "yes","")))</f>
        <v/>
      </c>
      <c r="K734" s="0">
        <f>IF(B734="Dead", "yes","")</f>
        <v/>
      </c>
      <c r="L734" s="0">
        <f>IF(K734="yes", "Dead", IF(LEN(D734)&lt;2,"Loose", (IF(B734="Sold","Shipped",IF(I734="yes","Assembled","Bonded")))))</f>
        <v/>
      </c>
      <c r="M734" s="0">
        <f>if(L734="Shipped",L734, IF(L734="Loose", L734, if(J734="yes", CONCATENATE("Pending ", L734), IF(I734="yes", IF(B734="Internal", "Internal", L734), IF(L734="Bonded", L734, CONCATENATE(L734, " Bonded"))))))</f>
        <v/>
      </c>
      <c r="N734" s="0">
        <f>if(len(C734)&lt;2, "", if(H734="yes", "certified", IF(ISERROR(SEARCH("TE",C734)), "PMI", "TE")))</f>
        <v/>
      </c>
      <c r="O734" s="0">
        <f>IF(L734="Shipped",'Production Log'!K734,"")</f>
        <v/>
      </c>
      <c r="P734" s="0">
        <f>IF(ISERROR(SEARCH("Bonded", M734)), CONCATENATE(M734," ", N734), M734)</f>
        <v/>
      </c>
      <c r="Q734" s="0" t="s">
        <v>182</v>
      </c>
      <c r="R734" s="0">
        <f>'Production Log'!L734</f>
        <v/>
      </c>
      <c r="S734" s="0" t="s">
        <v>183</v>
      </c>
      <c r="T734" s="0">
        <f>'Production Log'!M734</f>
        <v/>
      </c>
      <c r="U734" s="204">
        <f>'Production Log'!K734</f>
        <v/>
      </c>
      <c r="V734" s="204" t="s">
        <v>184</v>
      </c>
      <c r="Y734" s="204" t="s">
        <v>185</v>
      </c>
    </row>
    <row r="735">
      <c r="A735" s="0">
        <f>'Production Log'!A735</f>
        <v/>
      </c>
      <c r="B735" s="0">
        <f>'Production Log'!B735</f>
        <v/>
      </c>
      <c r="C735" s="0">
        <f>'Production Log'!F735</f>
        <v/>
      </c>
      <c r="D735" s="0">
        <f>'Production Log'!W735</f>
        <v/>
      </c>
      <c r="E735" s="0">
        <f>'Production Log'!X735</f>
        <v/>
      </c>
      <c r="F735" s="0">
        <f>'Production Log'!Y735</f>
        <v/>
      </c>
      <c r="G735" s="0">
        <f>'Production Log'!Z735</f>
        <v/>
      </c>
      <c r="H735" s="0">
        <f>'Production Log'!C735</f>
        <v/>
      </c>
      <c r="I735" s="0">
        <f>IF(B735="Sold", "yes", IF(LEN(F735)&gt;1,IF(LEN(G735)&gt;1,IF(LEN(E735)&gt;1,IF(LEN(D735)&gt;1,"yes","no"),"no"),"no") ,"no"))</f>
        <v/>
      </c>
      <c r="J735" s="0">
        <f>IF(B735="Issues","yes", IF(B735="Cosmetic Issue", "yes", IF(B735="Perf Issue", "yes","")))</f>
        <v/>
      </c>
      <c r="K735" s="0">
        <f>IF(B735="Dead", "yes","")</f>
        <v/>
      </c>
      <c r="L735" s="0">
        <f>IF(K735="yes", "Dead", IF(LEN(D735)&lt;2,"Loose", (IF(B735="Sold","Shipped",IF(I735="yes","Assembled","Bonded")))))</f>
        <v/>
      </c>
      <c r="M735" s="0">
        <f>if(L735="Shipped",L735, IF(L735="Loose", L735, if(J735="yes", CONCATENATE("Pending ", L735), IF(I735="yes", IF(B735="Internal", "Internal", L735), IF(L735="Bonded", L735, CONCATENATE(L735, " Bonded"))))))</f>
        <v/>
      </c>
      <c r="N735" s="0">
        <f>if(len(C735)&lt;2, "", if(H735="yes", "certified", IF(ISERROR(SEARCH("TE",C735)), "PMI", "TE")))</f>
        <v/>
      </c>
      <c r="O735" s="0">
        <f>IF(L735="Shipped",'Production Log'!K735,"")</f>
        <v/>
      </c>
      <c r="P735" s="0">
        <f>IF(ISERROR(SEARCH("Bonded", M735)), CONCATENATE(M735," ", N735), M735)</f>
        <v/>
      </c>
      <c r="Q735" s="0" t="s">
        <v>182</v>
      </c>
      <c r="R735" s="0">
        <f>'Production Log'!L735</f>
        <v/>
      </c>
      <c r="S735" s="0" t="s">
        <v>183</v>
      </c>
      <c r="T735" s="0">
        <f>'Production Log'!M735</f>
        <v/>
      </c>
      <c r="U735" s="204">
        <f>'Production Log'!K735</f>
        <v/>
      </c>
      <c r="V735" s="204" t="s">
        <v>184</v>
      </c>
      <c r="Y735" s="204" t="s">
        <v>185</v>
      </c>
    </row>
    <row r="736">
      <c r="A736" s="0">
        <f>'Production Log'!A736</f>
        <v/>
      </c>
      <c r="B736" s="0">
        <f>'Production Log'!B736</f>
        <v/>
      </c>
      <c r="C736" s="0">
        <f>'Production Log'!F736</f>
        <v/>
      </c>
      <c r="D736" s="0">
        <f>'Production Log'!W736</f>
        <v/>
      </c>
      <c r="E736" s="0">
        <f>'Production Log'!X736</f>
        <v/>
      </c>
      <c r="F736" s="0">
        <f>'Production Log'!Y736</f>
        <v/>
      </c>
      <c r="G736" s="0">
        <f>'Production Log'!Z736</f>
        <v/>
      </c>
      <c r="H736" s="0">
        <f>'Production Log'!C736</f>
        <v/>
      </c>
      <c r="I736" s="0">
        <f>IF(B736="Sold", "yes", IF(LEN(F736)&gt;1,IF(LEN(G736)&gt;1,IF(LEN(E736)&gt;1,IF(LEN(D736)&gt;1,"yes","no"),"no"),"no") ,"no"))</f>
        <v/>
      </c>
      <c r="J736" s="0">
        <f>IF(B736="Issues","yes", IF(B736="Cosmetic Issue", "yes", IF(B736="Perf Issue", "yes","")))</f>
        <v/>
      </c>
      <c r="K736" s="0">
        <f>IF(B736="Dead", "yes","")</f>
        <v/>
      </c>
      <c r="L736" s="0">
        <f>IF(K736="yes", "Dead", IF(LEN(D736)&lt;2,"Loose", (IF(B736="Sold","Shipped",IF(I736="yes","Assembled","Bonded")))))</f>
        <v/>
      </c>
      <c r="M736" s="0">
        <f>if(L736="Shipped",L736, IF(L736="Loose", L736, if(J736="yes", CONCATENATE("Pending ", L736), IF(I736="yes", IF(B736="Internal", "Internal", L736), IF(L736="Bonded", L736, CONCATENATE(L736, " Bonded"))))))</f>
        <v/>
      </c>
      <c r="N736" s="0">
        <f>if(len(C736)&lt;2, "", if(H736="yes", "certified", IF(ISERROR(SEARCH("TE",C736)), "PMI", "TE")))</f>
        <v/>
      </c>
      <c r="O736" s="0">
        <f>IF(L736="Shipped",#REF!,"")</f>
        <v/>
      </c>
      <c r="P736" s="0">
        <f>IF(ISERROR(SEARCH("Bonded", M736)), CONCATENATE(M736," ", N736), M736)</f>
        <v/>
      </c>
      <c r="Q736" s="0" t="s">
        <v>182</v>
      </c>
      <c r="R736" s="0">
        <f>'Production Log'!L736</f>
        <v/>
      </c>
      <c r="S736" s="0" t="s">
        <v>183</v>
      </c>
      <c r="T736" s="0">
        <f>'Production Log'!M736</f>
        <v/>
      </c>
      <c r="U736" s="204">
        <f>'Production Log'!K736</f>
        <v/>
      </c>
      <c r="V736" s="204" t="s">
        <v>184</v>
      </c>
      <c r="Y736" s="204" t="s">
        <v>185</v>
      </c>
    </row>
    <row r="737">
      <c r="A737" s="0">
        <f>'Production Log'!A737</f>
        <v/>
      </c>
      <c r="B737" s="0">
        <f>'Production Log'!B737</f>
        <v/>
      </c>
      <c r="C737" s="0">
        <f>'Production Log'!F737</f>
        <v/>
      </c>
      <c r="D737" s="0">
        <f>'Production Log'!W737</f>
        <v/>
      </c>
      <c r="E737" s="0">
        <f>'Production Log'!X737</f>
        <v/>
      </c>
      <c r="F737" s="0">
        <f>'Production Log'!Y737</f>
        <v/>
      </c>
      <c r="G737" s="0">
        <f>'Production Log'!Z737</f>
        <v/>
      </c>
      <c r="H737" s="0">
        <f>'Production Log'!C737</f>
        <v/>
      </c>
      <c r="I737" s="0">
        <f>IF(B737="Sold", "yes", IF(LEN(F737)&gt;1,IF(LEN(G737)&gt;1,IF(LEN(E737)&gt;1,IF(LEN(D737)&gt;1,"yes","no"),"no"),"no") ,"no"))</f>
        <v/>
      </c>
      <c r="J737" s="0">
        <f>IF(B737="Issues","yes", IF(B737="Cosmetic Issue", "yes", IF(B737="Perf Issue", "yes","")))</f>
        <v/>
      </c>
      <c r="K737" s="0">
        <f>IF(B737="Dead", "yes","")</f>
        <v/>
      </c>
      <c r="L737" s="0">
        <f>IF(K737="yes", "Dead", IF(LEN(D737)&lt;2,"Loose", (IF(B737="Sold","Shipped",IF(I737="yes","Assembled","Bonded")))))</f>
        <v/>
      </c>
      <c r="M737" s="0">
        <f>if(L737="Shipped",L737, IF(L737="Loose", L737, if(J737="yes", CONCATENATE("Pending ", L737), IF(I737="yes", IF(B737="Internal", "Internal", L737), IF(L737="Bonded", L737, CONCATENATE(L737, " Bonded"))))))</f>
        <v/>
      </c>
      <c r="N737" s="0">
        <f>if(len(C737)&lt;2, "", if(H737="yes", "certified", IF(ISERROR(SEARCH("TE",C737)), "PMI", "TE")))</f>
        <v/>
      </c>
      <c r="O737" s="0">
        <f>IF(L737="Shipped",'Production Log'!K736,"")</f>
        <v/>
      </c>
      <c r="P737" s="0">
        <f>IF(ISERROR(SEARCH("Bonded", M737)), CONCATENATE(M737," ", N737), M737)</f>
        <v/>
      </c>
      <c r="Q737" s="0" t="s">
        <v>182</v>
      </c>
      <c r="R737" s="0">
        <f>'Production Log'!L737</f>
        <v/>
      </c>
      <c r="S737" s="0" t="s">
        <v>183</v>
      </c>
      <c r="T737" s="0">
        <f>'Production Log'!M737</f>
        <v/>
      </c>
      <c r="U737" s="204">
        <f>'Production Log'!K737</f>
        <v/>
      </c>
      <c r="V737" s="204" t="s">
        <v>186</v>
      </c>
      <c r="Y737" s="204" t="s">
        <v>187</v>
      </c>
    </row>
    <row r="738">
      <c r="A738" s="0">
        <f>'Production Log'!A738</f>
        <v/>
      </c>
      <c r="B738" s="0">
        <f>'Production Log'!B738</f>
        <v/>
      </c>
      <c r="C738" s="0">
        <f>'Production Log'!F738</f>
        <v/>
      </c>
      <c r="D738" s="0">
        <f>'Production Log'!W738</f>
        <v/>
      </c>
      <c r="E738" s="0">
        <f>'Production Log'!X738</f>
        <v/>
      </c>
      <c r="F738" s="0">
        <f>'Production Log'!Y738</f>
        <v/>
      </c>
      <c r="G738" s="0">
        <f>'Production Log'!Z738</f>
        <v/>
      </c>
      <c r="H738" s="0">
        <f>'Production Log'!C738</f>
        <v/>
      </c>
      <c r="I738" s="0">
        <f>IF(B738="Sold", "yes", IF(LEN(F738)&gt;1,IF(LEN(G738)&gt;1,IF(LEN(E738)&gt;1,IF(LEN(D738)&gt;1,"yes","no"),"no"),"no") ,"no"))</f>
        <v/>
      </c>
      <c r="J738" s="0">
        <f>IF(B738="Issues","yes", IF(B738="Cosmetic Issue", "yes", IF(B738="Perf Issue", "yes","")))</f>
        <v/>
      </c>
      <c r="K738" s="0">
        <f>IF(B738="Dead", "yes","")</f>
        <v/>
      </c>
      <c r="L738" s="0">
        <f>IF(K738="yes", "Dead", IF(LEN(D738)&lt;2,"Loose", (IF(B738="Sold","Shipped",IF(I738="yes","Assembled","Bonded")))))</f>
        <v/>
      </c>
      <c r="M738" s="0">
        <f>if(L738="Shipped",L738, IF(L738="Loose", L738, if(J738="yes", CONCATENATE("Pending ", L738), IF(I738="yes", IF(B738="Internal", "Internal", L738), IF(L738="Bonded", L738, CONCATENATE(L738, " Bonded"))))))</f>
        <v/>
      </c>
      <c r="N738" s="0">
        <f>if(len(C738)&lt;2, "", if(H738="yes", "certified", IF(ISERROR(SEARCH("TE",C738)), "PMI", "TE")))</f>
        <v/>
      </c>
      <c r="O738" s="0">
        <f>IF(L738="Shipped",'Production Log'!K738,"")</f>
        <v/>
      </c>
      <c r="P738" s="0">
        <f>IF(ISERROR(SEARCH("Bonded", M738)), CONCATENATE(M738," ", N738), M738)</f>
        <v/>
      </c>
      <c r="Q738" s="0" t="s">
        <v>182</v>
      </c>
      <c r="R738" s="0">
        <f>'Production Log'!L738</f>
        <v/>
      </c>
      <c r="S738" s="0" t="s">
        <v>183</v>
      </c>
      <c r="T738" s="0">
        <f>'Production Log'!M738</f>
        <v/>
      </c>
      <c r="U738" s="204">
        <f>'Production Log'!K738</f>
        <v/>
      </c>
      <c r="V738" s="204" t="s">
        <v>186</v>
      </c>
      <c r="Y738" s="204" t="s">
        <v>187</v>
      </c>
    </row>
    <row r="739">
      <c r="A739" s="0">
        <f>'Production Log'!A739</f>
        <v/>
      </c>
      <c r="B739" s="0">
        <f>'Production Log'!B739</f>
        <v/>
      </c>
      <c r="C739" s="0">
        <f>'Production Log'!F739</f>
        <v/>
      </c>
      <c r="D739" s="0">
        <f>'Production Log'!W739</f>
        <v/>
      </c>
      <c r="E739" s="0">
        <f>'Production Log'!X739</f>
        <v/>
      </c>
      <c r="F739" s="0">
        <f>'Production Log'!Y739</f>
        <v/>
      </c>
      <c r="G739" s="0">
        <f>'Production Log'!Z739</f>
        <v/>
      </c>
      <c r="H739" s="0">
        <f>'Production Log'!C739</f>
        <v/>
      </c>
      <c r="I739" s="0">
        <f>IF(B739="Sold", "yes", IF(LEN(F739)&gt;1,IF(LEN(G739)&gt;1,IF(LEN(E739)&gt;1,IF(LEN(D739)&gt;1,"yes","no"),"no"),"no") ,"no"))</f>
        <v/>
      </c>
      <c r="J739" s="0">
        <f>IF(B739="Issues","yes", IF(B739="Cosmetic Issue", "yes", IF(B739="Perf Issue", "yes","")))</f>
        <v/>
      </c>
      <c r="K739" s="0">
        <f>IF(B739="Dead", "yes","")</f>
        <v/>
      </c>
      <c r="L739" s="0">
        <f>IF(K739="yes", "Dead", IF(LEN(D739)&lt;2,"Loose", (IF(B739="Sold","Shipped",IF(I739="yes","Assembled","Bonded")))))</f>
        <v/>
      </c>
      <c r="M739" s="0">
        <f>if(L739="Shipped",L739, IF(L739="Loose", L739, if(J739="yes", CONCATENATE("Pending ", L739), IF(I739="yes", IF(B739="Internal", "Internal", L739), IF(L739="Bonded", L739, CONCATENATE(L739, " Bonded"))))))</f>
        <v/>
      </c>
      <c r="N739" s="0">
        <f>if(len(C739)&lt;2, "", if(H739="yes", "certified", IF(ISERROR(SEARCH("TE",C739)), "PMI", "TE")))</f>
        <v/>
      </c>
      <c r="O739" s="0">
        <f>IF(L739="Shipped",'Production Log'!K739,"")</f>
        <v/>
      </c>
      <c r="P739" s="0">
        <f>IF(ISERROR(SEARCH("Bonded", M739)), CONCATENATE(M739," ", N739), M739)</f>
        <v/>
      </c>
      <c r="Q739" s="0" t="s">
        <v>182</v>
      </c>
      <c r="R739" s="0">
        <f>'Production Log'!L739</f>
        <v/>
      </c>
      <c r="S739" s="0" t="s">
        <v>183</v>
      </c>
      <c r="T739" s="0">
        <f>'Production Log'!M739</f>
        <v/>
      </c>
      <c r="U739" s="204">
        <f>'Production Log'!K739</f>
        <v/>
      </c>
      <c r="V739" s="204" t="n">
        <v>98006457</v>
      </c>
    </row>
    <row r="740">
      <c r="A740" s="0">
        <f>'Production Log'!A740</f>
        <v/>
      </c>
      <c r="B740" s="0">
        <f>'Production Log'!B740</f>
        <v/>
      </c>
      <c r="C740" s="0">
        <f>'Production Log'!F740</f>
        <v/>
      </c>
      <c r="D740" s="0">
        <f>'Production Log'!W740</f>
        <v/>
      </c>
      <c r="E740" s="0">
        <f>'Production Log'!X740</f>
        <v/>
      </c>
      <c r="F740" s="0">
        <f>'Production Log'!Y740</f>
        <v/>
      </c>
      <c r="G740" s="0">
        <f>'Production Log'!Z740</f>
        <v/>
      </c>
      <c r="H740" s="0">
        <f>'Production Log'!C740</f>
        <v/>
      </c>
      <c r="I740" s="0">
        <f>IF(B740="Sold", "yes", IF(LEN(F740)&gt;1,IF(LEN(G740)&gt;1,IF(LEN(E740)&gt;1,IF(LEN(D740)&gt;1,"yes","no"),"no"),"no") ,"no"))</f>
        <v/>
      </c>
      <c r="J740" s="0">
        <f>IF(B740="Issues","yes", IF(B740="Cosmetic Issue", "yes", IF(B740="Perf Issue", "yes","")))</f>
        <v/>
      </c>
      <c r="K740" s="0">
        <f>IF(B740="Dead", "yes","")</f>
        <v/>
      </c>
      <c r="L740" s="0">
        <f>IF(K740="yes", "Dead", IF(LEN(D740)&lt;2,"Loose", (IF(B740="Sold","Shipped",IF(I740="yes","Assembled","Bonded")))))</f>
        <v/>
      </c>
      <c r="M740" s="0">
        <f>if(L740="Shipped",L740, IF(L740="Loose", L740, if(J740="yes", CONCATENATE("Pending ", L740), IF(I740="yes", IF(B740="Internal", "Internal", L740), IF(L740="Bonded", L740, CONCATENATE(L740, " Bonded"))))))</f>
        <v/>
      </c>
      <c r="N740" s="0">
        <f>if(len(C740)&lt;2, "", if(H740="yes", "certified", IF(ISERROR(SEARCH("TE",C740)), "PMI", "TE")))</f>
        <v/>
      </c>
      <c r="O740" s="0">
        <f>IF(L740="Shipped",'Production Log'!K740,"")</f>
        <v/>
      </c>
      <c r="P740" s="0">
        <f>IF(ISERROR(SEARCH("Bonded", M740)), CONCATENATE(M740," ", N740), M740)</f>
        <v/>
      </c>
      <c r="Q740" s="0" t="s">
        <v>182</v>
      </c>
      <c r="R740" s="0">
        <f>'Production Log'!L740</f>
        <v/>
      </c>
      <c r="S740" s="0" t="s">
        <v>183</v>
      </c>
      <c r="T740" s="0">
        <f>'Production Log'!M740</f>
        <v/>
      </c>
      <c r="U740" s="204">
        <f>'Production Log'!K740</f>
        <v/>
      </c>
      <c r="V740" s="0" t="s">
        <v>176</v>
      </c>
    </row>
    <row r="741">
      <c r="A741" s="0">
        <f>'Production Log'!A741</f>
        <v/>
      </c>
      <c r="B741" s="0">
        <f>'Production Log'!B741</f>
        <v/>
      </c>
      <c r="C741" s="0">
        <f>'Production Log'!F741</f>
        <v/>
      </c>
      <c r="D741" s="0">
        <f>'Production Log'!W741</f>
        <v/>
      </c>
      <c r="E741" s="0">
        <f>'Production Log'!X741</f>
        <v/>
      </c>
      <c r="F741" s="0">
        <f>'Production Log'!Y741</f>
        <v/>
      </c>
      <c r="G741" s="0">
        <f>'Production Log'!Z741</f>
        <v/>
      </c>
      <c r="H741" s="0">
        <f>'Production Log'!C741</f>
        <v/>
      </c>
      <c r="I741" s="0">
        <f>IF(B741="Sold", "yes", IF(LEN(F741)&gt;1,IF(LEN(G741)&gt;1,IF(LEN(E741)&gt;1,IF(LEN(D741)&gt;1,"yes","no"),"no"),"no") ,"no"))</f>
        <v/>
      </c>
      <c r="J741" s="0">
        <f>IF(B741="Issues","yes", IF(B741="Cosmetic Issue", "yes", IF(B741="Perf Issue", "yes","")))</f>
        <v/>
      </c>
      <c r="K741" s="0">
        <f>IF(B741="Dead", "yes","")</f>
        <v/>
      </c>
      <c r="L741" s="0">
        <f>IF(K741="yes", "Dead", IF(LEN(D741)&lt;2,"Loose", (IF(B741="Sold","Shipped",IF(I741="yes","Assembled","Bonded")))))</f>
        <v/>
      </c>
      <c r="M741" s="0">
        <f>if(L741="Shipped",L741, IF(L741="Loose", L741, if(J741="yes", CONCATENATE("Pending ", L741), IF(I741="yes", IF(B741="Internal", "Internal", L741), IF(L741="Bonded", L741, CONCATENATE(L741, " Bonded"))))))</f>
        <v/>
      </c>
      <c r="N741" s="0">
        <f>if(len(C741)&lt;2, "", if(H741="yes", "certified", IF(ISERROR(SEARCH("TE",C741)), "PMI", "TE")))</f>
        <v/>
      </c>
      <c r="O741" s="0">
        <f>IF(L741="Shipped",'Production Log'!K741,"")</f>
        <v/>
      </c>
      <c r="P741" s="0">
        <f>IF(ISERROR(SEARCH("Bonded", M741)), CONCATENATE(M741," ", N741), M741)</f>
        <v/>
      </c>
      <c r="Q741" s="0" t="s">
        <v>182</v>
      </c>
      <c r="R741" s="0">
        <f>'Production Log'!L741</f>
        <v/>
      </c>
      <c r="S741" s="0" t="s">
        <v>183</v>
      </c>
      <c r="T741" s="0">
        <f>'Production Log'!M741</f>
        <v/>
      </c>
      <c r="U741" s="204">
        <f>'Production Log'!K741</f>
        <v/>
      </c>
      <c r="V741" s="204" t="s">
        <v>184</v>
      </c>
      <c r="Y741" s="204" t="s">
        <v>185</v>
      </c>
    </row>
    <row r="742">
      <c r="A742" s="0">
        <f>'Production Log'!A742</f>
        <v/>
      </c>
      <c r="B742" s="0">
        <f>'Production Log'!B742</f>
        <v/>
      </c>
      <c r="C742" s="0">
        <f>'Production Log'!F742</f>
        <v/>
      </c>
      <c r="D742" s="0">
        <f>'Production Log'!W742</f>
        <v/>
      </c>
      <c r="E742" s="0">
        <f>'Production Log'!X742</f>
        <v/>
      </c>
      <c r="F742" s="0">
        <f>'Production Log'!Y742</f>
        <v/>
      </c>
      <c r="G742" s="0">
        <f>'Production Log'!Z742</f>
        <v/>
      </c>
      <c r="H742" s="0">
        <f>'Production Log'!C742</f>
        <v/>
      </c>
      <c r="I742" s="0">
        <f>IF(B742="Sold", "yes", IF(LEN(F742)&gt;1,IF(LEN(G742)&gt;1,IF(LEN(E742)&gt;1,IF(LEN(D742)&gt;1,"yes","no"),"no"),"no") ,"no"))</f>
        <v/>
      </c>
      <c r="J742" s="0">
        <f>IF(B742="Issues","yes", IF(B742="Cosmetic Issue", "yes", IF(B742="Perf Issue", "yes","")))</f>
        <v/>
      </c>
      <c r="K742" s="0">
        <f>IF(B742="Dead", "yes","")</f>
        <v/>
      </c>
      <c r="L742" s="0">
        <f>IF(K742="yes", "Dead", IF(LEN(D742)&lt;2,"Loose", (IF(B742="Sold","Shipped",IF(I742="yes","Assembled","Bonded")))))</f>
        <v/>
      </c>
      <c r="M742" s="0">
        <f>if(L742="Shipped",L742, IF(L742="Loose", L742, if(J742="yes", CONCATENATE("Pending ", L742), IF(I742="yes", IF(B742="Internal", "Internal", L742), IF(L742="Bonded", L742, CONCATENATE(L742, " Bonded"))))))</f>
        <v/>
      </c>
      <c r="N742" s="0">
        <f>if(len(C742)&lt;2, "", if(H742="yes", "certified", IF(ISERROR(SEARCH("TE",C742)), "PMI", "TE")))</f>
        <v/>
      </c>
      <c r="O742" s="0">
        <f>IF(L742="Shipped",'Production Log'!K742,"")</f>
        <v/>
      </c>
      <c r="P742" s="0">
        <f>IF(ISERROR(SEARCH("Bonded", M742)), CONCATENATE(M742," ", N742), M742)</f>
        <v/>
      </c>
      <c r="Q742" s="0" t="s">
        <v>182</v>
      </c>
      <c r="R742" s="0">
        <f>'Production Log'!L742</f>
        <v/>
      </c>
      <c r="S742" s="0" t="s">
        <v>183</v>
      </c>
      <c r="T742" s="0">
        <f>'Production Log'!M742</f>
        <v/>
      </c>
      <c r="U742" s="204">
        <f>'Production Log'!K742</f>
        <v/>
      </c>
      <c r="V742" s="204" t="s">
        <v>184</v>
      </c>
      <c r="Y742" s="204" t="s">
        <v>185</v>
      </c>
    </row>
    <row r="743">
      <c r="A743" s="0">
        <f>'Production Log'!A743</f>
        <v/>
      </c>
      <c r="B743" s="0">
        <f>'Production Log'!B743</f>
        <v/>
      </c>
      <c r="C743" s="0">
        <f>'Production Log'!F743</f>
        <v/>
      </c>
      <c r="D743" s="0">
        <f>'Production Log'!W743</f>
        <v/>
      </c>
      <c r="E743" s="0">
        <f>'Production Log'!X743</f>
        <v/>
      </c>
      <c r="F743" s="0">
        <f>'Production Log'!Y743</f>
        <v/>
      </c>
      <c r="G743" s="0">
        <f>'Production Log'!Z743</f>
        <v/>
      </c>
      <c r="H743" s="0">
        <f>'Production Log'!C743</f>
        <v/>
      </c>
      <c r="I743" s="0">
        <f>IF(B743="Sold", "yes", IF(LEN(F743)&gt;1,IF(LEN(G743)&gt;1,IF(LEN(E743)&gt;1,IF(LEN(D743)&gt;1,"yes","no"),"no"),"no") ,"no"))</f>
        <v/>
      </c>
      <c r="J743" s="0">
        <f>IF(B743="Issues","yes", IF(B743="Cosmetic Issue", "yes", IF(B743="Perf Issue", "yes","")))</f>
        <v/>
      </c>
      <c r="K743" s="0">
        <f>IF(B743="Dead", "yes","")</f>
        <v/>
      </c>
      <c r="L743" s="0">
        <f>IF(K743="yes", "Dead", IF(LEN(D743)&lt;2,"Loose", (IF(B743="Sold","Shipped",IF(I743="yes","Assembled","Bonded")))))</f>
        <v/>
      </c>
      <c r="M743" s="0">
        <f>if(L743="Shipped",L743, IF(L743="Loose", L743, if(J743="yes", CONCATENATE("Pending ", L743), IF(I743="yes", IF(B743="Internal", "Internal", L743), IF(L743="Bonded", L743, CONCATENATE(L743, " Bonded"))))))</f>
        <v/>
      </c>
      <c r="N743" s="0">
        <f>if(len(C743)&lt;2, "", if(H743="yes", "certified", IF(ISERROR(SEARCH("TE",C743)), "PMI", "TE")))</f>
        <v/>
      </c>
      <c r="O743" s="0">
        <f>IF(L743="Shipped",'Production Log'!K743,"")</f>
        <v/>
      </c>
      <c r="P743" s="0">
        <f>IF(ISERROR(SEARCH("Bonded", M743)), CONCATENATE(M743," ", N743), M743)</f>
        <v/>
      </c>
      <c r="Q743" s="0" t="s">
        <v>182</v>
      </c>
      <c r="R743" s="0">
        <f>'Production Log'!L743</f>
        <v/>
      </c>
      <c r="S743" s="0" t="s">
        <v>183</v>
      </c>
      <c r="T743" s="0">
        <f>'Production Log'!M743</f>
        <v/>
      </c>
      <c r="U743" s="204">
        <f>'Production Log'!K743</f>
        <v/>
      </c>
      <c r="V743" s="204" t="s">
        <v>184</v>
      </c>
      <c r="Y743" s="204" t="s">
        <v>185</v>
      </c>
    </row>
    <row r="744">
      <c r="A744" s="0">
        <f>'Production Log'!A744</f>
        <v/>
      </c>
      <c r="B744" s="0">
        <f>'Production Log'!B744</f>
        <v/>
      </c>
      <c r="C744" s="0">
        <f>'Production Log'!F744</f>
        <v/>
      </c>
      <c r="D744" s="0">
        <f>'Production Log'!W744</f>
        <v/>
      </c>
      <c r="E744" s="0">
        <f>'Production Log'!X744</f>
        <v/>
      </c>
      <c r="F744" s="0">
        <f>'Production Log'!Y744</f>
        <v/>
      </c>
      <c r="G744" s="0">
        <f>'Production Log'!Z744</f>
        <v/>
      </c>
      <c r="H744" s="0">
        <f>'Production Log'!C744</f>
        <v/>
      </c>
      <c r="I744" s="0">
        <f>IF(B744="Sold", "yes", IF(LEN(F744)&gt;1,IF(LEN(G744)&gt;1,IF(LEN(E744)&gt;1,IF(LEN(D744)&gt;1,"yes","no"),"no"),"no") ,"no"))</f>
        <v/>
      </c>
      <c r="J744" s="0">
        <f>IF(B744="Issues","yes", IF(B744="Cosmetic Issue", "yes", IF(B744="Perf Issue", "yes","")))</f>
        <v/>
      </c>
      <c r="K744" s="0">
        <f>IF(B744="Dead", "yes","")</f>
        <v/>
      </c>
      <c r="L744" s="0">
        <f>IF(K744="yes", "Dead", IF(LEN(D744)&lt;2,"Loose", (IF(B744="Sold","Shipped",IF(I744="yes","Assembled","Bonded")))))</f>
        <v/>
      </c>
      <c r="M744" s="0">
        <f>if(L744="Shipped",L744, IF(L744="Loose", L744, if(J744="yes", CONCATENATE("Pending ", L744), IF(I744="yes", IF(B744="Internal", "Internal", L744), IF(L744="Bonded", L744, CONCATENATE(L744, " Bonded"))))))</f>
        <v/>
      </c>
      <c r="N744" s="0">
        <f>if(len(C744)&lt;2, "", if(H744="yes", "certified", IF(ISERROR(SEARCH("TE",C744)), "PMI", "TE")))</f>
        <v/>
      </c>
      <c r="O744" s="0">
        <f>IF(L744="Shipped",'Production Log'!K744,"")</f>
        <v/>
      </c>
      <c r="P744" s="0">
        <f>IF(ISERROR(SEARCH("Bonded", M744)), CONCATENATE(M744," ", N744), M744)</f>
        <v/>
      </c>
      <c r="Q744" s="0" t="s">
        <v>188</v>
      </c>
      <c r="R744" s="0">
        <f>'Production Log'!L744</f>
        <v/>
      </c>
      <c r="S744" s="0" t="s">
        <v>189</v>
      </c>
      <c r="T744" s="0">
        <f>'Production Log'!M744</f>
        <v/>
      </c>
      <c r="U744" s="204">
        <f>'Production Log'!K744</f>
        <v/>
      </c>
      <c r="V744" s="204" t="n">
        <v>21004606</v>
      </c>
    </row>
    <row r="745">
      <c r="A745" s="0">
        <f>'Production Log'!A745</f>
        <v/>
      </c>
      <c r="B745" s="0">
        <f>'Production Log'!B745</f>
        <v/>
      </c>
      <c r="C745" s="0">
        <f>'Production Log'!F745</f>
        <v/>
      </c>
      <c r="D745" s="0">
        <f>'Production Log'!W745</f>
        <v/>
      </c>
      <c r="E745" s="0">
        <f>'Production Log'!X745</f>
        <v/>
      </c>
      <c r="F745" s="0">
        <f>'Production Log'!Y745</f>
        <v/>
      </c>
      <c r="G745" s="0">
        <f>'Production Log'!Z745</f>
        <v/>
      </c>
      <c r="H745" s="0">
        <f>'Production Log'!C745</f>
        <v/>
      </c>
      <c r="I745" s="0">
        <f>IF(B745="Sold", "yes", IF(LEN(F745)&gt;1,IF(LEN(G745)&gt;1,IF(LEN(E745)&gt;1,IF(LEN(D745)&gt;1,"yes","no"),"no"),"no") ,"no"))</f>
        <v/>
      </c>
      <c r="J745" s="0">
        <f>IF(B745="Issues","yes", IF(B745="Cosmetic Issue", "yes", IF(B745="Perf Issue", "yes","")))</f>
        <v/>
      </c>
      <c r="K745" s="0">
        <f>IF(B745="Dead", "yes","")</f>
        <v/>
      </c>
      <c r="L745" s="0">
        <f>IF(K745="yes", "Dead", IF(LEN(D745)&lt;2,"Loose", (IF(B745="Sold","Shipped",IF(I745="yes","Assembled","Bonded")))))</f>
        <v/>
      </c>
      <c r="M745" s="0">
        <f>if(L745="Shipped",L745, IF(L745="Loose", L745, if(J745="yes", CONCATENATE("Pending ", L745), IF(I745="yes", IF(B745="Internal", "Internal", L745), IF(L745="Bonded", L745, CONCATENATE(L745, " Bonded"))))))</f>
        <v/>
      </c>
      <c r="N745" s="0">
        <f>if(len(C745)&lt;2, "", if(H745="yes", "certified", IF(ISERROR(SEARCH("TE",C745)), "PMI", "TE")))</f>
        <v/>
      </c>
      <c r="O745" s="0">
        <f>IF(L745="Shipped",'Production Log'!K745,"")</f>
        <v/>
      </c>
      <c r="P745" s="0">
        <f>IF(ISERROR(SEARCH("Bonded", M745)), CONCATENATE(M745," ", N745), M745)</f>
        <v/>
      </c>
      <c r="Q745" s="0" t="s">
        <v>188</v>
      </c>
      <c r="R745" s="0">
        <f>'Production Log'!L745</f>
        <v/>
      </c>
      <c r="S745" s="0" t="s">
        <v>189</v>
      </c>
      <c r="T745" s="0">
        <f>'Production Log'!M745</f>
        <v/>
      </c>
      <c r="U745" s="204">
        <f>'Production Log'!K745</f>
        <v/>
      </c>
      <c r="V745" s="204" t="n">
        <v>21004606</v>
      </c>
    </row>
    <row r="746">
      <c r="A746" s="0">
        <f>'Production Log'!A746</f>
        <v/>
      </c>
      <c r="B746" s="0">
        <f>'Production Log'!B746</f>
        <v/>
      </c>
      <c r="C746" s="0">
        <f>'Production Log'!F746</f>
        <v/>
      </c>
      <c r="D746" s="0">
        <f>'Production Log'!W746</f>
        <v/>
      </c>
      <c r="E746" s="0">
        <f>'Production Log'!X746</f>
        <v/>
      </c>
      <c r="F746" s="0">
        <f>'Production Log'!Y746</f>
        <v/>
      </c>
      <c r="G746" s="0">
        <f>'Production Log'!Z746</f>
        <v/>
      </c>
      <c r="H746" s="0">
        <f>'Production Log'!C746</f>
        <v/>
      </c>
      <c r="I746" s="0">
        <f>IF(B746="Sold", "yes", IF(LEN(F746)&gt;1,IF(LEN(G746)&gt;1,IF(LEN(E746)&gt;1,IF(LEN(D746)&gt;1,"yes","no"),"no"),"no") ,"no"))</f>
        <v/>
      </c>
      <c r="J746" s="0">
        <f>IF(B746="Issues","yes", IF(B746="Cosmetic Issue", "yes", IF(B746="Perf Issue", "yes","")))</f>
        <v/>
      </c>
      <c r="K746" s="0">
        <f>IF(B746="Dead", "yes","")</f>
        <v/>
      </c>
      <c r="L746" s="0">
        <f>IF(K746="yes", "Dead", IF(LEN(D746)&lt;2,"Loose", (IF(B746="Sold","Shipped",IF(I746="yes","Assembled","Bonded")))))</f>
        <v/>
      </c>
      <c r="M746" s="0">
        <f>if(L746="Shipped",L746, IF(L746="Loose", L746, if(J746="yes", CONCATENATE("Pending ", L746), IF(I746="yes", IF(B746="Internal", "Internal", L746), IF(L746="Bonded", L746, CONCATENATE(L746, " Bonded"))))))</f>
        <v/>
      </c>
      <c r="N746" s="0">
        <f>if(len(C746)&lt;2, "", if(H746="yes", "certified", IF(ISERROR(SEARCH("TE",C746)), "PMI", "TE")))</f>
        <v/>
      </c>
      <c r="O746" s="0">
        <f>IF(L746="Shipped",'Production Log'!K746,"")</f>
        <v/>
      </c>
      <c r="P746" s="0">
        <f>IF(ISERROR(SEARCH("Bonded", M746)), CONCATENATE(M746," ", N746), M746)</f>
        <v/>
      </c>
      <c r="Q746" s="0" t="s">
        <v>179</v>
      </c>
      <c r="R746" s="0">
        <f>'Production Log'!L746</f>
        <v/>
      </c>
      <c r="S746" s="0" t="n"/>
      <c r="T746" s="0">
        <f>'Production Log'!M746</f>
        <v/>
      </c>
      <c r="U746" s="204">
        <f>'Production Log'!K746</f>
        <v/>
      </c>
      <c r="W746" s="204" t="s">
        <v>154</v>
      </c>
    </row>
    <row r="747">
      <c r="A747" s="0">
        <f>'Production Log'!A747</f>
        <v/>
      </c>
      <c r="B747" s="0">
        <f>'Production Log'!B747</f>
        <v/>
      </c>
      <c r="C747" s="0">
        <f>'Production Log'!F747</f>
        <v/>
      </c>
      <c r="D747" s="0">
        <f>'Production Log'!W747</f>
        <v/>
      </c>
      <c r="E747" s="0">
        <f>'Production Log'!X747</f>
        <v/>
      </c>
      <c r="F747" s="0">
        <f>'Production Log'!Y747</f>
        <v/>
      </c>
      <c r="G747" s="0">
        <f>'Production Log'!Z747</f>
        <v/>
      </c>
      <c r="H747" s="0">
        <f>'Production Log'!C747</f>
        <v/>
      </c>
      <c r="I747" s="0">
        <f>IF(B747="Sold", "yes", IF(LEN(F747)&gt;1,IF(LEN(G747)&gt;1,IF(LEN(E747)&gt;1,IF(LEN(D747)&gt;1,"yes","no"),"no"),"no") ,"no"))</f>
        <v/>
      </c>
      <c r="J747" s="0">
        <f>IF(B747="Issues","yes", IF(B747="Cosmetic Issue", "yes", IF(B747="Perf Issue", "yes","")))</f>
        <v/>
      </c>
      <c r="K747" s="0">
        <f>IF(B747="Dead", "yes","")</f>
        <v/>
      </c>
      <c r="L747" s="0">
        <f>IF(K747="yes", "Dead", IF(LEN(D747)&lt;2,"Loose", (IF(B747="Sold","Shipped",IF(I747="yes","Assembled","Bonded")))))</f>
        <v/>
      </c>
      <c r="M747" s="0">
        <f>if(L747="Shipped",L747, IF(L747="Loose", L747, if(J747="yes", CONCATENATE("Pending ", L747), IF(I747="yes", IF(B747="Internal", "Internal", L747), IF(L747="Bonded", L747, CONCATENATE(L747, " Bonded"))))))</f>
        <v/>
      </c>
      <c r="N747" s="0">
        <f>if(len(C747)&lt;2, "", if(H747="yes", "certified", IF(ISERROR(SEARCH("TE",C747)), "PMI", "TE")))</f>
        <v/>
      </c>
      <c r="O747" s="0">
        <f>IF(L747="Shipped",'Production Log'!K747,"")</f>
        <v/>
      </c>
      <c r="P747" s="0">
        <f>IF(ISERROR(SEARCH("Bonded", M747)), CONCATENATE(M747," ", N747), M747)</f>
        <v/>
      </c>
      <c r="Q747" s="0" t="s">
        <v>188</v>
      </c>
      <c r="R747" s="0">
        <f>'Production Log'!L747</f>
        <v/>
      </c>
      <c r="S747" s="0" t="s">
        <v>189</v>
      </c>
      <c r="T747" s="0">
        <f>'Production Log'!M747</f>
        <v/>
      </c>
      <c r="U747" s="204">
        <f>'Production Log'!K747</f>
        <v/>
      </c>
      <c r="V747" s="204" t="n">
        <v>21004606</v>
      </c>
    </row>
    <row r="748">
      <c r="A748" s="0">
        <f>'Production Log'!A748</f>
        <v/>
      </c>
      <c r="B748" s="0">
        <f>'Production Log'!B748</f>
        <v/>
      </c>
      <c r="C748" s="0">
        <f>'Production Log'!F748</f>
        <v/>
      </c>
      <c r="D748" s="0">
        <f>'Production Log'!W748</f>
        <v/>
      </c>
      <c r="E748" s="0">
        <f>'Production Log'!X748</f>
        <v/>
      </c>
      <c r="F748" s="0">
        <f>'Production Log'!Y748</f>
        <v/>
      </c>
      <c r="G748" s="0">
        <f>'Production Log'!Z748</f>
        <v/>
      </c>
      <c r="H748" s="0">
        <f>'Production Log'!C748</f>
        <v/>
      </c>
      <c r="I748" s="0">
        <f>IF(B748="Sold", "yes", IF(LEN(F748)&gt;1,IF(LEN(G748)&gt;1,IF(LEN(E748)&gt;1,IF(LEN(D748)&gt;1,"yes","no"),"no"),"no") ,"no"))</f>
        <v/>
      </c>
      <c r="J748" s="0">
        <f>IF(B748="Issues","yes", IF(B748="Cosmetic Issue", "yes", IF(B748="Perf Issue", "yes","")))</f>
        <v/>
      </c>
      <c r="K748" s="0">
        <f>IF(B748="Dead", "yes","")</f>
        <v/>
      </c>
      <c r="L748" s="0">
        <f>IF(K748="yes", "Dead", IF(LEN(D748)&lt;2,"Loose", (IF(B748="Sold","Shipped",IF(I748="yes","Assembled","Bonded")))))</f>
        <v/>
      </c>
      <c r="M748" s="0">
        <f>if(L748="Shipped",L748, IF(L748="Loose", L748, if(J748="yes", CONCATENATE("Pending ", L748), IF(I748="yes", IF(B748="Internal", "Internal", L748), IF(L748="Bonded", L748, CONCATENATE(L748, " Bonded"))))))</f>
        <v/>
      </c>
      <c r="N748" s="0">
        <f>if(len(C748)&lt;2, "", if(H748="yes", "certified", IF(ISERROR(SEARCH("TE",C748)), "PMI", "TE")))</f>
        <v/>
      </c>
      <c r="O748" s="0">
        <f>IF(L748="Shipped",'Production Log'!K748,"")</f>
        <v/>
      </c>
      <c r="P748" s="0">
        <f>IF(ISERROR(SEARCH("Bonded", M748)), CONCATENATE(M748," ", N748), M748)</f>
        <v/>
      </c>
      <c r="Q748" s="0" t="s">
        <v>188</v>
      </c>
      <c r="R748" s="0">
        <f>'Production Log'!L748</f>
        <v/>
      </c>
      <c r="S748" s="0" t="s">
        <v>189</v>
      </c>
      <c r="T748" s="0">
        <f>'Production Log'!M748</f>
        <v/>
      </c>
      <c r="U748" s="204">
        <f>'Production Log'!K748</f>
        <v/>
      </c>
      <c r="V748" s="204" t="n">
        <v>21004606</v>
      </c>
    </row>
    <row r="749">
      <c r="A749" s="0">
        <f>'Production Log'!A749</f>
        <v/>
      </c>
      <c r="B749" s="0">
        <f>'Production Log'!B749</f>
        <v/>
      </c>
      <c r="C749" s="0">
        <f>'Production Log'!F749</f>
        <v/>
      </c>
      <c r="D749" s="0">
        <f>'Production Log'!W749</f>
        <v/>
      </c>
      <c r="E749" s="0">
        <f>'Production Log'!X749</f>
        <v/>
      </c>
      <c r="F749" s="0">
        <f>'Production Log'!Y749</f>
        <v/>
      </c>
      <c r="G749" s="0">
        <f>'Production Log'!Z749</f>
        <v/>
      </c>
      <c r="H749" s="0">
        <f>'Production Log'!C749</f>
        <v/>
      </c>
      <c r="I749" s="0">
        <f>IF(B749="Sold", "yes", IF(LEN(F749)&gt;1,IF(LEN(G749)&gt;1,IF(LEN(E749)&gt;1,IF(LEN(D749)&gt;1,"yes","no"),"no"),"no") ,"no"))</f>
        <v/>
      </c>
      <c r="J749" s="0">
        <f>IF(B749="Issues","yes", IF(B749="Cosmetic Issue", "yes", IF(B749="Perf Issue", "yes","")))</f>
        <v/>
      </c>
      <c r="K749" s="0">
        <f>IF(B749="Dead", "yes","")</f>
        <v/>
      </c>
      <c r="L749" s="0">
        <f>IF(K749="yes", "Dead", IF(LEN(D749)&lt;2,"Loose", (IF(B749="Sold","Shipped",IF(I749="yes","Assembled","Bonded")))))</f>
        <v/>
      </c>
      <c r="M749" s="0">
        <f>if(L749="Shipped",L749, IF(L749="Loose", L749, if(J749="yes", CONCATENATE("Pending ", L749), IF(I749="yes", IF(B749="Internal", "Internal", L749), IF(L749="Bonded", L749, CONCATENATE(L749, " Bonded"))))))</f>
        <v/>
      </c>
      <c r="N749" s="0">
        <f>if(len(C749)&lt;2, "", if(H749="yes", "certified", IF(ISERROR(SEARCH("TE",C749)), "PMI", "TE")))</f>
        <v/>
      </c>
      <c r="O749" s="0">
        <f>IF(L749="Shipped",'Production Log'!K749,"")</f>
        <v/>
      </c>
      <c r="P749" s="0">
        <f>IF(ISERROR(SEARCH("Bonded", M749)), CONCATENATE(M749," ", N749), M749)</f>
        <v/>
      </c>
      <c r="Q749" s="0" t="s">
        <v>188</v>
      </c>
      <c r="R749" s="0">
        <f>'Production Log'!L749</f>
        <v/>
      </c>
      <c r="S749" s="0" t="s">
        <v>189</v>
      </c>
      <c r="T749" s="0">
        <f>'Production Log'!M749</f>
        <v/>
      </c>
      <c r="U749" s="204">
        <f>'Production Log'!K749</f>
        <v/>
      </c>
      <c r="V749" s="204" t="n">
        <v>21004606</v>
      </c>
    </row>
    <row r="750">
      <c r="A750" s="0">
        <f>'Production Log'!A750</f>
        <v/>
      </c>
      <c r="B750" s="0">
        <f>'Production Log'!B750</f>
        <v/>
      </c>
      <c r="C750" s="0">
        <f>'Production Log'!F750</f>
        <v/>
      </c>
      <c r="D750" s="0">
        <f>'Production Log'!W750</f>
        <v/>
      </c>
      <c r="E750" s="0">
        <f>'Production Log'!X750</f>
        <v/>
      </c>
      <c r="F750" s="0">
        <f>'Production Log'!Y750</f>
        <v/>
      </c>
      <c r="G750" s="0">
        <f>'Production Log'!Z750</f>
        <v/>
      </c>
      <c r="H750" s="0">
        <f>'Production Log'!C750</f>
        <v/>
      </c>
      <c r="I750" s="0">
        <f>IF(B750="Sold", "yes", IF(LEN(F750)&gt;1,IF(LEN(G750)&gt;1,IF(LEN(E750)&gt;1,IF(LEN(D750)&gt;1,"yes","no"),"no"),"no") ,"no"))</f>
        <v/>
      </c>
      <c r="J750" s="0">
        <f>IF(B750="Issues","yes", IF(B750="Cosmetic Issue", "yes", IF(B750="Perf Issue", "yes","")))</f>
        <v/>
      </c>
      <c r="K750" s="0">
        <f>IF(B750="Dead", "yes","")</f>
        <v/>
      </c>
      <c r="L750" s="0">
        <f>IF(K750="yes", "Dead", IF(LEN(D750)&lt;2,"Loose", (IF(B750="Sold","Shipped",IF(I750="yes","Assembled","Bonded")))))</f>
        <v/>
      </c>
      <c r="M750" s="0">
        <f>if(L750="Shipped",L750, IF(L750="Loose", L750, if(J750="yes", CONCATENATE("Pending ", L750), IF(I750="yes", IF(B750="Internal", "Internal", L750), IF(L750="Bonded", L750, CONCATENATE(L750, " Bonded"))))))</f>
        <v/>
      </c>
      <c r="N750" s="0">
        <f>if(len(C750)&lt;2, "", if(H750="yes", "certified", IF(ISERROR(SEARCH("TE",C750)), "PMI", "TE")))</f>
        <v/>
      </c>
      <c r="O750" s="0">
        <f>IF(L750="Shipped",'Production Log'!K750,"")</f>
        <v/>
      </c>
      <c r="P750" s="0">
        <f>IF(ISERROR(SEARCH("Bonded", M750)), CONCATENATE(M750," ", N750), M750)</f>
        <v/>
      </c>
      <c r="Q750" s="0" t="s">
        <v>179</v>
      </c>
      <c r="R750" s="0">
        <f>'Production Log'!L750</f>
        <v/>
      </c>
      <c r="S750" s="0" t="n"/>
      <c r="T750" s="0">
        <f>'Production Log'!M750</f>
        <v/>
      </c>
      <c r="U750" s="204">
        <f>'Production Log'!K750</f>
        <v/>
      </c>
      <c r="W750" s="204" t="s">
        <v>154</v>
      </c>
    </row>
    <row r="751">
      <c r="A751" s="0">
        <f>'Production Log'!A751</f>
        <v/>
      </c>
      <c r="B751" s="0">
        <f>'Production Log'!B751</f>
        <v/>
      </c>
      <c r="C751" s="0">
        <f>'Production Log'!F751</f>
        <v/>
      </c>
      <c r="D751" s="0">
        <f>'Production Log'!W751</f>
        <v/>
      </c>
      <c r="E751" s="0">
        <f>'Production Log'!X751</f>
        <v/>
      </c>
      <c r="F751" s="0">
        <f>'Production Log'!Y751</f>
        <v/>
      </c>
      <c r="G751" s="0">
        <f>'Production Log'!Z751</f>
        <v/>
      </c>
      <c r="H751" s="0">
        <f>'Production Log'!C751</f>
        <v/>
      </c>
      <c r="I751" s="0">
        <f>IF(B751="Sold", "yes", IF(LEN(F751)&gt;1,IF(LEN(G751)&gt;1,IF(LEN(E751)&gt;1,IF(LEN(D751)&gt;1,"yes","no"),"no"),"no") ,"no"))</f>
        <v/>
      </c>
      <c r="J751" s="0">
        <f>IF(B751="Issues","yes", IF(B751="Cosmetic Issue", "yes", IF(B751="Perf Issue", "yes","")))</f>
        <v/>
      </c>
      <c r="K751" s="0">
        <f>IF(B751="Dead", "yes","")</f>
        <v/>
      </c>
      <c r="L751" s="0">
        <f>IF(K751="yes", "Dead", IF(LEN(D751)&lt;2,"Loose", (IF(B751="Sold","Shipped",IF(I751="yes","Assembled","Bonded")))))</f>
        <v/>
      </c>
      <c r="M751" s="0">
        <f>if(L751="Shipped",L751, IF(L751="Loose", L751, if(J751="yes", CONCATENATE("Pending ", L751), IF(I751="yes", IF(B751="Internal", "Internal", L751), IF(L751="Bonded", L751, CONCATENATE(L751, " Bonded"))))))</f>
        <v/>
      </c>
      <c r="N751" s="0">
        <f>if(len(C751)&lt;2, "", if(H751="yes", "certified", IF(ISERROR(SEARCH("TE",C751)), "PMI", "TE")))</f>
        <v/>
      </c>
      <c r="O751" s="0">
        <f>IF(L751="Shipped",'Production Log'!K751,"")</f>
        <v/>
      </c>
      <c r="P751" s="0">
        <f>IF(ISERROR(SEARCH("Bonded", M751)), CONCATENATE(M751," ", N751), M751)</f>
        <v/>
      </c>
      <c r="Q751" s="0" t="s">
        <v>188</v>
      </c>
      <c r="R751" s="0">
        <f>'Production Log'!L751</f>
        <v/>
      </c>
      <c r="S751" s="0" t="s">
        <v>189</v>
      </c>
      <c r="T751" s="0">
        <f>'Production Log'!M751</f>
        <v/>
      </c>
      <c r="U751" s="204">
        <f>'Production Log'!K751</f>
        <v/>
      </c>
      <c r="V751" s="0" t="s">
        <v>176</v>
      </c>
    </row>
    <row r="752">
      <c r="A752" s="0">
        <f>'Production Log'!A752</f>
        <v/>
      </c>
      <c r="B752" s="0">
        <f>'Production Log'!B752</f>
        <v/>
      </c>
      <c r="C752" s="0">
        <f>'Production Log'!F752</f>
        <v/>
      </c>
      <c r="D752" s="0">
        <f>'Production Log'!W752</f>
        <v/>
      </c>
      <c r="E752" s="0">
        <f>'Production Log'!X752</f>
        <v/>
      </c>
      <c r="F752" s="0">
        <f>'Production Log'!Y752</f>
        <v/>
      </c>
      <c r="G752" s="0">
        <f>'Production Log'!Z752</f>
        <v/>
      </c>
      <c r="H752" s="0">
        <f>'Production Log'!C752</f>
        <v/>
      </c>
      <c r="I752" s="0">
        <f>IF(B752="Sold", "yes", IF(LEN(F752)&gt;1,IF(LEN(G752)&gt;1,IF(LEN(E752)&gt;1,IF(LEN(D752)&gt;1,"yes","no"),"no"),"no") ,"no"))</f>
        <v/>
      </c>
      <c r="J752" s="0">
        <f>IF(B752="Issues","yes", IF(B752="Cosmetic Issue", "yes", IF(B752="Perf Issue", "yes","")))</f>
        <v/>
      </c>
      <c r="K752" s="0">
        <f>IF(B752="Dead", "yes","")</f>
        <v/>
      </c>
      <c r="L752" s="0">
        <f>IF(K752="yes", "Dead", IF(LEN(D752)&lt;2,"Loose", (IF(B752="Sold","Shipped",IF(I752="yes","Assembled","Bonded")))))</f>
        <v/>
      </c>
      <c r="M752" s="0">
        <f>if(L752="Shipped",L752, IF(L752="Loose", L752, if(J752="yes", CONCATENATE("Pending ", L752), IF(I752="yes", IF(B752="Internal", "Internal", L752), IF(L752="Bonded", L752, CONCATENATE(L752, " Bonded"))))))</f>
        <v/>
      </c>
      <c r="N752" s="0">
        <f>if(len(C752)&lt;2, "", if(H752="yes", "certified", IF(ISERROR(SEARCH("TE",C752)), "PMI", "TE")))</f>
        <v/>
      </c>
      <c r="O752" s="0">
        <f>IF(L752="Shipped",'Production Log'!K752,"")</f>
        <v/>
      </c>
      <c r="P752" s="0">
        <f>IF(ISERROR(SEARCH("Bonded", M752)), CONCATENATE(M752," ", N752), M752)</f>
        <v/>
      </c>
      <c r="Q752" s="0" t="s">
        <v>188</v>
      </c>
      <c r="R752" s="0">
        <f>'Production Log'!L752</f>
        <v/>
      </c>
      <c r="S752" s="0" t="s">
        <v>189</v>
      </c>
      <c r="T752" s="0">
        <f>'Production Log'!M752</f>
        <v/>
      </c>
      <c r="U752" s="204">
        <f>'Production Log'!K752</f>
        <v/>
      </c>
      <c r="V752" s="204" t="n">
        <v>21004606</v>
      </c>
    </row>
    <row r="753">
      <c r="A753" s="0">
        <f>'Production Log'!A753</f>
        <v/>
      </c>
      <c r="B753" s="0">
        <f>'Production Log'!B753</f>
        <v/>
      </c>
      <c r="C753" s="0">
        <f>'Production Log'!F754</f>
        <v/>
      </c>
      <c r="D753" s="0">
        <f>'Production Log'!W754</f>
        <v/>
      </c>
      <c r="E753" s="0">
        <f>'Production Log'!X754</f>
        <v/>
      </c>
      <c r="F753" s="0">
        <f>'Production Log'!Y754</f>
        <v/>
      </c>
      <c r="G753" s="0">
        <f>'Production Log'!Z754</f>
        <v/>
      </c>
      <c r="H753" s="0">
        <f>'Production Log'!C754</f>
        <v/>
      </c>
      <c r="I753" s="0">
        <f>IF(B753="Sold", "yes", IF(LEN(F753)&gt;1,IF(LEN(G753)&gt;1,IF(LEN(E753)&gt;1,IF(LEN(D753)&gt;1,"yes","no"),"no"),"no") ,"no"))</f>
        <v/>
      </c>
      <c r="J753" s="0">
        <f>IF(B753="Issues","yes", IF(B753="Cosmetic Issue", "yes", IF(B753="Perf Issue", "yes","")))</f>
        <v/>
      </c>
      <c r="K753" s="0">
        <f>IF(B753="Dead", "yes","")</f>
        <v/>
      </c>
      <c r="L753" s="0">
        <f>IF(K753="yes", "Dead", IF(LEN(D753)&lt;2,"Loose", (IF(B753="Sold","Shipped",IF(I753="yes","Assembled","Bonded")))))</f>
        <v/>
      </c>
      <c r="M753" s="0">
        <f>if(L753="Shipped",L753, IF(L753="Loose", L753, if(J753="yes", CONCATENATE("Pending ", L753), IF(I753="yes", IF(B753="Internal", "Internal", L753), IF(L753="Bonded", L753, CONCATENATE(L753, " Bonded"))))))</f>
        <v/>
      </c>
      <c r="N753" s="0">
        <f>if(len(C753)&lt;2, "", if(H753="yes", "certified", IF(ISERROR(SEARCH("TE",C753)), "PMI", "TE")))</f>
        <v/>
      </c>
      <c r="O753" s="0">
        <f>IF(L753="Shipped",'Production Log'!K754,"")</f>
        <v/>
      </c>
      <c r="P753" s="0">
        <f>IF(ISERROR(SEARCH("Bonded", M753)), CONCATENATE(M753," ", N753), M753)</f>
        <v/>
      </c>
      <c r="Q753" s="0" t="s">
        <v>188</v>
      </c>
      <c r="R753" s="0">
        <f>'Production Log'!L753</f>
        <v/>
      </c>
      <c r="S753" s="0" t="s">
        <v>157</v>
      </c>
      <c r="T753" s="0">
        <f>'Production Log'!M753</f>
        <v/>
      </c>
      <c r="U753" s="204">
        <f>'Production Log'!K753</f>
        <v/>
      </c>
    </row>
    <row r="754">
      <c r="A754" s="0">
        <f>'Production Log'!A754</f>
        <v/>
      </c>
      <c r="B754" s="0">
        <f>'Production Log'!B754</f>
        <v/>
      </c>
      <c r="C754" s="0">
        <f>'Production Log'!F754</f>
        <v/>
      </c>
      <c r="D754" s="0">
        <f>'Production Log'!W754</f>
        <v/>
      </c>
      <c r="E754" s="0">
        <f>'Production Log'!X754</f>
        <v/>
      </c>
      <c r="F754" s="0">
        <f>'Production Log'!Y754</f>
        <v/>
      </c>
      <c r="G754" s="0">
        <f>'Production Log'!Z754</f>
        <v/>
      </c>
      <c r="H754" s="0">
        <f>'Production Log'!C754</f>
        <v/>
      </c>
      <c r="I754" s="0">
        <f>IF(B754="Sold", "yes", IF(LEN(F754)&gt;1,IF(LEN(G754)&gt;1,IF(LEN(E754)&gt;1,IF(LEN(D754)&gt;1,"yes","no"),"no"),"no") ,"no"))</f>
        <v/>
      </c>
      <c r="J754" s="0">
        <f>IF(B754="Issues","yes", IF(B754="Cosmetic Issue", "yes", IF(B754="Perf Issue", "yes","")))</f>
        <v/>
      </c>
      <c r="K754" s="0">
        <f>IF(B754="Dead", "yes","")</f>
        <v/>
      </c>
      <c r="L754" s="0">
        <f>IF(K754="yes", "Dead", IF(LEN(D754)&lt;2,"Loose", (IF(B754="Sold","Shipped",IF(I754="yes","Assembled","Bonded")))))</f>
        <v/>
      </c>
      <c r="M754" s="0">
        <f>if(L754="Shipped",L754, IF(L754="Loose", L754, if(J754="yes", CONCATENATE("Pending ", L754), IF(I754="yes", IF(B754="Internal", "Internal", L754), IF(L754="Bonded", L754, CONCATENATE(L754, " Bonded"))))))</f>
        <v/>
      </c>
      <c r="N754" s="0">
        <f>if(len(C754)&lt;2, "", if(H754="yes", "certified", IF(ISERROR(SEARCH("TE",C754)), "PMI", "TE")))</f>
        <v/>
      </c>
      <c r="O754" s="0">
        <f>IF(L754="Shipped",'Production Log'!K754,"")</f>
        <v/>
      </c>
      <c r="P754" s="0">
        <f>IF(ISERROR(SEARCH("Bonded", M754)), CONCATENATE(M754," ", N754), M754)</f>
        <v/>
      </c>
      <c r="Q754" s="0" t="s">
        <v>190</v>
      </c>
      <c r="R754" s="0">
        <f>'Production Log'!L754</f>
        <v/>
      </c>
      <c r="S754" s="118" t="s">
        <v>157</v>
      </c>
      <c r="T754" s="0">
        <f>'Production Log'!M754</f>
        <v/>
      </c>
      <c r="U754" s="204">
        <f>'Production Log'!K754</f>
        <v/>
      </c>
      <c r="V754" s="204" t="n">
        <v>98006443</v>
      </c>
    </row>
    <row r="755">
      <c r="A755" s="0">
        <f>'Production Log'!A755</f>
        <v/>
      </c>
      <c r="B755" s="0">
        <f>'Production Log'!B755</f>
        <v/>
      </c>
      <c r="C755" s="0">
        <f>'Production Log'!F755</f>
        <v/>
      </c>
      <c r="D755" s="0">
        <f>'Production Log'!W755</f>
        <v/>
      </c>
      <c r="E755" s="0">
        <f>'Production Log'!X755</f>
        <v/>
      </c>
      <c r="F755" s="0">
        <f>'Production Log'!Y755</f>
        <v/>
      </c>
      <c r="G755" s="0">
        <f>'Production Log'!Z755</f>
        <v/>
      </c>
      <c r="H755" s="0">
        <f>'Production Log'!C755</f>
        <v/>
      </c>
      <c r="I755" s="0">
        <f>IF(B755="Sold", "yes", IF(LEN(F755)&gt;1,IF(LEN(G755)&gt;1,IF(LEN(E755)&gt;1,IF(LEN(D755)&gt;1,"yes","no"),"no"),"no") ,"no"))</f>
        <v/>
      </c>
      <c r="J755" s="0">
        <f>IF(B755="Issues","yes", IF(B755="Cosmetic Issue", "yes", IF(B755="Perf Issue", "yes","")))</f>
        <v/>
      </c>
      <c r="K755" s="0">
        <f>IF(B755="Dead", "yes","")</f>
        <v/>
      </c>
      <c r="L755" s="0">
        <f>IF(K755="yes", "Dead", IF(LEN(D755)&lt;2,"Loose", (IF(B755="Sold","Shipped",IF(I755="yes","Assembled","Bonded")))))</f>
        <v/>
      </c>
      <c r="M755" s="0">
        <f>if(L755="Shipped",L755, IF(L755="Loose", L755, if(J755="yes", CONCATENATE("Pending ", L755), IF(I755="yes", IF(B755="Internal", "Internal", L755), IF(L755="Bonded", L755, CONCATENATE(L755, " Bonded"))))))</f>
        <v/>
      </c>
      <c r="N755" s="0">
        <f>if(len(C755)&lt;2, "", if(H755="yes", "certified", IF(ISERROR(SEARCH("TE",C755)), "PMI", "TE")))</f>
        <v/>
      </c>
      <c r="O755" s="0">
        <f>IF(L755="Shipped",'Production Log'!K755,"")</f>
        <v/>
      </c>
      <c r="P755" s="0">
        <f>IF(ISERROR(SEARCH("Bonded", M755)), CONCATENATE(M755," ", N755), M755)</f>
        <v/>
      </c>
      <c r="Q755" s="0" t="s">
        <v>179</v>
      </c>
      <c r="R755" s="0">
        <f>'Production Log'!L755</f>
        <v/>
      </c>
      <c r="S755" s="0" t="n"/>
      <c r="T755" s="0">
        <f>'Production Log'!M755</f>
        <v/>
      </c>
      <c r="U755" s="204">
        <f>'Production Log'!K755</f>
        <v/>
      </c>
      <c r="W755" s="204" t="s">
        <v>154</v>
      </c>
    </row>
    <row r="756">
      <c r="A756" s="0">
        <f>'Production Log'!A756</f>
        <v/>
      </c>
      <c r="B756" s="0">
        <f>'Production Log'!B756</f>
        <v/>
      </c>
      <c r="C756" s="0">
        <f>'Production Log'!F756</f>
        <v/>
      </c>
      <c r="D756" s="0">
        <f>'Production Log'!W756</f>
        <v/>
      </c>
      <c r="E756" s="0">
        <f>'Production Log'!X756</f>
        <v/>
      </c>
      <c r="F756" s="0">
        <f>'Production Log'!Y756</f>
        <v/>
      </c>
      <c r="G756" s="0">
        <f>'Production Log'!Z756</f>
        <v/>
      </c>
      <c r="H756" s="0">
        <f>'Production Log'!C756</f>
        <v/>
      </c>
      <c r="I756" s="0">
        <f>IF(B756="Sold", "yes", IF(LEN(F756)&gt;1,IF(LEN(G756)&gt;1,IF(LEN(E756)&gt;1,IF(LEN(D756)&gt;1,"yes","no"),"no"),"no") ,"no"))</f>
        <v/>
      </c>
      <c r="J756" s="0">
        <f>IF(B756="Issues","yes", IF(B756="Cosmetic Issue", "yes", IF(B756="Perf Issue", "yes","")))</f>
        <v/>
      </c>
      <c r="K756" s="0">
        <f>IF(B756="Dead", "yes","")</f>
        <v/>
      </c>
      <c r="L756" s="0">
        <f>IF(K756="yes", "Dead", IF(LEN(D756)&lt;2,"Loose", (IF(B756="Sold","Shipped",IF(I756="yes","Assembled","Bonded")))))</f>
        <v/>
      </c>
      <c r="M756" s="0">
        <f>if(L756="Shipped",L756, IF(L756="Loose", L756, if(J756="yes", CONCATENATE("Pending ", L756), IF(I756="yes", IF(B756="Internal", "Internal", L756), IF(L756="Bonded", L756, CONCATENATE(L756, " Bonded"))))))</f>
        <v/>
      </c>
      <c r="N756" s="0">
        <f>if(len(C756)&lt;2, "", if(H756="yes", "certified", IF(ISERROR(SEARCH("TE",C756)), "PMI", "TE")))</f>
        <v/>
      </c>
      <c r="O756" s="0">
        <f>IF(L756="Shipped",'Production Log'!K756,"")</f>
        <v/>
      </c>
      <c r="P756" s="0">
        <f>IF(ISERROR(SEARCH("Bonded", M756)), CONCATENATE(M756," ", N756), M756)</f>
        <v/>
      </c>
      <c r="Q756" s="0" t="s">
        <v>188</v>
      </c>
      <c r="R756" s="0">
        <f>'Production Log'!L756</f>
        <v/>
      </c>
      <c r="S756" s="0" t="s">
        <v>191</v>
      </c>
      <c r="T756" s="0">
        <f>'Production Log'!M756</f>
        <v/>
      </c>
      <c r="U756" s="204">
        <f>'Production Log'!K756</f>
        <v/>
      </c>
      <c r="V756" s="204" t="n">
        <v>21004606</v>
      </c>
    </row>
    <row r="757">
      <c r="A757" s="0">
        <f>'Production Log'!A757</f>
        <v/>
      </c>
      <c r="B757" s="0">
        <f>'Production Log'!B757</f>
        <v/>
      </c>
      <c r="C757" s="0">
        <f>'Production Log'!F757</f>
        <v/>
      </c>
      <c r="D757" s="0">
        <f>'Production Log'!W757</f>
        <v/>
      </c>
      <c r="E757" s="0">
        <f>'Production Log'!X757</f>
        <v/>
      </c>
      <c r="F757" s="0">
        <f>'Production Log'!Y757</f>
        <v/>
      </c>
      <c r="G757" s="0">
        <f>'Production Log'!Z757</f>
        <v/>
      </c>
      <c r="H757" s="0">
        <f>'Production Log'!C757</f>
        <v/>
      </c>
      <c r="I757" s="0">
        <f>IF(B757="Sold", "yes", IF(LEN(F757)&gt;1,IF(LEN(G757)&gt;1,IF(LEN(E757)&gt;1,IF(LEN(D757)&gt;1,"yes","no"),"no"),"no") ,"no"))</f>
        <v/>
      </c>
      <c r="J757" s="0">
        <f>IF(B757="Issues","yes", IF(B757="Cosmetic Issue", "yes", IF(B757="Perf Issue", "yes","")))</f>
        <v/>
      </c>
      <c r="K757" s="0">
        <f>IF(B757="Dead", "yes","")</f>
        <v/>
      </c>
      <c r="L757" s="0">
        <f>IF(K757="yes", "Dead", IF(LEN(D757)&lt;2,"Loose", (IF(B757="Sold","Shipped",IF(I757="yes","Assembled","Bonded")))))</f>
        <v/>
      </c>
      <c r="M757" s="0">
        <f>if(L757="Shipped",L757, IF(L757="Loose", L757, if(J757="yes", CONCATENATE("Pending ", L757), IF(I757="yes", IF(B757="Internal", "Internal", L757), IF(L757="Bonded", L757, CONCATENATE(L757, " Bonded"))))))</f>
        <v/>
      </c>
      <c r="N757" s="0">
        <f>if(len(C757)&lt;2, "", if(H757="yes", "certified", IF(ISERROR(SEARCH("TE",C757)), "PMI", "TE")))</f>
        <v/>
      </c>
      <c r="O757" s="0">
        <f>IF(L757="Shipped",'Production Log'!K757,"")</f>
        <v/>
      </c>
      <c r="P757" s="0">
        <f>IF(ISERROR(SEARCH("Bonded", M757)), CONCATENATE(M757," ", N757), M757)</f>
        <v/>
      </c>
      <c r="Q757" s="0" t="s">
        <v>188</v>
      </c>
      <c r="R757" s="0">
        <f>'Production Log'!L757</f>
        <v/>
      </c>
      <c r="S757" s="0" t="s">
        <v>191</v>
      </c>
      <c r="T757" s="0">
        <f>'Production Log'!M757</f>
        <v/>
      </c>
      <c r="U757" s="204">
        <f>'Production Log'!K757</f>
        <v/>
      </c>
      <c r="V757" s="204" t="n">
        <v>21004606</v>
      </c>
    </row>
    <row r="758">
      <c r="A758" s="0">
        <f>'Production Log'!A758</f>
        <v/>
      </c>
      <c r="B758" s="0">
        <f>'Production Log'!B758</f>
        <v/>
      </c>
      <c r="C758" s="0">
        <f>'Production Log'!F758</f>
        <v/>
      </c>
      <c r="D758" s="0">
        <f>'Production Log'!W758</f>
        <v/>
      </c>
      <c r="E758" s="0">
        <f>'Production Log'!X758</f>
        <v/>
      </c>
      <c r="F758" s="0">
        <f>'Production Log'!Y758</f>
        <v/>
      </c>
      <c r="G758" s="0">
        <f>'Production Log'!Z758</f>
        <v/>
      </c>
      <c r="H758" s="0">
        <f>'Production Log'!C758</f>
        <v/>
      </c>
      <c r="I758" s="0">
        <f>IF(B758="Sold", "yes", IF(LEN(F758)&gt;1,IF(LEN(G758)&gt;1,IF(LEN(E758)&gt;1,IF(LEN(D758)&gt;1,"yes","no"),"no"),"no") ,"no"))</f>
        <v/>
      </c>
      <c r="J758" s="0">
        <f>IF(B758="Issues","yes", IF(B758="Cosmetic Issue", "yes", IF(B758="Perf Issue", "yes","")))</f>
        <v/>
      </c>
      <c r="K758" s="0">
        <f>IF(B758="Dead", "yes","")</f>
        <v/>
      </c>
      <c r="L758" s="0">
        <f>IF(K758="yes", "Dead", IF(LEN(D758)&lt;2,"Loose", (IF(B758="Sold","Shipped",IF(I758="yes","Assembled","Bonded")))))</f>
        <v/>
      </c>
      <c r="M758" s="0">
        <f>if(L758="Shipped",L758, IF(L758="Loose", L758, if(J758="yes", CONCATENATE("Pending ", L758), IF(I758="yes", IF(B758="Internal", "Internal", L758), IF(L758="Bonded", L758, CONCATENATE(L758, " Bonded"))))))</f>
        <v/>
      </c>
      <c r="N758" s="0">
        <f>if(len(C758)&lt;2, "", if(H758="yes", "certified", IF(ISERROR(SEARCH("TE",C758)), "PMI", "TE")))</f>
        <v/>
      </c>
      <c r="O758" s="0">
        <f>IF(L758="Shipped",'Production Log'!K758,"")</f>
        <v/>
      </c>
      <c r="P758" s="0">
        <f>IF(ISERROR(SEARCH("Bonded", M758)), CONCATENATE(M758," ", N758), M758)</f>
        <v/>
      </c>
      <c r="Q758" s="0" t="s">
        <v>188</v>
      </c>
      <c r="R758" s="0">
        <f>'Production Log'!L758</f>
        <v/>
      </c>
      <c r="S758" s="0" t="s">
        <v>191</v>
      </c>
      <c r="T758" s="0">
        <f>'Production Log'!M758</f>
        <v/>
      </c>
      <c r="U758" s="204">
        <f>'Production Log'!K758</f>
        <v/>
      </c>
      <c r="V758" s="204" t="n">
        <v>21004606</v>
      </c>
    </row>
    <row r="759">
      <c r="A759" s="0">
        <f>'Production Log'!A759</f>
        <v/>
      </c>
      <c r="B759" s="0">
        <f>'Production Log'!B759</f>
        <v/>
      </c>
      <c r="C759" s="0">
        <f>'Production Log'!F759</f>
        <v/>
      </c>
      <c r="D759" s="0">
        <f>'Production Log'!W759</f>
        <v/>
      </c>
      <c r="E759" s="0">
        <f>'Production Log'!X759</f>
        <v/>
      </c>
      <c r="F759" s="0">
        <f>'Production Log'!Y759</f>
        <v/>
      </c>
      <c r="G759" s="0">
        <f>'Production Log'!Z759</f>
        <v/>
      </c>
      <c r="H759" s="0">
        <f>'Production Log'!C759</f>
        <v/>
      </c>
      <c r="I759" s="0">
        <f>IF(B759="Sold", "yes", IF(LEN(F759)&gt;1,IF(LEN(G759)&gt;1,IF(LEN(E759)&gt;1,IF(LEN(D759)&gt;1,"yes","no"),"no"),"no") ,"no"))</f>
        <v/>
      </c>
      <c r="J759" s="0">
        <f>IF(B759="Issues","yes", IF(B759="Cosmetic Issue", "yes", IF(B759="Perf Issue", "yes","")))</f>
        <v/>
      </c>
      <c r="K759" s="0">
        <f>IF(B759="Dead", "yes","")</f>
        <v/>
      </c>
      <c r="L759" s="0">
        <f>IF(K759="yes", "Dead", IF(LEN(D759)&lt;2,"Loose", (IF(B759="Sold","Shipped",IF(I759="yes","Assembled","Bonded")))))</f>
        <v/>
      </c>
      <c r="M759" s="0">
        <f>if(L759="Shipped",L759, IF(L759="Loose", L759, if(J759="yes", CONCATENATE("Pending ", L759), IF(I759="yes", IF(B759="Internal", "Internal", L759), IF(L759="Bonded", L759, CONCATENATE(L759, " Bonded"))))))</f>
        <v/>
      </c>
      <c r="N759" s="0">
        <f>if(len(C759)&lt;2, "", if(H759="yes", "certified", IF(ISERROR(SEARCH("TE",C759)), "PMI", "TE")))</f>
        <v/>
      </c>
      <c r="O759" s="0">
        <f>IF(L759="Shipped",'Production Log'!K759,"")</f>
        <v/>
      </c>
      <c r="P759" s="0">
        <f>IF(ISERROR(SEARCH("Bonded", M759)), CONCATENATE(M759," ", N759), M759)</f>
        <v/>
      </c>
      <c r="Q759" s="0" t="s">
        <v>179</v>
      </c>
      <c r="R759" s="0">
        <f>'Production Log'!L759</f>
        <v/>
      </c>
      <c r="T759" s="0">
        <f>'Production Log'!M759</f>
        <v/>
      </c>
      <c r="U759" s="204">
        <f>'Production Log'!K759</f>
        <v/>
      </c>
      <c r="W759" s="204" t="s">
        <v>154</v>
      </c>
    </row>
    <row r="760">
      <c r="A760" s="0">
        <f>'Production Log'!A760</f>
        <v/>
      </c>
      <c r="B760" s="0">
        <f>'Production Log'!B760</f>
        <v/>
      </c>
      <c r="C760" s="0">
        <f>'Production Log'!F760</f>
        <v/>
      </c>
      <c r="D760" s="0">
        <f>'Production Log'!W760</f>
        <v/>
      </c>
      <c r="E760" s="0">
        <f>'Production Log'!X760</f>
        <v/>
      </c>
      <c r="F760" s="0">
        <f>'Production Log'!Y760</f>
        <v/>
      </c>
      <c r="G760" s="0">
        <f>'Production Log'!Z760</f>
        <v/>
      </c>
      <c r="H760" s="0">
        <f>'Production Log'!C760</f>
        <v/>
      </c>
      <c r="I760" s="0">
        <f>IF(B760="Sold", "yes", IF(LEN(F760)&gt;1,IF(LEN(G760)&gt;1,IF(LEN(E760)&gt;1,IF(LEN(D760)&gt;1,"yes","no"),"no"),"no") ,"no"))</f>
        <v/>
      </c>
      <c r="J760" s="0">
        <f>IF(B760="Issues","yes", IF(B760="Cosmetic Issue", "yes", IF(B760="Perf Issue", "yes","")))</f>
        <v/>
      </c>
      <c r="K760" s="0">
        <f>IF(B760="Dead", "yes","")</f>
        <v/>
      </c>
      <c r="L760" s="0">
        <f>IF(K760="yes", "Dead", IF(LEN(D760)&lt;2,"Loose", (IF(B760="Sold","Shipped",IF(I760="yes","Assembled","Bonded")))))</f>
        <v/>
      </c>
      <c r="M760" s="0">
        <f>if(L760="Shipped",L760, IF(L760="Loose", L760, if(J760="yes", CONCATENATE("Pending ", L760), IF(I760="yes", IF(B760="Internal", "Internal", L760), IF(L760="Bonded", L760, CONCATENATE(L760, " Bonded"))))))</f>
        <v/>
      </c>
      <c r="N760" s="0">
        <f>if(len(C760)&lt;2, "", if(H760="yes", "certified", IF(ISERROR(SEARCH("TE",C760)), "PMI", "TE")))</f>
        <v/>
      </c>
      <c r="O760" s="0">
        <f>IF(L760="Shipped",'Production Log'!K760,"")</f>
        <v/>
      </c>
      <c r="P760" s="0">
        <f>IF(ISERROR(SEARCH("Bonded", M760)), CONCATENATE(M760," ", N760), M760)</f>
        <v/>
      </c>
      <c r="Q760" s="0" t="s">
        <v>188</v>
      </c>
      <c r="R760" s="0">
        <f>'Production Log'!L760</f>
        <v/>
      </c>
      <c r="S760" s="0" t="s">
        <v>123</v>
      </c>
      <c r="T760" s="0">
        <f>'Production Log'!M760</f>
        <v/>
      </c>
      <c r="U760" s="204">
        <f>'Production Log'!K760</f>
        <v/>
      </c>
    </row>
    <row r="761">
      <c r="A761" s="0">
        <f>'Production Log'!A761</f>
        <v/>
      </c>
      <c r="B761" s="0">
        <f>'Production Log'!B761</f>
        <v/>
      </c>
      <c r="C761" s="0">
        <f>'Production Log'!F761</f>
        <v/>
      </c>
      <c r="D761" s="0">
        <f>'Production Log'!W761</f>
        <v/>
      </c>
      <c r="E761" s="0">
        <f>'Production Log'!X761</f>
        <v/>
      </c>
      <c r="F761" s="0">
        <f>'Production Log'!Y761</f>
        <v/>
      </c>
      <c r="G761" s="0">
        <f>'Production Log'!Z761</f>
        <v/>
      </c>
      <c r="H761" s="0">
        <f>'Production Log'!C761</f>
        <v/>
      </c>
      <c r="I761" s="0">
        <f>IF(B761="Sold", "yes", IF(LEN(F761)&gt;1,IF(LEN(G761)&gt;1,IF(LEN(E761)&gt;1,IF(LEN(D761)&gt;1,"yes","no"),"no"),"no") ,"no"))</f>
        <v/>
      </c>
      <c r="J761" s="0">
        <f>IF(B761="Issues","yes", IF(B761="Cosmetic Issue", "yes", IF(B761="Perf Issue", "yes","")))</f>
        <v/>
      </c>
      <c r="K761" s="0">
        <f>IF(B761="Dead", "yes","")</f>
        <v/>
      </c>
      <c r="L761" s="0">
        <f>IF(K761="yes", "Dead", IF(LEN(D761)&lt;2,"Loose", (IF(B761="Sold","Shipped",IF(I761="yes","Assembled","Bonded")))))</f>
        <v/>
      </c>
      <c r="M761" s="0">
        <f>if(L761="Shipped",L761, IF(L761="Loose", L761, if(J761="yes", CONCATENATE("Pending ", L761), IF(I761="yes", IF(B761="Internal", "Internal", L761), IF(L761="Bonded", L761, CONCATENATE(L761, " Bonded"))))))</f>
        <v/>
      </c>
      <c r="N761" s="0">
        <f>if(len(C761)&lt;2, "", if(H761="yes", "certified", IF(ISERROR(SEARCH("TE",C761)), "PMI", "TE")))</f>
        <v/>
      </c>
      <c r="O761" s="0">
        <f>IF(L761="Shipped",'Production Log'!K761,"")</f>
        <v/>
      </c>
      <c r="P761" s="0">
        <f>IF(ISERROR(SEARCH("Bonded", M761)), CONCATENATE(M761," ", N761), M761)</f>
        <v/>
      </c>
      <c r="Q761" s="0" t="s">
        <v>192</v>
      </c>
      <c r="R761" s="0">
        <f>'Production Log'!L761</f>
        <v/>
      </c>
      <c r="S761" s="0" t="s">
        <v>191</v>
      </c>
      <c r="T761" s="0">
        <f>'Production Log'!M761</f>
        <v/>
      </c>
      <c r="U761" s="204">
        <f>'Production Log'!K761</f>
        <v/>
      </c>
      <c r="V761" s="204" t="n">
        <v>21004606</v>
      </c>
    </row>
    <row r="762">
      <c r="A762" s="0">
        <f>'Production Log'!A762</f>
        <v/>
      </c>
      <c r="B762" s="0">
        <f>'Production Log'!B762</f>
        <v/>
      </c>
      <c r="C762" s="0">
        <f>'Production Log'!F762</f>
        <v/>
      </c>
      <c r="D762" s="0">
        <f>'Production Log'!W762</f>
        <v/>
      </c>
      <c r="E762" s="0">
        <f>'Production Log'!X762</f>
        <v/>
      </c>
      <c r="F762" s="0">
        <f>'Production Log'!Y762</f>
        <v/>
      </c>
      <c r="G762" s="0">
        <f>'Production Log'!Z762</f>
        <v/>
      </c>
      <c r="H762" s="0">
        <f>'Production Log'!C762</f>
        <v/>
      </c>
      <c r="I762" s="0">
        <f>IF(B762="Sold", "yes", IF(LEN(F762)&gt;1,IF(LEN(G762)&gt;1,IF(LEN(E762)&gt;1,IF(LEN(D762)&gt;1,"yes","no"),"no"),"no") ,"no"))</f>
        <v/>
      </c>
      <c r="J762" s="0">
        <f>IF(B762="Issues","yes", IF(B762="Cosmetic Issue", "yes", IF(B762="Perf Issue", "yes","")))</f>
        <v/>
      </c>
      <c r="K762" s="0">
        <f>IF(B762="Dead", "yes","")</f>
        <v/>
      </c>
      <c r="L762" s="0">
        <f>IF(K762="yes", "Dead", IF(LEN(D762)&lt;2,"Loose", (IF(B762="Sold","Shipped",IF(I762="yes","Assembled","Bonded")))))</f>
        <v/>
      </c>
      <c r="M762" s="0">
        <f>if(L762="Shipped",L762, IF(L762="Loose", L762, if(J762="yes", CONCATENATE("Pending ", L762), IF(I762="yes", IF(B762="Internal", "Internal", L762), IF(L762="Bonded", L762, CONCATENATE(L762, " Bonded"))))))</f>
        <v/>
      </c>
      <c r="N762" s="0">
        <f>if(len(C762)&lt;2, "", if(H762="yes", "certified", IF(ISERROR(SEARCH("TE",C762)), "PMI", "TE")))</f>
        <v/>
      </c>
      <c r="O762" s="0">
        <f>IF(L762="Shipped",'Production Log'!K762,"")</f>
        <v/>
      </c>
      <c r="P762" s="0">
        <f>IF(ISERROR(SEARCH("Bonded", M762)), CONCATENATE(M762," ", N762), M762)</f>
        <v/>
      </c>
      <c r="Q762" s="0" t="s">
        <v>192</v>
      </c>
      <c r="R762" s="0">
        <f>'Production Log'!L762</f>
        <v/>
      </c>
      <c r="S762" s="0" t="s">
        <v>191</v>
      </c>
      <c r="T762" s="0">
        <f>'Production Log'!M762</f>
        <v/>
      </c>
      <c r="U762" s="204">
        <f>'Production Log'!K762</f>
        <v/>
      </c>
      <c r="V762" s="204" t="n">
        <v>21004606</v>
      </c>
    </row>
    <row r="763">
      <c r="A763" s="0">
        <f>'Production Log'!A763</f>
        <v/>
      </c>
      <c r="B763" s="0">
        <f>'Production Log'!B763</f>
        <v/>
      </c>
      <c r="C763" s="0">
        <f>'Production Log'!F763</f>
        <v/>
      </c>
      <c r="D763" s="0">
        <f>'Production Log'!W763</f>
        <v/>
      </c>
      <c r="E763" s="0">
        <f>'Production Log'!X763</f>
        <v/>
      </c>
      <c r="F763" s="0">
        <f>'Production Log'!Y763</f>
        <v/>
      </c>
      <c r="G763" s="0">
        <f>'Production Log'!Z763</f>
        <v/>
      </c>
      <c r="H763" s="0">
        <f>'Production Log'!C763</f>
        <v/>
      </c>
      <c r="I763" s="0">
        <f>IF(B763="Sold", "yes", IF(LEN(F763)&gt;1,IF(LEN(G763)&gt;1,IF(LEN(E763)&gt;1,IF(LEN(D763)&gt;1,"yes","no"),"no"),"no") ,"no"))</f>
        <v/>
      </c>
      <c r="J763" s="0">
        <f>IF(B763="Issues","yes", IF(B763="Cosmetic Issue", "yes", IF(B763="Perf Issue", "yes","")))</f>
        <v/>
      </c>
      <c r="K763" s="0">
        <f>IF(B763="Dead", "yes","")</f>
        <v/>
      </c>
      <c r="L763" s="0">
        <f>IF(K763="yes", "Dead", IF(LEN(D763)&lt;2,"Loose", (IF(B763="Sold","Shipped",IF(I763="yes","Assembled","Bonded")))))</f>
        <v/>
      </c>
      <c r="M763" s="0">
        <f>if(L763="Shipped",L763, IF(L763="Loose", L763, if(J763="yes", CONCATENATE("Pending ", L763), IF(I763="yes", IF(B763="Internal", "Internal", L763), IF(L763="Bonded", L763, CONCATENATE(L763, " Bonded"))))))</f>
        <v/>
      </c>
      <c r="N763" s="0">
        <f>if(len(C763)&lt;2, "", if(H763="yes", "certified", IF(ISERROR(SEARCH("TE",C763)), "PMI", "TE")))</f>
        <v/>
      </c>
      <c r="O763" s="0">
        <f>IF(L763="Shipped",'Production Log'!K763,"")</f>
        <v/>
      </c>
      <c r="P763" s="0">
        <f>IF(ISERROR(SEARCH("Bonded", M763)), CONCATENATE(M763," ", N763), M763)</f>
        <v/>
      </c>
      <c r="Q763" s="0" t="s">
        <v>179</v>
      </c>
      <c r="R763" s="0">
        <f>'Production Log'!L763</f>
        <v/>
      </c>
      <c r="S763" s="0" t="s">
        <v>117</v>
      </c>
      <c r="T763" s="0">
        <f>'Production Log'!M763</f>
        <v/>
      </c>
      <c r="U763" s="204">
        <f>'Production Log'!K763</f>
        <v/>
      </c>
    </row>
    <row r="764">
      <c r="A764" s="0">
        <f>'Production Log'!A764</f>
        <v/>
      </c>
      <c r="B764" s="0">
        <f>'Production Log'!B764</f>
        <v/>
      </c>
      <c r="C764" s="0">
        <f>'Production Log'!F764</f>
        <v/>
      </c>
      <c r="D764" s="0">
        <f>'Production Log'!W764</f>
        <v/>
      </c>
      <c r="E764" s="0">
        <f>'Production Log'!X764</f>
        <v/>
      </c>
      <c r="F764" s="0">
        <f>'Production Log'!Y764</f>
        <v/>
      </c>
      <c r="G764" s="0">
        <f>'Production Log'!Z764</f>
        <v/>
      </c>
      <c r="H764" s="0">
        <f>'Production Log'!C764</f>
        <v/>
      </c>
      <c r="I764" s="0">
        <f>IF(B764="Sold", "yes", IF(LEN(F764)&gt;1,IF(LEN(G764)&gt;1,IF(LEN(E764)&gt;1,IF(LEN(D764)&gt;1,"yes","no"),"no"),"no") ,"no"))</f>
        <v/>
      </c>
      <c r="J764" s="0">
        <f>IF(B764="Issues","yes", IF(B764="Cosmetic Issue", "yes", IF(B764="Perf Issue", "yes","")))</f>
        <v/>
      </c>
      <c r="K764" s="0">
        <f>IF(B764="Dead", "yes","")</f>
        <v/>
      </c>
      <c r="L764" s="0">
        <f>IF(K764="yes", "Dead", IF(LEN(D764)&lt;2,"Loose", (IF(B764="Sold","Shipped",IF(I764="yes","Assembled","Bonded")))))</f>
        <v/>
      </c>
      <c r="M764" s="0">
        <f>if(L764="Shipped",L764, IF(L764="Loose", L764, if(J764="yes", CONCATENATE("Pending ", L764), IF(I764="yes", IF(B764="Internal", "Internal", L764), IF(L764="Bonded", L764, CONCATENATE(L764, " Bonded"))))))</f>
        <v/>
      </c>
      <c r="N764" s="0">
        <f>if(len(C764)&lt;2, "", if(H764="yes", "certified", IF(ISERROR(SEARCH("TE",C764)), "PMI", "TE")))</f>
        <v/>
      </c>
      <c r="O764" s="0">
        <f>IF(L764="Shipped",'Production Log'!K764,"")</f>
        <v/>
      </c>
      <c r="P764" s="0">
        <f>IF(ISERROR(SEARCH("Bonded", M764)), CONCATENATE(M764," ", N764), M764)</f>
        <v/>
      </c>
      <c r="Q764" s="0" t="s">
        <v>192</v>
      </c>
      <c r="R764" s="0">
        <f>'Production Log'!L764</f>
        <v/>
      </c>
      <c r="S764" s="0" t="s">
        <v>191</v>
      </c>
      <c r="T764" s="0">
        <f>'Production Log'!M764</f>
        <v/>
      </c>
      <c r="U764" s="204">
        <f>'Production Log'!K764</f>
        <v/>
      </c>
      <c r="V764" s="204" t="n">
        <v>21004606</v>
      </c>
    </row>
    <row r="765">
      <c r="A765" s="0">
        <f>'Production Log'!A765</f>
        <v/>
      </c>
      <c r="B765" s="0">
        <f>'Production Log'!B765</f>
        <v/>
      </c>
      <c r="C765" s="0">
        <f>'Production Log'!F765</f>
        <v/>
      </c>
      <c r="D765" s="0">
        <f>'Production Log'!W765</f>
        <v/>
      </c>
      <c r="E765" s="0">
        <f>'Production Log'!X765</f>
        <v/>
      </c>
      <c r="F765" s="0">
        <f>'Production Log'!Y765</f>
        <v/>
      </c>
      <c r="G765" s="0">
        <f>'Production Log'!Z765</f>
        <v/>
      </c>
      <c r="H765" s="0">
        <f>'Production Log'!C765</f>
        <v/>
      </c>
      <c r="I765" s="0">
        <f>IF(B765="Sold", "yes", IF(LEN(F765)&gt;1,IF(LEN(G765)&gt;1,IF(LEN(E765)&gt;1,IF(LEN(D765)&gt;1,"yes","no"),"no"),"no") ,"no"))</f>
        <v/>
      </c>
      <c r="J765" s="0">
        <f>IF(B765="Issues","yes", IF(B765="Cosmetic Issue", "yes", IF(B765="Perf Issue", "yes","")))</f>
        <v/>
      </c>
      <c r="K765" s="0">
        <f>IF(B765="Dead", "yes","")</f>
        <v/>
      </c>
      <c r="L765" s="0">
        <f>IF(K765="yes", "Dead", IF(LEN(D765)&lt;2,"Loose", (IF(B765="Sold","Shipped",IF(I765="yes","Assembled","Bonded")))))</f>
        <v/>
      </c>
      <c r="M765" s="0">
        <f>if(L765="Shipped",L765, IF(L765="Loose", L765, if(J765="yes", CONCATENATE("Pending ", L765), IF(I765="yes", IF(B765="Internal", "Internal", L765), IF(L765="Bonded", L765, CONCATENATE(L765, " Bonded"))))))</f>
        <v/>
      </c>
      <c r="N765" s="0">
        <f>if(len(C765)&lt;2, "", if(H765="yes", "certified", IF(ISERROR(SEARCH("TE",C765)), "PMI", "TE")))</f>
        <v/>
      </c>
      <c r="O765" s="0">
        <f>IF(L765="Shipped",'Production Log'!K765,"")</f>
        <v/>
      </c>
      <c r="P765" s="0">
        <f>IF(ISERROR(SEARCH("Bonded", M765)), CONCATENATE(M765," ", N765), M765)</f>
        <v/>
      </c>
      <c r="Q765" s="0" t="s">
        <v>192</v>
      </c>
      <c r="R765" s="0">
        <f>'Production Log'!L765</f>
        <v/>
      </c>
      <c r="S765" s="0" t="s">
        <v>191</v>
      </c>
      <c r="T765" s="0">
        <f>'Production Log'!M765</f>
        <v/>
      </c>
      <c r="U765" s="204">
        <f>'Production Log'!K765</f>
        <v/>
      </c>
      <c r="V765" s="204" t="n">
        <v>21004606</v>
      </c>
    </row>
    <row r="766">
      <c r="A766" s="0">
        <f>'Production Log'!A766</f>
        <v/>
      </c>
      <c r="B766" s="0">
        <f>'Production Log'!B766</f>
        <v/>
      </c>
      <c r="C766" s="0">
        <f>'Production Log'!F766</f>
        <v/>
      </c>
      <c r="D766" s="0">
        <f>'Production Log'!W766</f>
        <v/>
      </c>
      <c r="E766" s="0">
        <f>'Production Log'!X766</f>
        <v/>
      </c>
      <c r="F766" s="0">
        <f>'Production Log'!Y766</f>
        <v/>
      </c>
      <c r="G766" s="0">
        <f>'Production Log'!Z766</f>
        <v/>
      </c>
      <c r="H766" s="0">
        <f>'Production Log'!C766</f>
        <v/>
      </c>
      <c r="I766" s="0">
        <f>IF(B766="Sold", "yes", IF(LEN(F766)&gt;1,IF(LEN(G766)&gt;1,IF(LEN(E766)&gt;1,IF(LEN(D766)&gt;1,"yes","no"),"no"),"no") ,"no"))</f>
        <v/>
      </c>
      <c r="J766" s="0">
        <f>IF(B766="Issues","yes", IF(B766="Cosmetic Issue", "yes", IF(B766="Perf Issue", "yes","")))</f>
        <v/>
      </c>
      <c r="K766" s="0">
        <f>IF(B766="Dead", "yes","")</f>
        <v/>
      </c>
      <c r="L766" s="0">
        <f>IF(K766="yes", "Dead", IF(LEN(D766)&lt;2,"Loose", (IF(B766="Sold","Shipped",IF(I766="yes","Assembled","Bonded")))))</f>
        <v/>
      </c>
      <c r="M766" s="0">
        <f>if(L766="Shipped",L766, IF(L766="Loose", L766, if(J766="yes", CONCATENATE("Pending ", L766), IF(I766="yes", IF(B766="Internal", "Internal", L766), IF(L766="Bonded", L766, CONCATENATE(L766, " Bonded"))))))</f>
        <v/>
      </c>
      <c r="N766" s="0">
        <f>if(len(C766)&lt;2, "", if(H766="yes", "certified", IF(ISERROR(SEARCH("TE",C766)), "PMI", "TE")))</f>
        <v/>
      </c>
      <c r="O766" s="0">
        <f>IF(L766="Shipped",'Production Log'!K766,"")</f>
        <v/>
      </c>
      <c r="P766" s="0">
        <f>IF(ISERROR(SEARCH("Bonded", M766)), CONCATENATE(M766," ", N766), M766)</f>
        <v/>
      </c>
      <c r="Q766" s="0" t="s">
        <v>192</v>
      </c>
      <c r="R766" s="0">
        <f>'Production Log'!L766</f>
        <v/>
      </c>
      <c r="S766" s="0" t="s">
        <v>191</v>
      </c>
      <c r="T766" s="0">
        <f>'Production Log'!M766</f>
        <v/>
      </c>
      <c r="U766" s="204">
        <f>'Production Log'!K766</f>
        <v/>
      </c>
      <c r="V766" s="204" t="n">
        <v>21004606</v>
      </c>
    </row>
    <row r="767">
      <c r="A767" s="0">
        <f>'Production Log'!A767</f>
        <v/>
      </c>
      <c r="B767" s="0">
        <f>'Production Log'!B767</f>
        <v/>
      </c>
      <c r="C767" s="0">
        <f>'Production Log'!F767</f>
        <v/>
      </c>
      <c r="D767" s="0">
        <f>'Production Log'!W767</f>
        <v/>
      </c>
      <c r="E767" s="0">
        <f>'Production Log'!X767</f>
        <v/>
      </c>
      <c r="F767" s="0">
        <f>'Production Log'!Y767</f>
        <v/>
      </c>
      <c r="G767" s="0">
        <f>'Production Log'!Z767</f>
        <v/>
      </c>
      <c r="H767" s="0">
        <f>'Production Log'!C767</f>
        <v/>
      </c>
      <c r="I767" s="0">
        <f>IF(B767="Sold", "yes", IF(LEN(F767)&gt;1,IF(LEN(G767)&gt;1,IF(LEN(E767)&gt;1,IF(LEN(D767)&gt;1,"yes","no"),"no"),"no") ,"no"))</f>
        <v/>
      </c>
      <c r="J767" s="0">
        <f>IF(B767="Issues","yes", IF(B767="Cosmetic Issue", "yes", IF(B767="Perf Issue", "yes","")))</f>
        <v/>
      </c>
      <c r="K767" s="0">
        <f>IF(B767="Dead", "yes","")</f>
        <v/>
      </c>
      <c r="L767" s="0">
        <f>IF(K767="yes", "Dead", IF(LEN(D767)&lt;2,"Loose", (IF(B767="Sold","Shipped",IF(I767="yes","Assembled","Bonded")))))</f>
        <v/>
      </c>
      <c r="M767" s="0">
        <f>if(L767="Shipped",L767, IF(L767="Loose", L767, if(J767="yes", CONCATENATE("Pending ", L767), IF(I767="yes", IF(B767="Internal", "Internal", L767), IF(L767="Bonded", L767, CONCATENATE(L767, " Bonded"))))))</f>
        <v/>
      </c>
      <c r="N767" s="0">
        <f>if(len(C767)&lt;2, "", if(H767="yes", "certified", IF(ISERROR(SEARCH("TE",C767)), "PMI", "TE")))</f>
        <v/>
      </c>
      <c r="O767" s="0">
        <f>IF(L767="Shipped",'Production Log'!K767,"")</f>
        <v/>
      </c>
      <c r="P767" s="0">
        <f>IF(ISERROR(SEARCH("Bonded", M767)), CONCATENATE(M767," ", N767), M767)</f>
        <v/>
      </c>
      <c r="Q767" s="0" t="s">
        <v>192</v>
      </c>
      <c r="R767" s="0">
        <f>'Production Log'!L767</f>
        <v/>
      </c>
      <c r="S767" s="0" t="s">
        <v>191</v>
      </c>
      <c r="T767" s="0">
        <f>'Production Log'!M767</f>
        <v/>
      </c>
      <c r="U767" s="204">
        <f>'Production Log'!K767</f>
        <v/>
      </c>
      <c r="V767" s="204" t="n">
        <v>21004606</v>
      </c>
    </row>
    <row r="768">
      <c r="A768" s="0">
        <f>'Production Log'!A768</f>
        <v/>
      </c>
      <c r="B768" s="0">
        <f>'Production Log'!B768</f>
        <v/>
      </c>
      <c r="C768" s="0">
        <f>'Production Log'!F768</f>
        <v/>
      </c>
      <c r="D768" s="0">
        <f>'Production Log'!W768</f>
        <v/>
      </c>
      <c r="E768" s="0">
        <f>'Production Log'!X768</f>
        <v/>
      </c>
      <c r="F768" s="0">
        <f>'Production Log'!Y768</f>
        <v/>
      </c>
      <c r="G768" s="0">
        <f>'Production Log'!Z768</f>
        <v/>
      </c>
      <c r="H768" s="0">
        <f>'Production Log'!C768</f>
        <v/>
      </c>
      <c r="I768" s="0">
        <f>IF(B768="Sold", "yes", IF(LEN(F768)&gt;1,IF(LEN(G768)&gt;1,IF(LEN(E768)&gt;1,IF(LEN(D768)&gt;1,"yes","no"),"no"),"no") ,"no"))</f>
        <v/>
      </c>
      <c r="J768" s="0">
        <f>IF(B768="Issues","yes", IF(B768="Cosmetic Issue", "yes", IF(B768="Perf Issue", "yes","")))</f>
        <v/>
      </c>
      <c r="K768" s="0">
        <f>IF(B768="Dead", "yes","")</f>
        <v/>
      </c>
      <c r="L768" s="0">
        <f>IF(K768="yes", "Dead", IF(LEN(D768)&lt;2,"Loose", (IF(B768="Sold","Shipped",IF(I768="yes","Assembled","Bonded")))))</f>
        <v/>
      </c>
      <c r="M768" s="0">
        <f>if(L768="Shipped",L768, IF(L768="Loose", L768, if(J768="yes", CONCATENATE("Pending ", L768), IF(I768="yes", IF(B768="Internal", "Internal", L768), IF(L768="Bonded", L768, CONCATENATE(L768, " Bonded"))))))</f>
        <v/>
      </c>
      <c r="N768" s="0">
        <f>if(len(C768)&lt;2, "", if(H768="yes", "certified", IF(ISERROR(SEARCH("TE",C768)), "PMI", "TE")))</f>
        <v/>
      </c>
      <c r="O768" s="0">
        <f>IF(L768="Shipped",'Production Log'!K768,"")</f>
        <v/>
      </c>
      <c r="P768" s="0">
        <f>IF(ISERROR(SEARCH("Bonded", M768)), CONCATENATE(M768," ", N768), M768)</f>
        <v/>
      </c>
      <c r="Q768" s="0" t="s">
        <v>192</v>
      </c>
      <c r="R768" s="0">
        <f>'Production Log'!L768</f>
        <v/>
      </c>
      <c r="S768" s="0" t="s">
        <v>191</v>
      </c>
      <c r="T768" s="0">
        <f>'Production Log'!M768</f>
        <v/>
      </c>
      <c r="U768" s="204">
        <f>'Production Log'!K768</f>
        <v/>
      </c>
      <c r="V768" s="204" t="n">
        <v>21004606</v>
      </c>
    </row>
    <row r="769">
      <c r="A769" s="0">
        <f>'Production Log'!A769</f>
        <v/>
      </c>
      <c r="B769" s="0">
        <f>'Production Log'!B769</f>
        <v/>
      </c>
      <c r="C769" s="0">
        <f>'Production Log'!F769</f>
        <v/>
      </c>
      <c r="D769" s="0">
        <f>'Production Log'!W769</f>
        <v/>
      </c>
      <c r="E769" s="0">
        <f>'Production Log'!X769</f>
        <v/>
      </c>
      <c r="F769" s="0">
        <f>'Production Log'!Y769</f>
        <v/>
      </c>
      <c r="G769" s="0">
        <f>'Production Log'!Z769</f>
        <v/>
      </c>
      <c r="H769" s="0">
        <f>'Production Log'!C769</f>
        <v/>
      </c>
      <c r="I769" s="0">
        <f>IF(B769="Sold", "yes", IF(LEN(F769)&gt;1,IF(LEN(G769)&gt;1,IF(LEN(E769)&gt;1,IF(LEN(D769)&gt;1,"yes","no"),"no"),"no") ,"no"))</f>
        <v/>
      </c>
      <c r="J769" s="0">
        <f>IF(B769="Issues","yes", IF(B769="Cosmetic Issue", "yes", IF(B769="Perf Issue", "yes","")))</f>
        <v/>
      </c>
      <c r="K769" s="0">
        <f>IF(B769="Dead", "yes","")</f>
        <v/>
      </c>
      <c r="L769" s="0">
        <f>IF(K769="yes", "Dead", IF(LEN(D769)&lt;2,"Loose", (IF(B769="Sold","Shipped",IF(I769="yes","Assembled","Bonded")))))</f>
        <v/>
      </c>
      <c r="M769" s="0">
        <f>if(L769="Shipped",L769, IF(L769="Loose", L769, if(J769="yes", CONCATENATE("Pending ", L769), IF(I769="yes", IF(B769="Internal", "Internal", L769), IF(L769="Bonded", L769, CONCATENATE(L769, " Bonded"))))))</f>
        <v/>
      </c>
      <c r="N769" s="0">
        <f>if(len(C769)&lt;2, "", if(H769="yes", "certified", IF(ISERROR(SEARCH("TE",C769)), "PMI", "TE")))</f>
        <v/>
      </c>
      <c r="O769" s="0">
        <f>IF(L769="Shipped",'Production Log'!K769,"")</f>
        <v/>
      </c>
      <c r="P769" s="0">
        <f>IF(ISERROR(SEARCH("Bonded", M769)), CONCATENATE(M769," ", N769), M769)</f>
        <v/>
      </c>
      <c r="Q769" s="0" t="s">
        <v>193</v>
      </c>
      <c r="R769" s="0">
        <f>'Production Log'!L769</f>
        <v/>
      </c>
      <c r="S769" s="0" t="n"/>
      <c r="T769" s="0">
        <f>'Production Log'!M769</f>
        <v/>
      </c>
      <c r="U769" s="204">
        <f>'Production Log'!K769</f>
        <v/>
      </c>
      <c r="W769" s="204" t="s">
        <v>154</v>
      </c>
    </row>
    <row r="770">
      <c r="A770" s="0">
        <f>'Production Log'!A770</f>
        <v/>
      </c>
      <c r="B770" s="0">
        <f>'Production Log'!B770</f>
        <v/>
      </c>
      <c r="C770" s="0">
        <f>'Production Log'!F770</f>
        <v/>
      </c>
      <c r="D770" s="0">
        <f>'Production Log'!W770</f>
        <v/>
      </c>
      <c r="E770" s="0">
        <f>'Production Log'!X770</f>
        <v/>
      </c>
      <c r="F770" s="0">
        <f>'Production Log'!Y770</f>
        <v/>
      </c>
      <c r="G770" s="0">
        <f>'Production Log'!Z770</f>
        <v/>
      </c>
      <c r="H770" s="0">
        <f>'Production Log'!C770</f>
        <v/>
      </c>
      <c r="I770" s="0">
        <f>IF(B770="Sold", "yes", IF(LEN(F770)&gt;1,IF(LEN(G770)&gt;1,IF(LEN(E770)&gt;1,IF(LEN(D770)&gt;1,"yes","no"),"no"),"no") ,"no"))</f>
        <v/>
      </c>
      <c r="J770" s="0">
        <f>IF(B770="Issues","yes", IF(B770="Cosmetic Issue", "yes", IF(B770="Perf Issue", "yes","")))</f>
        <v/>
      </c>
      <c r="K770" s="0">
        <f>IF(B770="Dead", "yes","")</f>
        <v/>
      </c>
      <c r="L770" s="0">
        <f>IF(K770="yes", "Dead", IF(LEN(D770)&lt;2,"Loose", (IF(B770="Sold","Shipped",IF(I770="yes","Assembled","Bonded")))))</f>
        <v/>
      </c>
      <c r="M770" s="0">
        <f>if(L770="Shipped",L770, IF(L770="Loose", L770, if(J770="yes", CONCATENATE("Pending ", L770), IF(I770="yes", IF(B770="Internal", "Internal", L770), IF(L770="Bonded", L770, CONCATENATE(L770, " Bonded"))))))</f>
        <v/>
      </c>
      <c r="N770" s="0">
        <f>if(len(C770)&lt;2, "", if(H770="yes", "certified", IF(ISERROR(SEARCH("TE",C770)), "PMI", "TE")))</f>
        <v/>
      </c>
      <c r="O770" s="0">
        <f>IF(L770="Shipped",'Production Log'!K770,"")</f>
        <v/>
      </c>
      <c r="P770" s="0">
        <f>IF(ISERROR(SEARCH("Bonded", M770)), CONCATENATE(M770," ", N770), M770)</f>
        <v/>
      </c>
      <c r="Q770" s="0" t="s">
        <v>192</v>
      </c>
      <c r="R770" s="0">
        <f>'Production Log'!L770</f>
        <v/>
      </c>
      <c r="S770" s="0" t="s">
        <v>191</v>
      </c>
      <c r="T770" s="0">
        <f>'Production Log'!M770</f>
        <v/>
      </c>
      <c r="U770" s="204">
        <f>'Production Log'!K770</f>
        <v/>
      </c>
      <c r="V770" s="204" t="n">
        <v>21004606</v>
      </c>
    </row>
    <row r="771">
      <c r="A771" s="0">
        <f>'Production Log'!A771</f>
        <v/>
      </c>
      <c r="B771" s="0">
        <f>'Production Log'!B771</f>
        <v/>
      </c>
      <c r="C771" s="0">
        <f>'Production Log'!F771</f>
        <v/>
      </c>
      <c r="D771" s="0">
        <f>'Production Log'!W771</f>
        <v/>
      </c>
      <c r="E771" s="0">
        <f>'Production Log'!X771</f>
        <v/>
      </c>
      <c r="F771" s="0">
        <f>'Production Log'!Y771</f>
        <v/>
      </c>
      <c r="G771" s="0">
        <f>'Production Log'!Z771</f>
        <v/>
      </c>
      <c r="H771" s="0">
        <f>'Production Log'!C771</f>
        <v/>
      </c>
      <c r="I771" s="0">
        <f>IF(B771="Sold", "yes", IF(LEN(F771)&gt;1,IF(LEN(G771)&gt;1,IF(LEN(E771)&gt;1,IF(LEN(D771)&gt;1,"yes","no"),"no"),"no") ,"no"))</f>
        <v/>
      </c>
      <c r="J771" s="0">
        <f>IF(B771="Issues","yes", IF(B771="Cosmetic Issue", "yes", IF(B771="Perf Issue", "yes","")))</f>
        <v/>
      </c>
      <c r="K771" s="0">
        <f>IF(B771="Dead", "yes","")</f>
        <v/>
      </c>
      <c r="L771" s="0">
        <f>IF(K771="yes", "Dead", IF(LEN(D771)&lt;2,"Loose", (IF(B771="Sold","Shipped",IF(I771="yes","Assembled","Bonded")))))</f>
        <v/>
      </c>
      <c r="M771" s="0">
        <f>if(L771="Shipped",L771, IF(L771="Loose", L771, if(J771="yes", CONCATENATE("Pending ", L771), IF(I771="yes", IF(B771="Internal", "Internal", L771), IF(L771="Bonded", L771, CONCATENATE(L771, " Bonded"))))))</f>
        <v/>
      </c>
      <c r="N771" s="0">
        <f>if(len(C771)&lt;2, "", if(H771="yes", "certified", IF(ISERROR(SEARCH("TE",C771)), "PMI", "TE")))</f>
        <v/>
      </c>
      <c r="O771" s="0">
        <f>IF(L771="Shipped",'Production Log'!K771,"")</f>
        <v/>
      </c>
      <c r="P771" s="0">
        <f>IF(ISERROR(SEARCH("Bonded", M771)), CONCATENATE(M771," ", N771), M771)</f>
        <v/>
      </c>
      <c r="Q771" s="0" t="s">
        <v>193</v>
      </c>
      <c r="R771" s="0">
        <f>'Production Log'!L771</f>
        <v/>
      </c>
      <c r="S771" s="0" t="n"/>
      <c r="T771" s="0">
        <f>'Production Log'!M771</f>
        <v/>
      </c>
      <c r="U771" s="204">
        <f>'Production Log'!K771</f>
        <v/>
      </c>
      <c r="W771" s="204" t="s">
        <v>154</v>
      </c>
    </row>
    <row r="772">
      <c r="A772" s="0">
        <f>'Production Log'!A772</f>
        <v/>
      </c>
      <c r="B772" s="0">
        <f>'Production Log'!B772</f>
        <v/>
      </c>
      <c r="C772" s="0">
        <f>'Production Log'!F772</f>
        <v/>
      </c>
      <c r="D772" s="0">
        <f>'Production Log'!W772</f>
        <v/>
      </c>
      <c r="E772" s="0">
        <f>'Production Log'!X772</f>
        <v/>
      </c>
      <c r="F772" s="0">
        <f>'Production Log'!Y772</f>
        <v/>
      </c>
      <c r="G772" s="0">
        <f>'Production Log'!Z772</f>
        <v/>
      </c>
      <c r="H772" s="0">
        <f>'Production Log'!C772</f>
        <v/>
      </c>
      <c r="I772" s="0">
        <f>IF(B772="Sold", "yes", IF(LEN(F772)&gt;1,IF(LEN(G772)&gt;1,IF(LEN(E772)&gt;1,IF(LEN(D772)&gt;1,"yes","no"),"no"),"no") ,"no"))</f>
        <v/>
      </c>
      <c r="J772" s="0">
        <f>IF(B772="Issues","yes", IF(B772="Cosmetic Issue", "yes", IF(B772="Perf Issue", "yes","")))</f>
        <v/>
      </c>
      <c r="K772" s="0">
        <f>IF(B772="Dead", "yes","")</f>
        <v/>
      </c>
      <c r="L772" s="0">
        <f>IF(K772="yes", "Dead", IF(LEN(D772)&lt;2,"Loose", (IF(B772="Sold","Shipped",IF(I772="yes","Assembled","Bonded")))))</f>
        <v/>
      </c>
      <c r="M772" s="0">
        <f>if(L772="Shipped",L772, IF(L772="Loose", L772, if(J772="yes", CONCATENATE("Pending ", L772), IF(I772="yes", IF(B772="Internal", "Internal", L772), IF(L772="Bonded", L772, CONCATENATE(L772, " Bonded"))))))</f>
        <v/>
      </c>
      <c r="N772" s="0">
        <f>if(len(C772)&lt;2, "", if(H772="yes", "certified", IF(ISERROR(SEARCH("TE",C772)), "PMI", "TE")))</f>
        <v/>
      </c>
      <c r="O772" s="0">
        <f>IF(L772="Shipped",'Production Log'!K772,"")</f>
        <v/>
      </c>
      <c r="P772" s="0">
        <f>IF(ISERROR(SEARCH("Bonded", M772)), CONCATENATE(M772," ", N772), M772)</f>
        <v/>
      </c>
      <c r="Q772" s="0" t="s">
        <v>192</v>
      </c>
      <c r="R772" s="0">
        <f>'Production Log'!L772</f>
        <v/>
      </c>
      <c r="S772" s="0" t="s">
        <v>191</v>
      </c>
      <c r="T772" s="0">
        <f>'Production Log'!M772</f>
        <v/>
      </c>
      <c r="U772" s="204">
        <f>'Production Log'!K772</f>
        <v/>
      </c>
      <c r="V772" s="204" t="n">
        <v>21004606</v>
      </c>
    </row>
    <row r="773">
      <c r="A773" s="0">
        <f>'Production Log'!A773</f>
        <v/>
      </c>
      <c r="B773" s="0">
        <f>'Production Log'!B773</f>
        <v/>
      </c>
      <c r="C773" s="0">
        <f>'Production Log'!F773</f>
        <v/>
      </c>
      <c r="D773" s="0">
        <f>'Production Log'!W773</f>
        <v/>
      </c>
      <c r="E773" s="0">
        <f>'Production Log'!X773</f>
        <v/>
      </c>
      <c r="F773" s="0">
        <f>'Production Log'!Y773</f>
        <v/>
      </c>
      <c r="G773" s="0">
        <f>'Production Log'!Z773</f>
        <v/>
      </c>
      <c r="H773" s="0">
        <f>'Production Log'!C773</f>
        <v/>
      </c>
      <c r="I773" s="0">
        <f>IF(B773="Sold", "yes", IF(LEN(F773)&gt;1,IF(LEN(G773)&gt;1,IF(LEN(E773)&gt;1,IF(LEN(D773)&gt;1,"yes","no"),"no"),"no") ,"no"))</f>
        <v/>
      </c>
      <c r="J773" s="0">
        <f>IF(B773="Issues","yes", IF(B773="Cosmetic Issue", "yes", IF(B773="Perf Issue", "yes","")))</f>
        <v/>
      </c>
      <c r="K773" s="0">
        <f>IF(B773="Dead", "yes","")</f>
        <v/>
      </c>
      <c r="L773" s="0">
        <f>IF(K773="yes", "Dead", IF(LEN(D773)&lt;2,"Loose", (IF(B773="Sold","Shipped",IF(I773="yes","Assembled","Bonded")))))</f>
        <v/>
      </c>
      <c r="M773" s="0">
        <f>if(L773="Shipped",L773, IF(L773="Loose", L773, if(J773="yes", CONCATENATE("Pending ", L773), IF(I773="yes", IF(B773="Internal", "Internal", L773), IF(L773="Bonded", L773, CONCATENATE(L773, " Bonded"))))))</f>
        <v/>
      </c>
      <c r="N773" s="0">
        <f>if(len(C773)&lt;2, "", if(H773="yes", "certified", IF(ISERROR(SEARCH("TE",C773)), "PMI", "TE")))</f>
        <v/>
      </c>
      <c r="O773" s="0">
        <f>IF(L773="Shipped",'Production Log'!K773,"")</f>
        <v/>
      </c>
      <c r="P773" s="0">
        <f>IF(ISERROR(SEARCH("Bonded", M773)), CONCATENATE(M773," ", N773), M773)</f>
        <v/>
      </c>
      <c r="Q773" s="0" t="s">
        <v>192</v>
      </c>
      <c r="R773" s="0">
        <f>'Production Log'!L773</f>
        <v/>
      </c>
      <c r="S773" s="0" t="s">
        <v>191</v>
      </c>
      <c r="T773" s="0">
        <f>'Production Log'!M773</f>
        <v/>
      </c>
      <c r="U773" s="204">
        <f>'Production Log'!K773</f>
        <v/>
      </c>
      <c r="V773" s="204" t="n">
        <v>21004606</v>
      </c>
    </row>
    <row r="774">
      <c r="A774" s="0">
        <f>'Production Log'!A774</f>
        <v/>
      </c>
      <c r="B774" s="0">
        <f>'Production Log'!B774</f>
        <v/>
      </c>
      <c r="C774" s="0">
        <f>'Production Log'!F774</f>
        <v/>
      </c>
      <c r="D774" s="0">
        <f>'Production Log'!W774</f>
        <v/>
      </c>
      <c r="E774" s="0">
        <f>'Production Log'!X774</f>
        <v/>
      </c>
      <c r="F774" s="0">
        <f>'Production Log'!Y774</f>
        <v/>
      </c>
      <c r="G774" s="0">
        <f>'Production Log'!Z774</f>
        <v/>
      </c>
      <c r="H774" s="0">
        <f>'Production Log'!C774</f>
        <v/>
      </c>
      <c r="I774" s="0">
        <f>IF(B774="Sold", "yes", IF(LEN(F774)&gt;1,IF(LEN(G774)&gt;1,IF(LEN(E774)&gt;1,IF(LEN(D774)&gt;1,"yes","no"),"no"),"no") ,"no"))</f>
        <v/>
      </c>
      <c r="J774" s="0">
        <f>IF(B774="Issues","yes", IF(B774="Cosmetic Issue", "yes", IF(B774="Perf Issue", "yes","")))</f>
        <v/>
      </c>
      <c r="K774" s="0">
        <f>IF(B774="Dead", "yes","")</f>
        <v/>
      </c>
      <c r="L774" s="0">
        <f>IF(K774="yes", "Dead", IF(LEN(D774)&lt;2,"Loose", (IF(B774="Sold","Shipped",IF(I774="yes","Assembled","Bonded")))))</f>
        <v/>
      </c>
      <c r="M774" s="0">
        <f>if(L774="Shipped",L774, IF(L774="Loose", L774, if(J774="yes", CONCATENATE("Pending ", L774), IF(I774="yes", IF(B774="Internal", "Internal", L774), IF(L774="Bonded", L774, CONCATENATE(L774, " Bonded"))))))</f>
        <v/>
      </c>
      <c r="N774" s="0">
        <f>if(len(C774)&lt;2, "", if(H774="yes", "certified", IF(ISERROR(SEARCH("TE",C774)), "PMI", "TE")))</f>
        <v/>
      </c>
      <c r="O774" s="0">
        <f>IF(L774="Shipped",'Production Log'!K774,"")</f>
        <v/>
      </c>
      <c r="P774" s="0">
        <f>IF(ISERROR(SEARCH("Bonded", M774)), CONCATENATE(M774," ", N774), M774)</f>
        <v/>
      </c>
      <c r="Q774" s="0" t="s">
        <v>193</v>
      </c>
      <c r="R774" s="0">
        <f>'Production Log'!L774</f>
        <v/>
      </c>
      <c r="S774" s="0" t="n"/>
      <c r="T774" s="0">
        <f>'Production Log'!M774</f>
        <v/>
      </c>
      <c r="U774" s="204">
        <f>'Production Log'!K774</f>
        <v/>
      </c>
      <c r="W774" s="204" t="s">
        <v>154</v>
      </c>
    </row>
    <row r="775">
      <c r="A775" s="0">
        <f>'Production Log'!A775</f>
        <v/>
      </c>
      <c r="B775" s="0">
        <f>'Production Log'!B775</f>
        <v/>
      </c>
      <c r="C775" s="0">
        <f>'Production Log'!F775</f>
        <v/>
      </c>
      <c r="D775" s="0">
        <f>'Production Log'!W775</f>
        <v/>
      </c>
      <c r="E775" s="0">
        <f>'Production Log'!X775</f>
        <v/>
      </c>
      <c r="F775" s="0">
        <f>'Production Log'!Y775</f>
        <v/>
      </c>
      <c r="G775" s="0">
        <f>'Production Log'!Z775</f>
        <v/>
      </c>
      <c r="H775" s="0">
        <f>'Production Log'!C775</f>
        <v/>
      </c>
      <c r="I775" s="0">
        <f>IF(B775="Sold", "yes", IF(LEN(F775)&gt;1,IF(LEN(G775)&gt;1,IF(LEN(E775)&gt;1,IF(LEN(D775)&gt;1,"yes","no"),"no"),"no") ,"no"))</f>
        <v/>
      </c>
      <c r="J775" s="0">
        <f>IF(B775="Issues","yes", IF(B775="Cosmetic Issue", "yes", IF(B775="Perf Issue", "yes","")))</f>
        <v/>
      </c>
      <c r="K775" s="0">
        <f>IF(B775="Dead", "yes","")</f>
        <v/>
      </c>
      <c r="L775" s="0">
        <f>IF(K775="yes", "Dead", IF(LEN(D775)&lt;2,"Loose", (IF(B775="Sold","Shipped",IF(I775="yes","Assembled","Bonded")))))</f>
        <v/>
      </c>
      <c r="M775" s="0">
        <f>if(L775="Shipped",L775, IF(L775="Loose", L775, if(J775="yes", CONCATENATE("Pending ", L775), IF(I775="yes", IF(B775="Internal", "Internal", L775), IF(L775="Bonded", L775, CONCATENATE(L775, " Bonded"))))))</f>
        <v/>
      </c>
      <c r="N775" s="0">
        <f>if(len(C775)&lt;2, "", if(H775="yes", "certified", IF(ISERROR(SEARCH("TE",C775)), "PMI", "TE")))</f>
        <v/>
      </c>
      <c r="O775" s="0">
        <f>IF(L775="Shipped",'Production Log'!K775,"")</f>
        <v/>
      </c>
      <c r="P775" s="0">
        <f>IF(ISERROR(SEARCH("Bonded", M775)), CONCATENATE(M775," ", N775), M775)</f>
        <v/>
      </c>
      <c r="Q775" s="0" t="s">
        <v>192</v>
      </c>
      <c r="R775" s="0">
        <f>'Production Log'!L775</f>
        <v/>
      </c>
      <c r="S775" s="0" t="s">
        <v>191</v>
      </c>
      <c r="T775" s="0">
        <f>'Production Log'!M775</f>
        <v/>
      </c>
      <c r="U775" s="204">
        <f>'Production Log'!K775</f>
        <v/>
      </c>
      <c r="V775" s="204" t="n">
        <v>21004606</v>
      </c>
    </row>
    <row r="776">
      <c r="A776" s="0">
        <f>'Production Log'!A776</f>
        <v/>
      </c>
      <c r="B776" s="0">
        <f>'Production Log'!B776</f>
        <v/>
      </c>
      <c r="C776" s="0">
        <f>'Production Log'!F776</f>
        <v/>
      </c>
      <c r="D776" s="0">
        <f>'Production Log'!W776</f>
        <v/>
      </c>
      <c r="E776" s="0">
        <f>'Production Log'!X776</f>
        <v/>
      </c>
      <c r="F776" s="0">
        <f>'Production Log'!Y776</f>
        <v/>
      </c>
      <c r="G776" s="0">
        <f>'Production Log'!Z776</f>
        <v/>
      </c>
      <c r="H776" s="0">
        <f>'Production Log'!C776</f>
        <v/>
      </c>
      <c r="I776" s="0">
        <f>IF(B776="Sold", "yes", IF(LEN(F776)&gt;1,IF(LEN(G776)&gt;1,IF(LEN(E776)&gt;1,IF(LEN(D776)&gt;1,"yes","no"),"no"),"no") ,"no"))</f>
        <v/>
      </c>
      <c r="J776" s="0">
        <f>IF(B776="Issues","yes", IF(B776="Cosmetic Issue", "yes", IF(B776="Perf Issue", "yes","")))</f>
        <v/>
      </c>
      <c r="K776" s="0">
        <f>IF(B776="Dead", "yes","")</f>
        <v/>
      </c>
      <c r="L776" s="0">
        <f>IF(K776="yes", "Dead", IF(LEN(D776)&lt;2,"Loose", (IF(B776="Sold","Shipped",IF(I776="yes","Assembled","Bonded")))))</f>
        <v/>
      </c>
      <c r="M776" s="0">
        <f>if(L776="Shipped",L776, IF(L776="Loose", L776, if(J776="yes", CONCATENATE("Pending ", L776), IF(I776="yes", IF(B776="Internal", "Internal", L776), IF(L776="Bonded", L776, CONCATENATE(L776, " Bonded"))))))</f>
        <v/>
      </c>
      <c r="N776" s="0">
        <f>if(len(C776)&lt;2, "", if(H776="yes", "certified", IF(ISERROR(SEARCH("TE",C776)), "PMI", "TE")))</f>
        <v/>
      </c>
      <c r="O776" s="0">
        <f>IF(L776="Shipped",'Production Log'!K776,"")</f>
        <v/>
      </c>
      <c r="P776" s="0">
        <f>IF(ISERROR(SEARCH("Bonded", M776)), CONCATENATE(M776," ", N776), M776)</f>
        <v/>
      </c>
      <c r="Q776" s="0" t="s">
        <v>192</v>
      </c>
      <c r="R776" s="0">
        <f>'Production Log'!L776</f>
        <v/>
      </c>
      <c r="S776" s="0" t="s">
        <v>191</v>
      </c>
      <c r="T776" s="0">
        <f>'Production Log'!M776</f>
        <v/>
      </c>
      <c r="U776" s="204">
        <f>'Production Log'!K776</f>
        <v/>
      </c>
      <c r="V776" s="204" t="n">
        <v>21004606</v>
      </c>
    </row>
    <row r="777">
      <c r="A777" s="0">
        <f>'Production Log'!A777</f>
        <v/>
      </c>
      <c r="B777" s="0">
        <f>'Production Log'!B777</f>
        <v/>
      </c>
      <c r="C777" s="0">
        <f>'Production Log'!F777</f>
        <v/>
      </c>
      <c r="D777" s="0">
        <f>'Production Log'!W777</f>
        <v/>
      </c>
      <c r="E777" s="0">
        <f>'Production Log'!X777</f>
        <v/>
      </c>
      <c r="F777" s="0">
        <f>'Production Log'!Y777</f>
        <v/>
      </c>
      <c r="G777" s="0">
        <f>'Production Log'!Z777</f>
        <v/>
      </c>
      <c r="H777" s="0">
        <f>'Production Log'!C777</f>
        <v/>
      </c>
      <c r="I777" s="0">
        <f>IF(B777="Sold", "yes", IF(LEN(F777)&gt;1,IF(LEN(G777)&gt;1,IF(LEN(E777)&gt;1,IF(LEN(D777)&gt;1,"yes","no"),"no"),"no") ,"no"))</f>
        <v/>
      </c>
      <c r="J777" s="0">
        <f>IF(B777="Issues","yes", IF(B777="Cosmetic Issue", "yes", IF(B777="Perf Issue", "yes","")))</f>
        <v/>
      </c>
      <c r="K777" s="0">
        <f>IF(B777="Dead", "yes","")</f>
        <v/>
      </c>
      <c r="L777" s="0">
        <f>IF(K777="yes", "Dead", IF(LEN(D777)&lt;2,"Loose", (IF(B777="Sold","Shipped",IF(I777="yes","Assembled","Bonded")))))</f>
        <v/>
      </c>
      <c r="M777" s="0">
        <f>if(L777="Shipped",L777, IF(L777="Loose", L777, if(J777="yes", CONCATENATE("Pending ", L777), IF(I777="yes", IF(B777="Internal", "Internal", L777), IF(L777="Bonded", L777, CONCATENATE(L777, " Bonded"))))))</f>
        <v/>
      </c>
      <c r="N777" s="0">
        <f>if(len(C777)&lt;2, "", if(H777="yes", "certified", IF(ISERROR(SEARCH("TE",C777)), "PMI", "TE")))</f>
        <v/>
      </c>
      <c r="O777" s="0">
        <f>IF(L777="Shipped",'Production Log'!K777,"")</f>
        <v/>
      </c>
      <c r="P777" s="0">
        <f>IF(ISERROR(SEARCH("Bonded", M777)), CONCATENATE(M777," ", N777), M777)</f>
        <v/>
      </c>
      <c r="Q777" s="0" t="s">
        <v>193</v>
      </c>
      <c r="R777" s="0">
        <f>'Production Log'!L777</f>
        <v/>
      </c>
      <c r="S777" s="0" t="n"/>
      <c r="T777" s="0">
        <f>'Production Log'!M777</f>
        <v/>
      </c>
      <c r="U777" s="204">
        <f>'Production Log'!K777</f>
        <v/>
      </c>
      <c r="W777" s="204" t="s">
        <v>154</v>
      </c>
    </row>
    <row r="778">
      <c r="A778" s="0">
        <f>'Production Log'!A778</f>
        <v/>
      </c>
      <c r="B778" s="0">
        <f>'Production Log'!B778</f>
        <v/>
      </c>
      <c r="C778" s="0">
        <f>'Production Log'!F778</f>
        <v/>
      </c>
      <c r="D778" s="0">
        <f>'Production Log'!W778</f>
        <v/>
      </c>
      <c r="E778" s="0">
        <f>'Production Log'!X778</f>
        <v/>
      </c>
      <c r="F778" s="0">
        <f>'Production Log'!Y778</f>
        <v/>
      </c>
      <c r="G778" s="0">
        <f>'Production Log'!Z778</f>
        <v/>
      </c>
      <c r="H778" s="0">
        <f>'Production Log'!C778</f>
        <v/>
      </c>
      <c r="I778" s="0">
        <f>IF(B778="Sold", "yes", IF(LEN(F778)&gt;1,IF(LEN(G778)&gt;1,IF(LEN(E778)&gt;1,IF(LEN(D778)&gt;1,"yes","no"),"no"),"no") ,"no"))</f>
        <v/>
      </c>
      <c r="J778" s="0">
        <f>IF(B778="Issues","yes", IF(B778="Cosmetic Issue", "yes", IF(B778="Perf Issue", "yes","")))</f>
        <v/>
      </c>
      <c r="K778" s="0">
        <f>IF(B778="Dead", "yes","")</f>
        <v/>
      </c>
      <c r="L778" s="0">
        <f>IF(K778="yes", "Dead", IF(LEN(D778)&lt;2,"Loose", (IF(B778="Sold","Shipped",IF(I778="yes","Assembled","Bonded")))))</f>
        <v/>
      </c>
      <c r="M778" s="0">
        <f>if(L778="Shipped",L778, IF(L778="Loose", L778, if(J778="yes", CONCATENATE("Pending ", L778), IF(I778="yes", IF(B778="Internal", "Internal", L778), IF(L778="Bonded", L778, CONCATENATE(L778, " Bonded"))))))</f>
        <v/>
      </c>
      <c r="N778" s="0">
        <f>if(len(C778)&lt;2, "", if(H778="yes", "certified", IF(ISERROR(SEARCH("TE",C778)), "PMI", "TE")))</f>
        <v/>
      </c>
      <c r="O778" s="0">
        <f>IF(L778="Shipped",'Production Log'!K778,"")</f>
        <v/>
      </c>
      <c r="P778" s="0">
        <f>IF(ISERROR(SEARCH("Bonded", M778)), CONCATENATE(M778," ", N778), M778)</f>
        <v/>
      </c>
      <c r="Q778" s="0" t="s">
        <v>165</v>
      </c>
      <c r="R778" s="0">
        <f>'Production Log'!L778</f>
        <v/>
      </c>
      <c r="S778" s="0" t="s">
        <v>117</v>
      </c>
      <c r="T778" s="0">
        <f>'Production Log'!M778</f>
        <v/>
      </c>
      <c r="U778" s="204">
        <f>'Production Log'!K778</f>
        <v/>
      </c>
      <c r="V778" s="204" t="n">
        <v>98006443</v>
      </c>
      <c r="Y778" s="0" t="s">
        <v>180</v>
      </c>
    </row>
    <row r="779">
      <c r="A779" s="0">
        <f>'Production Log'!A779</f>
        <v/>
      </c>
      <c r="B779" s="0">
        <f>'Production Log'!B779</f>
        <v/>
      </c>
      <c r="C779" s="0">
        <f>'Production Log'!F779</f>
        <v/>
      </c>
      <c r="D779" s="0">
        <f>'Production Log'!W779</f>
        <v/>
      </c>
      <c r="E779" s="0">
        <f>'Production Log'!X779</f>
        <v/>
      </c>
      <c r="F779" s="0">
        <f>'Production Log'!Y779</f>
        <v/>
      </c>
      <c r="G779" s="0">
        <f>'Production Log'!Z779</f>
        <v/>
      </c>
      <c r="H779" s="0">
        <f>'Production Log'!C779</f>
        <v/>
      </c>
      <c r="I779" s="0">
        <f>IF(B779="Sold", "yes", IF(LEN(F779)&gt;1,IF(LEN(G779)&gt;1,IF(LEN(E779)&gt;1,IF(LEN(D779)&gt;1,"yes","no"),"no"),"no") ,"no"))</f>
        <v/>
      </c>
      <c r="J779" s="0">
        <f>IF(B779="Issues","yes", IF(B779="Cosmetic Issue", "yes", IF(B779="Perf Issue", "yes","")))</f>
        <v/>
      </c>
      <c r="K779" s="0">
        <f>IF(B779="Dead", "yes","")</f>
        <v/>
      </c>
      <c r="L779" s="0">
        <f>IF(K779="yes", "Dead", IF(LEN(D779)&lt;2,"Loose", (IF(B779="Sold","Shipped",IF(I779="yes","Assembled","Bonded")))))</f>
        <v/>
      </c>
      <c r="M779" s="0">
        <f>if(L779="Shipped",L779, IF(L779="Loose", L779, if(J779="yes", CONCATENATE("Pending ", L779), IF(I779="yes", IF(B779="Internal", "Internal", L779), IF(L779="Bonded", L779, CONCATENATE(L779, " Bonded"))))))</f>
        <v/>
      </c>
      <c r="N779" s="0">
        <f>if(len(C779)&lt;2, "", if(H779="yes", "certified", IF(ISERROR(SEARCH("TE",C779)), "PMI", "TE")))</f>
        <v/>
      </c>
      <c r="O779" s="0">
        <f>IF(L779="Shipped",'Production Log'!K779,"")</f>
        <v/>
      </c>
      <c r="P779" s="0">
        <f>IF(ISERROR(SEARCH("Bonded", M779)), CONCATENATE(M779," ", N779), M779)</f>
        <v/>
      </c>
      <c r="Q779" s="0" t="s">
        <v>165</v>
      </c>
      <c r="R779" s="0">
        <f>'Production Log'!L779</f>
        <v/>
      </c>
      <c r="S779" s="0" t="s">
        <v>123</v>
      </c>
      <c r="T779" s="0">
        <f>'Production Log'!M779</f>
        <v/>
      </c>
      <c r="U779" s="204">
        <f>'Production Log'!K779</f>
        <v/>
      </c>
      <c r="V779" s="204" t="n">
        <v>21004606</v>
      </c>
      <c r="Y779" s="0" t="s">
        <v>180</v>
      </c>
    </row>
    <row r="780">
      <c r="A780" s="0">
        <f>'Production Log'!A780</f>
        <v/>
      </c>
      <c r="B780" s="0">
        <f>'Production Log'!B780</f>
        <v/>
      </c>
      <c r="C780" s="0">
        <f>'Production Log'!F780</f>
        <v/>
      </c>
      <c r="D780" s="0">
        <f>'Production Log'!W780</f>
        <v/>
      </c>
      <c r="E780" s="0">
        <f>'Production Log'!X780</f>
        <v/>
      </c>
      <c r="F780" s="0">
        <f>'Production Log'!Y780</f>
        <v/>
      </c>
      <c r="G780" s="0">
        <f>'Production Log'!Z780</f>
        <v/>
      </c>
      <c r="H780" s="0">
        <f>'Production Log'!C780</f>
        <v/>
      </c>
      <c r="I780" s="0">
        <f>IF(B780="Sold", "yes", IF(LEN(F780)&gt;1,IF(LEN(G780)&gt;1,IF(LEN(E780)&gt;1,IF(LEN(D780)&gt;1,"yes","no"),"no"),"no") ,"no"))</f>
        <v/>
      </c>
      <c r="J780" s="0">
        <f>IF(B780="Issues","yes", IF(B780="Cosmetic Issue", "yes", IF(B780="Perf Issue", "yes","")))</f>
        <v/>
      </c>
      <c r="K780" s="0">
        <f>IF(B780="Dead", "yes","")</f>
        <v/>
      </c>
      <c r="L780" s="0">
        <f>IF(K780="yes", "Dead", IF(LEN(D780)&lt;2,"Loose", (IF(B780="Sold","Shipped",IF(I780="yes","Assembled","Bonded")))))</f>
        <v/>
      </c>
      <c r="M780" s="0">
        <f>if(L780="Shipped",L780, IF(L780="Loose", L780, if(J780="yes", CONCATENATE("Pending ", L780), IF(I780="yes", IF(B780="Internal", "Internal", L780), IF(L780="Bonded", L780, CONCATENATE(L780, " Bonded"))))))</f>
        <v/>
      </c>
      <c r="N780" s="0">
        <f>if(len(C780)&lt;2, "", if(H780="yes", "certified", IF(ISERROR(SEARCH("TE",C780)), "PMI", "TE")))</f>
        <v/>
      </c>
      <c r="O780" s="0">
        <f>IF(L780="Shipped",'Production Log'!K780,"")</f>
        <v/>
      </c>
      <c r="P780" s="0">
        <f>IF(ISERROR(SEARCH("Bonded", M780)), CONCATENATE(M780," ", N780), M780)</f>
        <v/>
      </c>
      <c r="Q780" s="0" t="s">
        <v>192</v>
      </c>
      <c r="R780" s="0">
        <f>'Production Log'!L780</f>
        <v/>
      </c>
      <c r="S780" s="0" t="s">
        <v>191</v>
      </c>
      <c r="T780" s="0">
        <f>'Production Log'!M780</f>
        <v/>
      </c>
      <c r="U780" s="204">
        <f>'Production Log'!K780</f>
        <v/>
      </c>
      <c r="V780" s="204" t="n">
        <v>21004606</v>
      </c>
    </row>
    <row r="781">
      <c r="A781" s="0">
        <f>'Production Log'!A781</f>
        <v/>
      </c>
      <c r="B781" s="0">
        <f>'Production Log'!B781</f>
        <v/>
      </c>
      <c r="C781" s="0">
        <f>'Production Log'!F781</f>
        <v/>
      </c>
      <c r="D781" s="0">
        <f>'Production Log'!W781</f>
        <v/>
      </c>
      <c r="E781" s="0">
        <f>'Production Log'!X781</f>
        <v/>
      </c>
      <c r="F781" s="0">
        <f>'Production Log'!Y781</f>
        <v/>
      </c>
      <c r="G781" s="0">
        <f>'Production Log'!Z781</f>
        <v/>
      </c>
      <c r="H781" s="0">
        <f>'Production Log'!C781</f>
        <v/>
      </c>
      <c r="I781" s="0">
        <f>IF(B781="Sold", "yes", IF(LEN(F781)&gt;1,IF(LEN(G781)&gt;1,IF(LEN(E781)&gt;1,IF(LEN(D781)&gt;1,"yes","no"),"no"),"no") ,"no"))</f>
        <v/>
      </c>
      <c r="J781" s="0">
        <f>IF(B781="Issues","yes", IF(B781="Cosmetic Issue", "yes", IF(B781="Perf Issue", "yes","")))</f>
        <v/>
      </c>
      <c r="K781" s="0">
        <f>IF(B781="Dead", "yes","")</f>
        <v/>
      </c>
      <c r="L781" s="0">
        <f>IF(K781="yes", "Dead", IF(LEN(D781)&lt;2,"Loose", (IF(B781="Sold","Shipped",IF(I781="yes","Assembled","Bonded")))))</f>
        <v/>
      </c>
      <c r="M781" s="0">
        <f>if(L781="Shipped",L781, IF(L781="Loose", L781, if(J781="yes", CONCATENATE("Pending ", L781), IF(I781="yes", IF(B781="Internal", "Internal", L781), IF(L781="Bonded", L781, CONCATENATE(L781, " Bonded"))))))</f>
        <v/>
      </c>
      <c r="N781" s="0">
        <f>if(len(C781)&lt;2, "", if(H781="yes", "certified", IF(ISERROR(SEARCH("TE",C781)), "PMI", "TE")))</f>
        <v/>
      </c>
      <c r="O781" s="0">
        <f>IF(L781="Shipped",'Production Log'!K781,"")</f>
        <v/>
      </c>
      <c r="P781" s="0">
        <f>IF(ISERROR(SEARCH("Bonded", M781)), CONCATENATE(M781," ", N781), M781)</f>
        <v/>
      </c>
      <c r="Q781" s="0" t="s">
        <v>193</v>
      </c>
      <c r="R781" s="0">
        <f>'Production Log'!L781</f>
        <v/>
      </c>
      <c r="S781" s="0" t="n"/>
      <c r="T781" s="0">
        <f>'Production Log'!M781</f>
        <v/>
      </c>
      <c r="U781" s="204">
        <f>'Production Log'!K781</f>
        <v/>
      </c>
      <c r="W781" s="204" t="s">
        <v>154</v>
      </c>
    </row>
    <row r="782">
      <c r="A782" s="0">
        <f>'Production Log'!A782</f>
        <v/>
      </c>
      <c r="B782" s="0">
        <f>'Production Log'!B782</f>
        <v/>
      </c>
      <c r="C782" s="0">
        <f>'Production Log'!F782</f>
        <v/>
      </c>
      <c r="D782" s="0">
        <f>'Production Log'!W782</f>
        <v/>
      </c>
      <c r="E782" s="0">
        <f>'Production Log'!X782</f>
        <v/>
      </c>
      <c r="F782" s="0">
        <f>'Production Log'!Y782</f>
        <v/>
      </c>
      <c r="G782" s="0">
        <f>'Production Log'!Z782</f>
        <v/>
      </c>
      <c r="H782" s="0">
        <f>'Production Log'!C782</f>
        <v/>
      </c>
      <c r="I782" s="0">
        <f>IF(B782="Sold", "yes", IF(LEN(F782)&gt;1,IF(LEN(G782)&gt;1,IF(LEN(E782)&gt;1,IF(LEN(D782)&gt;1,"yes","no"),"no"),"no") ,"no"))</f>
        <v/>
      </c>
      <c r="J782" s="0">
        <f>IF(B782="Issues","yes", IF(B782="Cosmetic Issue", "yes", IF(B782="Perf Issue", "yes","")))</f>
        <v/>
      </c>
      <c r="K782" s="0">
        <f>IF(B782="Dead", "yes","")</f>
        <v/>
      </c>
      <c r="L782" s="0">
        <f>IF(K782="yes", "Dead", IF(LEN(D782)&lt;2,"Loose", (IF(B782="Sold","Shipped",IF(I782="yes","Assembled","Bonded")))))</f>
        <v/>
      </c>
      <c r="M782" s="0">
        <f>if(L782="Shipped",L782, IF(L782="Loose", L782, if(J782="yes", CONCATENATE("Pending ", L782), IF(I782="yes", IF(B782="Internal", "Internal", L782), IF(L782="Bonded", L782, CONCATENATE(L782, " Bonded"))))))</f>
        <v/>
      </c>
      <c r="N782" s="0">
        <f>if(len(C782)&lt;2, "", if(H782="yes", "certified", IF(ISERROR(SEARCH("TE",C782)), "PMI", "TE")))</f>
        <v/>
      </c>
      <c r="O782" s="0">
        <f>IF(L782="Shipped",'Production Log'!K782,"")</f>
        <v/>
      </c>
      <c r="P782" s="0">
        <f>IF(ISERROR(SEARCH("Bonded", M782)), CONCATENATE(M782," ", N782), M782)</f>
        <v/>
      </c>
      <c r="Q782" s="0" t="s">
        <v>192</v>
      </c>
      <c r="R782" s="0">
        <f>'Production Log'!L782</f>
        <v/>
      </c>
      <c r="S782" s="0" t="s">
        <v>191</v>
      </c>
      <c r="T782" s="0">
        <f>'Production Log'!M782</f>
        <v/>
      </c>
      <c r="U782" s="204">
        <f>'Production Log'!K782</f>
        <v/>
      </c>
      <c r="V782" s="204" t="n">
        <v>21004606</v>
      </c>
    </row>
    <row r="783">
      <c r="A783" s="0">
        <f>'Production Log'!A783</f>
        <v/>
      </c>
      <c r="B783" s="0">
        <f>'Production Log'!B783</f>
        <v/>
      </c>
      <c r="C783" s="0">
        <f>'Production Log'!F783</f>
        <v/>
      </c>
      <c r="D783" s="0">
        <f>'Production Log'!W783</f>
        <v/>
      </c>
      <c r="E783" s="0">
        <f>'Production Log'!X783</f>
        <v/>
      </c>
      <c r="F783" s="0">
        <f>'Production Log'!Y783</f>
        <v/>
      </c>
      <c r="G783" s="0">
        <f>'Production Log'!Z783</f>
        <v/>
      </c>
      <c r="H783" s="0">
        <f>'Production Log'!C783</f>
        <v/>
      </c>
      <c r="I783" s="0">
        <f>IF(B783="Sold", "yes", IF(LEN(F783)&gt;1,IF(LEN(G783)&gt;1,IF(LEN(E783)&gt;1,IF(LEN(D783)&gt;1,"yes","no"),"no"),"no") ,"no"))</f>
        <v/>
      </c>
      <c r="J783" s="0">
        <f>IF(B783="Issues","yes", IF(B783="Cosmetic Issue", "yes", IF(B783="Perf Issue", "yes","")))</f>
        <v/>
      </c>
      <c r="K783" s="0">
        <f>IF(B783="Dead", "yes","")</f>
        <v/>
      </c>
      <c r="L783" s="0">
        <f>IF(K783="yes", "Dead", IF(LEN(D783)&lt;2,"Loose", (IF(B783="Sold","Shipped",IF(I783="yes","Assembled","Bonded")))))</f>
        <v/>
      </c>
      <c r="M783" s="0">
        <f>if(L783="Shipped",L783, IF(L783="Loose", L783, if(J783="yes", CONCATENATE("Pending ", L783), IF(I783="yes", IF(B783="Internal", "Internal", L783), IF(L783="Bonded", L783, CONCATENATE(L783, " Bonded"))))))</f>
        <v/>
      </c>
      <c r="N783" s="0">
        <f>if(len(C783)&lt;2, "", if(H783="yes", "certified", IF(ISERROR(SEARCH("TE",C783)), "PMI", "TE")))</f>
        <v/>
      </c>
      <c r="O783" s="0">
        <f>IF(L783="Shipped",'Production Log'!K783,"")</f>
        <v/>
      </c>
      <c r="P783" s="0">
        <f>IF(ISERROR(SEARCH("Bonded", M783)), CONCATENATE(M783," ", N783), M783)</f>
        <v/>
      </c>
      <c r="Q783" s="0" t="s">
        <v>192</v>
      </c>
      <c r="R783" s="0">
        <f>'Production Log'!L783</f>
        <v/>
      </c>
      <c r="S783" s="0" t="s">
        <v>191</v>
      </c>
      <c r="T783" s="0">
        <f>'Production Log'!M783</f>
        <v/>
      </c>
      <c r="U783" s="204">
        <f>'Production Log'!K783</f>
        <v/>
      </c>
      <c r="V783" s="204" t="n">
        <v>21004606</v>
      </c>
    </row>
    <row r="784">
      <c r="A784" s="0">
        <f>'Production Log'!A784</f>
        <v/>
      </c>
      <c r="B784" s="0">
        <f>'Production Log'!B784</f>
        <v/>
      </c>
      <c r="C784" s="0">
        <f>'Production Log'!F784</f>
        <v/>
      </c>
      <c r="D784" s="0">
        <f>'Production Log'!W784</f>
        <v/>
      </c>
      <c r="E784" s="0">
        <f>'Production Log'!X784</f>
        <v/>
      </c>
      <c r="F784" s="0">
        <f>'Production Log'!Y784</f>
        <v/>
      </c>
      <c r="G784" s="0">
        <f>'Production Log'!Z784</f>
        <v/>
      </c>
      <c r="H784" s="0">
        <f>'Production Log'!C784</f>
        <v/>
      </c>
      <c r="I784" s="0">
        <f>IF(B784="Sold", "yes", IF(LEN(F784)&gt;1,IF(LEN(G784)&gt;1,IF(LEN(E784)&gt;1,IF(LEN(D784)&gt;1,"yes","no"),"no"),"no") ,"no"))</f>
        <v/>
      </c>
      <c r="J784" s="0">
        <f>IF(B784="Issues","yes", IF(B784="Cosmetic Issue", "yes", IF(B784="Perf Issue", "yes","")))</f>
        <v/>
      </c>
      <c r="K784" s="0">
        <f>IF(B784="Dead", "yes","")</f>
        <v/>
      </c>
      <c r="L784" s="0">
        <f>IF(K784="yes", "Dead", IF(LEN(D784)&lt;2,"Loose", (IF(B784="Sold","Shipped",IF(I784="yes","Assembled","Bonded")))))</f>
        <v/>
      </c>
      <c r="M784" s="0">
        <f>if(L784="Shipped",L784, IF(L784="Loose", L784, if(J784="yes", CONCATENATE("Pending ", L784), IF(I784="yes", IF(B784="Internal", "Internal", L784), IF(L784="Bonded", L784, CONCATENATE(L784, " Bonded"))))))</f>
        <v/>
      </c>
      <c r="N784" s="0">
        <f>if(len(C784)&lt;2, "", if(H784="yes", "certified", IF(ISERROR(SEARCH("TE",C784)), "PMI", "TE")))</f>
        <v/>
      </c>
      <c r="O784" s="0">
        <f>IF(L784="Shipped",'Production Log'!K784,"")</f>
        <v/>
      </c>
      <c r="P784" s="0">
        <f>IF(ISERROR(SEARCH("Bonded", M784)), CONCATENATE(M784," ", N784), M784)</f>
        <v/>
      </c>
      <c r="Q784" s="0" t="s">
        <v>192</v>
      </c>
      <c r="R784" s="0">
        <f>'Production Log'!L784</f>
        <v/>
      </c>
      <c r="S784" s="0" t="s">
        <v>191</v>
      </c>
      <c r="T784" s="0">
        <f>'Production Log'!M784</f>
        <v/>
      </c>
      <c r="U784" s="204">
        <f>'Production Log'!K784</f>
        <v/>
      </c>
      <c r="V784" s="204" t="n">
        <v>21004606</v>
      </c>
    </row>
    <row r="785">
      <c r="A785" s="0">
        <f>'Production Log'!A785</f>
        <v/>
      </c>
      <c r="B785" s="0">
        <f>'Production Log'!B785</f>
        <v/>
      </c>
      <c r="C785" s="0">
        <f>'Production Log'!F785</f>
        <v/>
      </c>
      <c r="D785" s="0">
        <f>'Production Log'!W785</f>
        <v/>
      </c>
      <c r="E785" s="0">
        <f>'Production Log'!X785</f>
        <v/>
      </c>
      <c r="F785" s="0">
        <f>'Production Log'!Y785</f>
        <v/>
      </c>
      <c r="G785" s="0">
        <f>'Production Log'!Z785</f>
        <v/>
      </c>
      <c r="H785" s="0">
        <f>'Production Log'!C785</f>
        <v/>
      </c>
      <c r="I785" s="0">
        <f>IF(B785="Sold", "yes", IF(LEN(F785)&gt;1,IF(LEN(G785)&gt;1,IF(LEN(E785)&gt;1,IF(LEN(D785)&gt;1,"yes","no"),"no"),"no") ,"no"))</f>
        <v/>
      </c>
      <c r="J785" s="0">
        <f>IF(B785="Issues","yes", IF(B785="Cosmetic Issue", "yes", IF(B785="Perf Issue", "yes","")))</f>
        <v/>
      </c>
      <c r="K785" s="0">
        <f>IF(B785="Dead", "yes","")</f>
        <v/>
      </c>
      <c r="L785" s="0">
        <f>IF(K785="yes", "Dead", IF(LEN(D785)&lt;2,"Loose", (IF(B785="Sold","Shipped",IF(I785="yes","Assembled","Bonded")))))</f>
        <v/>
      </c>
      <c r="M785" s="0">
        <f>if(L785="Shipped",L785, IF(L785="Loose", L785, if(J785="yes", CONCATENATE("Pending ", L785), IF(I785="yes", IF(B785="Internal", "Internal", L785), IF(L785="Bonded", L785, CONCATENATE(L785, " Bonded"))))))</f>
        <v/>
      </c>
      <c r="N785" s="0">
        <f>if(len(C785)&lt;2, "", if(H785="yes", "certified", IF(ISERROR(SEARCH("TE",C785)), "PMI", "TE")))</f>
        <v/>
      </c>
      <c r="O785" s="0">
        <f>IF(L785="Shipped",'Production Log'!K785,"")</f>
        <v/>
      </c>
      <c r="P785" s="0">
        <f>IF(ISERROR(SEARCH("Bonded", M785)), CONCATENATE(M785," ", N785), M785)</f>
        <v/>
      </c>
      <c r="Q785" s="0" t="s">
        <v>192</v>
      </c>
      <c r="R785" s="0">
        <f>'Production Log'!L785</f>
        <v/>
      </c>
      <c r="S785" s="0" t="s">
        <v>191</v>
      </c>
      <c r="T785" s="0">
        <f>'Production Log'!M785</f>
        <v/>
      </c>
      <c r="U785" s="204">
        <f>'Production Log'!K785</f>
        <v/>
      </c>
      <c r="V785" s="204" t="n">
        <v>21004606</v>
      </c>
    </row>
    <row r="786">
      <c r="A786" s="0">
        <f>'Production Log'!A786</f>
        <v/>
      </c>
      <c r="B786" s="0">
        <f>'Production Log'!B786</f>
        <v/>
      </c>
      <c r="C786" s="0">
        <f>'Production Log'!F786</f>
        <v/>
      </c>
      <c r="D786" s="0">
        <f>'Production Log'!W786</f>
        <v/>
      </c>
      <c r="E786" s="0">
        <f>'Production Log'!X786</f>
        <v/>
      </c>
      <c r="F786" s="0">
        <f>'Production Log'!Y786</f>
        <v/>
      </c>
      <c r="G786" s="0">
        <f>'Production Log'!Z786</f>
        <v/>
      </c>
      <c r="H786" s="0">
        <f>'Production Log'!C786</f>
        <v/>
      </c>
      <c r="I786" s="0">
        <f>IF(B786="Sold", "yes", IF(LEN(F786)&gt;1,IF(LEN(G786)&gt;1,IF(LEN(E786)&gt;1,IF(LEN(D786)&gt;1,"yes","no"),"no"),"no") ,"no"))</f>
        <v/>
      </c>
      <c r="J786" s="0">
        <f>IF(B786="Issues","yes", IF(B786="Cosmetic Issue", "yes", IF(B786="Perf Issue", "yes","")))</f>
        <v/>
      </c>
      <c r="K786" s="0">
        <f>IF(B786="Dead", "yes","")</f>
        <v/>
      </c>
      <c r="L786" s="0">
        <f>IF(K786="yes", "Dead", IF(LEN(D786)&lt;2,"Loose", (IF(B786="Sold","Shipped",IF(I786="yes","Assembled","Bonded")))))</f>
        <v/>
      </c>
      <c r="M786" s="0">
        <f>if(L786="Shipped",L786, IF(L786="Loose", L786, if(J786="yes", CONCATENATE("Pending ", L786), IF(I786="yes", IF(B786="Internal", "Internal", L786), IF(L786="Bonded", L786, CONCATENATE(L786, " Bonded"))))))</f>
        <v/>
      </c>
      <c r="N786" s="0">
        <f>if(len(C786)&lt;2, "", if(H786="yes", "certified", IF(ISERROR(SEARCH("TE",C786)), "PMI", "TE")))</f>
        <v/>
      </c>
      <c r="O786" s="0">
        <f>IF(L786="Shipped",'Production Log'!K786,"")</f>
        <v/>
      </c>
      <c r="P786" s="0">
        <f>IF(ISERROR(SEARCH("Bonded", M786)), CONCATENATE(M786," ", N786), M786)</f>
        <v/>
      </c>
      <c r="Q786" s="0" t="s">
        <v>192</v>
      </c>
      <c r="R786" s="0">
        <f>'Production Log'!L786</f>
        <v/>
      </c>
      <c r="S786" s="0" t="s">
        <v>191</v>
      </c>
      <c r="T786" s="0">
        <f>'Production Log'!M786</f>
        <v/>
      </c>
      <c r="U786" s="204">
        <f>'Production Log'!K786</f>
        <v/>
      </c>
      <c r="V786" s="204" t="n">
        <v>21004606</v>
      </c>
    </row>
    <row r="787">
      <c r="A787" s="0">
        <f>'Production Log'!A787</f>
        <v/>
      </c>
      <c r="B787" s="0">
        <f>'Production Log'!B787</f>
        <v/>
      </c>
      <c r="C787" s="0">
        <f>'Production Log'!F787</f>
        <v/>
      </c>
      <c r="D787" s="0">
        <f>'Production Log'!W787</f>
        <v/>
      </c>
      <c r="E787" s="0">
        <f>'Production Log'!X787</f>
        <v/>
      </c>
      <c r="F787" s="0">
        <f>'Production Log'!Y787</f>
        <v/>
      </c>
      <c r="G787" s="0">
        <f>'Production Log'!Z787</f>
        <v/>
      </c>
      <c r="H787" s="0">
        <f>'Production Log'!C787</f>
        <v/>
      </c>
      <c r="I787" s="0">
        <f>IF(B787="Sold", "yes", IF(LEN(F787)&gt;1,IF(LEN(G787)&gt;1,IF(LEN(E787)&gt;1,IF(LEN(D787)&gt;1,"yes","no"),"no"),"no") ,"no"))</f>
        <v/>
      </c>
      <c r="J787" s="0">
        <f>IF(B787="Issues","yes", IF(B787="Cosmetic Issue", "yes", IF(B787="Perf Issue", "yes","")))</f>
        <v/>
      </c>
      <c r="K787" s="0">
        <f>IF(B787="Dead", "yes","")</f>
        <v/>
      </c>
      <c r="L787" s="0">
        <f>IF(K787="yes", "Dead", IF(LEN(D787)&lt;2,"Loose", (IF(B787="Sold","Shipped",IF(I787="yes","Assembled","Bonded")))))</f>
        <v/>
      </c>
      <c r="M787" s="0">
        <f>if(L787="Shipped",L787, IF(L787="Loose", L787, if(J787="yes", CONCATENATE("Pending ", L787), IF(I787="yes", IF(B787="Internal", "Internal", L787), IF(L787="Bonded", L787, CONCATENATE(L787, " Bonded"))))))</f>
        <v/>
      </c>
      <c r="N787" s="0">
        <f>if(len(C787)&lt;2, "", if(H787="yes", "certified", IF(ISERROR(SEARCH("TE",C787)), "PMI", "TE")))</f>
        <v/>
      </c>
      <c r="O787" s="0">
        <f>IF(L787="Shipped",'Production Log'!K787,"")</f>
        <v/>
      </c>
      <c r="P787" s="0">
        <f>IF(ISERROR(SEARCH("Bonded", M787)), CONCATENATE(M787," ", N787), M787)</f>
        <v/>
      </c>
      <c r="Q787" s="0" t="s">
        <v>192</v>
      </c>
      <c r="R787" s="0">
        <f>'Production Log'!L787</f>
        <v/>
      </c>
      <c r="S787" s="0" t="s">
        <v>191</v>
      </c>
      <c r="T787" s="0">
        <f>'Production Log'!M787</f>
        <v/>
      </c>
      <c r="U787" s="204">
        <f>'Production Log'!K787</f>
        <v/>
      </c>
      <c r="V787" s="204" t="n">
        <v>21004606</v>
      </c>
    </row>
    <row r="788">
      <c r="A788" s="0">
        <f>'Production Log'!A788</f>
        <v/>
      </c>
      <c r="B788" s="0">
        <f>'Production Log'!B788</f>
        <v/>
      </c>
      <c r="C788" s="0">
        <f>'Production Log'!F788</f>
        <v/>
      </c>
      <c r="D788" s="0">
        <f>'Production Log'!W788</f>
        <v/>
      </c>
      <c r="E788" s="0">
        <f>'Production Log'!X788</f>
        <v/>
      </c>
      <c r="F788" s="0">
        <f>'Production Log'!Y788</f>
        <v/>
      </c>
      <c r="G788" s="0">
        <f>'Production Log'!Z788</f>
        <v/>
      </c>
      <c r="H788" s="0">
        <f>'Production Log'!C788</f>
        <v/>
      </c>
      <c r="I788" s="0">
        <f>IF(B788="Sold", "yes", IF(LEN(F788)&gt;1,IF(LEN(G788)&gt;1,IF(LEN(E788)&gt;1,IF(LEN(D788)&gt;1,"yes","no"),"no"),"no") ,"no"))</f>
        <v/>
      </c>
      <c r="J788" s="0">
        <f>IF(B788="Issues","yes", IF(B788="Cosmetic Issue", "yes", IF(B788="Perf Issue", "yes","")))</f>
        <v/>
      </c>
      <c r="K788" s="0">
        <f>IF(B788="Dead", "yes","")</f>
        <v/>
      </c>
      <c r="L788" s="0">
        <f>IF(K788="yes", "Dead", IF(LEN(D788)&lt;2,"Loose", (IF(B788="Sold","Shipped",IF(I788="yes","Assembled","Bonded")))))</f>
        <v/>
      </c>
      <c r="M788" s="0">
        <f>if(L788="Shipped",L788, IF(L788="Loose", L788, if(J788="yes", CONCATENATE("Pending ", L788), IF(I788="yes", IF(B788="Internal", "Internal", L788), IF(L788="Bonded", L788, CONCATENATE(L788, " Bonded"))))))</f>
        <v/>
      </c>
      <c r="N788" s="0">
        <f>if(len(C788)&lt;2, "", if(H788="yes", "certified", IF(ISERROR(SEARCH("TE",C788)), "PMI", "TE")))</f>
        <v/>
      </c>
      <c r="O788" s="0">
        <f>IF(L788="Shipped",'Production Log'!K788,"")</f>
        <v/>
      </c>
      <c r="P788" s="0">
        <f>IF(ISERROR(SEARCH("Bonded", M788)), CONCATENATE(M788," ", N788), M788)</f>
        <v/>
      </c>
      <c r="Q788" s="0" t="s">
        <v>192</v>
      </c>
      <c r="R788" s="0">
        <f>'Production Log'!L788</f>
        <v/>
      </c>
      <c r="S788" s="0" t="s">
        <v>191</v>
      </c>
      <c r="T788" s="0">
        <f>'Production Log'!M788</f>
        <v/>
      </c>
      <c r="U788" s="204">
        <f>'Production Log'!K788</f>
        <v/>
      </c>
      <c r="V788" s="204" t="n">
        <v>21004606</v>
      </c>
    </row>
    <row r="789">
      <c r="A789" s="0">
        <f>'Production Log'!A789</f>
        <v/>
      </c>
      <c r="B789" s="0">
        <f>'Production Log'!B789</f>
        <v/>
      </c>
      <c r="C789" s="0">
        <f>'Production Log'!F789</f>
        <v/>
      </c>
      <c r="D789" s="0">
        <f>'Production Log'!W789</f>
        <v/>
      </c>
      <c r="E789" s="0">
        <f>'Production Log'!X789</f>
        <v/>
      </c>
      <c r="F789" s="0">
        <f>'Production Log'!Y789</f>
        <v/>
      </c>
      <c r="G789" s="0">
        <f>'Production Log'!Z789</f>
        <v/>
      </c>
      <c r="H789" s="0">
        <f>'Production Log'!C789</f>
        <v/>
      </c>
      <c r="I789" s="0">
        <f>IF(B789="Sold", "yes", IF(LEN(F789)&gt;1,IF(LEN(G789)&gt;1,IF(LEN(E789)&gt;1,IF(LEN(D789)&gt;1,"yes","no"),"no"),"no") ,"no"))</f>
        <v/>
      </c>
      <c r="J789" s="0">
        <f>IF(B789="Issues","yes", IF(B789="Cosmetic Issue", "yes", IF(B789="Perf Issue", "yes","")))</f>
        <v/>
      </c>
      <c r="K789" s="0">
        <f>IF(B789="Dead", "yes","")</f>
        <v/>
      </c>
      <c r="L789" s="0">
        <f>IF(K789="yes", "Dead", IF(LEN(D789)&lt;2,"Loose", (IF(B789="Sold","Shipped",IF(I789="yes","Assembled","Bonded")))))</f>
        <v/>
      </c>
      <c r="M789" s="0">
        <f>if(L789="Shipped",L789, IF(L789="Loose", L789, if(J789="yes", CONCATENATE("Pending ", L789), IF(I789="yes", IF(B789="Internal", "Internal", L789), IF(L789="Bonded", L789, CONCATENATE(L789, " Bonded"))))))</f>
        <v/>
      </c>
      <c r="N789" s="0">
        <f>if(len(C789)&lt;2, "", if(H789="yes", "certified", IF(ISERROR(SEARCH("TE",C789)), "PMI", "TE")))</f>
        <v/>
      </c>
      <c r="O789" s="0">
        <f>IF(L789="Shipped",'Production Log'!K789,"")</f>
        <v/>
      </c>
      <c r="P789" s="0">
        <f>IF(ISERROR(SEARCH("Bonded", M789)), CONCATENATE(M789," ", N789), M789)</f>
        <v/>
      </c>
      <c r="Q789" s="0" t="s">
        <v>193</v>
      </c>
      <c r="R789" s="0">
        <f>'Production Log'!L789</f>
        <v/>
      </c>
      <c r="S789" s="0" t="n"/>
      <c r="T789" s="0">
        <f>'Production Log'!M789</f>
        <v/>
      </c>
      <c r="U789" s="204">
        <f>'Production Log'!K789</f>
        <v/>
      </c>
      <c r="W789" s="204" t="s">
        <v>154</v>
      </c>
    </row>
    <row r="790">
      <c r="A790" s="0">
        <f>'Production Log'!A790</f>
        <v/>
      </c>
      <c r="B790" s="0">
        <f>'Production Log'!B790</f>
        <v/>
      </c>
      <c r="C790" s="0">
        <f>'Production Log'!F790</f>
        <v/>
      </c>
      <c r="D790" s="0">
        <f>'Production Log'!W790</f>
        <v/>
      </c>
      <c r="E790" s="0">
        <f>'Production Log'!X790</f>
        <v/>
      </c>
      <c r="F790" s="0">
        <f>'Production Log'!Y790</f>
        <v/>
      </c>
      <c r="G790" s="0">
        <f>'Production Log'!Z790</f>
        <v/>
      </c>
      <c r="H790" s="0">
        <f>'Production Log'!C790</f>
        <v/>
      </c>
      <c r="I790" s="0">
        <f>IF(B790="Sold", "yes", IF(LEN(F790)&gt;1,IF(LEN(G790)&gt;1,IF(LEN(E790)&gt;1,IF(LEN(D790)&gt;1,"yes","no"),"no"),"no") ,"no"))</f>
        <v/>
      </c>
      <c r="J790" s="0">
        <f>IF(B790="Issues","yes", IF(B790="Cosmetic Issue", "yes", IF(B790="Perf Issue", "yes","")))</f>
        <v/>
      </c>
      <c r="K790" s="0">
        <f>IF(B790="Dead", "yes","")</f>
        <v/>
      </c>
      <c r="L790" s="0">
        <f>IF(K790="yes", "Dead", IF(LEN(D790)&lt;2,"Loose", (IF(B790="Sold","Shipped",IF(I790="yes","Assembled","Bonded")))))</f>
        <v/>
      </c>
      <c r="M790" s="0">
        <f>if(L790="Shipped",L790, IF(L790="Loose", L790, if(J790="yes", CONCATENATE("Pending ", L790), IF(I790="yes", IF(B790="Internal", "Internal", L790), IF(L790="Bonded", L790, CONCATENATE(L790, " Bonded"))))))</f>
        <v/>
      </c>
      <c r="N790" s="0">
        <f>if(len(C790)&lt;2, "", if(H790="yes", "certified", IF(ISERROR(SEARCH("TE",C790)), "PMI", "TE")))</f>
        <v/>
      </c>
      <c r="O790" s="0">
        <f>IF(L790="Shipped",'Production Log'!K790,"")</f>
        <v/>
      </c>
      <c r="P790" s="0">
        <f>IF(ISERROR(SEARCH("Bonded", M790)), CONCATENATE(M790," ", N790), M790)</f>
        <v/>
      </c>
      <c r="Q790" s="0" t="s">
        <v>194</v>
      </c>
      <c r="R790" s="0">
        <f>'Production Log'!L790</f>
        <v/>
      </c>
      <c r="S790" s="0" t="s">
        <v>195</v>
      </c>
      <c r="T790" s="0">
        <f>'Production Log'!M790</f>
        <v/>
      </c>
      <c r="U790" s="204">
        <f>'Production Log'!K790</f>
        <v/>
      </c>
      <c r="V790" s="204" t="n">
        <v>21004606</v>
      </c>
    </row>
    <row r="791">
      <c r="A791" s="0">
        <f>'Production Log'!A791</f>
        <v/>
      </c>
      <c r="B791" s="0">
        <f>'Production Log'!B791</f>
        <v/>
      </c>
      <c r="C791" s="0">
        <f>'Production Log'!F791</f>
        <v/>
      </c>
      <c r="D791" s="0">
        <f>'Production Log'!W791</f>
        <v/>
      </c>
      <c r="E791" s="0">
        <f>'Production Log'!X791</f>
        <v/>
      </c>
      <c r="F791" s="0">
        <f>'Production Log'!Y791</f>
        <v/>
      </c>
      <c r="G791" s="0">
        <f>'Production Log'!Z791</f>
        <v/>
      </c>
      <c r="H791" s="0">
        <f>'Production Log'!C791</f>
        <v/>
      </c>
      <c r="I791" s="0">
        <f>IF(B791="Sold", "yes", IF(LEN(F791)&gt;1,IF(LEN(G791)&gt;1,IF(LEN(E791)&gt;1,IF(LEN(D791)&gt;1,"yes","no"),"no"),"no") ,"no"))</f>
        <v/>
      </c>
      <c r="J791" s="0">
        <f>IF(B791="Issues","yes", IF(B791="Cosmetic Issue", "yes", IF(B791="Perf Issue", "yes","")))</f>
        <v/>
      </c>
      <c r="K791" s="0">
        <f>IF(B791="Dead", "yes","")</f>
        <v/>
      </c>
      <c r="L791" s="0">
        <f>IF(K791="yes", "Dead", IF(LEN(D791)&lt;2,"Loose", (IF(B791="Sold","Shipped",IF(I791="yes","Assembled","Bonded")))))</f>
        <v/>
      </c>
      <c r="M791" s="0">
        <f>if(L791="Shipped",L791, IF(L791="Loose", L791, if(J791="yes", CONCATENATE("Pending ", L791), IF(I791="yes", IF(B791="Internal", "Internal", L791), IF(L791="Bonded", L791, CONCATENATE(L791, " Bonded"))))))</f>
        <v/>
      </c>
      <c r="N791" s="0">
        <f>if(len(C791)&lt;2, "", if(H791="yes", "certified", IF(ISERROR(SEARCH("TE",C791)), "PMI", "TE")))</f>
        <v/>
      </c>
      <c r="O791" s="0">
        <f>IF(L791="Shipped",'Production Log'!K791,"")</f>
        <v/>
      </c>
      <c r="P791" s="0">
        <f>IF(ISERROR(SEARCH("Bonded", M791)), CONCATENATE(M791," ", N791), M791)</f>
        <v/>
      </c>
      <c r="Q791" s="0" t="s">
        <v>194</v>
      </c>
      <c r="R791" s="0">
        <f>'Production Log'!L791</f>
        <v/>
      </c>
      <c r="S791" s="0" t="s">
        <v>123</v>
      </c>
      <c r="T791" s="0">
        <f>'Production Log'!M791</f>
        <v/>
      </c>
      <c r="U791" s="204">
        <f>'Production Log'!K791</f>
        <v/>
      </c>
      <c r="Y791" s="0" t="s">
        <v>181</v>
      </c>
    </row>
    <row r="792">
      <c r="A792" s="0">
        <f>'Production Log'!A792</f>
        <v/>
      </c>
      <c r="B792" s="0">
        <f>'Production Log'!B792</f>
        <v/>
      </c>
      <c r="C792" s="0">
        <f>'Production Log'!F792</f>
        <v/>
      </c>
      <c r="D792" s="0">
        <f>'Production Log'!W792</f>
        <v/>
      </c>
      <c r="E792" s="0">
        <f>'Production Log'!X792</f>
        <v/>
      </c>
      <c r="F792" s="0">
        <f>'Production Log'!Y792</f>
        <v/>
      </c>
      <c r="G792" s="0">
        <f>'Production Log'!Z792</f>
        <v/>
      </c>
      <c r="H792" s="0">
        <f>'Production Log'!C792</f>
        <v/>
      </c>
      <c r="I792" s="0">
        <f>IF(B792="Sold", "yes", IF(LEN(F792)&gt;1,IF(LEN(G792)&gt;1,IF(LEN(E792)&gt;1,IF(LEN(D792)&gt;1,"yes","no"),"no"),"no") ,"no"))</f>
        <v/>
      </c>
      <c r="J792" s="0">
        <f>IF(B792="Issues","yes", IF(B792="Cosmetic Issue", "yes", IF(B792="Perf Issue", "yes","")))</f>
        <v/>
      </c>
      <c r="K792" s="0">
        <f>IF(B792="Dead", "yes","")</f>
        <v/>
      </c>
      <c r="L792" s="0">
        <f>IF(K792="yes", "Dead", IF(LEN(D792)&lt;2,"Loose", (IF(B792="Sold","Shipped",IF(I792="yes","Assembled","Bonded")))))</f>
        <v/>
      </c>
      <c r="M792" s="0">
        <f>if(L792="Shipped",L792, IF(L792="Loose", L792, if(J792="yes", CONCATENATE("Pending ", L792), IF(I792="yes", IF(B792="Internal", "Internal", L792), IF(L792="Bonded", L792, CONCATENATE(L792, " Bonded"))))))</f>
        <v/>
      </c>
      <c r="N792" s="0">
        <f>if(len(C792)&lt;2, "", if(H792="yes", "certified", IF(ISERROR(SEARCH("TE",C792)), "PMI", "TE")))</f>
        <v/>
      </c>
      <c r="O792" s="0">
        <f>IF(L792="Shipped",'Production Log'!K792,"")</f>
        <v/>
      </c>
      <c r="P792" s="0">
        <f>IF(ISERROR(SEARCH("Bonded", M792)), CONCATENATE(M792," ", N792), M792)</f>
        <v/>
      </c>
      <c r="Q792" s="0" t="s">
        <v>194</v>
      </c>
      <c r="R792" s="0">
        <f>'Production Log'!L792</f>
        <v/>
      </c>
      <c r="S792" s="0" t="s">
        <v>195</v>
      </c>
      <c r="T792" s="0">
        <f>'Production Log'!M792</f>
        <v/>
      </c>
      <c r="U792" s="204">
        <f>'Production Log'!K792</f>
        <v/>
      </c>
      <c r="V792" s="204" t="n">
        <v>21004606</v>
      </c>
    </row>
    <row r="793">
      <c r="A793" s="0">
        <f>'Production Log'!A793</f>
        <v/>
      </c>
      <c r="B793" s="0">
        <f>'Production Log'!B793</f>
        <v/>
      </c>
      <c r="C793" s="0">
        <f>'Production Log'!F793</f>
        <v/>
      </c>
      <c r="D793" s="0">
        <f>'Production Log'!W793</f>
        <v/>
      </c>
      <c r="E793" s="0">
        <f>'Production Log'!X793</f>
        <v/>
      </c>
      <c r="F793" s="0">
        <f>'Production Log'!Y793</f>
        <v/>
      </c>
      <c r="G793" s="0">
        <f>'Production Log'!Z793</f>
        <v/>
      </c>
      <c r="H793" s="0">
        <f>'Production Log'!C793</f>
        <v/>
      </c>
      <c r="I793" s="0">
        <f>IF(B793="Sold", "yes", IF(LEN(F793)&gt;1,IF(LEN(G793)&gt;1,IF(LEN(E793)&gt;1,IF(LEN(D793)&gt;1,"yes","no"),"no"),"no") ,"no"))</f>
        <v/>
      </c>
      <c r="J793" s="0">
        <f>IF(B793="Issues","yes", IF(B793="Cosmetic Issue", "yes", IF(B793="Perf Issue", "yes","")))</f>
        <v/>
      </c>
      <c r="K793" s="0">
        <f>IF(B793="Dead", "yes","")</f>
        <v/>
      </c>
      <c r="L793" s="0">
        <f>IF(K793="yes", "Dead", IF(LEN(D793)&lt;2,"Loose", (IF(B793="Sold","Shipped",IF(I793="yes","Assembled","Bonded")))))</f>
        <v/>
      </c>
      <c r="M793" s="0">
        <f>if(L793="Shipped",L793, IF(L793="Loose", L793, if(J793="yes", CONCATENATE("Pending ", L793), IF(I793="yes", IF(B793="Internal", "Internal", L793), IF(L793="Bonded", L793, CONCATENATE(L793, " Bonded"))))))</f>
        <v/>
      </c>
      <c r="N793" s="0">
        <f>if(len(C793)&lt;2, "", if(H793="yes", "certified", IF(ISERROR(SEARCH("TE",C793)), "PMI", "TE")))</f>
        <v/>
      </c>
      <c r="O793" s="0">
        <f>IF(L793="Shipped",'Production Log'!K793,"")</f>
        <v/>
      </c>
      <c r="P793" s="0">
        <f>IF(ISERROR(SEARCH("Bonded", M793)), CONCATENATE(M793," ", N793), M793)</f>
        <v/>
      </c>
      <c r="Q793" s="0" t="s">
        <v>194</v>
      </c>
      <c r="R793" s="0">
        <f>'Production Log'!L793</f>
        <v/>
      </c>
      <c r="S793" s="0" t="s">
        <v>195</v>
      </c>
      <c r="T793" s="0">
        <f>'Production Log'!M793</f>
        <v/>
      </c>
      <c r="U793" s="204">
        <f>'Production Log'!K793</f>
        <v/>
      </c>
      <c r="V793" s="204" t="n">
        <v>21004606</v>
      </c>
    </row>
    <row r="794">
      <c r="A794" s="0">
        <f>'Production Log'!A794</f>
        <v/>
      </c>
      <c r="B794" s="0">
        <f>'Production Log'!B794</f>
        <v/>
      </c>
      <c r="C794" s="0">
        <f>'Production Log'!F794</f>
        <v/>
      </c>
      <c r="D794" s="0">
        <f>'Production Log'!W794</f>
        <v/>
      </c>
      <c r="E794" s="0">
        <f>'Production Log'!X794</f>
        <v/>
      </c>
      <c r="F794" s="0">
        <f>'Production Log'!Y794</f>
        <v/>
      </c>
      <c r="G794" s="0">
        <f>'Production Log'!Z794</f>
        <v/>
      </c>
      <c r="H794" s="0">
        <f>'Production Log'!C794</f>
        <v/>
      </c>
      <c r="I794" s="0">
        <f>IF(B794="Sold", "yes", IF(LEN(F794)&gt;1,IF(LEN(G794)&gt;1,IF(LEN(E794)&gt;1,IF(LEN(D794)&gt;1,"yes","no"),"no"),"no") ,"no"))</f>
        <v/>
      </c>
      <c r="J794" s="0">
        <f>IF(B794="Issues","yes", IF(B794="Cosmetic Issue", "yes", IF(B794="Perf Issue", "yes","")))</f>
        <v/>
      </c>
      <c r="K794" s="0">
        <f>IF(B794="Dead", "yes","")</f>
        <v/>
      </c>
      <c r="L794" s="0">
        <f>IF(K794="yes", "Dead", IF(LEN(D794)&lt;2,"Loose", (IF(B794="Sold","Shipped",IF(I794="yes","Assembled","Bonded")))))</f>
        <v/>
      </c>
      <c r="M794" s="0">
        <f>if(L794="Shipped",L794, IF(L794="Loose", L794, if(J794="yes", CONCATENATE("Pending ", L794), IF(I794="yes", IF(B794="Internal", "Internal", L794), IF(L794="Bonded", L794, CONCATENATE(L794, " Bonded"))))))</f>
        <v/>
      </c>
      <c r="N794" s="0">
        <f>if(len(C794)&lt;2, "", if(H794="yes", "certified", IF(ISERROR(SEARCH("TE",C794)), "PMI", "TE")))</f>
        <v/>
      </c>
      <c r="O794" s="0">
        <f>IF(L794="Shipped",'Production Log'!K794,"")</f>
        <v/>
      </c>
      <c r="P794" s="0">
        <f>IF(ISERROR(SEARCH("Bonded", M794)), CONCATENATE(M794," ", N794), M794)</f>
        <v/>
      </c>
      <c r="Q794" s="0" t="s">
        <v>193</v>
      </c>
      <c r="R794" s="0">
        <f>'Production Log'!L794</f>
        <v/>
      </c>
      <c r="S794" s="0" t="n"/>
      <c r="T794" s="0">
        <f>'Production Log'!M794</f>
        <v/>
      </c>
      <c r="U794" s="204">
        <f>'Production Log'!K794</f>
        <v/>
      </c>
      <c r="W794" s="204" t="s">
        <v>154</v>
      </c>
    </row>
    <row r="795">
      <c r="A795" s="0">
        <f>'Production Log'!A795</f>
        <v/>
      </c>
      <c r="B795" s="0">
        <f>'Production Log'!B795</f>
        <v/>
      </c>
      <c r="C795" s="0">
        <f>'Production Log'!F795</f>
        <v/>
      </c>
      <c r="D795" s="0">
        <f>'Production Log'!W795</f>
        <v/>
      </c>
      <c r="E795" s="0">
        <f>'Production Log'!X795</f>
        <v/>
      </c>
      <c r="F795" s="0">
        <f>'Production Log'!Y795</f>
        <v/>
      </c>
      <c r="G795" s="0">
        <f>'Production Log'!Z795</f>
        <v/>
      </c>
      <c r="H795" s="0">
        <f>'Production Log'!C795</f>
        <v/>
      </c>
      <c r="I795" s="0">
        <f>IF(B795="Sold", "yes", IF(LEN(F795)&gt;1,IF(LEN(G795)&gt;1,IF(LEN(E795)&gt;1,IF(LEN(D795)&gt;1,"yes","no"),"no"),"no") ,"no"))</f>
        <v/>
      </c>
      <c r="J795" s="0">
        <f>IF(B795="Issues","yes", IF(B795="Cosmetic Issue", "yes", IF(B795="Perf Issue", "yes","")))</f>
        <v/>
      </c>
      <c r="K795" s="0">
        <f>IF(B795="Dead", "yes","")</f>
        <v/>
      </c>
      <c r="L795" s="0">
        <f>IF(K795="yes", "Dead", IF(LEN(D795)&lt;2,"Loose", (IF(B795="Sold","Shipped",IF(I795="yes","Assembled","Bonded")))))</f>
        <v/>
      </c>
      <c r="M795" s="0">
        <f>if(L795="Shipped",L795, IF(L795="Loose", L795, if(J795="yes", CONCATENATE("Pending ", L795), IF(I795="yes", IF(B795="Internal", "Internal", L795), IF(L795="Bonded", L795, CONCATENATE(L795, " Bonded"))))))</f>
        <v/>
      </c>
      <c r="N795" s="0">
        <f>if(len(C795)&lt;2, "", if(H795="yes", "certified", IF(ISERROR(SEARCH("TE",C795)), "PMI", "TE")))</f>
        <v/>
      </c>
      <c r="O795" s="0">
        <f>IF(L795="Shipped",'Production Log'!K795,"")</f>
        <v/>
      </c>
      <c r="P795" s="0">
        <f>IF(ISERROR(SEARCH("Bonded", M795)), CONCATENATE(M795," ", N795), M795)</f>
        <v/>
      </c>
      <c r="Q795" s="0" t="s">
        <v>194</v>
      </c>
      <c r="R795" s="0">
        <f>'Production Log'!L795</f>
        <v/>
      </c>
      <c r="S795" s="118" t="s">
        <v>195</v>
      </c>
      <c r="T795" s="0">
        <f>'Production Log'!M795</f>
        <v/>
      </c>
      <c r="U795" s="204">
        <f>'Production Log'!K795</f>
        <v/>
      </c>
      <c r="V795" s="204" t="n">
        <v>21004606</v>
      </c>
    </row>
    <row r="796">
      <c r="A796" s="0">
        <f>'Production Log'!A796</f>
        <v/>
      </c>
      <c r="B796" s="0">
        <f>'Production Log'!B796</f>
        <v/>
      </c>
      <c r="C796" s="0">
        <f>'Production Log'!F796</f>
        <v/>
      </c>
      <c r="D796" s="0">
        <f>'Production Log'!W796</f>
        <v/>
      </c>
      <c r="E796" s="0">
        <f>'Production Log'!X796</f>
        <v/>
      </c>
      <c r="F796" s="0">
        <f>'Production Log'!Y796</f>
        <v/>
      </c>
      <c r="G796" s="0">
        <f>'Production Log'!Z796</f>
        <v/>
      </c>
      <c r="H796" s="0">
        <f>'Production Log'!C796</f>
        <v/>
      </c>
      <c r="I796" s="0">
        <f>IF(B796="Sold", "yes", IF(LEN(F796)&gt;1,IF(LEN(G796)&gt;1,IF(LEN(E796)&gt;1,IF(LEN(D796)&gt;1,"yes","no"),"no"),"no") ,"no"))</f>
        <v/>
      </c>
      <c r="J796" s="0">
        <f>IF(B796="Issues","yes", IF(B796="Cosmetic Issue", "yes", IF(B796="Perf Issue", "yes","")))</f>
        <v/>
      </c>
      <c r="K796" s="0">
        <f>IF(B796="Dead", "yes","")</f>
        <v/>
      </c>
      <c r="L796" s="0">
        <f>IF(K796="yes", "Dead", IF(LEN(D796)&lt;2,"Loose", (IF(B796="Sold","Shipped",IF(I796="yes","Assembled","Bonded")))))</f>
        <v/>
      </c>
      <c r="M796" s="0">
        <f>if(L796="Shipped",L796, IF(L796="Loose", L796, if(J796="yes", CONCATENATE("Pending ", L796), IF(I796="yes", IF(B796="Internal", "Internal", L796), IF(L796="Bonded", L796, CONCATENATE(L796, " Bonded"))))))</f>
        <v/>
      </c>
      <c r="N796" s="0">
        <f>if(len(C796)&lt;2, "", if(H796="yes", "certified", IF(ISERROR(SEARCH("TE",C796)), "PMI", "TE")))</f>
        <v/>
      </c>
      <c r="O796" s="0">
        <f>IF(L796="Shipped",'Production Log'!K796,"")</f>
        <v/>
      </c>
      <c r="P796" s="0">
        <f>IF(ISERROR(SEARCH("Bonded", M796)), CONCATENATE(M796," ", N796), M796)</f>
        <v/>
      </c>
      <c r="Q796" s="0" t="s">
        <v>194</v>
      </c>
      <c r="R796" s="0">
        <f>'Production Log'!L796</f>
        <v/>
      </c>
      <c r="S796" s="118" t="s">
        <v>195</v>
      </c>
      <c r="T796" s="0">
        <f>'Production Log'!M796</f>
        <v/>
      </c>
      <c r="U796" s="204">
        <f>'Production Log'!K796</f>
        <v/>
      </c>
      <c r="V796" s="204" t="n">
        <v>21004606</v>
      </c>
    </row>
    <row r="797">
      <c r="A797" s="0">
        <f>'Production Log'!A797</f>
        <v/>
      </c>
      <c r="B797" s="0">
        <f>'Production Log'!B797</f>
        <v/>
      </c>
      <c r="C797" s="0">
        <f>'Production Log'!F797</f>
        <v/>
      </c>
      <c r="D797" s="0">
        <f>'Production Log'!W797</f>
        <v/>
      </c>
      <c r="E797" s="0">
        <f>'Production Log'!X797</f>
        <v/>
      </c>
      <c r="F797" s="0">
        <f>'Production Log'!Y797</f>
        <v/>
      </c>
      <c r="G797" s="0">
        <f>'Production Log'!Z797</f>
        <v/>
      </c>
      <c r="H797" s="0">
        <f>'Production Log'!C797</f>
        <v/>
      </c>
      <c r="I797" s="0">
        <f>IF(B797="Sold", "yes", IF(LEN(F797)&gt;1,IF(LEN(G797)&gt;1,IF(LEN(E797)&gt;1,IF(LEN(D797)&gt;1,"yes","no"),"no"),"no") ,"no"))</f>
        <v/>
      </c>
      <c r="J797" s="0">
        <f>IF(B797="Issues","yes", IF(B797="Cosmetic Issue", "yes", IF(B797="Perf Issue", "yes","")))</f>
        <v/>
      </c>
      <c r="K797" s="0">
        <f>IF(B797="Dead", "yes","")</f>
        <v/>
      </c>
      <c r="L797" s="0">
        <f>IF(K797="yes", "Dead", IF(LEN(D797)&lt;2,"Loose", (IF(B797="Sold","Shipped",IF(I797="yes","Assembled","Bonded")))))</f>
        <v/>
      </c>
      <c r="M797" s="0">
        <f>if(L797="Shipped",L797, IF(L797="Loose", L797, if(J797="yes", CONCATENATE("Pending ", L797), IF(I797="yes", IF(B797="Internal", "Internal", L797), IF(L797="Bonded", L797, CONCATENATE(L797, " Bonded"))))))</f>
        <v/>
      </c>
      <c r="N797" s="0">
        <f>if(len(C797)&lt;2, "", if(H797="yes", "certified", IF(ISERROR(SEARCH("TE",C797)), "PMI", "TE")))</f>
        <v/>
      </c>
      <c r="O797" s="0">
        <f>IF(L797="Shipped",'Production Log'!K797,"")</f>
        <v/>
      </c>
      <c r="P797" s="0">
        <f>IF(ISERROR(SEARCH("Bonded", M797)), CONCATENATE(M797," ", N797), M797)</f>
        <v/>
      </c>
      <c r="Q797" s="0" t="s">
        <v>194</v>
      </c>
      <c r="R797" s="0">
        <f>'Production Log'!L797</f>
        <v/>
      </c>
      <c r="S797" s="118" t="s">
        <v>195</v>
      </c>
      <c r="T797" s="0">
        <f>'Production Log'!M797</f>
        <v/>
      </c>
      <c r="U797" s="204">
        <f>'Production Log'!K797</f>
        <v/>
      </c>
      <c r="V797" s="204" t="n">
        <v>21004606</v>
      </c>
    </row>
    <row r="798">
      <c r="A798" s="0">
        <f>'Production Log'!A798</f>
        <v/>
      </c>
      <c r="B798" s="0">
        <f>'Production Log'!B798</f>
        <v/>
      </c>
      <c r="C798" s="0">
        <f>'Production Log'!F798</f>
        <v/>
      </c>
      <c r="D798" s="0">
        <f>'Production Log'!W798</f>
        <v/>
      </c>
      <c r="E798" s="0">
        <f>'Production Log'!X798</f>
        <v/>
      </c>
      <c r="F798" s="0">
        <f>'Production Log'!Y798</f>
        <v/>
      </c>
      <c r="G798" s="0">
        <f>'Production Log'!Z798</f>
        <v/>
      </c>
      <c r="H798" s="0">
        <f>'Production Log'!C798</f>
        <v/>
      </c>
      <c r="I798" s="0">
        <f>IF(B798="Sold", "yes", IF(LEN(F798)&gt;1,IF(LEN(G798)&gt;1,IF(LEN(E798)&gt;1,IF(LEN(D798)&gt;1,"yes","no"),"no"),"no") ,"no"))</f>
        <v/>
      </c>
      <c r="J798" s="0">
        <f>IF(B798="Issues","yes", IF(B798="Cosmetic Issue", "yes", IF(B798="Perf Issue", "yes","")))</f>
        <v/>
      </c>
      <c r="K798" s="0">
        <f>IF(B798="Dead", "yes","")</f>
        <v/>
      </c>
      <c r="L798" s="0">
        <f>IF(K798="yes", "Dead", IF(LEN(D798)&lt;2,"Loose", (IF(B798="Sold","Shipped",IF(I798="yes","Assembled","Bonded")))))</f>
        <v/>
      </c>
      <c r="M798" s="0">
        <f>if(L798="Shipped",L798, IF(L798="Loose", L798, if(J798="yes", CONCATENATE("Pending ", L798), IF(I798="yes", IF(B798="Internal", "Internal", L798), IF(L798="Bonded", L798, CONCATENATE(L798, " Bonded"))))))</f>
        <v/>
      </c>
      <c r="N798" s="0">
        <f>if(len(C798)&lt;2, "", if(H798="yes", "certified", IF(ISERROR(SEARCH("TE",C798)), "PMI", "TE")))</f>
        <v/>
      </c>
      <c r="O798" s="0">
        <f>IF(L798="Shipped",'Production Log'!K798,"")</f>
        <v/>
      </c>
      <c r="P798" s="0">
        <f>IF(ISERROR(SEARCH("Bonded", M798)), CONCATENATE(M798," ", N798), M798)</f>
        <v/>
      </c>
      <c r="Q798" s="0" t="s">
        <v>194</v>
      </c>
      <c r="R798" s="0">
        <f>'Production Log'!L798</f>
        <v/>
      </c>
      <c r="S798" s="118" t="s">
        <v>195</v>
      </c>
      <c r="T798" s="0">
        <f>'Production Log'!M798</f>
        <v/>
      </c>
      <c r="U798" s="204">
        <f>'Production Log'!K798</f>
        <v/>
      </c>
      <c r="V798" s="204" t="n">
        <v>21004606</v>
      </c>
    </row>
    <row r="799">
      <c r="A799" s="0">
        <f>'Production Log'!A799</f>
        <v/>
      </c>
      <c r="B799" s="0">
        <f>'Production Log'!B799</f>
        <v/>
      </c>
      <c r="C799" s="0">
        <f>'Production Log'!F799</f>
        <v/>
      </c>
      <c r="D799" s="0">
        <f>'Production Log'!W799</f>
        <v/>
      </c>
      <c r="E799" s="0">
        <f>'Production Log'!X799</f>
        <v/>
      </c>
      <c r="F799" s="0">
        <f>'Production Log'!Y799</f>
        <v/>
      </c>
      <c r="G799" s="0">
        <f>'Production Log'!Z799</f>
        <v/>
      </c>
      <c r="H799" s="0">
        <f>'Production Log'!C799</f>
        <v/>
      </c>
      <c r="I799" s="0">
        <f>IF(B799="Sold", "yes", IF(LEN(F799)&gt;1,IF(LEN(G799)&gt;1,IF(LEN(E799)&gt;1,IF(LEN(D799)&gt;1,"yes","no"),"no"),"no") ,"no"))</f>
        <v/>
      </c>
      <c r="J799" s="0">
        <f>IF(B799="Issues","yes", IF(B799="Cosmetic Issue", "yes", IF(B799="Perf Issue", "yes","")))</f>
        <v/>
      </c>
      <c r="K799" s="0">
        <f>IF(B799="Dead", "yes","")</f>
        <v/>
      </c>
      <c r="L799" s="0">
        <f>IF(K799="yes", "Dead", IF(LEN(D799)&lt;2,"Loose", (IF(B799="Sold","Shipped",IF(I799="yes","Assembled","Bonded")))))</f>
        <v/>
      </c>
      <c r="M799" s="0">
        <f>if(L799="Shipped",L799, IF(L799="Loose", L799, if(J799="yes", CONCATENATE("Pending ", L799), IF(I799="yes", IF(B799="Internal", "Internal", L799), IF(L799="Bonded", L799, CONCATENATE(L799, " Bonded"))))))</f>
        <v/>
      </c>
      <c r="N799" s="0">
        <f>if(len(C799)&lt;2, "", if(H799="yes", "certified", IF(ISERROR(SEARCH("TE",C799)), "PMI", "TE")))</f>
        <v/>
      </c>
      <c r="O799" s="0">
        <f>IF(L799="Shipped",'Production Log'!K799,"")</f>
        <v/>
      </c>
      <c r="P799" s="0">
        <f>IF(ISERROR(SEARCH("Bonded", M799)), CONCATENATE(M799," ", N799), M799)</f>
        <v/>
      </c>
      <c r="Q799" s="0" t="s">
        <v>194</v>
      </c>
      <c r="R799" s="0">
        <f>'Production Log'!L799</f>
        <v/>
      </c>
      <c r="S799" s="118" t="s">
        <v>195</v>
      </c>
      <c r="T799" s="0">
        <f>'Production Log'!M799</f>
        <v/>
      </c>
      <c r="U799" s="204">
        <f>'Production Log'!K799</f>
        <v/>
      </c>
    </row>
    <row r="800">
      <c r="A800" s="0">
        <f>'Production Log'!A800</f>
        <v/>
      </c>
      <c r="B800" s="0">
        <f>'Production Log'!B800</f>
        <v/>
      </c>
      <c r="C800" s="0">
        <f>'Production Log'!F800</f>
        <v/>
      </c>
      <c r="D800" s="0">
        <f>'Production Log'!W800</f>
        <v/>
      </c>
      <c r="E800" s="0">
        <f>'Production Log'!X800</f>
        <v/>
      </c>
      <c r="F800" s="0">
        <f>'Production Log'!Y800</f>
        <v/>
      </c>
      <c r="G800" s="0">
        <f>'Production Log'!Z800</f>
        <v/>
      </c>
      <c r="H800" s="0">
        <f>'Production Log'!C800</f>
        <v/>
      </c>
      <c r="I800" s="0">
        <f>IF(B800="Sold", "yes", IF(LEN(F800)&gt;1,IF(LEN(G800)&gt;1,IF(LEN(E800)&gt;1,IF(LEN(D800)&gt;1,"yes","no"),"no"),"no") ,"no"))</f>
        <v/>
      </c>
      <c r="J800" s="0">
        <f>IF(B800="Issues","yes", IF(B800="Cosmetic Issue", "yes", IF(B800="Perf Issue", "yes","")))</f>
        <v/>
      </c>
      <c r="K800" s="0">
        <f>IF(B800="Dead", "yes","")</f>
        <v/>
      </c>
      <c r="L800" s="0">
        <f>IF(K800="yes", "Dead", IF(LEN(D800)&lt;2,"Loose", (IF(B800="Sold","Shipped",IF(I800="yes","Assembled","Bonded")))))</f>
        <v/>
      </c>
      <c r="M800" s="0">
        <f>if(L800="Shipped",L800, IF(L800="Loose", L800, if(J800="yes", CONCATENATE("Pending ", L800), IF(I800="yes", IF(B800="Internal", "Internal", L800), IF(L800="Bonded", L800, CONCATENATE(L800, " Bonded"))))))</f>
        <v/>
      </c>
      <c r="N800" s="0">
        <f>if(len(C800)&lt;2, "", if(H800="yes", "certified", IF(ISERROR(SEARCH("TE",C800)), "PMI", "TE")))</f>
        <v/>
      </c>
      <c r="O800" s="0">
        <f>IF(L800="Shipped",'Production Log'!K800,"")</f>
        <v/>
      </c>
      <c r="P800" s="0">
        <f>IF(ISERROR(SEARCH("Bonded", M800)), CONCATENATE(M800," ", N800), M800)</f>
        <v/>
      </c>
      <c r="Q800" s="0" t="s">
        <v>194</v>
      </c>
      <c r="R800" s="0">
        <f>'Production Log'!L800</f>
        <v/>
      </c>
      <c r="S800" s="118" t="s">
        <v>195</v>
      </c>
      <c r="T800" s="0">
        <f>'Production Log'!M800</f>
        <v/>
      </c>
      <c r="U800" s="204">
        <f>'Production Log'!K800</f>
        <v/>
      </c>
      <c r="V800" s="204" t="n">
        <v>21004606</v>
      </c>
    </row>
    <row r="801">
      <c r="A801" s="0">
        <f>'Production Log'!A801</f>
        <v/>
      </c>
      <c r="B801" s="0">
        <f>'Production Log'!B801</f>
        <v/>
      </c>
      <c r="C801" s="0">
        <f>'Production Log'!F801</f>
        <v/>
      </c>
      <c r="D801" s="0">
        <f>'Production Log'!W801</f>
        <v/>
      </c>
      <c r="E801" s="0">
        <f>'Production Log'!X801</f>
        <v/>
      </c>
      <c r="F801" s="0">
        <f>'Production Log'!Y801</f>
        <v/>
      </c>
      <c r="G801" s="0">
        <f>'Production Log'!Z801</f>
        <v/>
      </c>
      <c r="H801" s="0">
        <f>'Production Log'!C801</f>
        <v/>
      </c>
      <c r="I801" s="0">
        <f>IF(B801="Sold", "yes", IF(LEN(F801)&gt;1,IF(LEN(G801)&gt;1,IF(LEN(E801)&gt;1,IF(LEN(D801)&gt;1,"yes","no"),"no"),"no") ,"no"))</f>
        <v/>
      </c>
      <c r="J801" s="0">
        <f>IF(B801="Issues","yes", IF(B801="Cosmetic Issue", "yes", IF(B801="Perf Issue", "yes","")))</f>
        <v/>
      </c>
      <c r="K801" s="0">
        <f>IF(B801="Dead", "yes","")</f>
        <v/>
      </c>
      <c r="L801" s="0">
        <f>IF(K801="yes", "Dead", IF(LEN(D801)&lt;2,"Loose", (IF(B801="Sold","Shipped",IF(I801="yes","Assembled","Bonded")))))</f>
        <v/>
      </c>
      <c r="M801" s="0">
        <f>if(L801="Shipped",L801, IF(L801="Loose", L801, if(J801="yes", CONCATENATE("Pending ", L801), IF(I801="yes", IF(B801="Internal", "Internal", L801), IF(L801="Bonded", L801, CONCATENATE(L801, " Bonded"))))))</f>
        <v/>
      </c>
      <c r="N801" s="0">
        <f>if(len(C801)&lt;2, "", if(H801="yes", "certified", IF(ISERROR(SEARCH("TE",C801)), "PMI", "TE")))</f>
        <v/>
      </c>
      <c r="O801" s="0">
        <f>IF(L801="Shipped",'Production Log'!K801,"")</f>
        <v/>
      </c>
      <c r="P801" s="0">
        <f>IF(ISERROR(SEARCH("Bonded", M801)), CONCATENATE(M801," ", N801), M801)</f>
        <v/>
      </c>
      <c r="Q801" s="0" t="s">
        <v>194</v>
      </c>
      <c r="R801" s="0">
        <f>'Production Log'!L801</f>
        <v/>
      </c>
      <c r="S801" s="118" t="s">
        <v>195</v>
      </c>
      <c r="T801" s="0">
        <f>'Production Log'!M801</f>
        <v/>
      </c>
      <c r="U801" s="204">
        <f>'Production Log'!K801</f>
        <v/>
      </c>
      <c r="V801" s="204" t="n">
        <v>21004606</v>
      </c>
    </row>
    <row r="802">
      <c r="A802" s="0">
        <f>'Production Log'!A802</f>
        <v/>
      </c>
      <c r="B802" s="0">
        <f>'Production Log'!B802</f>
        <v/>
      </c>
      <c r="C802" s="0">
        <f>'Production Log'!F802</f>
        <v/>
      </c>
      <c r="D802" s="0">
        <f>'Production Log'!W802</f>
        <v/>
      </c>
      <c r="E802" s="0">
        <f>'Production Log'!X802</f>
        <v/>
      </c>
      <c r="F802" s="0">
        <f>'Production Log'!Y802</f>
        <v/>
      </c>
      <c r="G802" s="0">
        <f>'Production Log'!Z802</f>
        <v/>
      </c>
      <c r="H802" s="0">
        <f>'Production Log'!C802</f>
        <v/>
      </c>
      <c r="I802" s="0">
        <f>IF(B802="Sold", "yes", IF(LEN(F802)&gt;1,IF(LEN(G802)&gt;1,IF(LEN(E802)&gt;1,IF(LEN(D802)&gt;1,"yes","no"),"no"),"no") ,"no"))</f>
        <v/>
      </c>
      <c r="J802" s="0">
        <f>IF(B802="Issues","yes", IF(B802="Cosmetic Issue", "yes", IF(B802="Perf Issue", "yes","")))</f>
        <v/>
      </c>
      <c r="K802" s="0">
        <f>IF(B802="Dead", "yes","")</f>
        <v/>
      </c>
      <c r="L802" s="0">
        <f>IF(K802="yes", "Dead", IF(LEN(D802)&lt;2,"Loose", (IF(B802="Sold","Shipped",IF(I802="yes","Assembled","Bonded")))))</f>
        <v/>
      </c>
      <c r="M802" s="0">
        <f>if(L802="Shipped",L802, IF(L802="Loose", L802, if(J802="yes", CONCATENATE("Pending ", L802), IF(I802="yes", IF(B802="Internal", "Internal", L802), IF(L802="Bonded", L802, CONCATENATE(L802, " Bonded"))))))</f>
        <v/>
      </c>
      <c r="N802" s="0">
        <f>if(len(C802)&lt;2, "", if(H802="yes", "certified", IF(ISERROR(SEARCH("TE",C802)), "PMI", "TE")))</f>
        <v/>
      </c>
      <c r="O802" s="0">
        <f>IF(L802="Shipped",'Production Log'!K802,"")</f>
        <v/>
      </c>
      <c r="P802" s="0">
        <f>IF(ISERROR(SEARCH("Bonded", M802)), CONCATENATE(M802," ", N802), M802)</f>
        <v/>
      </c>
      <c r="Q802" s="0" t="s">
        <v>194</v>
      </c>
      <c r="R802" s="0">
        <f>'Production Log'!L802</f>
        <v/>
      </c>
      <c r="S802" s="118" t="s">
        <v>195</v>
      </c>
      <c r="T802" s="0">
        <f>'Production Log'!M802</f>
        <v/>
      </c>
      <c r="U802" s="204">
        <f>'Production Log'!K802</f>
        <v/>
      </c>
      <c r="V802" s="204" t="n">
        <v>21004606</v>
      </c>
    </row>
    <row r="803">
      <c r="A803" s="0">
        <f>'Production Log'!A803</f>
        <v/>
      </c>
      <c r="B803" s="0">
        <f>'Production Log'!B803</f>
        <v/>
      </c>
      <c r="C803" s="0">
        <f>'Production Log'!F803</f>
        <v/>
      </c>
      <c r="D803" s="0">
        <f>'Production Log'!W803</f>
        <v/>
      </c>
      <c r="E803" s="0">
        <f>'Production Log'!X803</f>
        <v/>
      </c>
      <c r="F803" s="0">
        <f>'Production Log'!Y803</f>
        <v/>
      </c>
      <c r="G803" s="0">
        <f>'Production Log'!Z803</f>
        <v/>
      </c>
      <c r="H803" s="0">
        <f>'Production Log'!C803</f>
        <v/>
      </c>
      <c r="I803" s="0">
        <f>IF(B803="Sold", "yes", IF(LEN(F803)&gt;1,IF(LEN(G803)&gt;1,IF(LEN(E803)&gt;1,IF(LEN(D803)&gt;1,"yes","no"),"no"),"no") ,"no"))</f>
        <v/>
      </c>
      <c r="J803" s="0">
        <f>IF(B803="Issues","yes", IF(B803="Cosmetic Issue", "yes", IF(B803="Perf Issue", "yes","")))</f>
        <v/>
      </c>
      <c r="K803" s="0">
        <f>IF(B803="Dead", "yes","")</f>
        <v/>
      </c>
      <c r="L803" s="0">
        <f>IF(K803="yes", "Dead", IF(LEN(D803)&lt;2,"Loose", (IF(B803="Sold","Shipped",IF(I803="yes","Assembled","Bonded")))))</f>
        <v/>
      </c>
      <c r="M803" s="0">
        <f>if(L803="Shipped",L803, IF(L803="Loose", L803, if(J803="yes", CONCATENATE("Pending ", L803), IF(I803="yes", IF(B803="Internal", "Internal", L803), IF(L803="Bonded", L803, CONCATENATE(L803, " Bonded"))))))</f>
        <v/>
      </c>
      <c r="N803" s="0">
        <f>if(len(C803)&lt;2, "", if(H803="yes", "certified", IF(ISERROR(SEARCH("TE",C803)), "PMI", "TE")))</f>
        <v/>
      </c>
      <c r="O803" s="0">
        <f>IF(L803="Shipped",'Production Log'!K803,"")</f>
        <v/>
      </c>
      <c r="P803" s="0">
        <f>IF(ISERROR(SEARCH("Bonded", M803)), CONCATENATE(M803," ", N803), M803)</f>
        <v/>
      </c>
      <c r="Q803" s="0" t="s">
        <v>194</v>
      </c>
      <c r="R803" s="0">
        <f>'Production Log'!L803</f>
        <v/>
      </c>
      <c r="S803" s="118" t="s">
        <v>195</v>
      </c>
      <c r="T803" s="0">
        <f>'Production Log'!M803</f>
        <v/>
      </c>
      <c r="U803" s="204">
        <f>'Production Log'!K803</f>
        <v/>
      </c>
      <c r="V803" s="204" t="n">
        <v>21004606</v>
      </c>
    </row>
    <row r="804">
      <c r="A804" s="0">
        <f>'Production Log'!A804</f>
        <v/>
      </c>
      <c r="B804" s="0">
        <f>'Production Log'!B804</f>
        <v/>
      </c>
      <c r="C804" s="0">
        <f>'Production Log'!F804</f>
        <v/>
      </c>
      <c r="D804" s="0">
        <f>'Production Log'!W804</f>
        <v/>
      </c>
      <c r="E804" s="0">
        <f>'Production Log'!X804</f>
        <v/>
      </c>
      <c r="F804" s="0">
        <f>'Production Log'!Y804</f>
        <v/>
      </c>
      <c r="G804" s="0">
        <f>'Production Log'!Z804</f>
        <v/>
      </c>
      <c r="H804" s="0">
        <f>'Production Log'!C804</f>
        <v/>
      </c>
      <c r="I804" s="0">
        <f>IF(B804="Sold", "yes", IF(LEN(F804)&gt;1,IF(LEN(G804)&gt;1,IF(LEN(E804)&gt;1,IF(LEN(D804)&gt;1,"yes","no"),"no"),"no") ,"no"))</f>
        <v/>
      </c>
      <c r="J804" s="0">
        <f>IF(B804="Issues","yes", IF(B804="Cosmetic Issue", "yes", IF(B804="Perf Issue", "yes","")))</f>
        <v/>
      </c>
      <c r="K804" s="0">
        <f>IF(B804="Dead", "yes","")</f>
        <v/>
      </c>
      <c r="L804" s="0">
        <f>IF(K804="yes", "Dead", IF(LEN(D804)&lt;2,"Loose", (IF(B804="Sold","Shipped",IF(I804="yes","Assembled","Bonded")))))</f>
        <v/>
      </c>
      <c r="M804" s="0">
        <f>if(L804="Shipped",L804, IF(L804="Loose", L804, if(J804="yes", CONCATENATE("Pending ", L804), IF(I804="yes", IF(B804="Internal", "Internal", L804), IF(L804="Bonded", L804, CONCATENATE(L804, " Bonded"))))))</f>
        <v/>
      </c>
      <c r="N804" s="0">
        <f>if(len(C804)&lt;2, "", if(H804="yes", "certified", IF(ISERROR(SEARCH("TE",C804)), "PMI", "TE")))</f>
        <v/>
      </c>
      <c r="O804" s="0">
        <f>IF(L804="Shipped",'Production Log'!K804,"")</f>
        <v/>
      </c>
      <c r="P804" s="0">
        <f>IF(ISERROR(SEARCH("Bonded", M804)), CONCATENATE(M804," ", N804), M804)</f>
        <v/>
      </c>
      <c r="Q804" s="0" t="s">
        <v>194</v>
      </c>
      <c r="R804" s="0">
        <f>'Production Log'!L804</f>
        <v/>
      </c>
      <c r="S804" s="118" t="s">
        <v>195</v>
      </c>
      <c r="T804" s="0">
        <f>'Production Log'!M804</f>
        <v/>
      </c>
      <c r="U804" s="204">
        <f>'Production Log'!K804</f>
        <v/>
      </c>
    </row>
    <row r="805">
      <c r="A805" s="0">
        <f>'Production Log'!A805</f>
        <v/>
      </c>
      <c r="B805" s="0">
        <f>'Production Log'!B805</f>
        <v/>
      </c>
      <c r="C805" s="0">
        <f>'Production Log'!F805</f>
        <v/>
      </c>
      <c r="D805" s="0">
        <f>'Production Log'!W805</f>
        <v/>
      </c>
      <c r="E805" s="0">
        <f>'Production Log'!X805</f>
        <v/>
      </c>
      <c r="F805" s="0">
        <f>'Production Log'!Y805</f>
        <v/>
      </c>
      <c r="G805" s="0">
        <f>'Production Log'!Z805</f>
        <v/>
      </c>
      <c r="H805" s="0">
        <f>'Production Log'!C805</f>
        <v/>
      </c>
      <c r="I805" s="0">
        <f>IF(B805="Sold", "yes", IF(LEN(F805)&gt;1,IF(LEN(G805)&gt;1,IF(LEN(E805)&gt;1,IF(LEN(D805)&gt;1,"yes","no"),"no"),"no") ,"no"))</f>
        <v/>
      </c>
      <c r="J805" s="0">
        <f>IF(B805="Issues","yes", IF(B805="Cosmetic Issue", "yes", IF(B805="Perf Issue", "yes","")))</f>
        <v/>
      </c>
      <c r="K805" s="0">
        <f>IF(B805="Dead", "yes","")</f>
        <v/>
      </c>
      <c r="L805" s="0">
        <f>IF(K805="yes", "Dead", IF(LEN(D805)&lt;2,"Loose", (IF(B805="Sold","Shipped",IF(I805="yes","Assembled","Bonded")))))</f>
        <v/>
      </c>
      <c r="M805" s="0">
        <f>if(L805="Shipped",L805, IF(L805="Loose", L805, if(J805="yes", CONCATENATE("Pending ", L805), IF(I805="yes", IF(B805="Internal", "Internal", L805), IF(L805="Bonded", L805, CONCATENATE(L805, " Bonded"))))))</f>
        <v/>
      </c>
      <c r="N805" s="0">
        <f>if(len(C805)&lt;2, "", if(H805="yes", "certified", IF(ISERROR(SEARCH("TE",C805)), "PMI", "TE")))</f>
        <v/>
      </c>
      <c r="O805" s="0">
        <f>IF(L805="Shipped",'Production Log'!K805,"")</f>
        <v/>
      </c>
      <c r="P805" s="0">
        <f>IF(ISERROR(SEARCH("Bonded", M805)), CONCATENATE(M805," ", N805), M805)</f>
        <v/>
      </c>
      <c r="Q805" s="0" t="s">
        <v>196</v>
      </c>
      <c r="R805" s="0">
        <f>'Production Log'!L805</f>
        <v/>
      </c>
      <c r="S805" s="0" t="s">
        <v>197</v>
      </c>
      <c r="T805" s="0">
        <f>'Production Log'!M805</f>
        <v/>
      </c>
      <c r="U805" s="204">
        <f>'Production Log'!K805</f>
        <v/>
      </c>
      <c r="V805" s="204" t="n">
        <v>21004606</v>
      </c>
    </row>
    <row r="806">
      <c r="A806" s="0">
        <f>'Production Log'!A806</f>
        <v/>
      </c>
      <c r="B806" s="0">
        <f>'Production Log'!B806</f>
        <v/>
      </c>
      <c r="C806" s="0">
        <f>'Production Log'!F806</f>
        <v/>
      </c>
      <c r="D806" s="0">
        <f>'Production Log'!W806</f>
        <v/>
      </c>
      <c r="E806" s="0">
        <f>'Production Log'!X806</f>
        <v/>
      </c>
      <c r="F806" s="0">
        <f>'Production Log'!Y806</f>
        <v/>
      </c>
      <c r="G806" s="0">
        <f>'Production Log'!Z806</f>
        <v/>
      </c>
      <c r="H806" s="0">
        <f>'Production Log'!C806</f>
        <v/>
      </c>
      <c r="I806" s="0">
        <f>IF(B806="Sold", "yes", IF(LEN(F806)&gt;1,IF(LEN(G806)&gt;1,IF(LEN(E806)&gt;1,IF(LEN(D806)&gt;1,"yes","no"),"no"),"no") ,"no"))</f>
        <v/>
      </c>
      <c r="J806" s="0">
        <f>IF(B806="Issues","yes", IF(B806="Cosmetic Issue", "yes", IF(B806="Perf Issue", "yes","")))</f>
        <v/>
      </c>
      <c r="K806" s="0">
        <f>IF(B806="Dead", "yes","")</f>
        <v/>
      </c>
      <c r="L806" s="0">
        <f>IF(K806="yes", "Dead", IF(LEN(D806)&lt;2,"Loose", (IF(B806="Sold","Shipped",IF(I806="yes","Assembled","Bonded")))))</f>
        <v/>
      </c>
      <c r="M806" s="0">
        <f>if(L806="Shipped",L806, IF(L806="Loose", L806, if(J806="yes", CONCATENATE("Pending ", L806), IF(I806="yes", IF(B806="Internal", "Internal", L806), IF(L806="Bonded", L806, CONCATENATE(L806, " Bonded"))))))</f>
        <v/>
      </c>
      <c r="N806" s="0">
        <f>if(len(C806)&lt;2, "", if(H806="yes", "certified", IF(ISERROR(SEARCH("TE",C806)), "PMI", "TE")))</f>
        <v/>
      </c>
      <c r="O806" s="0">
        <f>IF(L806="Shipped",'Production Log'!K806,"")</f>
        <v/>
      </c>
      <c r="P806" s="0">
        <f>IF(ISERROR(SEARCH("Bonded", M806)), CONCATENATE(M806," ", N806), M806)</f>
        <v/>
      </c>
      <c r="Q806" s="0" t="s">
        <v>196</v>
      </c>
      <c r="R806" s="0">
        <f>'Production Log'!L806</f>
        <v/>
      </c>
      <c r="S806" s="0" t="s">
        <v>197</v>
      </c>
      <c r="T806" s="0">
        <f>'Production Log'!M806</f>
        <v/>
      </c>
      <c r="U806" s="204">
        <f>'Production Log'!K806</f>
        <v/>
      </c>
      <c r="V806" s="204" t="n">
        <v>21004606</v>
      </c>
    </row>
    <row r="807">
      <c r="A807" s="0">
        <f>'Production Log'!A807</f>
        <v/>
      </c>
      <c r="B807" s="0">
        <f>'Production Log'!B807</f>
        <v/>
      </c>
      <c r="C807" s="0">
        <f>'Production Log'!F807</f>
        <v/>
      </c>
      <c r="D807" s="0">
        <f>'Production Log'!W807</f>
        <v/>
      </c>
      <c r="E807" s="0">
        <f>'Production Log'!X807</f>
        <v/>
      </c>
      <c r="F807" s="0">
        <f>'Production Log'!Y807</f>
        <v/>
      </c>
      <c r="G807" s="0">
        <f>'Production Log'!Z807</f>
        <v/>
      </c>
      <c r="H807" s="0">
        <f>'Production Log'!C807</f>
        <v/>
      </c>
      <c r="I807" s="0">
        <f>IF(B807="Sold", "yes", IF(LEN(F807)&gt;1,IF(LEN(G807)&gt;1,IF(LEN(E807)&gt;1,IF(LEN(D807)&gt;1,"yes","no"),"no"),"no") ,"no"))</f>
        <v/>
      </c>
      <c r="J807" s="0">
        <f>IF(B807="Issues","yes", IF(B807="Cosmetic Issue", "yes", IF(B807="Perf Issue", "yes","")))</f>
        <v/>
      </c>
      <c r="K807" s="0">
        <f>IF(B807="Dead", "yes","")</f>
        <v/>
      </c>
      <c r="L807" s="0">
        <f>IF(K807="yes", "Dead", IF(LEN(D807)&lt;2,"Loose", (IF(B807="Sold","Shipped",IF(I807="yes","Assembled","Bonded")))))</f>
        <v/>
      </c>
      <c r="M807" s="0">
        <f>if(L807="Shipped",L807, IF(L807="Loose", L807, if(J807="yes", CONCATENATE("Pending ", L807), IF(I807="yes", IF(B807="Internal", "Internal", L807), IF(L807="Bonded", L807, CONCATENATE(L807, " Bonded"))))))</f>
        <v/>
      </c>
      <c r="N807" s="0">
        <f>if(len(C807)&lt;2, "", if(H807="yes", "certified", IF(ISERROR(SEARCH("TE",C807)), "PMI", "TE")))</f>
        <v/>
      </c>
      <c r="O807" s="0">
        <f>IF(L807="Shipped",'Production Log'!K807,"")</f>
        <v/>
      </c>
      <c r="P807" s="0">
        <f>IF(ISERROR(SEARCH("Bonded", M807)), CONCATENATE(M807," ", N807), M807)</f>
        <v/>
      </c>
      <c r="Q807" s="0" t="s">
        <v>196</v>
      </c>
      <c r="R807" s="0">
        <f>'Production Log'!L807</f>
        <v/>
      </c>
      <c r="S807" s="0" t="s">
        <v>197</v>
      </c>
      <c r="T807" s="0">
        <f>'Production Log'!M807</f>
        <v/>
      </c>
      <c r="U807" s="204">
        <f>'Production Log'!K807</f>
        <v/>
      </c>
      <c r="V807" s="204" t="n">
        <v>21004606</v>
      </c>
    </row>
    <row r="808">
      <c r="A808" s="0">
        <f>'Production Log'!A808</f>
        <v/>
      </c>
      <c r="B808" s="0">
        <f>'Production Log'!B808</f>
        <v/>
      </c>
      <c r="C808" s="0">
        <f>'Production Log'!F808</f>
        <v/>
      </c>
      <c r="D808" s="0">
        <f>'Production Log'!W808</f>
        <v/>
      </c>
      <c r="E808" s="0">
        <f>'Production Log'!X808</f>
        <v/>
      </c>
      <c r="F808" s="0">
        <f>'Production Log'!Y808</f>
        <v/>
      </c>
      <c r="G808" s="0">
        <f>'Production Log'!Z808</f>
        <v/>
      </c>
      <c r="H808" s="0">
        <f>'Production Log'!C808</f>
        <v/>
      </c>
      <c r="I808" s="0">
        <f>IF(B808="Sold", "yes", IF(LEN(F808)&gt;1,IF(LEN(G808)&gt;1,IF(LEN(E808)&gt;1,IF(LEN(D808)&gt;1,"yes","no"),"no"),"no") ,"no"))</f>
        <v/>
      </c>
      <c r="J808" s="0">
        <f>IF(B808="Issues","yes", IF(B808="Cosmetic Issue", "yes", IF(B808="Perf Issue", "yes","")))</f>
        <v/>
      </c>
      <c r="K808" s="0">
        <f>IF(B808="Dead", "yes","")</f>
        <v/>
      </c>
      <c r="L808" s="0">
        <f>IF(K808="yes", "Dead", IF(LEN(D808)&lt;2,"Loose", (IF(B808="Sold","Shipped",IF(I808="yes","Assembled","Bonded")))))</f>
        <v/>
      </c>
      <c r="M808" s="0">
        <f>if(L808="Shipped",L808, IF(L808="Loose", L808, if(J808="yes", CONCATENATE("Pending ", L808), IF(I808="yes", IF(B808="Internal", "Internal", L808), IF(L808="Bonded", L808, CONCATENATE(L808, " Bonded"))))))</f>
        <v/>
      </c>
      <c r="N808" s="0">
        <f>if(len(C808)&lt;2, "", if(H808="yes", "certified", IF(ISERROR(SEARCH("TE",C808)), "PMI", "TE")))</f>
        <v/>
      </c>
      <c r="O808" s="0">
        <f>IF(L808="Shipped",'Production Log'!K808,"")</f>
        <v/>
      </c>
      <c r="P808" s="0">
        <f>IF(ISERROR(SEARCH("Bonded", M808)), CONCATENATE(M808," ", N808), M808)</f>
        <v/>
      </c>
      <c r="Q808" s="0" t="s">
        <v>165</v>
      </c>
      <c r="R808" s="0">
        <f>'Production Log'!L808</f>
        <v/>
      </c>
      <c r="S808" s="0" t="s">
        <v>198</v>
      </c>
      <c r="T808" s="0">
        <f>'Production Log'!M808</f>
        <v/>
      </c>
      <c r="U808" s="204">
        <f>'Production Log'!K808</f>
        <v/>
      </c>
      <c r="V808" s="204" t="n">
        <v>21004606</v>
      </c>
    </row>
    <row r="809">
      <c r="A809" s="0">
        <f>'Production Log'!A809</f>
        <v/>
      </c>
      <c r="B809" s="0">
        <f>'Production Log'!B809</f>
        <v/>
      </c>
      <c r="C809" s="0">
        <f>'Production Log'!F809</f>
        <v/>
      </c>
      <c r="D809" s="0">
        <f>'Production Log'!W809</f>
        <v/>
      </c>
      <c r="E809" s="0">
        <f>'Production Log'!X809</f>
        <v/>
      </c>
      <c r="F809" s="0">
        <f>'Production Log'!Y809</f>
        <v/>
      </c>
      <c r="G809" s="0">
        <f>'Production Log'!Z809</f>
        <v/>
      </c>
      <c r="H809" s="0">
        <f>'Production Log'!C809</f>
        <v/>
      </c>
      <c r="I809" s="0">
        <f>IF(B809="Sold", "yes", IF(LEN(F809)&gt;1,IF(LEN(G809)&gt;1,IF(LEN(E809)&gt;1,IF(LEN(D809)&gt;1,"yes","no"),"no"),"no") ,"no"))</f>
        <v/>
      </c>
      <c r="J809" s="0">
        <f>IF(B809="Issues","yes", IF(B809="Cosmetic Issue", "yes", IF(B809="Perf Issue", "yes","")))</f>
        <v/>
      </c>
      <c r="K809" s="0">
        <f>IF(B809="Dead", "yes","")</f>
        <v/>
      </c>
      <c r="L809" s="0">
        <f>IF(K809="yes", "Dead", IF(LEN(D809)&lt;2,"Loose", (IF(B809="Sold","Shipped",IF(I809="yes","Assembled","Bonded")))))</f>
        <v/>
      </c>
      <c r="M809" s="0">
        <f>if(L809="Shipped",L809, IF(L809="Loose", L809, if(J809="yes", CONCATENATE("Pending ", L809), IF(I809="yes", IF(B809="Internal", "Internal", L809), IF(L809="Bonded", L809, CONCATENATE(L809, " Bonded"))))))</f>
        <v/>
      </c>
      <c r="N809" s="0">
        <f>if(len(C809)&lt;2, "", if(H809="yes", "certified", IF(ISERROR(SEARCH("TE",C809)), "PMI", "TE")))</f>
        <v/>
      </c>
      <c r="O809" s="0">
        <f>IF(L809="Shipped",'Production Log'!K809,"")</f>
        <v/>
      </c>
      <c r="P809" s="0">
        <f>IF(ISERROR(SEARCH("Bonded", M809)), CONCATENATE(M809," ", N809), M809)</f>
        <v/>
      </c>
      <c r="Q809" s="0" t="s">
        <v>165</v>
      </c>
      <c r="R809" s="0">
        <f>'Production Log'!L809</f>
        <v/>
      </c>
      <c r="S809" s="0" t="s">
        <v>198</v>
      </c>
      <c r="T809" s="0">
        <f>'Production Log'!M809</f>
        <v/>
      </c>
      <c r="U809" s="204">
        <f>'Production Log'!K809</f>
        <v/>
      </c>
      <c r="V809" s="204" t="n">
        <v>21004606</v>
      </c>
    </row>
    <row r="810">
      <c r="A810" s="0">
        <f>'Production Log'!A810</f>
        <v/>
      </c>
      <c r="B810" s="0">
        <f>'Production Log'!B810</f>
        <v/>
      </c>
      <c r="C810" s="0">
        <f>'Production Log'!F810</f>
        <v/>
      </c>
      <c r="D810" s="0">
        <f>'Production Log'!W810</f>
        <v/>
      </c>
      <c r="E810" s="0">
        <f>'Production Log'!X810</f>
        <v/>
      </c>
      <c r="F810" s="0">
        <f>'Production Log'!Y810</f>
        <v/>
      </c>
      <c r="G810" s="0">
        <f>'Production Log'!Z810</f>
        <v/>
      </c>
      <c r="H810" s="0">
        <f>'Production Log'!C810</f>
        <v/>
      </c>
      <c r="I810" s="0">
        <f>IF(B810="Sold", "yes", IF(LEN(F810)&gt;1,IF(LEN(G810)&gt;1,IF(LEN(E810)&gt;1,IF(LEN(D810)&gt;1,"yes","no"),"no"),"no") ,"no"))</f>
        <v/>
      </c>
      <c r="J810" s="0">
        <f>IF(B810="Issues","yes", IF(B810="Cosmetic Issue", "yes", IF(B810="Perf Issue", "yes","")))</f>
        <v/>
      </c>
      <c r="K810" s="0">
        <f>IF(B810="Dead", "yes","")</f>
        <v/>
      </c>
      <c r="L810" s="0">
        <f>IF(K810="yes", "Dead", IF(LEN(D810)&lt;2,"Loose", (IF(B810="Sold","Shipped",IF(I810="yes","Assembled","Bonded")))))</f>
        <v/>
      </c>
      <c r="M810" s="0">
        <f>if(L810="Shipped",L810, IF(L810="Loose", L810, if(J810="yes", CONCATENATE("Pending ", L810), IF(I810="yes", IF(B810="Internal", "Internal", L810), IF(L810="Bonded", L810, CONCATENATE(L810, " Bonded"))))))</f>
        <v/>
      </c>
      <c r="N810" s="0">
        <f>if(len(C810)&lt;2, "", if(H810="yes", "certified", IF(ISERROR(SEARCH("TE",C810)), "PMI", "TE")))</f>
        <v/>
      </c>
      <c r="O810" s="0">
        <f>IF(L810="Shipped",'Production Log'!K810,"")</f>
        <v/>
      </c>
      <c r="P810" s="0">
        <f>IF(ISERROR(SEARCH("Bonded", M810)), CONCATENATE(M810," ", N810), M810)</f>
        <v/>
      </c>
      <c r="Q810" s="0" t="s">
        <v>165</v>
      </c>
      <c r="R810" s="0">
        <f>'Production Log'!L810</f>
        <v/>
      </c>
      <c r="S810" s="0" t="s">
        <v>198</v>
      </c>
      <c r="T810" s="0">
        <f>'Production Log'!M810</f>
        <v/>
      </c>
      <c r="U810" s="204">
        <f>'Production Log'!K810</f>
        <v/>
      </c>
    </row>
    <row r="811">
      <c r="A811" s="0">
        <f>'Production Log'!A811</f>
        <v/>
      </c>
      <c r="B811" s="0">
        <f>'Production Log'!B811</f>
        <v/>
      </c>
      <c r="C811" s="0">
        <f>'Production Log'!F811</f>
        <v/>
      </c>
      <c r="D811" s="0">
        <f>'Production Log'!W811</f>
        <v/>
      </c>
      <c r="E811" s="0">
        <f>'Production Log'!X811</f>
        <v/>
      </c>
      <c r="F811" s="0">
        <f>'Production Log'!Y811</f>
        <v/>
      </c>
      <c r="G811" s="0">
        <f>'Production Log'!Z811</f>
        <v/>
      </c>
      <c r="H811" s="0">
        <f>'Production Log'!C811</f>
        <v/>
      </c>
      <c r="I811" s="0">
        <f>IF(B811="Sold", "yes", IF(LEN(F811)&gt;1,IF(LEN(G811)&gt;1,IF(LEN(E811)&gt;1,IF(LEN(D811)&gt;1,"yes","no"),"no"),"no") ,"no"))</f>
        <v/>
      </c>
      <c r="J811" s="0">
        <f>IF(B811="Issues","yes", IF(B811="Cosmetic Issue", "yes", IF(B811="Perf Issue", "yes","")))</f>
        <v/>
      </c>
      <c r="K811" s="0">
        <f>IF(B811="Dead", "yes","")</f>
        <v/>
      </c>
      <c r="L811" s="0">
        <f>IF(K811="yes", "Dead", IF(LEN(D811)&lt;2,"Loose", (IF(B811="Sold","Shipped",IF(I811="yes","Assembled","Bonded")))))</f>
        <v/>
      </c>
      <c r="M811" s="0">
        <f>if(L811="Shipped",L811, IF(L811="Loose", L811, if(J811="yes", CONCATENATE("Pending ", L811), IF(I811="yes", IF(B811="Internal", "Internal", L811), IF(L811="Bonded", L811, CONCATENATE(L811, " Bonded"))))))</f>
        <v/>
      </c>
      <c r="N811" s="0">
        <f>if(len(C811)&lt;2, "", if(H811="yes", "certified", IF(ISERROR(SEARCH("TE",C811)), "PMI", "TE")))</f>
        <v/>
      </c>
      <c r="O811" s="0">
        <f>IF(L811="Shipped",'Production Log'!K811,"")</f>
        <v/>
      </c>
      <c r="P811" s="0">
        <f>IF(ISERROR(SEARCH("Bonded", M811)), CONCATENATE(M811," ", N811), M811)</f>
        <v/>
      </c>
      <c r="Q811" s="0" t="s">
        <v>165</v>
      </c>
      <c r="R811" s="0">
        <f>'Production Log'!L811</f>
        <v/>
      </c>
      <c r="S811" s="0" t="s">
        <v>198</v>
      </c>
      <c r="T811" s="0">
        <f>'Production Log'!M811</f>
        <v/>
      </c>
      <c r="U811" s="204">
        <f>'Production Log'!K811</f>
        <v/>
      </c>
      <c r="V811" s="204" t="n">
        <v>21004606</v>
      </c>
    </row>
    <row r="812">
      <c r="A812" s="0">
        <f>'Production Log'!A812</f>
        <v/>
      </c>
      <c r="B812" s="0">
        <f>'Production Log'!B812</f>
        <v/>
      </c>
      <c r="C812" s="0">
        <f>'Production Log'!F812</f>
        <v/>
      </c>
      <c r="D812" s="0">
        <f>'Production Log'!W812</f>
        <v/>
      </c>
      <c r="E812" s="0">
        <f>'Production Log'!X812</f>
        <v/>
      </c>
      <c r="F812" s="0">
        <f>'Production Log'!Y812</f>
        <v/>
      </c>
      <c r="G812" s="0">
        <f>'Production Log'!Z812</f>
        <v/>
      </c>
      <c r="H812" s="0">
        <f>'Production Log'!C812</f>
        <v/>
      </c>
      <c r="I812" s="0">
        <f>IF(B812="Sold", "yes", IF(LEN(F812)&gt;1,IF(LEN(G812)&gt;1,IF(LEN(E812)&gt;1,IF(LEN(D812)&gt;1,"yes","no"),"no"),"no") ,"no"))</f>
        <v/>
      </c>
      <c r="J812" s="0">
        <f>IF(B812="Issues","yes", IF(B812="Cosmetic Issue", "yes", IF(B812="Perf Issue", "yes","")))</f>
        <v/>
      </c>
      <c r="K812" s="0">
        <f>IF(B812="Dead", "yes","")</f>
        <v/>
      </c>
      <c r="L812" s="0">
        <f>IF(K812="yes", "Dead", IF(LEN(D812)&lt;2,"Loose", (IF(B812="Sold","Shipped",IF(I812="yes","Assembled","Bonded")))))</f>
        <v/>
      </c>
      <c r="M812" s="0">
        <f>if(L812="Shipped",L812, IF(L812="Loose", L812, if(J812="yes", CONCATENATE("Pending ", L812), IF(I812="yes", IF(B812="Internal", "Internal", L812), IF(L812="Bonded", L812, CONCATENATE(L812, " Bonded"))))))</f>
        <v/>
      </c>
      <c r="N812" s="0">
        <f>if(len(C812)&lt;2, "", if(H812="yes", "certified", IF(ISERROR(SEARCH("TE",C812)), "PMI", "TE")))</f>
        <v/>
      </c>
      <c r="O812" s="0">
        <f>IF(L812="Shipped",'Production Log'!K812,"")</f>
        <v/>
      </c>
      <c r="P812" s="0">
        <f>IF(ISERROR(SEARCH("Bonded", M812)), CONCATENATE(M812," ", N812), M812)</f>
        <v/>
      </c>
      <c r="Q812" s="0" t="s">
        <v>165</v>
      </c>
      <c r="R812" s="0">
        <f>'Production Log'!L812</f>
        <v/>
      </c>
      <c r="S812" s="0" t="s">
        <v>198</v>
      </c>
      <c r="T812" s="0">
        <f>'Production Log'!M812</f>
        <v/>
      </c>
      <c r="U812" s="204">
        <f>'Production Log'!K812</f>
        <v/>
      </c>
    </row>
    <row r="813">
      <c r="A813" s="0">
        <f>'Production Log'!A813</f>
        <v/>
      </c>
      <c r="B813" s="0">
        <f>'Production Log'!B813</f>
        <v/>
      </c>
      <c r="C813" s="0">
        <f>'Production Log'!F813</f>
        <v/>
      </c>
      <c r="D813" s="0">
        <f>'Production Log'!W813</f>
        <v/>
      </c>
      <c r="E813" s="0">
        <f>'Production Log'!X813</f>
        <v/>
      </c>
      <c r="F813" s="0">
        <f>'Production Log'!Y813</f>
        <v/>
      </c>
      <c r="G813" s="0">
        <f>'Production Log'!Z813</f>
        <v/>
      </c>
      <c r="H813" s="0">
        <f>'Production Log'!C813</f>
        <v/>
      </c>
      <c r="I813" s="0">
        <f>IF(B813="Sold", "yes", IF(LEN(F813)&gt;1,IF(LEN(G813)&gt;1,IF(LEN(E813)&gt;1,IF(LEN(D813)&gt;1,"yes","no"),"no"),"no") ,"no"))</f>
        <v/>
      </c>
      <c r="J813" s="0">
        <f>IF(B813="Issues","yes", IF(B813="Cosmetic Issue", "yes", IF(B813="Perf Issue", "yes","")))</f>
        <v/>
      </c>
      <c r="K813" s="0">
        <f>IF(B813="Dead", "yes","")</f>
        <v/>
      </c>
      <c r="L813" s="0">
        <f>IF(K813="yes", "Dead", IF(LEN(D813)&lt;2,"Loose", (IF(B813="Sold","Shipped",IF(I813="yes","Assembled","Bonded")))))</f>
        <v/>
      </c>
      <c r="M813" s="0">
        <f>if(L813="Shipped",L813, IF(L813="Loose", L813, if(J813="yes", CONCATENATE("Pending ", L813), IF(I813="yes", IF(B813="Internal", "Internal", L813), IF(L813="Bonded", L813, CONCATENATE(L813, " Bonded"))))))</f>
        <v/>
      </c>
      <c r="N813" s="0">
        <f>if(len(C813)&lt;2, "", if(H813="yes", "certified", IF(ISERROR(SEARCH("TE",C813)), "PMI", "TE")))</f>
        <v/>
      </c>
      <c r="O813" s="0">
        <f>IF(L813="Shipped",'Production Log'!K813,"")</f>
        <v/>
      </c>
      <c r="P813" s="0">
        <f>IF(ISERROR(SEARCH("Bonded", M813)), CONCATENATE(M813," ", N813), M813)</f>
        <v/>
      </c>
      <c r="Q813" s="0" t="s">
        <v>165</v>
      </c>
      <c r="R813" s="0">
        <f>'Production Log'!L813</f>
        <v/>
      </c>
      <c r="S813" s="0" t="s">
        <v>198</v>
      </c>
      <c r="T813" s="0">
        <f>'Production Log'!M813</f>
        <v/>
      </c>
      <c r="U813" s="204">
        <f>'Production Log'!K813</f>
        <v/>
      </c>
      <c r="V813" s="204" t="n">
        <v>21004607</v>
      </c>
    </row>
    <row r="814">
      <c r="A814" s="0">
        <f>'Production Log'!A814</f>
        <v/>
      </c>
      <c r="B814" s="0">
        <f>'Production Log'!B814</f>
        <v/>
      </c>
      <c r="C814" s="0">
        <f>'Production Log'!F814</f>
        <v/>
      </c>
      <c r="D814" s="0">
        <f>'Production Log'!W814</f>
        <v/>
      </c>
      <c r="E814" s="0">
        <f>'Production Log'!X814</f>
        <v/>
      </c>
      <c r="F814" s="0">
        <f>'Production Log'!Y814</f>
        <v/>
      </c>
      <c r="G814" s="0">
        <f>'Production Log'!Z814</f>
        <v/>
      </c>
      <c r="H814" s="0">
        <f>'Production Log'!C814</f>
        <v/>
      </c>
      <c r="I814" s="0">
        <f>IF(B814="Sold", "yes", IF(LEN(F814)&gt;1,IF(LEN(G814)&gt;1,IF(LEN(E814)&gt;1,IF(LEN(D814)&gt;1,"yes","no"),"no"),"no") ,"no"))</f>
        <v/>
      </c>
      <c r="J814" s="0">
        <f>IF(B814="Issues","yes", IF(B814="Cosmetic Issue", "yes", IF(B814="Perf Issue", "yes","")))</f>
        <v/>
      </c>
      <c r="K814" s="0">
        <f>IF(B814="Dead", "yes","")</f>
        <v/>
      </c>
      <c r="L814" s="0">
        <f>IF(K814="yes", "Dead", IF(LEN(D814)&lt;2,"Loose", (IF(B814="Sold","Shipped",IF(I814="yes","Assembled","Bonded")))))</f>
        <v/>
      </c>
      <c r="M814" s="0">
        <f>if(L814="Shipped",L814, IF(L814="Loose", L814, if(J814="yes", CONCATENATE("Pending ", L814), IF(I814="yes", IF(B814="Internal", "Internal", L814), IF(L814="Bonded", L814, CONCATENATE(L814, " Bonded"))))))</f>
        <v/>
      </c>
      <c r="N814" s="0">
        <f>if(len(C814)&lt;2, "", if(H814="yes", "certified", IF(ISERROR(SEARCH("TE",C814)), "PMI", "TE")))</f>
        <v/>
      </c>
      <c r="O814" s="0">
        <f>IF(L814="Shipped",'Production Log'!K814,"")</f>
        <v/>
      </c>
      <c r="P814" s="0">
        <f>IF(ISERROR(SEARCH("Bonded", M814)), CONCATENATE(M814," ", N814), M814)</f>
        <v/>
      </c>
      <c r="Q814" s="0" t="s">
        <v>165</v>
      </c>
      <c r="R814" s="0">
        <f>'Production Log'!L814</f>
        <v/>
      </c>
      <c r="S814" s="0" t="s">
        <v>198</v>
      </c>
      <c r="T814" s="0">
        <f>'Production Log'!M814</f>
        <v/>
      </c>
      <c r="U814" s="204">
        <f>'Production Log'!K814</f>
        <v/>
      </c>
      <c r="V814" s="204" t="n">
        <v>21004606</v>
      </c>
    </row>
    <row r="815">
      <c r="A815" s="0">
        <f>'Production Log'!A815</f>
        <v/>
      </c>
      <c r="B815" s="0">
        <f>'Production Log'!B815</f>
        <v/>
      </c>
      <c r="C815" s="0">
        <f>'Production Log'!F815</f>
        <v/>
      </c>
      <c r="D815" s="0">
        <f>'Production Log'!W815</f>
        <v/>
      </c>
      <c r="E815" s="0">
        <f>'Production Log'!X815</f>
        <v/>
      </c>
      <c r="F815" s="0">
        <f>'Production Log'!Y815</f>
        <v/>
      </c>
      <c r="G815" s="0">
        <f>'Production Log'!Z815</f>
        <v/>
      </c>
      <c r="H815" s="0">
        <f>'Production Log'!C815</f>
        <v/>
      </c>
      <c r="I815" s="0">
        <f>IF(B815="Sold", "yes", IF(LEN(F815)&gt;1,IF(LEN(G815)&gt;1,IF(LEN(E815)&gt;1,IF(LEN(D815)&gt;1,"yes","no"),"no"),"no") ,"no"))</f>
        <v/>
      </c>
      <c r="J815" s="0">
        <f>IF(B815="Issues","yes", IF(B815="Cosmetic Issue", "yes", IF(B815="Perf Issue", "yes","")))</f>
        <v/>
      </c>
      <c r="K815" s="0">
        <f>IF(B815="Dead", "yes","")</f>
        <v/>
      </c>
      <c r="L815" s="0">
        <f>IF(K815="yes", "Dead", IF(LEN(D815)&lt;2,"Loose", (IF(B815="Sold","Shipped",IF(I815="yes","Assembled","Bonded")))))</f>
        <v/>
      </c>
      <c r="M815" s="0">
        <f>if(L815="Shipped",L815, IF(L815="Loose", L815, if(J815="yes", CONCATENATE("Pending ", L815), IF(I815="yes", IF(B815="Internal", "Internal", L815), IF(L815="Bonded", L815, CONCATENATE(L815, " Bonded"))))))</f>
        <v/>
      </c>
      <c r="N815" s="0">
        <f>if(len(C815)&lt;2, "", if(H815="yes", "certified", IF(ISERROR(SEARCH("TE",C815)), "PMI", "TE")))</f>
        <v/>
      </c>
      <c r="O815" s="0">
        <f>IF(L815="Shipped",'Production Log'!K815,"")</f>
        <v/>
      </c>
      <c r="P815" s="0">
        <f>IF(ISERROR(SEARCH("Bonded", M815)), CONCATENATE(M815," ", N815), M815)</f>
        <v/>
      </c>
      <c r="Q815" s="0" t="s">
        <v>165</v>
      </c>
      <c r="R815" s="0">
        <f>'Production Log'!L815</f>
        <v/>
      </c>
      <c r="S815" s="0" t="s">
        <v>198</v>
      </c>
      <c r="T815" s="0">
        <f>'Production Log'!M815</f>
        <v/>
      </c>
      <c r="U815" s="204">
        <f>'Production Log'!K815</f>
        <v/>
      </c>
      <c r="V815" s="204" t="n">
        <v>21004607</v>
      </c>
    </row>
    <row r="816">
      <c r="A816" s="0">
        <f>'Production Log'!A816</f>
        <v/>
      </c>
      <c r="B816" s="0">
        <f>'Production Log'!B816</f>
        <v/>
      </c>
      <c r="C816" s="0">
        <f>'Production Log'!F816</f>
        <v/>
      </c>
      <c r="D816" s="0">
        <f>'Production Log'!W816</f>
        <v/>
      </c>
      <c r="E816" s="0">
        <f>'Production Log'!X816</f>
        <v/>
      </c>
      <c r="F816" s="0">
        <f>'Production Log'!Y816</f>
        <v/>
      </c>
      <c r="G816" s="0">
        <f>'Production Log'!Z816</f>
        <v/>
      </c>
      <c r="H816" s="0">
        <f>'Production Log'!C816</f>
        <v/>
      </c>
      <c r="I816" s="0">
        <f>IF(B816="Sold", "yes", IF(LEN(F816)&gt;1,IF(LEN(G816)&gt;1,IF(LEN(E816)&gt;1,IF(LEN(D816)&gt;1,"yes","no"),"no"),"no") ,"no"))</f>
        <v/>
      </c>
      <c r="J816" s="0">
        <f>IF(B816="Issues","yes", IF(B816="Cosmetic Issue", "yes", IF(B816="Perf Issue", "yes","")))</f>
        <v/>
      </c>
      <c r="K816" s="0">
        <f>IF(B816="Dead", "yes","")</f>
        <v/>
      </c>
      <c r="L816" s="0">
        <f>IF(K816="yes", "Dead", IF(LEN(D816)&lt;2,"Loose", (IF(B816="Sold","Shipped",IF(I816="yes","Assembled","Bonded")))))</f>
        <v/>
      </c>
      <c r="M816" s="0">
        <f>if(L816="Shipped",L816, IF(L816="Loose", L816, if(J816="yes", CONCATENATE("Pending ", L816), IF(I816="yes", IF(B816="Internal", "Internal", L816), IF(L816="Bonded", L816, CONCATENATE(L816, " Bonded"))))))</f>
        <v/>
      </c>
      <c r="N816" s="0">
        <f>if(len(C816)&lt;2, "", if(H816="yes", "certified", IF(ISERROR(SEARCH("TE",C816)), "PMI", "TE")))</f>
        <v/>
      </c>
      <c r="O816" s="0">
        <f>IF(L816="Shipped",'Production Log'!K816,"")</f>
        <v/>
      </c>
      <c r="P816" s="0">
        <f>IF(ISERROR(SEARCH("Bonded", M816)), CONCATENATE(M816," ", N816), M816)</f>
        <v/>
      </c>
      <c r="Q816" s="0" t="s">
        <v>165</v>
      </c>
      <c r="R816" s="0">
        <f>'Production Log'!L816</f>
        <v/>
      </c>
      <c r="S816" s="0" t="s">
        <v>198</v>
      </c>
      <c r="T816" s="0">
        <f>'Production Log'!M816</f>
        <v/>
      </c>
      <c r="U816" s="204">
        <f>'Production Log'!K816</f>
        <v/>
      </c>
      <c r="V816" s="204" t="n">
        <v>21004606</v>
      </c>
    </row>
    <row r="817">
      <c r="A817" s="0">
        <f>'Production Log'!A817</f>
        <v/>
      </c>
      <c r="B817" s="0">
        <f>'Production Log'!B817</f>
        <v/>
      </c>
      <c r="C817" s="0">
        <f>'Production Log'!F817</f>
        <v/>
      </c>
      <c r="D817" s="0">
        <f>'Production Log'!W817</f>
        <v/>
      </c>
      <c r="E817" s="0">
        <f>'Production Log'!X817</f>
        <v/>
      </c>
      <c r="F817" s="0">
        <f>'Production Log'!Y817</f>
        <v/>
      </c>
      <c r="G817" s="0">
        <f>'Production Log'!Z817</f>
        <v/>
      </c>
      <c r="H817" s="0">
        <f>'Production Log'!C817</f>
        <v/>
      </c>
      <c r="I817" s="0">
        <f>IF(B817="Sold", "yes", IF(LEN(F817)&gt;1,IF(LEN(G817)&gt;1,IF(LEN(E817)&gt;1,IF(LEN(D817)&gt;1,"yes","no"),"no"),"no") ,"no"))</f>
        <v/>
      </c>
      <c r="J817" s="0">
        <f>IF(B817="Issues","yes", IF(B817="Cosmetic Issue", "yes", IF(B817="Perf Issue", "yes","")))</f>
        <v/>
      </c>
      <c r="K817" s="0">
        <f>IF(B817="Dead", "yes","")</f>
        <v/>
      </c>
      <c r="L817" s="0">
        <f>IF(K817="yes", "Dead", IF(LEN(D817)&lt;2,"Loose", (IF(B817="Sold","Shipped",IF(I817="yes","Assembled","Bonded")))))</f>
        <v/>
      </c>
      <c r="M817" s="0">
        <f>if(L817="Shipped",L817, IF(L817="Loose", L817, if(J817="yes", CONCATENATE("Pending ", L817), IF(I817="yes", IF(B817="Internal", "Internal", L817), IF(L817="Bonded", L817, CONCATENATE(L817, " Bonded"))))))</f>
        <v/>
      </c>
      <c r="N817" s="0">
        <f>if(len(C817)&lt;2, "", if(H817="yes", "certified", IF(ISERROR(SEARCH("TE",C817)), "PMI", "TE")))</f>
        <v/>
      </c>
      <c r="O817" s="0">
        <f>IF(L817="Shipped",'Production Log'!K817,"")</f>
        <v/>
      </c>
      <c r="P817" s="0">
        <f>IF(ISERROR(SEARCH("Bonded", M817)), CONCATENATE(M817," ", N817), M817)</f>
        <v/>
      </c>
      <c r="Q817" s="0" t="s">
        <v>165</v>
      </c>
      <c r="R817" s="0">
        <f>'Production Log'!L817</f>
        <v/>
      </c>
      <c r="S817" s="0" t="s">
        <v>198</v>
      </c>
      <c r="T817" s="0">
        <f>'Production Log'!M817</f>
        <v/>
      </c>
      <c r="U817" s="204">
        <f>'Production Log'!K817</f>
        <v/>
      </c>
      <c r="V817" s="204" t="n">
        <v>21004607</v>
      </c>
    </row>
    <row r="818">
      <c r="A818" s="0">
        <f>'Production Log'!A818</f>
        <v/>
      </c>
      <c r="B818" s="0">
        <f>'Production Log'!B818</f>
        <v/>
      </c>
      <c r="C818" s="0">
        <f>'Production Log'!F818</f>
        <v/>
      </c>
      <c r="D818" s="0">
        <f>'Production Log'!W818</f>
        <v/>
      </c>
      <c r="E818" s="0">
        <f>'Production Log'!X818</f>
        <v/>
      </c>
      <c r="F818" s="0">
        <f>'Production Log'!Y818</f>
        <v/>
      </c>
      <c r="G818" s="0">
        <f>'Production Log'!Z818</f>
        <v/>
      </c>
      <c r="H818" s="0">
        <f>'Production Log'!C818</f>
        <v/>
      </c>
      <c r="I818" s="0">
        <f>IF(B818="Sold", "yes", IF(LEN(F818)&gt;1,IF(LEN(G818)&gt;1,IF(LEN(E818)&gt;1,IF(LEN(D818)&gt;1,"yes","no"),"no"),"no") ,"no"))</f>
        <v/>
      </c>
      <c r="J818" s="0">
        <f>IF(B818="Issues","yes", IF(B818="Cosmetic Issue", "yes", IF(B818="Perf Issue", "yes","")))</f>
        <v/>
      </c>
      <c r="K818" s="0">
        <f>IF(B818="Dead", "yes","")</f>
        <v/>
      </c>
      <c r="L818" s="0">
        <f>IF(K818="yes", "Dead", IF(LEN(D818)&lt;2,"Loose", (IF(B818="Sold","Shipped",IF(I818="yes","Assembled","Bonded")))))</f>
        <v/>
      </c>
      <c r="M818" s="0">
        <f>if(L818="Shipped",L818, IF(L818="Loose", L818, if(J818="yes", CONCATENATE("Pending ", L818), IF(I818="yes", IF(B818="Internal", "Internal", L818), IF(L818="Bonded", L818, CONCATENATE(L818, " Bonded"))))))</f>
        <v/>
      </c>
      <c r="N818" s="0">
        <f>if(len(C818)&lt;2, "", if(H818="yes", "certified", IF(ISERROR(SEARCH("TE",C818)), "PMI", "TE")))</f>
        <v/>
      </c>
      <c r="O818" s="0">
        <f>IF(L818="Shipped",'Production Log'!K818,"")</f>
        <v/>
      </c>
      <c r="P818" s="0">
        <f>IF(ISERROR(SEARCH("Bonded", M818)), CONCATENATE(M818," ", N818), M818)</f>
        <v/>
      </c>
      <c r="Q818" s="0" t="s">
        <v>193</v>
      </c>
      <c r="R818" s="0">
        <f>'Production Log'!L818</f>
        <v/>
      </c>
      <c r="S818" s="0" t="s">
        <v>117</v>
      </c>
      <c r="T818" s="0">
        <f>'Production Log'!M818</f>
        <v/>
      </c>
      <c r="U818" s="204">
        <f>'Production Log'!K818</f>
        <v/>
      </c>
    </row>
    <row r="819">
      <c r="A819" s="0">
        <f>'Production Log'!A819</f>
        <v/>
      </c>
      <c r="B819" s="0">
        <f>'Production Log'!B819</f>
        <v/>
      </c>
      <c r="C819" s="0">
        <f>'Production Log'!F819</f>
        <v/>
      </c>
      <c r="D819" s="0">
        <f>'Production Log'!W819</f>
        <v/>
      </c>
      <c r="E819" s="0">
        <f>'Production Log'!X819</f>
        <v/>
      </c>
      <c r="F819" s="0">
        <f>'Production Log'!Y819</f>
        <v/>
      </c>
      <c r="G819" s="0">
        <f>'Production Log'!Z819</f>
        <v/>
      </c>
      <c r="H819" s="0">
        <f>'Production Log'!C819</f>
        <v/>
      </c>
      <c r="I819" s="0">
        <f>IF(B819="Sold", "yes", IF(LEN(F819)&gt;1,IF(LEN(G819)&gt;1,IF(LEN(E819)&gt;1,IF(LEN(D819)&gt;1,"yes","no"),"no"),"no") ,"no"))</f>
        <v/>
      </c>
      <c r="J819" s="0">
        <f>IF(B819="Issues","yes", IF(B819="Cosmetic Issue", "yes", IF(B819="Perf Issue", "yes","")))</f>
        <v/>
      </c>
      <c r="K819" s="0">
        <f>IF(B819="Dead", "yes","")</f>
        <v/>
      </c>
      <c r="L819" s="0">
        <f>IF(K819="yes", "Dead", IF(LEN(D819)&lt;2,"Loose", (IF(B819="Sold","Shipped",IF(I819="yes","Assembled","Bonded")))))</f>
        <v/>
      </c>
      <c r="M819" s="0">
        <f>if(L819="Shipped",L819, IF(L819="Loose", L819, if(J819="yes", CONCATENATE("Pending ", L819), IF(I819="yes", IF(B819="Internal", "Internal", L819), IF(L819="Bonded", L819, CONCATENATE(L819, " Bonded"))))))</f>
        <v/>
      </c>
      <c r="N819" s="0">
        <f>if(len(C819)&lt;2, "", if(H819="yes", "certified", IF(ISERROR(SEARCH("TE",C819)), "PMI", "TE")))</f>
        <v/>
      </c>
      <c r="O819" s="0">
        <f>IF(L819="Shipped",'Production Log'!K819,"")</f>
        <v/>
      </c>
      <c r="P819" s="0">
        <f>IF(ISERROR(SEARCH("Bonded", M819)), CONCATENATE(M819," ", N819), M819)</f>
        <v/>
      </c>
      <c r="Q819" s="0" t="s">
        <v>165</v>
      </c>
      <c r="R819" s="0">
        <f>'Production Log'!L819</f>
        <v/>
      </c>
      <c r="S819" s="0" t="s">
        <v>198</v>
      </c>
      <c r="T819" s="0">
        <f>'Production Log'!M819</f>
        <v/>
      </c>
      <c r="U819" s="204">
        <f>'Production Log'!K819</f>
        <v/>
      </c>
      <c r="V819" s="204" t="n">
        <v>21004607</v>
      </c>
    </row>
    <row r="820">
      <c r="A820" s="0">
        <f>'Production Log'!A820</f>
        <v/>
      </c>
      <c r="B820" s="0">
        <f>'Production Log'!B820</f>
        <v/>
      </c>
      <c r="C820" s="0">
        <f>'Production Log'!F820</f>
        <v/>
      </c>
      <c r="D820" s="0">
        <f>'Production Log'!W820</f>
        <v/>
      </c>
      <c r="E820" s="0">
        <f>'Production Log'!X820</f>
        <v/>
      </c>
      <c r="F820" s="0">
        <f>'Production Log'!Y820</f>
        <v/>
      </c>
      <c r="G820" s="0">
        <f>'Production Log'!Z820</f>
        <v/>
      </c>
      <c r="H820" s="0">
        <f>'Production Log'!C820</f>
        <v/>
      </c>
      <c r="I820" s="0">
        <f>IF(B820="Sold", "yes", IF(LEN(F820)&gt;1,IF(LEN(G820)&gt;1,IF(LEN(E820)&gt;1,IF(LEN(D820)&gt;1,"yes","no"),"no"),"no") ,"no"))</f>
        <v/>
      </c>
      <c r="J820" s="0">
        <f>IF(B820="Issues","yes", IF(B820="Cosmetic Issue", "yes", IF(B820="Perf Issue", "yes","")))</f>
        <v/>
      </c>
      <c r="K820" s="0">
        <f>IF(B820="Dead", "yes","")</f>
        <v/>
      </c>
      <c r="L820" s="0">
        <f>IF(K820="yes", "Dead", IF(LEN(D820)&lt;2,"Loose", (IF(B820="Sold","Shipped",IF(I820="yes","Assembled","Bonded")))))</f>
        <v/>
      </c>
      <c r="M820" s="0">
        <f>if(L820="Shipped",L820, IF(L820="Loose", L820, if(J820="yes", CONCATENATE("Pending ", L820), IF(I820="yes", IF(B820="Internal", "Internal", L820), IF(L820="Bonded", L820, CONCATENATE(L820, " Bonded"))))))</f>
        <v/>
      </c>
      <c r="N820" s="0">
        <f>if(len(C820)&lt;2, "", if(H820="yes", "certified", IF(ISERROR(SEARCH("TE",C820)), "PMI", "TE")))</f>
        <v/>
      </c>
      <c r="O820" s="0">
        <f>IF(L820="Shipped",'Production Log'!K820,"")</f>
        <v/>
      </c>
      <c r="P820" s="0">
        <f>IF(ISERROR(SEARCH("Bonded", M820)), CONCATENATE(M820," ", N820), M820)</f>
        <v/>
      </c>
      <c r="Q820" s="0" t="s">
        <v>165</v>
      </c>
      <c r="R820" s="0">
        <f>'Production Log'!L820</f>
        <v/>
      </c>
      <c r="S820" s="0" t="s">
        <v>198</v>
      </c>
      <c r="T820" s="0">
        <f>'Production Log'!M820</f>
        <v/>
      </c>
      <c r="U820" s="204">
        <f>'Production Log'!K820</f>
        <v/>
      </c>
    </row>
    <row r="821">
      <c r="A821" s="0">
        <f>'Production Log'!A821</f>
        <v/>
      </c>
      <c r="B821" s="0">
        <f>'Production Log'!B821</f>
        <v/>
      </c>
      <c r="C821" s="0">
        <f>'Production Log'!F821</f>
        <v/>
      </c>
      <c r="D821" s="0">
        <f>'Production Log'!W821</f>
        <v/>
      </c>
      <c r="E821" s="0">
        <f>'Production Log'!X821</f>
        <v/>
      </c>
      <c r="F821" s="0">
        <f>'Production Log'!Y821</f>
        <v/>
      </c>
      <c r="G821" s="0">
        <f>'Production Log'!Z821</f>
        <v/>
      </c>
      <c r="H821" s="0">
        <f>'Production Log'!C821</f>
        <v/>
      </c>
      <c r="I821" s="0">
        <f>IF(B821="Sold", "yes", IF(LEN(F821)&gt;1,IF(LEN(G821)&gt;1,IF(LEN(E821)&gt;1,IF(LEN(D821)&gt;1,"yes","no"),"no"),"no") ,"no"))</f>
        <v/>
      </c>
      <c r="J821" s="0">
        <f>IF(B821="Issues","yes", IF(B821="Cosmetic Issue", "yes", IF(B821="Perf Issue", "yes","")))</f>
        <v/>
      </c>
      <c r="K821" s="0">
        <f>IF(B821="Dead", "yes","")</f>
        <v/>
      </c>
      <c r="L821" s="0">
        <f>IF(K821="yes", "Dead", IF(LEN(D821)&lt;2,"Loose", (IF(B821="Sold","Shipped",IF(I821="yes","Assembled","Bonded")))))</f>
        <v/>
      </c>
      <c r="M821" s="0">
        <f>if(L821="Shipped",L821, IF(L821="Loose", L821, if(J821="yes", CONCATENATE("Pending ", L821), IF(I821="yes", IF(B821="Internal", "Internal", L821), IF(L821="Bonded", L821, CONCATENATE(L821, " Bonded"))))))</f>
        <v/>
      </c>
      <c r="N821" s="0">
        <f>if(len(C821)&lt;2, "", if(H821="yes", "certified", IF(ISERROR(SEARCH("TE",C821)), "PMI", "TE")))</f>
        <v/>
      </c>
      <c r="O821" s="0">
        <f>IF(L821="Shipped",'Production Log'!K821,"")</f>
        <v/>
      </c>
      <c r="P821" s="0">
        <f>IF(ISERROR(SEARCH("Bonded", M821)), CONCATENATE(M821," ", N821), M821)</f>
        <v/>
      </c>
      <c r="Q821" s="0" t="s">
        <v>165</v>
      </c>
      <c r="R821" s="0">
        <f>'Production Log'!L821</f>
        <v/>
      </c>
      <c r="S821" s="0" t="s">
        <v>198</v>
      </c>
      <c r="T821" s="0">
        <f>'Production Log'!M821</f>
        <v/>
      </c>
      <c r="U821" s="204">
        <f>'Production Log'!K821</f>
        <v/>
      </c>
    </row>
    <row r="822">
      <c r="A822" s="0">
        <f>'Production Log'!A822</f>
        <v/>
      </c>
      <c r="B822" s="0">
        <f>'Production Log'!B822</f>
        <v/>
      </c>
      <c r="C822" s="0">
        <f>'Production Log'!F822</f>
        <v/>
      </c>
      <c r="D822" s="0">
        <f>'Production Log'!W822</f>
        <v/>
      </c>
      <c r="E822" s="0">
        <f>'Production Log'!X822</f>
        <v/>
      </c>
      <c r="F822" s="0">
        <f>'Production Log'!Z821</f>
        <v/>
      </c>
      <c r="G822" s="0">
        <f>'Production Log'!Z822</f>
        <v/>
      </c>
      <c r="H822" s="0">
        <f>'Production Log'!C822</f>
        <v/>
      </c>
      <c r="I822" s="0">
        <f>IF(B822="Sold", "yes", IF(LEN(F822)&gt;1,IF(LEN(G822)&gt;1,IF(LEN(E822)&gt;1,IF(LEN(D822)&gt;1,"yes","no"),"no"),"no") ,"no"))</f>
        <v/>
      </c>
      <c r="J822" s="0">
        <f>IF(B822="Issues","yes", IF(B822="Cosmetic Issue", "yes", IF(B822="Perf Issue", "yes","")))</f>
        <v/>
      </c>
      <c r="K822" s="0">
        <f>IF(B822="Dead", "yes","")</f>
        <v/>
      </c>
      <c r="L822" s="0">
        <f>IF(K822="yes", "Dead", IF(LEN(D822)&lt;2,"Loose", (IF(B822="Sold","Shipped",IF(I822="yes","Assembled","Bonded")))))</f>
        <v/>
      </c>
      <c r="M822" s="0">
        <f>if(L822="Shipped",L822, IF(L822="Loose", L822, if(J822="yes", CONCATENATE("Pending ", L822), IF(I822="yes", IF(B822="Internal", "Internal", L822), IF(L822="Bonded", L822, CONCATENATE(L822, " Bonded"))))))</f>
        <v/>
      </c>
      <c r="N822" s="0">
        <f>if(len(C822)&lt;2, "", if(H822="yes", "certified", IF(ISERROR(SEARCH("TE",C822)), "PMI", "TE")))</f>
        <v/>
      </c>
      <c r="O822" s="0">
        <f>IF(L822="Shipped",'Production Log'!K822,"")</f>
        <v/>
      </c>
      <c r="P822" s="0">
        <f>IF(ISERROR(SEARCH("Bonded", M822)), CONCATENATE(M822," ", N822), M822)</f>
        <v/>
      </c>
      <c r="Q822" s="0" t="s">
        <v>165</v>
      </c>
      <c r="R822" s="0">
        <f>'Production Log'!L822</f>
        <v/>
      </c>
      <c r="S822" s="0" t="s">
        <v>198</v>
      </c>
      <c r="T822" s="0">
        <f>'Production Log'!M822</f>
        <v/>
      </c>
      <c r="U822" s="204">
        <f>'Production Log'!K822</f>
        <v/>
      </c>
      <c r="V822" s="204" t="n">
        <v>21004607</v>
      </c>
    </row>
    <row r="823">
      <c r="A823" s="0">
        <f>'Production Log'!A823</f>
        <v/>
      </c>
      <c r="B823" s="0">
        <f>'Production Log'!B823</f>
        <v/>
      </c>
      <c r="C823" s="0">
        <f>'Production Log'!F823</f>
        <v/>
      </c>
      <c r="D823" s="0">
        <f>'Production Log'!W823</f>
        <v/>
      </c>
      <c r="E823" s="0">
        <f>'Production Log'!X823</f>
        <v/>
      </c>
      <c r="F823" s="0">
        <f>'Production Log'!Y823</f>
        <v/>
      </c>
      <c r="G823" s="0">
        <f>'Production Log'!Z823</f>
        <v/>
      </c>
      <c r="H823" s="0">
        <f>'Production Log'!C823</f>
        <v/>
      </c>
      <c r="I823" s="0">
        <f>IF(B823="Sold", "yes", IF(LEN(F823)&gt;1,IF(LEN(G823)&gt;1,IF(LEN(E823)&gt;1,IF(LEN(D823)&gt;1,"yes","no"),"no"),"no") ,"no"))</f>
        <v/>
      </c>
      <c r="J823" s="0">
        <f>IF(B823="Issues","yes", IF(B823="Cosmetic Issue", "yes", IF(B823="Perf Issue", "yes","")))</f>
        <v/>
      </c>
      <c r="K823" s="0">
        <f>IF(B823="Dead", "yes","")</f>
        <v/>
      </c>
      <c r="L823" s="0">
        <f>IF(K823="yes", "Dead", IF(LEN(D823)&lt;2,"Loose", (IF(B823="Sold","Shipped",IF(I823="yes","Assembled","Bonded")))))</f>
        <v/>
      </c>
      <c r="M823" s="0">
        <f>if(L823="Shipped",L823, IF(L823="Loose", L823, if(J823="yes", CONCATENATE("Pending ", L823), IF(I823="yes", IF(B823="Internal", "Internal", L823), IF(L823="Bonded", L823, CONCATENATE(L823, " Bonded"))))))</f>
        <v/>
      </c>
      <c r="N823" s="0">
        <f>if(len(C823)&lt;2, "", if(H823="yes", "certified", IF(ISERROR(SEARCH("TE",C823)), "PMI", "TE")))</f>
        <v/>
      </c>
      <c r="O823" s="0">
        <f>IF(L823="Shipped",'Production Log'!K823,"")</f>
        <v/>
      </c>
      <c r="P823" s="0">
        <f>IF(ISERROR(SEARCH("Bonded", M823)), CONCATENATE(M823," ", N823), M823)</f>
        <v/>
      </c>
      <c r="Q823" s="0" t="s">
        <v>165</v>
      </c>
      <c r="R823" s="0">
        <f>'Production Log'!L823</f>
        <v/>
      </c>
      <c r="S823" s="0" t="s">
        <v>198</v>
      </c>
      <c r="T823" s="0">
        <f>'Production Log'!M823</f>
        <v/>
      </c>
      <c r="U823" s="204">
        <f>'Production Log'!K823</f>
        <v/>
      </c>
      <c r="V823" s="204" t="n">
        <v>21004607</v>
      </c>
    </row>
    <row r="824">
      <c r="A824" s="0">
        <f>'Production Log'!A824</f>
        <v/>
      </c>
      <c r="B824" s="0">
        <f>'Production Log'!B824</f>
        <v/>
      </c>
      <c r="C824" s="0">
        <f>'Production Log'!F824</f>
        <v/>
      </c>
      <c r="D824" s="0">
        <f>'Production Log'!W824</f>
        <v/>
      </c>
      <c r="E824" s="0">
        <f>'Production Log'!X824</f>
        <v/>
      </c>
      <c r="F824" s="0">
        <f>'Production Log'!Y824</f>
        <v/>
      </c>
      <c r="G824" s="0">
        <f>'Production Log'!Z824</f>
        <v/>
      </c>
      <c r="H824" s="0">
        <f>'Production Log'!C824</f>
        <v/>
      </c>
      <c r="I824" s="0">
        <f>IF(B824="Sold", "yes", IF(LEN(F824)&gt;1,IF(LEN(G824)&gt;1,IF(LEN(E824)&gt;1,IF(LEN(D824)&gt;1,"yes","no"),"no"),"no") ,"no"))</f>
        <v/>
      </c>
      <c r="J824" s="0">
        <f>IF(B824="Issues","yes", IF(B824="Cosmetic Issue", "yes", IF(B824="Perf Issue", "yes","")))</f>
        <v/>
      </c>
      <c r="K824" s="0">
        <f>IF(B824="Dead", "yes","")</f>
        <v/>
      </c>
      <c r="L824" s="0">
        <f>IF(K824="yes", "Dead", IF(LEN(D824)&lt;2,"Loose", (IF(B824="Sold","Shipped",IF(I824="yes","Assembled","Bonded")))))</f>
        <v/>
      </c>
      <c r="M824" s="0">
        <f>if(L824="Shipped",L824, IF(L824="Loose", L824, if(J824="yes", CONCATENATE("Pending ", L824), IF(I824="yes", IF(B824="Internal", "Internal", L824), IF(L824="Bonded", L824, CONCATENATE(L824, " Bonded"))))))</f>
        <v/>
      </c>
      <c r="N824" s="0">
        <f>if(len(C824)&lt;2, "", if(H824="yes", "certified", IF(ISERROR(SEARCH("TE",C824)), "PMI", "TE")))</f>
        <v/>
      </c>
      <c r="O824" s="0">
        <f>IF(L824="Shipped",'Production Log'!K824,"")</f>
        <v/>
      </c>
      <c r="P824" s="0">
        <f>IF(ISERROR(SEARCH("Bonded", M824)), CONCATENATE(M824," ", N824), M824)</f>
        <v/>
      </c>
      <c r="Q824" s="0" t="s">
        <v>193</v>
      </c>
      <c r="R824" s="0">
        <f>'Production Log'!L824</f>
        <v/>
      </c>
      <c r="T824" s="0">
        <f>'Production Log'!M824</f>
        <v/>
      </c>
      <c r="U824" s="204">
        <f>'Production Log'!K824</f>
        <v/>
      </c>
      <c r="W824" s="204" t="s">
        <v>154</v>
      </c>
    </row>
    <row r="825">
      <c r="A825" s="0">
        <f>'Production Log'!A825</f>
        <v/>
      </c>
      <c r="B825" s="0">
        <f>'Production Log'!B825</f>
        <v/>
      </c>
      <c r="C825" s="0">
        <f>'Production Log'!F825</f>
        <v/>
      </c>
      <c r="D825" s="0">
        <f>'Production Log'!W825</f>
        <v/>
      </c>
      <c r="E825" s="0">
        <f>'Production Log'!X825</f>
        <v/>
      </c>
      <c r="F825" s="0">
        <f>'Production Log'!Y825</f>
        <v/>
      </c>
      <c r="G825" s="0">
        <f>'Production Log'!Z825</f>
        <v/>
      </c>
      <c r="H825" s="0">
        <f>'Production Log'!C825</f>
        <v/>
      </c>
      <c r="I825" s="0">
        <f>IF(B825="Sold", "yes", IF(LEN(F825)&gt;1,IF(LEN(G825)&gt;1,IF(LEN(E825)&gt;1,IF(LEN(D825)&gt;1,"yes","no"),"no"),"no") ,"no"))</f>
        <v/>
      </c>
      <c r="J825" s="0">
        <f>IF(B825="Issues","yes", IF(B825="Cosmetic Issue", "yes", IF(B825="Perf Issue", "yes","")))</f>
        <v/>
      </c>
      <c r="K825" s="0">
        <f>IF(B825="Dead", "yes","")</f>
        <v/>
      </c>
      <c r="L825" s="0">
        <f>IF(K825="yes", "Dead", IF(LEN(D825)&lt;2,"Loose", (IF(B825="Sold","Shipped",IF(I825="yes","Assembled","Bonded")))))</f>
        <v/>
      </c>
      <c r="M825" s="0">
        <f>if(L825="Shipped",L825, IF(L825="Loose", L825, if(J825="yes", CONCATENATE("Pending ", L825), IF(I825="yes", IF(B825="Internal", "Internal", L825), IF(L825="Bonded", L825, CONCATENATE(L825, " Bonded"))))))</f>
        <v/>
      </c>
      <c r="N825" s="0">
        <f>if(len(C825)&lt;2, "", if(H825="yes", "certified", IF(ISERROR(SEARCH("TE",C825)), "PMI", "TE")))</f>
        <v/>
      </c>
      <c r="O825" s="0">
        <f>IF(L825="Shipped",'Production Log'!K825,"")</f>
        <v/>
      </c>
      <c r="P825" s="0">
        <f>IF(ISERROR(SEARCH("Bonded", M825)), CONCATENATE(M825," ", N825), M825)</f>
        <v/>
      </c>
      <c r="Q825" s="0" t="s">
        <v>165</v>
      </c>
      <c r="R825" s="0">
        <f>'Production Log'!L825</f>
        <v/>
      </c>
      <c r="S825" s="0" t="s">
        <v>198</v>
      </c>
      <c r="T825" s="0">
        <f>'Production Log'!M825</f>
        <v/>
      </c>
      <c r="U825" s="204">
        <f>'Production Log'!K825</f>
        <v/>
      </c>
      <c r="V825" s="204" t="n">
        <v>21004607</v>
      </c>
    </row>
    <row r="826">
      <c r="A826" s="0">
        <f>'Production Log'!A826</f>
        <v/>
      </c>
      <c r="B826" s="0">
        <f>'Production Log'!B826</f>
        <v/>
      </c>
      <c r="C826" s="0">
        <f>'Production Log'!F826</f>
        <v/>
      </c>
      <c r="D826" s="0">
        <f>'Production Log'!W826</f>
        <v/>
      </c>
      <c r="E826" s="0">
        <f>'Production Log'!X826</f>
        <v/>
      </c>
      <c r="F826" s="0">
        <f>'Production Log'!Y826</f>
        <v/>
      </c>
      <c r="G826" s="0">
        <f>'Production Log'!Z826</f>
        <v/>
      </c>
      <c r="H826" s="0">
        <f>'Production Log'!C826</f>
        <v/>
      </c>
      <c r="I826" s="0">
        <f>IF(B826="Sold", "yes", IF(LEN(F826)&gt;1,IF(LEN(G826)&gt;1,IF(LEN(E826)&gt;1,IF(LEN(D826)&gt;1,"yes","no"),"no"),"no") ,"no"))</f>
        <v/>
      </c>
      <c r="J826" s="0">
        <f>IF(B826="Issues","yes", IF(B826="Cosmetic Issue", "yes", IF(B826="Perf Issue", "yes","")))</f>
        <v/>
      </c>
      <c r="K826" s="0">
        <f>IF(B826="Dead", "yes","")</f>
        <v/>
      </c>
      <c r="L826" s="0">
        <f>IF(K826="yes", "Dead", IF(LEN(D826)&lt;2,"Loose", (IF(B826="Sold","Shipped",IF(I826="yes","Assembled","Bonded")))))</f>
        <v/>
      </c>
      <c r="M826" s="0">
        <f>if(L826="Shipped",L826, IF(L826="Loose", L826, if(J826="yes", CONCATENATE("Pending ", L826), IF(I826="yes", IF(B826="Internal", "Internal", L826), IF(L826="Bonded", L826, CONCATENATE(L826, " Bonded"))))))</f>
        <v/>
      </c>
      <c r="N826" s="0">
        <f>if(len(C826)&lt;2, "", if(H826="yes", "certified", IF(ISERROR(SEARCH("TE",C826)), "PMI", "TE")))</f>
        <v/>
      </c>
      <c r="O826" s="0">
        <f>IF(L826="Shipped",'Production Log'!K826,"")</f>
        <v/>
      </c>
      <c r="P826" s="0">
        <f>IF(ISERROR(SEARCH("Bonded", M826)), CONCATENATE(M826," ", N826), M826)</f>
        <v/>
      </c>
      <c r="Q826" s="0" t="s">
        <v>165</v>
      </c>
      <c r="R826" s="0">
        <f>'Production Log'!L826</f>
        <v/>
      </c>
      <c r="S826" s="0" t="s">
        <v>198</v>
      </c>
      <c r="T826" s="0">
        <f>'Production Log'!M826</f>
        <v/>
      </c>
      <c r="U826" s="204">
        <f>'Production Log'!K826</f>
        <v/>
      </c>
      <c r="V826" s="204" t="n">
        <v>21004607</v>
      </c>
    </row>
    <row r="827">
      <c r="A827" s="0">
        <f>'Production Log'!A827</f>
        <v/>
      </c>
      <c r="B827" s="0">
        <f>'Production Log'!B827</f>
        <v/>
      </c>
      <c r="C827" s="0">
        <f>'Production Log'!F827</f>
        <v/>
      </c>
      <c r="D827" s="0">
        <f>'Production Log'!W827</f>
        <v/>
      </c>
      <c r="E827" s="0">
        <f>'Production Log'!X827</f>
        <v/>
      </c>
      <c r="F827" s="0">
        <f>'Production Log'!Y827</f>
        <v/>
      </c>
      <c r="G827" s="0">
        <f>'Production Log'!Z827</f>
        <v/>
      </c>
      <c r="H827" s="0">
        <f>'Production Log'!C827</f>
        <v/>
      </c>
      <c r="I827" s="0">
        <f>IF(B827="Sold", "yes", IF(LEN(F827)&gt;1,IF(LEN(G827)&gt;1,IF(LEN(E827)&gt;1,IF(LEN(D827)&gt;1,"yes","no"),"no"),"no") ,"no"))</f>
        <v/>
      </c>
      <c r="J827" s="0">
        <f>IF(B827="Issues","yes", IF(B827="Cosmetic Issue", "yes", IF(B827="Perf Issue", "yes","")))</f>
        <v/>
      </c>
      <c r="K827" s="0">
        <f>IF(B827="Dead", "yes","")</f>
        <v/>
      </c>
      <c r="L827" s="0">
        <f>IF(K827="yes", "Dead", IF(LEN(D827)&lt;2,"Loose", (IF(B827="Sold","Shipped",IF(I827="yes","Assembled","Bonded")))))</f>
        <v/>
      </c>
      <c r="M827" s="0">
        <f>if(L827="Shipped",L827, IF(L827="Loose", L827, if(J827="yes", CONCATENATE("Pending ", L827), IF(I827="yes", IF(B827="Internal", "Internal", L827), IF(L827="Bonded", L827, CONCATENATE(L827, " Bonded"))))))</f>
        <v/>
      </c>
      <c r="N827" s="0">
        <f>if(len(C827)&lt;2, "", if(H827="yes", "certified", IF(ISERROR(SEARCH("TE",C827)), "PMI", "TE")))</f>
        <v/>
      </c>
      <c r="O827" s="0">
        <f>IF(L827="Shipped",'Production Log'!K827,"")</f>
        <v/>
      </c>
      <c r="P827" s="0">
        <f>IF(ISERROR(SEARCH("Bonded", M827)), CONCATENATE(M827," ", N827), M827)</f>
        <v/>
      </c>
      <c r="Q827" s="0" t="s">
        <v>165</v>
      </c>
      <c r="R827" s="0">
        <f>'Production Log'!L827</f>
        <v/>
      </c>
      <c r="S827" s="0" t="s">
        <v>199</v>
      </c>
      <c r="T827" s="0">
        <f>'Production Log'!M827</f>
        <v/>
      </c>
      <c r="U827" s="204">
        <f>'Production Log'!K827</f>
        <v/>
      </c>
      <c r="V827" s="204" t="n"/>
    </row>
    <row r="828">
      <c r="A828" s="0">
        <f>'Production Log'!A828</f>
        <v/>
      </c>
      <c r="B828" s="0">
        <f>'Production Log'!B828</f>
        <v/>
      </c>
      <c r="C828" s="0">
        <f>'Production Log'!F828</f>
        <v/>
      </c>
      <c r="D828" s="0">
        <f>'Production Log'!W828</f>
        <v/>
      </c>
      <c r="E828" s="0">
        <f>'Production Log'!X828</f>
        <v/>
      </c>
      <c r="F828" s="0">
        <f>'Production Log'!Y828</f>
        <v/>
      </c>
      <c r="G828" s="0">
        <f>'Production Log'!Z828</f>
        <v/>
      </c>
      <c r="H828" s="0">
        <f>'Production Log'!C828</f>
        <v/>
      </c>
      <c r="I828" s="0">
        <f>IF(B828="Sold", "yes", IF(LEN(F828)&gt;1,IF(LEN(G828)&gt;1,IF(LEN(E828)&gt;1,IF(LEN(D828)&gt;1,"yes","no"),"no"),"no") ,"no"))</f>
        <v/>
      </c>
      <c r="J828" s="0">
        <f>IF(B828="Issues","yes", IF(B828="Cosmetic Issue", "yes", IF(B828="Perf Issue", "yes","")))</f>
        <v/>
      </c>
      <c r="K828" s="0">
        <f>IF(B828="Dead", "yes","")</f>
        <v/>
      </c>
      <c r="L828" s="0">
        <f>IF(K828="yes", "Dead", IF(LEN(D828)&lt;2,"Loose", (IF(B828="Sold","Shipped",IF(I828="yes","Assembled","Bonded")))))</f>
        <v/>
      </c>
      <c r="M828" s="0">
        <f>if(L828="Shipped",L828, IF(L828="Loose", L828, if(J828="yes", CONCATENATE("Pending ", L828), IF(I828="yes", IF(B828="Internal", "Internal", L828), IF(L828="Bonded", L828, CONCATENATE(L828, " Bonded"))))))</f>
        <v/>
      </c>
      <c r="N828" s="0">
        <f>if(len(C828)&lt;2, "", if(H828="yes", "certified", IF(ISERROR(SEARCH("TE",C828)), "PMI", "TE")))</f>
        <v/>
      </c>
      <c r="O828" s="0">
        <f>IF(L828="Shipped",'Production Log'!K828,"")</f>
        <v/>
      </c>
      <c r="P828" s="0">
        <f>IF(ISERROR(SEARCH("Bonded", M828)), CONCATENATE(M828," ", N828), M828)</f>
        <v/>
      </c>
      <c r="Q828" s="0" t="s">
        <v>165</v>
      </c>
      <c r="R828" s="0">
        <f>'Production Log'!L828</f>
        <v/>
      </c>
      <c r="S828" s="0" t="s">
        <v>199</v>
      </c>
      <c r="T828" s="0">
        <f>'Production Log'!M828</f>
        <v/>
      </c>
      <c r="U828" s="204">
        <f>'Production Log'!K828</f>
        <v/>
      </c>
      <c r="V828" s="204" t="s">
        <v>200</v>
      </c>
      <c r="Y828" s="204" t="s">
        <v>201</v>
      </c>
    </row>
    <row r="829">
      <c r="A829" s="0">
        <f>'Production Log'!A829</f>
        <v/>
      </c>
      <c r="B829" s="0">
        <f>'Production Log'!B829</f>
        <v/>
      </c>
      <c r="C829" s="0">
        <f>'Production Log'!F829</f>
        <v/>
      </c>
      <c r="D829" s="0">
        <f>'Production Log'!W829</f>
        <v/>
      </c>
      <c r="E829" s="0">
        <f>'Production Log'!X829</f>
        <v/>
      </c>
      <c r="F829" s="0">
        <f>'Production Log'!Y829</f>
        <v/>
      </c>
      <c r="G829" s="0">
        <f>'Production Log'!Z829</f>
        <v/>
      </c>
      <c r="H829" s="0">
        <f>'Production Log'!C829</f>
        <v/>
      </c>
      <c r="I829" s="0">
        <f>IF(B829="Sold", "yes", IF(LEN(F829)&gt;1,IF(LEN(G829)&gt;1,IF(LEN(E829)&gt;1,IF(LEN(D829)&gt;1,"yes","no"),"no"),"no") ,"no"))</f>
        <v/>
      </c>
      <c r="J829" s="0">
        <f>IF(B829="Issues","yes", IF(B829="Cosmetic Issue", "yes", IF(B829="Perf Issue", "yes","")))</f>
        <v/>
      </c>
      <c r="K829" s="0">
        <f>IF(B829="Dead", "yes","")</f>
        <v/>
      </c>
      <c r="L829" s="0">
        <f>IF(K829="yes", "Dead", IF(LEN(D829)&lt;2,"Loose", (IF(B829="Sold","Shipped",IF(I829="yes","Assembled","Bonded")))))</f>
        <v/>
      </c>
      <c r="M829" s="0">
        <f>if(L829="Shipped",L829, IF(L829="Loose", L829, if(J829="yes", CONCATENATE("Pending ", L829), IF(I829="yes", IF(B829="Internal", "Internal", L829), IF(L829="Bonded", L829, CONCATENATE(L829, " Bonded"))))))</f>
        <v/>
      </c>
      <c r="N829" s="0">
        <f>if(len(C829)&lt;2, "", if(H829="yes", "certified", IF(ISERROR(SEARCH("TE",C829)), "PMI", "TE")))</f>
        <v/>
      </c>
      <c r="O829" s="0">
        <f>IF(L829="Shipped",'Production Log'!K829,"")</f>
        <v/>
      </c>
      <c r="P829" s="0">
        <f>IF(ISERROR(SEARCH("Bonded", M829)), CONCATENATE(M829," ", N829), M829)</f>
        <v/>
      </c>
      <c r="Q829" s="0" t="s">
        <v>165</v>
      </c>
      <c r="R829" s="0">
        <f>'Production Log'!L829</f>
        <v/>
      </c>
      <c r="S829" s="0" t="s">
        <v>199</v>
      </c>
      <c r="T829" s="0">
        <f>'Production Log'!M829</f>
        <v/>
      </c>
      <c r="U829" s="204">
        <f>'Production Log'!K829</f>
        <v/>
      </c>
      <c r="V829" s="204" t="s">
        <v>200</v>
      </c>
      <c r="Y829" s="204" t="s">
        <v>201</v>
      </c>
    </row>
    <row r="830">
      <c r="A830" s="0">
        <f>'Production Log'!A830</f>
        <v/>
      </c>
      <c r="B830" s="0">
        <f>'Production Log'!B830</f>
        <v/>
      </c>
      <c r="C830" s="0">
        <f>'Production Log'!F830</f>
        <v/>
      </c>
      <c r="D830" s="0">
        <f>'Production Log'!W830</f>
        <v/>
      </c>
      <c r="E830" s="0">
        <f>'Production Log'!X830</f>
        <v/>
      </c>
      <c r="F830" s="0">
        <f>'Production Log'!Y830</f>
        <v/>
      </c>
      <c r="G830" s="0">
        <f>'Production Log'!Z830</f>
        <v/>
      </c>
      <c r="H830" s="0">
        <f>'Production Log'!C830</f>
        <v/>
      </c>
      <c r="I830" s="0">
        <f>IF(B830="Sold", "yes", IF(LEN(F830)&gt;1,IF(LEN(G830)&gt;1,IF(LEN(E830)&gt;1,IF(LEN(D830)&gt;1,"yes","no"),"no"),"no") ,"no"))</f>
        <v/>
      </c>
      <c r="J830" s="0">
        <f>IF(B830="Issues","yes", IF(B830="Cosmetic Issue", "yes", IF(B830="Perf Issue", "yes","")))</f>
        <v/>
      </c>
      <c r="K830" s="0">
        <f>IF(B830="Dead", "yes","")</f>
        <v/>
      </c>
      <c r="L830" s="0">
        <f>IF(K830="yes", "Dead", IF(LEN(D830)&lt;2,"Loose", (IF(B830="Sold","Shipped",IF(I830="yes","Assembled","Bonded")))))</f>
        <v/>
      </c>
      <c r="M830" s="0">
        <f>if(L830="Shipped",L830, IF(L830="Loose", L830, if(J830="yes", CONCATENATE("Pending ", L830), IF(I830="yes", IF(B830="Internal", "Internal", L830), IF(L830="Bonded", L830, CONCATENATE(L830, " Bonded"))))))</f>
        <v/>
      </c>
      <c r="N830" s="0">
        <f>if(len(C830)&lt;2, "", if(H830="yes", "certified", IF(ISERROR(SEARCH("TE",C830)), "PMI", "TE")))</f>
        <v/>
      </c>
      <c r="O830" s="0">
        <f>IF(L830="Shipped",'Production Log'!K830,"")</f>
        <v/>
      </c>
      <c r="P830" s="0">
        <f>IF(ISERROR(SEARCH("Bonded", M830)), CONCATENATE(M830," ", N830), M830)</f>
        <v/>
      </c>
      <c r="Q830" s="0" t="s">
        <v>165</v>
      </c>
      <c r="R830" s="0">
        <f>'Production Log'!L830</f>
        <v/>
      </c>
      <c r="S830" s="0" t="s">
        <v>199</v>
      </c>
      <c r="T830" s="0">
        <f>'Production Log'!M830</f>
        <v/>
      </c>
      <c r="U830" s="204">
        <f>'Production Log'!K830</f>
        <v/>
      </c>
      <c r="V830" s="204" t="s">
        <v>200</v>
      </c>
      <c r="Y830" s="204" t="s">
        <v>201</v>
      </c>
    </row>
    <row r="831">
      <c r="A831" s="0">
        <f>'Production Log'!A831</f>
        <v/>
      </c>
      <c r="B831" s="0">
        <f>'Production Log'!B831</f>
        <v/>
      </c>
      <c r="C831" s="0">
        <f>'Production Log'!F831</f>
        <v/>
      </c>
      <c r="D831" s="0">
        <f>'Production Log'!W831</f>
        <v/>
      </c>
      <c r="E831" s="0">
        <f>'Production Log'!X831</f>
        <v/>
      </c>
      <c r="F831" s="0">
        <f>'Production Log'!Y831</f>
        <v/>
      </c>
      <c r="G831" s="0">
        <f>'Production Log'!Z831</f>
        <v/>
      </c>
      <c r="H831" s="0">
        <f>'Production Log'!C831</f>
        <v/>
      </c>
      <c r="I831" s="0">
        <f>IF(B831="Sold", "yes", IF(LEN(F831)&gt;1,IF(LEN(G831)&gt;1,IF(LEN(E831)&gt;1,IF(LEN(D831)&gt;1,"yes","no"),"no"),"no") ,"no"))</f>
        <v/>
      </c>
      <c r="J831" s="0">
        <f>IF(B831="Issues","yes", IF(B831="Cosmetic Issue", "yes", IF(B831="Perf Issue", "yes","")))</f>
        <v/>
      </c>
      <c r="K831" s="0">
        <f>IF(B831="Dead", "yes","")</f>
        <v/>
      </c>
      <c r="L831" s="0">
        <f>IF(K831="yes", "Dead", IF(LEN(D831)&lt;2,"Loose", (IF(B831="Sold","Shipped",IF(I831="yes","Assembled","Bonded")))))</f>
        <v/>
      </c>
      <c r="M831" s="0">
        <f>if(L831="Shipped",L831, IF(L831="Loose", L831, if(J831="yes", CONCATENATE("Pending ", L831), IF(I831="yes", IF(B831="Internal", "Internal", L831), IF(L831="Bonded", L831, CONCATENATE(L831, " Bonded"))))))</f>
        <v/>
      </c>
      <c r="N831" s="0">
        <f>if(len(C831)&lt;2, "", if(H831="yes", "certified", IF(ISERROR(SEARCH("TE",C831)), "PMI", "TE")))</f>
        <v/>
      </c>
      <c r="O831" s="0">
        <f>IF(L831="Shipped",'Production Log'!K831,"")</f>
        <v/>
      </c>
      <c r="P831" s="0">
        <f>IF(ISERROR(SEARCH("Bonded", M831)), CONCATENATE(M831," ", N831), M831)</f>
        <v/>
      </c>
      <c r="Q831" s="0" t="s">
        <v>165</v>
      </c>
      <c r="R831" s="0">
        <f>'Production Log'!L831</f>
        <v/>
      </c>
      <c r="S831" s="0" t="s">
        <v>199</v>
      </c>
      <c r="T831" s="0">
        <f>'Production Log'!M831</f>
        <v/>
      </c>
      <c r="U831" s="204">
        <f>'Production Log'!K831</f>
        <v/>
      </c>
      <c r="V831" s="204" t="s">
        <v>200</v>
      </c>
      <c r="Y831" s="204" t="s">
        <v>201</v>
      </c>
    </row>
    <row r="832">
      <c r="A832" s="0">
        <f>'Production Log'!A832</f>
        <v/>
      </c>
      <c r="B832" s="0">
        <f>'Production Log'!B832</f>
        <v/>
      </c>
      <c r="C832" s="0">
        <f>'Production Log'!F832</f>
        <v/>
      </c>
      <c r="D832" s="0">
        <f>'Production Log'!W832</f>
        <v/>
      </c>
      <c r="E832" s="0">
        <f>'Production Log'!X832</f>
        <v/>
      </c>
      <c r="F832" s="0">
        <f>'Production Log'!Y832</f>
        <v/>
      </c>
      <c r="G832" s="0">
        <f>'Production Log'!Z832</f>
        <v/>
      </c>
      <c r="H832" s="0">
        <f>'Production Log'!C832</f>
        <v/>
      </c>
      <c r="I832" s="0">
        <f>IF(B832="Sold", "yes", IF(LEN(F832)&gt;1,IF(LEN(G832)&gt;1,IF(LEN(E832)&gt;1,IF(LEN(D832)&gt;1,"yes","no"),"no"),"no") ,"no"))</f>
        <v/>
      </c>
      <c r="J832" s="0">
        <f>IF(B832="Issues","yes", IF(B832="Cosmetic Issue", "yes", IF(B832="Perf Issue", "yes","")))</f>
        <v/>
      </c>
      <c r="K832" s="0">
        <f>IF(B832="Dead", "yes","")</f>
        <v/>
      </c>
      <c r="L832" s="0">
        <f>IF(K832="yes", "Dead", IF(LEN(D832)&lt;2,"Loose", (IF(B832="Sold","Shipped",IF(I832="yes","Assembled","Bonded")))))</f>
        <v/>
      </c>
      <c r="M832" s="0">
        <f>if(L832="Shipped",L832, IF(L832="Loose", L832, if(J832="yes", CONCATENATE("Pending ", L832), IF(I832="yes", IF(B832="Internal", "Internal", L832), IF(L832="Bonded", L832, CONCATENATE(L832, " Bonded"))))))</f>
        <v/>
      </c>
      <c r="N832" s="0">
        <f>if(len(C832)&lt;2, "", if(H832="yes", "certified", IF(ISERROR(SEARCH("TE",C832)), "PMI", "TE")))</f>
        <v/>
      </c>
      <c r="O832" s="0">
        <f>IF(L832="Shipped",'Production Log'!K832,"")</f>
        <v/>
      </c>
      <c r="P832" s="0">
        <f>IF(ISERROR(SEARCH("Bonded", M832)), CONCATENATE(M832," ", N832), M832)</f>
        <v/>
      </c>
      <c r="Q832" s="0" t="s">
        <v>165</v>
      </c>
      <c r="R832" s="0">
        <f>'Production Log'!L832</f>
        <v/>
      </c>
      <c r="S832" s="0" t="s">
        <v>199</v>
      </c>
      <c r="T832" s="0">
        <f>'Production Log'!M832</f>
        <v/>
      </c>
      <c r="U832" s="204">
        <f>'Production Log'!K832</f>
        <v/>
      </c>
    </row>
    <row r="833">
      <c r="A833" s="0">
        <f>'Production Log'!A833</f>
        <v/>
      </c>
      <c r="B833" s="0">
        <f>'Production Log'!B833</f>
        <v/>
      </c>
      <c r="C833" s="0">
        <f>'Production Log'!F833</f>
        <v/>
      </c>
      <c r="D833" s="0">
        <f>'Production Log'!W833</f>
        <v/>
      </c>
      <c r="E833" s="0">
        <f>'Production Log'!X833</f>
        <v/>
      </c>
      <c r="F833" s="0">
        <f>'Production Log'!Y833</f>
        <v/>
      </c>
      <c r="G833" s="0">
        <f>'Production Log'!Z833</f>
        <v/>
      </c>
      <c r="H833" s="0">
        <f>'Production Log'!C833</f>
        <v/>
      </c>
      <c r="I833" s="0">
        <f>IF(B833="Sold", "yes", IF(LEN(F833)&gt;1,IF(LEN(G833)&gt;1,IF(LEN(E833)&gt;1,IF(LEN(D833)&gt;1,"yes","no"),"no"),"no") ,"no"))</f>
        <v/>
      </c>
      <c r="J833" s="0">
        <f>IF(B833="Issues","yes", IF(B833="Cosmetic Issue", "yes", IF(B833="Perf Issue", "yes","")))</f>
        <v/>
      </c>
      <c r="K833" s="0">
        <f>IF(B833="Dead", "yes","")</f>
        <v/>
      </c>
      <c r="L833" s="0">
        <f>IF(K833="yes", "Dead", IF(LEN(D833)&lt;2,"Loose", (IF(B833="Sold","Shipped",IF(I833="yes","Assembled","Bonded")))))</f>
        <v/>
      </c>
      <c r="M833" s="0">
        <f>if(L833="Shipped",L833, IF(L833="Loose", L833, if(J833="yes", CONCATENATE("Pending ", L833), IF(I833="yes", IF(B833="Internal", "Internal", L833), IF(L833="Bonded", L833, CONCATENATE(L833, " Bonded"))))))</f>
        <v/>
      </c>
      <c r="N833" s="0">
        <f>if(len(C833)&lt;2, "", if(H833="yes", "certified", IF(ISERROR(SEARCH("TE",C833)), "PMI", "TE")))</f>
        <v/>
      </c>
      <c r="O833" s="0">
        <f>IF(L833="Shipped",'Production Log'!K833,"")</f>
        <v/>
      </c>
      <c r="P833" s="0">
        <f>IF(ISERROR(SEARCH("Bonded", M833)), CONCATENATE(M833," ", N833), M833)</f>
        <v/>
      </c>
      <c r="Q833" s="0" t="s">
        <v>190</v>
      </c>
      <c r="R833" s="0">
        <f>'Production Log'!L833</f>
        <v/>
      </c>
      <c r="S833" s="0" t="s">
        <v>157</v>
      </c>
      <c r="T833" s="0">
        <f>'Production Log'!M833</f>
        <v/>
      </c>
      <c r="U833" s="204">
        <f>'Production Log'!K833</f>
        <v/>
      </c>
      <c r="V833" s="204" t="n">
        <v>98006443</v>
      </c>
    </row>
    <row r="834">
      <c r="A834" s="0">
        <f>'Production Log'!A834</f>
        <v/>
      </c>
      <c r="B834" s="0">
        <f>'Production Log'!B834</f>
        <v/>
      </c>
      <c r="C834" s="0">
        <f>'Production Log'!F834</f>
        <v/>
      </c>
      <c r="D834" s="0">
        <f>'Production Log'!W834</f>
        <v/>
      </c>
      <c r="E834" s="0">
        <f>'Production Log'!X834</f>
        <v/>
      </c>
      <c r="F834" s="0">
        <f>'Production Log'!Y834</f>
        <v/>
      </c>
      <c r="G834" s="0">
        <f>'Production Log'!Z834</f>
        <v/>
      </c>
      <c r="H834" s="0">
        <f>'Production Log'!C834</f>
        <v/>
      </c>
      <c r="I834" s="0">
        <f>IF(B834="Sold", "yes", IF(LEN(F834)&gt;1,IF(LEN(G834)&gt;1,IF(LEN(E834)&gt;1,IF(LEN(D834)&gt;1,"yes","no"),"no"),"no") ,"no"))</f>
        <v/>
      </c>
      <c r="J834" s="0">
        <f>IF(B834="Issues","yes", IF(B834="Cosmetic Issue", "yes", IF(B834="Perf Issue", "yes","")))</f>
        <v/>
      </c>
      <c r="K834" s="0">
        <f>IF(B834="Dead", "yes","")</f>
        <v/>
      </c>
      <c r="L834" s="0">
        <f>IF(K834="yes", "Dead", IF(LEN(D834)&lt;2,"Loose", (IF(B834="Sold","Shipped",IF(I834="yes","Assembled","Bonded")))))</f>
        <v/>
      </c>
      <c r="M834" s="0">
        <f>if(L834="Shipped",L834, IF(L834="Loose", L834, if(J834="yes", CONCATENATE("Pending ", L834), IF(I834="yes", IF(B834="Internal", "Internal", L834), IF(L834="Bonded", L834, CONCATENATE(L834, " Bonded"))))))</f>
        <v/>
      </c>
      <c r="N834" s="0">
        <f>if(len(C834)&lt;2, "", if(H834="yes", "certified", IF(ISERROR(SEARCH("TE",C834)), "PMI", "TE")))</f>
        <v/>
      </c>
      <c r="O834" s="0">
        <f>IF(L834="Shipped",'Production Log'!K834,"")</f>
        <v/>
      </c>
      <c r="P834" s="0">
        <f>IF(ISERROR(SEARCH("Bonded", M834)), CONCATENATE(M834," ", N834), M834)</f>
        <v/>
      </c>
      <c r="Q834" s="0" t="s">
        <v>165</v>
      </c>
      <c r="R834" s="0">
        <f>'Production Log'!L834</f>
        <v/>
      </c>
      <c r="S834" s="0" t="s">
        <v>199</v>
      </c>
      <c r="T834" s="0">
        <f>'Production Log'!M834</f>
        <v/>
      </c>
      <c r="U834" s="204">
        <f>'Production Log'!K834</f>
        <v/>
      </c>
      <c r="V834" s="204" t="s">
        <v>200</v>
      </c>
      <c r="Y834" s="204" t="s">
        <v>201</v>
      </c>
    </row>
    <row r="835">
      <c r="A835" s="0">
        <f>'Production Log'!A835</f>
        <v/>
      </c>
      <c r="B835" s="0">
        <f>'Production Log'!B835</f>
        <v/>
      </c>
      <c r="C835" s="0">
        <f>'Production Log'!F835</f>
        <v/>
      </c>
      <c r="D835" s="0">
        <f>'Production Log'!W835</f>
        <v/>
      </c>
      <c r="E835" s="0">
        <f>'Production Log'!X835</f>
        <v/>
      </c>
      <c r="F835" s="0">
        <f>'Production Log'!Y835</f>
        <v/>
      </c>
      <c r="G835" s="0">
        <f>'Production Log'!Z835</f>
        <v/>
      </c>
      <c r="H835" s="0">
        <f>'Production Log'!C835</f>
        <v/>
      </c>
      <c r="I835" s="0">
        <f>IF(B835="Sold", "yes", IF(LEN(F835)&gt;1,IF(LEN(G835)&gt;1,IF(LEN(E835)&gt;1,IF(LEN(D835)&gt;1,"yes","no"),"no"),"no") ,"no"))</f>
        <v/>
      </c>
      <c r="J835" s="0">
        <f>IF(B835="Issues","yes", IF(B835="Cosmetic Issue", "yes", IF(B835="Perf Issue", "yes","")))</f>
        <v/>
      </c>
      <c r="K835" s="0">
        <f>IF(B835="Dead", "yes","")</f>
        <v/>
      </c>
      <c r="L835" s="0">
        <f>IF(K835="yes", "Dead", IF(LEN(D835)&lt;2,"Loose", (IF(B835="Sold","Shipped",IF(I835="yes","Assembled","Bonded")))))</f>
        <v/>
      </c>
      <c r="M835" s="0">
        <f>if(L835="Shipped",L835, IF(L835="Loose", L835, if(J835="yes", CONCATENATE("Pending ", L835), IF(I835="yes", IF(B835="Internal", "Internal", L835), IF(L835="Bonded", L835, CONCATENATE(L835, " Bonded"))))))</f>
        <v/>
      </c>
      <c r="N835" s="0">
        <f>if(len(C835)&lt;2, "", if(H835="yes", "certified", IF(ISERROR(SEARCH("TE",C835)), "PMI", "TE")))</f>
        <v/>
      </c>
      <c r="O835" s="0">
        <f>IF(L835="Shipped",'Production Log'!K835,"")</f>
        <v/>
      </c>
      <c r="P835" s="0">
        <f>IF(ISERROR(SEARCH("Bonded", M835)), CONCATENATE(M835," ", N835), M835)</f>
        <v/>
      </c>
      <c r="Q835" s="0" t="s">
        <v>202</v>
      </c>
      <c r="R835" s="0">
        <f>'Production Log'!L835</f>
        <v/>
      </c>
      <c r="S835" s="0" t="s">
        <v>203</v>
      </c>
      <c r="T835" s="0">
        <f>'Production Log'!M835</f>
        <v/>
      </c>
      <c r="U835" s="204">
        <f>'Production Log'!K835</f>
        <v/>
      </c>
      <c r="V835" s="204" t="n">
        <v>98006439</v>
      </c>
      <c r="Y835" s="0" t="n">
        <v>4501403577</v>
      </c>
    </row>
    <row r="836">
      <c r="A836" s="0">
        <f>'Production Log'!A836</f>
        <v/>
      </c>
      <c r="B836" s="0">
        <f>'Production Log'!B836</f>
        <v/>
      </c>
      <c r="C836" s="0">
        <f>'Production Log'!F836</f>
        <v/>
      </c>
      <c r="D836" s="0">
        <f>'Production Log'!W836</f>
        <v/>
      </c>
      <c r="E836" s="0">
        <f>'Production Log'!X836</f>
        <v/>
      </c>
      <c r="F836" s="0">
        <f>'Production Log'!Y836</f>
        <v/>
      </c>
      <c r="G836" s="0">
        <f>'Production Log'!Z836</f>
        <v/>
      </c>
      <c r="H836" s="0">
        <f>'Production Log'!C836</f>
        <v/>
      </c>
      <c r="I836" s="0">
        <f>IF(B836="Sold", "yes", IF(LEN(F836)&gt;1,IF(LEN(G836)&gt;1,IF(LEN(E836)&gt;1,IF(LEN(D836)&gt;1,"yes","no"),"no"),"no") ,"no"))</f>
        <v/>
      </c>
      <c r="J836" s="0">
        <f>IF(B836="Issues","yes", IF(B836="Cosmetic Issue", "yes", IF(B836="Perf Issue", "yes","")))</f>
        <v/>
      </c>
      <c r="K836" s="0">
        <f>IF(B836="Dead", "yes","")</f>
        <v/>
      </c>
      <c r="L836" s="0">
        <f>IF(K836="yes", "Dead", IF(LEN(D836)&lt;2,"Loose", (IF(B836="Sold","Shipped",IF(I836="yes","Assembled","Bonded")))))</f>
        <v/>
      </c>
      <c r="M836" s="0">
        <f>if(L836="Shipped",L836, IF(L836="Loose", L836, if(J836="yes", CONCATENATE("Pending ", L836), IF(I836="yes", IF(B836="Internal", "Internal", L836), IF(L836="Bonded", L836, CONCATENATE(L836, " Bonded"))))))</f>
        <v/>
      </c>
      <c r="N836" s="0">
        <f>if(len(C836)&lt;2, "", if(H836="yes", "certified", IF(ISERROR(SEARCH("TE",C836)), "PMI", "TE")))</f>
        <v/>
      </c>
      <c r="O836" s="0">
        <f>IF(L836="Shipped",'Production Log'!K836,"")</f>
        <v/>
      </c>
      <c r="P836" s="0">
        <f>IF(ISERROR(SEARCH("Bonded", M836)), CONCATENATE(M836," ", N836), M836)</f>
        <v/>
      </c>
      <c r="Q836" s="0" t="s">
        <v>202</v>
      </c>
      <c r="R836" s="0">
        <f>'Production Log'!L836</f>
        <v/>
      </c>
      <c r="S836" s="0" t="s">
        <v>203</v>
      </c>
      <c r="T836" s="0">
        <f>'Production Log'!M836</f>
        <v/>
      </c>
      <c r="U836" s="204">
        <f>'Production Log'!K836</f>
        <v/>
      </c>
      <c r="V836" s="204" t="n">
        <v>98006439</v>
      </c>
      <c r="Y836" s="0" t="n">
        <v>4501403577</v>
      </c>
    </row>
    <row r="837">
      <c r="A837" s="0">
        <f>'Production Log'!A837</f>
        <v/>
      </c>
      <c r="B837" s="0">
        <f>'Production Log'!B837</f>
        <v/>
      </c>
      <c r="C837" s="0">
        <f>'Production Log'!F837</f>
        <v/>
      </c>
      <c r="D837" s="0">
        <f>'Production Log'!W837</f>
        <v/>
      </c>
      <c r="E837" s="0">
        <f>'Production Log'!X837</f>
        <v/>
      </c>
      <c r="F837" s="0">
        <f>'Production Log'!Y837</f>
        <v/>
      </c>
      <c r="G837" s="0">
        <f>'Production Log'!Z837</f>
        <v/>
      </c>
      <c r="H837" s="0">
        <f>'Production Log'!C837</f>
        <v/>
      </c>
      <c r="I837" s="0">
        <f>IF(B837="Sold", "yes", IF(LEN(F837)&gt;1,IF(LEN(G837)&gt;1,IF(LEN(E837)&gt;1,IF(LEN(D837)&gt;1,"yes","no"),"no"),"no") ,"no"))</f>
        <v/>
      </c>
      <c r="J837" s="0">
        <f>IF(B837="Issues","yes", IF(B837="Cosmetic Issue", "yes", IF(B837="Perf Issue", "yes","")))</f>
        <v/>
      </c>
      <c r="K837" s="0">
        <f>IF(B837="Dead", "yes","")</f>
        <v/>
      </c>
      <c r="L837" s="0">
        <f>IF(K837="yes", "Dead", IF(LEN(D837)&lt;2,"Loose", (IF(B837="Sold","Shipped",IF(I837="yes","Assembled","Bonded")))))</f>
        <v/>
      </c>
      <c r="M837" s="0">
        <f>if(L837="Shipped",L837, IF(L837="Loose", L837, if(J837="yes", CONCATENATE("Pending ", L837), IF(I837="yes", IF(B837="Internal", "Internal", L837), IF(L837="Bonded", L837, CONCATENATE(L837, " Bonded"))))))</f>
        <v/>
      </c>
      <c r="N837" s="0">
        <f>if(len(C837)&lt;2, "", if(H837="yes", "certified", IF(ISERROR(SEARCH("TE",C837)), "PMI", "TE")))</f>
        <v/>
      </c>
      <c r="O837" s="0">
        <f>IF(L837="Shipped",'Production Log'!K837,"")</f>
        <v/>
      </c>
      <c r="P837" s="0">
        <f>IF(ISERROR(SEARCH("Bonded", M837)), CONCATENATE(M837," ", N837), M837)</f>
        <v/>
      </c>
      <c r="Q837" s="0" t="s">
        <v>202</v>
      </c>
      <c r="R837" s="0">
        <f>'Production Log'!L837</f>
        <v/>
      </c>
      <c r="S837" s="0" t="s">
        <v>203</v>
      </c>
      <c r="T837" s="0">
        <f>'Production Log'!M837</f>
        <v/>
      </c>
      <c r="U837" s="204">
        <f>'Production Log'!K837</f>
        <v/>
      </c>
      <c r="V837" s="0" t="n">
        <v>98006441</v>
      </c>
      <c r="Y837" s="0" t="n">
        <v>4501405343</v>
      </c>
    </row>
    <row r="838">
      <c r="A838" s="0">
        <f>'Production Log'!A838</f>
        <v/>
      </c>
      <c r="B838" s="0">
        <f>'Production Log'!B838</f>
        <v/>
      </c>
      <c r="C838" s="0">
        <f>'Production Log'!F838</f>
        <v/>
      </c>
      <c r="D838" s="0">
        <f>'Production Log'!W838</f>
        <v/>
      </c>
      <c r="E838" s="0">
        <f>'Production Log'!X838</f>
        <v/>
      </c>
      <c r="F838" s="0">
        <f>'Production Log'!Y838</f>
        <v/>
      </c>
      <c r="G838" s="0">
        <f>'Production Log'!Z838</f>
        <v/>
      </c>
      <c r="H838" s="0">
        <f>'Production Log'!C838</f>
        <v/>
      </c>
      <c r="I838" s="0">
        <f>IF(B838="Sold", "yes", IF(LEN(F838)&gt;1,IF(LEN(G838)&gt;1,IF(LEN(E838)&gt;1,IF(LEN(D838)&gt;1,"yes","no"),"no"),"no") ,"no"))</f>
        <v/>
      </c>
      <c r="J838" s="0">
        <f>IF(B838="Issues","yes", IF(B838="Cosmetic Issue", "yes", IF(B838="Perf Issue", "yes","")))</f>
        <v/>
      </c>
      <c r="K838" s="0">
        <f>IF(B838="Dead", "yes","")</f>
        <v/>
      </c>
      <c r="L838" s="0">
        <f>IF(K838="yes", "Dead", IF(LEN(D838)&lt;2,"Loose", (IF(B838="Sold","Shipped",IF(I838="yes","Assembled","Bonded")))))</f>
        <v/>
      </c>
      <c r="M838" s="0">
        <f>if(L838="Shipped",L838, IF(L838="Loose", L838, if(J838="yes", CONCATENATE("Pending ", L838), IF(I838="yes", IF(B838="Internal", "Internal", L838), IF(L838="Bonded", L838, CONCATENATE(L838, " Bonded"))))))</f>
        <v/>
      </c>
      <c r="N838" s="0">
        <f>if(len(C838)&lt;2, "", if(H838="yes", "certified", IF(ISERROR(SEARCH("TE",C838)), "PMI", "TE")))</f>
        <v/>
      </c>
      <c r="O838" s="0">
        <f>IF(L838="Shipped",'Production Log'!K838,"")</f>
        <v/>
      </c>
      <c r="P838" s="0">
        <f>IF(ISERROR(SEARCH("Bonded", M838)), CONCATENATE(M838," ", N838), M838)</f>
        <v/>
      </c>
      <c r="Q838" s="0" t="s">
        <v>202</v>
      </c>
      <c r="R838" s="0">
        <f>'Production Log'!L838</f>
        <v/>
      </c>
      <c r="S838" s="0" t="s">
        <v>203</v>
      </c>
      <c r="T838" s="0">
        <f>'Production Log'!M838</f>
        <v/>
      </c>
      <c r="U838" s="204">
        <f>'Production Log'!K838</f>
        <v/>
      </c>
      <c r="V838" s="0" t="n">
        <v>98006441</v>
      </c>
      <c r="Y838" s="0" t="n">
        <v>4501405343</v>
      </c>
    </row>
    <row r="839">
      <c r="A839" s="0">
        <f>'Production Log'!A839</f>
        <v/>
      </c>
      <c r="B839" s="0">
        <f>'Production Log'!B839</f>
        <v/>
      </c>
      <c r="C839" s="0">
        <f>'Production Log'!F839</f>
        <v/>
      </c>
      <c r="D839" s="0">
        <f>'Production Log'!W839</f>
        <v/>
      </c>
      <c r="E839" s="0">
        <f>'Production Log'!X839</f>
        <v/>
      </c>
      <c r="F839" s="0">
        <f>'Production Log'!Y839</f>
        <v/>
      </c>
      <c r="G839" s="0">
        <f>'Production Log'!Z839</f>
        <v/>
      </c>
      <c r="H839" s="0">
        <f>'Production Log'!C839</f>
        <v/>
      </c>
      <c r="I839" s="0">
        <f>IF(B839="Sold", "yes", IF(LEN(F839)&gt;1,IF(LEN(G839)&gt;1,IF(LEN(E839)&gt;1,IF(LEN(D839)&gt;1,"yes","no"),"no"),"no") ,"no"))</f>
        <v/>
      </c>
      <c r="J839" s="0">
        <f>IF(B839="Issues","yes", IF(B839="Cosmetic Issue", "yes", IF(B839="Perf Issue", "yes","")))</f>
        <v/>
      </c>
      <c r="K839" s="0">
        <f>IF(B839="Dead", "yes","")</f>
        <v/>
      </c>
      <c r="L839" s="0">
        <f>IF(K839="yes", "Dead", IF(LEN(D839)&lt;2,"Loose", (IF(B839="Sold","Shipped",IF(I839="yes","Assembled","Bonded")))))</f>
        <v/>
      </c>
      <c r="M839" s="0">
        <f>if(L839="Shipped",L839, IF(L839="Loose", L839, if(J839="yes", CONCATENATE("Pending ", L839), IF(I839="yes", IF(B839="Internal", "Internal", L839), IF(L839="Bonded", L839, CONCATENATE(L839, " Bonded"))))))</f>
        <v/>
      </c>
      <c r="N839" s="0">
        <f>if(len(C839)&lt;2, "", if(H839="yes", "certified", IF(ISERROR(SEARCH("TE",C839)), "PMI", "TE")))</f>
        <v/>
      </c>
      <c r="O839" s="0">
        <f>IF(L839="Shipped",'Production Log'!K839,"")</f>
        <v/>
      </c>
      <c r="P839" s="0">
        <f>IF(ISERROR(SEARCH("Bonded", M839)), CONCATENATE(M839," ", N839), M839)</f>
        <v/>
      </c>
      <c r="Q839" s="0" t="s">
        <v>202</v>
      </c>
      <c r="R839" s="0">
        <f>'Production Log'!L839</f>
        <v/>
      </c>
      <c r="S839" s="0" t="s">
        <v>203</v>
      </c>
      <c r="T839" s="0">
        <f>'Production Log'!M839</f>
        <v/>
      </c>
      <c r="U839" s="204">
        <f>'Production Log'!K839</f>
        <v/>
      </c>
      <c r="V839" s="204" t="s">
        <v>200</v>
      </c>
      <c r="Y839" s="204" t="s">
        <v>201</v>
      </c>
    </row>
    <row r="840">
      <c r="A840" s="0">
        <f>'Production Log'!A840</f>
        <v/>
      </c>
      <c r="B840" s="0">
        <f>'Production Log'!B840</f>
        <v/>
      </c>
      <c r="C840" s="0">
        <f>'Production Log'!F840</f>
        <v/>
      </c>
      <c r="D840" s="0">
        <f>'Production Log'!W840</f>
        <v/>
      </c>
      <c r="E840" s="0">
        <f>'Production Log'!X840</f>
        <v/>
      </c>
      <c r="F840" s="0">
        <f>'Production Log'!Y840</f>
        <v/>
      </c>
      <c r="G840" s="0">
        <f>'Production Log'!Z840</f>
        <v/>
      </c>
      <c r="H840" s="0">
        <f>'Production Log'!C840</f>
        <v/>
      </c>
      <c r="I840" s="0">
        <f>IF(B840="Sold", "yes", IF(LEN(F840)&gt;1,IF(LEN(G840)&gt;1,IF(LEN(E840)&gt;1,IF(LEN(D840)&gt;1,"yes","no"),"no"),"no") ,"no"))</f>
        <v/>
      </c>
      <c r="J840" s="0">
        <f>IF(B840="Issues","yes", IF(B840="Cosmetic Issue", "yes", IF(B840="Perf Issue", "yes","")))</f>
        <v/>
      </c>
      <c r="K840" s="0">
        <f>IF(B840="Dead", "yes","")</f>
        <v/>
      </c>
      <c r="L840" s="0">
        <f>IF(K840="yes", "Dead", IF(LEN(D840)&lt;2,"Loose", (IF(B840="Sold","Shipped",IF(I840="yes","Assembled","Bonded")))))</f>
        <v/>
      </c>
      <c r="M840" s="0">
        <f>if(L840="Shipped",L840, IF(L840="Loose", L840, if(J840="yes", CONCATENATE("Pending ", L840), IF(I840="yes", IF(B840="Internal", "Internal", L840), IF(L840="Bonded", L840, CONCATENATE(L840, " Bonded"))))))</f>
        <v/>
      </c>
      <c r="N840" s="0">
        <f>if(len(C840)&lt;2, "", if(H840="yes", "certified", IF(ISERROR(SEARCH("TE",C840)), "PMI", "TE")))</f>
        <v/>
      </c>
      <c r="O840" s="0">
        <f>IF(L840="Shipped",'Production Log'!K840,"")</f>
        <v/>
      </c>
      <c r="P840" s="0">
        <f>IF(ISERROR(SEARCH("Bonded", M840)), CONCATENATE(M840," ", N840), M840)</f>
        <v/>
      </c>
      <c r="Q840" s="0" t="s">
        <v>202</v>
      </c>
      <c r="R840" s="0">
        <f>'Production Log'!L840</f>
        <v/>
      </c>
      <c r="S840" s="0" t="s">
        <v>203</v>
      </c>
      <c r="T840" s="0">
        <f>'Production Log'!M840</f>
        <v/>
      </c>
      <c r="U840" s="204">
        <f>'Production Log'!K840</f>
        <v/>
      </c>
      <c r="V840" s="204" t="s">
        <v>200</v>
      </c>
      <c r="Y840" s="204" t="s">
        <v>201</v>
      </c>
    </row>
    <row r="841">
      <c r="A841" s="0">
        <f>'Production Log'!A841</f>
        <v/>
      </c>
      <c r="B841" s="0">
        <f>'Production Log'!B841</f>
        <v/>
      </c>
      <c r="C841" s="0">
        <f>'Production Log'!F841</f>
        <v/>
      </c>
      <c r="D841" s="0">
        <f>'Production Log'!W841</f>
        <v/>
      </c>
      <c r="E841" s="0">
        <f>'Production Log'!X841</f>
        <v/>
      </c>
      <c r="F841" s="0">
        <f>'Production Log'!Y841</f>
        <v/>
      </c>
      <c r="G841" s="0">
        <f>'Production Log'!Z841</f>
        <v/>
      </c>
      <c r="H841" s="0">
        <f>'Production Log'!C841</f>
        <v/>
      </c>
      <c r="I841" s="0">
        <f>IF(B841="Sold", "yes", IF(LEN(F841)&gt;1,IF(LEN(G841)&gt;1,IF(LEN(E841)&gt;1,IF(LEN(D841)&gt;1,"yes","no"),"no"),"no") ,"no"))</f>
        <v/>
      </c>
      <c r="J841" s="0">
        <f>IF(B841="Issues","yes", IF(B841="Cosmetic Issue", "yes", IF(B841="Perf Issue", "yes","")))</f>
        <v/>
      </c>
      <c r="K841" s="0">
        <f>IF(B841="Dead", "yes","")</f>
        <v/>
      </c>
      <c r="L841" s="0">
        <f>IF(K841="yes", "Dead", IF(LEN(D841)&lt;2,"Loose", (IF(B841="Sold","Shipped",IF(I841="yes","Assembled","Bonded")))))</f>
        <v/>
      </c>
      <c r="M841" s="0">
        <f>if(L841="Shipped",L841, IF(L841="Loose", L841, if(J841="yes", CONCATENATE("Pending ", L841), IF(I841="yes", IF(B841="Internal", "Internal", L841), IF(L841="Bonded", L841, CONCATENATE(L841, " Bonded"))))))</f>
        <v/>
      </c>
      <c r="N841" s="0">
        <f>if(len(C841)&lt;2, "", if(H841="yes", "certified", IF(ISERROR(SEARCH("TE",C841)), "PMI", "TE")))</f>
        <v/>
      </c>
      <c r="O841" s="0">
        <f>IF(L841="Shipped",'Production Log'!K841,"")</f>
        <v/>
      </c>
      <c r="P841" s="0">
        <f>IF(ISERROR(SEARCH("Bonded", M841)), CONCATENATE(M841," ", N841), M841)</f>
        <v/>
      </c>
      <c r="Q841" s="0" t="s">
        <v>202</v>
      </c>
      <c r="R841" s="0">
        <f>'Production Log'!L841</f>
        <v/>
      </c>
      <c r="S841" s="0" t="s">
        <v>203</v>
      </c>
      <c r="T841" s="0">
        <f>'Production Log'!M841</f>
        <v/>
      </c>
      <c r="U841" s="204">
        <f>'Production Log'!K841</f>
        <v/>
      </c>
      <c r="V841" s="204" t="n">
        <v>98006435</v>
      </c>
    </row>
    <row r="842">
      <c r="A842" s="0">
        <f>'Production Log'!A842</f>
        <v/>
      </c>
      <c r="B842" s="0">
        <f>'Production Log'!B842</f>
        <v/>
      </c>
      <c r="C842" s="0">
        <f>'Production Log'!F842</f>
        <v/>
      </c>
      <c r="D842" s="0">
        <f>'Production Log'!W842</f>
        <v/>
      </c>
      <c r="E842" s="0">
        <f>'Production Log'!X842</f>
        <v/>
      </c>
      <c r="F842" s="0">
        <f>'Production Log'!Y842</f>
        <v/>
      </c>
      <c r="G842" s="0">
        <f>'Production Log'!Z842</f>
        <v/>
      </c>
      <c r="H842" s="0">
        <f>'Production Log'!C842</f>
        <v/>
      </c>
      <c r="I842" s="0">
        <f>IF(B842="Sold", "yes", IF(LEN(F842)&gt;1,IF(LEN(G842)&gt;1,IF(LEN(E842)&gt;1,IF(LEN(D842)&gt;1,"yes","no"),"no"),"no") ,"no"))</f>
        <v/>
      </c>
      <c r="J842" s="0">
        <f>IF(B842="Issues","yes", IF(B842="Cosmetic Issue", "yes", IF(B842="Perf Issue", "yes","")))</f>
        <v/>
      </c>
      <c r="K842" s="0">
        <f>IF(B842="Dead", "yes","")</f>
        <v/>
      </c>
      <c r="L842" s="0">
        <f>IF(K842="yes", "Dead", IF(LEN(D842)&lt;2,"Loose", (IF(B842="Sold","Shipped",IF(I842="yes","Assembled","Bonded")))))</f>
        <v/>
      </c>
      <c r="M842" s="0">
        <f>if(L842="Shipped",L842, IF(L842="Loose", L842, if(J842="yes", CONCATENATE("Pending ", L842), IF(I842="yes", IF(B842="Internal", "Internal", L842), IF(L842="Bonded", L842, CONCATENATE(L842, " Bonded"))))))</f>
        <v/>
      </c>
      <c r="N842" s="0">
        <f>if(len(C842)&lt;2, "", if(H842="yes", "certified", IF(ISERROR(SEARCH("TE",C842)), "PMI", "TE")))</f>
        <v/>
      </c>
      <c r="O842" s="0">
        <f>IF(L842="Shipped",'Production Log'!K842,"")</f>
        <v/>
      </c>
      <c r="P842" s="0">
        <f>IF(ISERROR(SEARCH("Bonded", M842)), CONCATENATE(M842," ", N842), M842)</f>
        <v/>
      </c>
      <c r="Q842" s="0" t="s">
        <v>202</v>
      </c>
      <c r="R842" s="0">
        <f>'Production Log'!L842</f>
        <v/>
      </c>
      <c r="S842" s="0" t="s">
        <v>203</v>
      </c>
      <c r="T842" s="0">
        <f>'Production Log'!M842</f>
        <v/>
      </c>
      <c r="U842" s="204">
        <f>'Production Log'!K842</f>
        <v/>
      </c>
    </row>
    <row r="843">
      <c r="A843" s="0">
        <f>'Production Log'!A843</f>
        <v/>
      </c>
      <c r="B843" s="0">
        <f>'Production Log'!B843</f>
        <v/>
      </c>
      <c r="C843" s="0">
        <f>'Production Log'!F843</f>
        <v/>
      </c>
      <c r="D843" s="0">
        <f>'Production Log'!W843</f>
        <v/>
      </c>
      <c r="E843" s="0">
        <f>'Production Log'!X843</f>
        <v/>
      </c>
      <c r="F843" s="0">
        <f>'Production Log'!Y843</f>
        <v/>
      </c>
      <c r="G843" s="0">
        <f>'Production Log'!Z843</f>
        <v/>
      </c>
      <c r="H843" s="0">
        <f>'Production Log'!C843</f>
        <v/>
      </c>
      <c r="I843" s="0">
        <f>IF(B843="Sold", "yes", IF(LEN(F843)&gt;1,IF(LEN(G843)&gt;1,IF(LEN(E843)&gt;1,IF(LEN(D843)&gt;1,"yes","no"),"no"),"no") ,"no"))</f>
        <v/>
      </c>
      <c r="J843" s="0">
        <f>IF(B843="Issues","yes", IF(B843="Cosmetic Issue", "yes", IF(B843="Perf Issue", "yes","")))</f>
        <v/>
      </c>
      <c r="K843" s="0">
        <f>IF(B843="Dead", "yes","")</f>
        <v/>
      </c>
      <c r="L843" s="0">
        <f>IF(K843="yes", "Dead", IF(LEN(D843)&lt;2,"Loose", (IF(B843="Sold","Shipped",IF(I843="yes","Assembled","Bonded")))))</f>
        <v/>
      </c>
      <c r="M843" s="0">
        <f>if(L843="Shipped",L843, IF(L843="Loose", L843, if(J843="yes", CONCATENATE("Pending ", L843), IF(I843="yes", IF(B843="Internal", "Internal", L843), IF(L843="Bonded", L843, CONCATENATE(L843, " Bonded"))))))</f>
        <v/>
      </c>
      <c r="N843" s="0">
        <f>if(len(C843)&lt;2, "", if(H843="yes", "certified", IF(ISERROR(SEARCH("TE",C843)), "PMI", "TE")))</f>
        <v/>
      </c>
      <c r="O843" s="0">
        <f>IF(L843="Shipped",'Production Log'!K843,"")</f>
        <v/>
      </c>
      <c r="P843" s="0">
        <f>IF(ISERROR(SEARCH("Bonded", M843)), CONCATENATE(M843," ", N843), M843)</f>
        <v/>
      </c>
      <c r="Q843" s="0" t="s">
        <v>202</v>
      </c>
      <c r="R843" s="0">
        <f>'Production Log'!L843</f>
        <v/>
      </c>
      <c r="S843" s="0" t="s">
        <v>203</v>
      </c>
      <c r="T843" s="0">
        <f>'Production Log'!M843</f>
        <v/>
      </c>
      <c r="U843" s="204">
        <f>'Production Log'!K843</f>
        <v/>
      </c>
      <c r="V843" s="204" t="n">
        <v>98006435</v>
      </c>
    </row>
    <row r="844">
      <c r="A844" s="0">
        <f>'Production Log'!A844</f>
        <v/>
      </c>
      <c r="B844" s="0">
        <f>'Production Log'!B844</f>
        <v/>
      </c>
      <c r="C844" s="0">
        <f>'Production Log'!F844</f>
        <v/>
      </c>
      <c r="D844" s="0">
        <f>'Production Log'!W844</f>
        <v/>
      </c>
      <c r="E844" s="0">
        <f>'Production Log'!X844</f>
        <v/>
      </c>
      <c r="F844" s="0">
        <f>'Production Log'!Y844</f>
        <v/>
      </c>
      <c r="G844" s="0">
        <f>'Production Log'!Z844</f>
        <v/>
      </c>
      <c r="H844" s="0">
        <f>'Production Log'!C844</f>
        <v/>
      </c>
      <c r="I844" s="0">
        <f>IF(B844="Sold", "yes", IF(LEN(F844)&gt;1,IF(LEN(G844)&gt;1,IF(LEN(E844)&gt;1,IF(LEN(D844)&gt;1,"yes","no"),"no"),"no") ,"no"))</f>
        <v/>
      </c>
      <c r="J844" s="0">
        <f>IF(B844="Issues","yes", IF(B844="Cosmetic Issue", "yes", IF(B844="Perf Issue", "yes","")))</f>
        <v/>
      </c>
      <c r="K844" s="0">
        <f>IF(B844="Dead", "yes","")</f>
        <v/>
      </c>
      <c r="L844" s="0">
        <f>IF(K844="yes", "Dead", IF(LEN(D844)&lt;2,"Loose", (IF(B844="Sold","Shipped",IF(I844="yes","Assembled","Bonded")))))</f>
        <v/>
      </c>
      <c r="M844" s="0">
        <f>if(L844="Shipped",L844, IF(L844="Loose", L844, if(J844="yes", CONCATENATE("Pending ", L844), IF(I844="yes", IF(B844="Internal", "Internal", L844), IF(L844="Bonded", L844, CONCATENATE(L844, " Bonded"))))))</f>
        <v/>
      </c>
      <c r="N844" s="0">
        <f>if(len(C844)&lt;2, "", if(H844="yes", "certified", IF(ISERROR(SEARCH("TE",C844)), "PMI", "TE")))</f>
        <v/>
      </c>
      <c r="O844" s="0">
        <f>IF(L844="Shipped",'Production Log'!K844,"")</f>
        <v/>
      </c>
      <c r="P844" s="0">
        <f>IF(ISERROR(SEARCH("Bonded", M844)), CONCATENATE(M844," ", N844), M844)</f>
        <v/>
      </c>
      <c r="Q844" s="0" t="s">
        <v>202</v>
      </c>
      <c r="R844" s="0">
        <f>'Production Log'!L844</f>
        <v/>
      </c>
      <c r="S844" s="0" t="s">
        <v>203</v>
      </c>
      <c r="T844" s="0">
        <f>'Production Log'!M844</f>
        <v/>
      </c>
      <c r="U844" s="204">
        <f>'Production Log'!K844</f>
        <v/>
      </c>
      <c r="V844" s="204" t="n">
        <v>98006435</v>
      </c>
    </row>
    <row r="845">
      <c r="A845" s="0">
        <f>'Production Log'!A845</f>
        <v/>
      </c>
      <c r="B845" s="0">
        <f>'Production Log'!B845</f>
        <v/>
      </c>
      <c r="C845" s="0">
        <f>'Production Log'!F845</f>
        <v/>
      </c>
      <c r="D845" s="0">
        <f>'Production Log'!W845</f>
        <v/>
      </c>
      <c r="E845" s="0">
        <f>'Production Log'!X845</f>
        <v/>
      </c>
      <c r="F845" s="0">
        <f>'Production Log'!Y845</f>
        <v/>
      </c>
      <c r="G845" s="0">
        <f>'Production Log'!Z845</f>
        <v/>
      </c>
      <c r="H845" s="0">
        <f>'Production Log'!C845</f>
        <v/>
      </c>
      <c r="I845" s="0">
        <f>IF(B845="Sold", "yes", IF(LEN(F845)&gt;1,IF(LEN(G845)&gt;1,IF(LEN(E845)&gt;1,IF(LEN(D845)&gt;1,"yes","no"),"no"),"no") ,"no"))</f>
        <v/>
      </c>
      <c r="J845" s="0">
        <f>IF(B845="Issues","yes", IF(B845="Cosmetic Issue", "yes", IF(B845="Perf Issue", "yes","")))</f>
        <v/>
      </c>
      <c r="K845" s="0">
        <f>IF(B845="Dead", "yes","")</f>
        <v/>
      </c>
      <c r="L845" s="0">
        <f>IF(K845="yes", "Dead", IF(LEN(D845)&lt;2,"Loose", (IF(B845="Sold","Shipped",IF(I845="yes","Assembled","Bonded")))))</f>
        <v/>
      </c>
      <c r="M845" s="0">
        <f>if(L845="Shipped",L845, IF(L845="Loose", L845, if(J845="yes", CONCATENATE("Pending ", L845), IF(I845="yes", IF(B845="Internal", "Internal", L845), IF(L845="Bonded", L845, CONCATENATE(L845, " Bonded"))))))</f>
        <v/>
      </c>
      <c r="N845" s="0">
        <f>if(len(C845)&lt;2, "", if(H845="yes", "certified", IF(ISERROR(SEARCH("TE",C845)), "PMI", "TE")))</f>
        <v/>
      </c>
      <c r="O845" s="0">
        <f>IF(L845="Shipped",'Production Log'!K845,"")</f>
        <v/>
      </c>
      <c r="P845" s="0">
        <f>IF(ISERROR(SEARCH("Bonded", M845)), CONCATENATE(M845," ", N845), M845)</f>
        <v/>
      </c>
      <c r="Q845" s="0" t="s">
        <v>202</v>
      </c>
      <c r="R845" s="0">
        <f>'Production Log'!L845</f>
        <v/>
      </c>
      <c r="S845" s="0" t="s">
        <v>203</v>
      </c>
      <c r="T845" s="0">
        <f>'Production Log'!M845</f>
        <v/>
      </c>
      <c r="U845" s="204">
        <f>'Production Log'!K845</f>
        <v/>
      </c>
      <c r="V845" s="204" t="n">
        <v>98006435</v>
      </c>
    </row>
    <row r="846">
      <c r="A846" s="0">
        <f>'Production Log'!A846</f>
        <v/>
      </c>
      <c r="B846" s="0">
        <f>'Production Log'!B846</f>
        <v/>
      </c>
      <c r="C846" s="0">
        <f>'Production Log'!F846</f>
        <v/>
      </c>
      <c r="D846" s="0">
        <f>'Production Log'!W846</f>
        <v/>
      </c>
      <c r="E846" s="0">
        <f>'Production Log'!X846</f>
        <v/>
      </c>
      <c r="F846" s="0">
        <f>'Production Log'!Y846</f>
        <v/>
      </c>
      <c r="G846" s="0">
        <f>'Production Log'!Z846</f>
        <v/>
      </c>
      <c r="H846" s="0">
        <f>'Production Log'!C846</f>
        <v/>
      </c>
      <c r="I846" s="0">
        <f>IF(B846="Sold", "yes", IF(LEN(F846)&gt;1,IF(LEN(G846)&gt;1,IF(LEN(E846)&gt;1,IF(LEN(D846)&gt;1,"yes","no"),"no"),"no") ,"no"))</f>
        <v/>
      </c>
      <c r="J846" s="0">
        <f>IF(B846="Issues","yes", IF(B846="Cosmetic Issue", "yes", IF(B846="Perf Issue", "yes","")))</f>
        <v/>
      </c>
      <c r="K846" s="0">
        <f>IF(B846="Dead", "yes","")</f>
        <v/>
      </c>
      <c r="L846" s="0">
        <f>IF(K846="yes", "Dead", IF(LEN(D846)&lt;2,"Loose", (IF(B846="Sold","Shipped",IF(I846="yes","Assembled","Bonded")))))</f>
        <v/>
      </c>
      <c r="M846" s="0">
        <f>if(L846="Shipped",L846, IF(L846="Loose", L846, if(J846="yes", CONCATENATE("Pending ", L846), IF(I846="yes", IF(B846="Internal", "Internal", L846), IF(L846="Bonded", L846, CONCATENATE(L846, " Bonded"))))))</f>
        <v/>
      </c>
      <c r="N846" s="0">
        <f>if(len(C846)&lt;2, "", if(H846="yes", "certified", IF(ISERROR(SEARCH("TE",C846)), "PMI", "TE")))</f>
        <v/>
      </c>
      <c r="O846" s="0">
        <f>IF(L846="Shipped",'Production Log'!K846,"")</f>
        <v/>
      </c>
      <c r="P846" s="0">
        <f>IF(ISERROR(SEARCH("Bonded", M846)), CONCATENATE(M846," ", N846), M846)</f>
        <v/>
      </c>
      <c r="Q846" s="0" t="s">
        <v>202</v>
      </c>
      <c r="R846" s="0">
        <f>'Production Log'!L846</f>
        <v/>
      </c>
      <c r="S846" s="0" t="s">
        <v>203</v>
      </c>
      <c r="T846" s="0">
        <f>'Production Log'!M846</f>
        <v/>
      </c>
      <c r="U846" s="204">
        <f>'Production Log'!K846</f>
        <v/>
      </c>
      <c r="V846" s="204" t="n">
        <v>98006435</v>
      </c>
    </row>
    <row r="847">
      <c r="A847" s="0">
        <f>'Production Log'!A847</f>
        <v/>
      </c>
      <c r="B847" s="0">
        <f>'Production Log'!B847</f>
        <v/>
      </c>
      <c r="C847" s="0">
        <f>'Production Log'!F847</f>
        <v/>
      </c>
      <c r="D847" s="0">
        <f>'Production Log'!W847</f>
        <v/>
      </c>
      <c r="E847" s="0">
        <f>'Production Log'!X847</f>
        <v/>
      </c>
      <c r="F847" s="0">
        <f>'Production Log'!Y847</f>
        <v/>
      </c>
      <c r="G847" s="0">
        <f>'Production Log'!Z847</f>
        <v/>
      </c>
      <c r="H847" s="0">
        <f>'Production Log'!C847</f>
        <v/>
      </c>
      <c r="I847" s="0">
        <f>IF(B847="Sold", "yes", IF(LEN(F847)&gt;1,IF(LEN(G847)&gt;1,IF(LEN(E847)&gt;1,IF(LEN(D847)&gt;1,"yes","no"),"no"),"no") ,"no"))</f>
        <v/>
      </c>
      <c r="J847" s="0">
        <f>IF(B847="Issues","yes", IF(B847="Cosmetic Issue", "yes", IF(B847="Perf Issue", "yes","")))</f>
        <v/>
      </c>
      <c r="K847" s="0">
        <f>IF(B847="Dead", "yes","")</f>
        <v/>
      </c>
      <c r="L847" s="0">
        <f>IF(K847="yes", "Dead", IF(LEN(D847)&lt;2,"Loose", (IF(B847="Sold","Shipped",IF(I847="yes","Assembled","Bonded")))))</f>
        <v/>
      </c>
      <c r="M847" s="0">
        <f>if(L847="Shipped",L847, IF(L847="Loose", L847, if(J847="yes", CONCATENATE("Pending ", L847), IF(I847="yes", IF(B847="Internal", "Internal", L847), IF(L847="Bonded", L847, CONCATENATE(L847, " Bonded"))))))</f>
        <v/>
      </c>
      <c r="N847" s="0">
        <f>if(len(C847)&lt;2, "", if(H847="yes", "certified", IF(ISERROR(SEARCH("TE",C847)), "PMI", "TE")))</f>
        <v/>
      </c>
      <c r="O847" s="0">
        <f>IF(L847="Shipped",'Production Log'!K847,"")</f>
        <v/>
      </c>
      <c r="P847" s="0">
        <f>IF(ISERROR(SEARCH("Bonded", M847)), CONCATENATE(M847," ", N847), M847)</f>
        <v/>
      </c>
      <c r="Q847" s="0" t="s">
        <v>202</v>
      </c>
      <c r="R847" s="0">
        <f>'Production Log'!L847</f>
        <v/>
      </c>
      <c r="S847" s="0" t="s">
        <v>203</v>
      </c>
      <c r="T847" s="0">
        <f>'Production Log'!M847</f>
        <v/>
      </c>
      <c r="U847" s="204">
        <f>'Production Log'!K847</f>
        <v/>
      </c>
      <c r="V847" s="204" t="n">
        <v>98006435</v>
      </c>
    </row>
    <row r="848">
      <c r="A848" s="0">
        <f>'Production Log'!A848</f>
        <v/>
      </c>
      <c r="B848" s="0">
        <f>'Production Log'!B848</f>
        <v/>
      </c>
      <c r="C848" s="0">
        <f>'Production Log'!F848</f>
        <v/>
      </c>
      <c r="D848" s="0">
        <f>'Production Log'!W848</f>
        <v/>
      </c>
      <c r="E848" s="0">
        <f>'Production Log'!X848</f>
        <v/>
      </c>
      <c r="F848" s="0">
        <f>'Production Log'!Y848</f>
        <v/>
      </c>
      <c r="G848" s="0">
        <f>'Production Log'!Z848</f>
        <v/>
      </c>
      <c r="H848" s="0">
        <f>'Production Log'!C848</f>
        <v/>
      </c>
      <c r="I848" s="0">
        <f>IF(B848="Sold", "yes", IF(LEN(F848)&gt;1,IF(LEN(G848)&gt;1,IF(LEN(E848)&gt;1,IF(LEN(D848)&gt;1,"yes","no"),"no"),"no") ,"no"))</f>
        <v/>
      </c>
      <c r="J848" s="0">
        <f>IF(B848="Issues","yes", IF(B848="Cosmetic Issue", "yes", IF(B848="Perf Issue", "yes","")))</f>
        <v/>
      </c>
      <c r="K848" s="0">
        <f>IF(B848="Dead", "yes","")</f>
        <v/>
      </c>
      <c r="L848" s="0">
        <f>IF(K848="yes", "Dead", IF(LEN(D848)&lt;2,"Loose", (IF(B848="Sold","Shipped",IF(I848="yes","Assembled","Bonded")))))</f>
        <v/>
      </c>
      <c r="M848" s="0">
        <f>if(L848="Shipped",L848, IF(L848="Loose", L848, if(J848="yes", CONCATENATE("Pending ", L848), IF(I848="yes", IF(B848="Internal", "Internal", L848), IF(L848="Bonded", L848, CONCATENATE(L848, " Bonded"))))))</f>
        <v/>
      </c>
      <c r="N848" s="0">
        <f>if(len(C848)&lt;2, "", if(H848="yes", "certified", IF(ISERROR(SEARCH("TE",C848)), "PMI", "TE")))</f>
        <v/>
      </c>
      <c r="O848" s="0">
        <f>IF(L848="Shipped",'Production Log'!K848,"")</f>
        <v/>
      </c>
      <c r="P848" s="0">
        <f>IF(ISERROR(SEARCH("Bonded", M848)), CONCATENATE(M848," ", N848), M848)</f>
        <v/>
      </c>
      <c r="Q848" s="0" t="s">
        <v>202</v>
      </c>
      <c r="R848" s="0">
        <f>'Production Log'!L848</f>
        <v/>
      </c>
      <c r="S848" s="0" t="s">
        <v>203</v>
      </c>
      <c r="T848" s="0">
        <f>'Production Log'!M848</f>
        <v/>
      </c>
      <c r="U848" s="204">
        <f>'Production Log'!K848</f>
        <v/>
      </c>
      <c r="V848" s="204" t="n">
        <v>98006435</v>
      </c>
    </row>
    <row r="849">
      <c r="A849" s="0">
        <f>'Production Log'!A849</f>
        <v/>
      </c>
      <c r="B849" s="0">
        <f>'Production Log'!B849</f>
        <v/>
      </c>
      <c r="C849" s="0">
        <f>'Production Log'!F849</f>
        <v/>
      </c>
      <c r="D849" s="0">
        <f>'Production Log'!W849</f>
        <v/>
      </c>
      <c r="E849" s="0">
        <f>'Production Log'!X849</f>
        <v/>
      </c>
      <c r="F849" s="0">
        <f>'Production Log'!Y849</f>
        <v/>
      </c>
      <c r="G849" s="0">
        <f>'Production Log'!Z849</f>
        <v/>
      </c>
      <c r="H849" s="0">
        <f>'Production Log'!C849</f>
        <v/>
      </c>
      <c r="I849" s="0">
        <f>IF(B849="Sold", "yes", IF(LEN(F849)&gt;1,IF(LEN(G849)&gt;1,IF(LEN(E849)&gt;1,IF(LEN(D849)&gt;1,"yes","no"),"no"),"no") ,"no"))</f>
        <v/>
      </c>
      <c r="J849" s="0">
        <f>IF(B849="Issues","yes", IF(B849="Cosmetic Issue", "yes", IF(B849="Perf Issue", "yes","")))</f>
        <v/>
      </c>
      <c r="K849" s="0">
        <f>IF(B849="Dead", "yes","")</f>
        <v/>
      </c>
      <c r="L849" s="0">
        <f>IF(K849="yes", "Dead", IF(LEN(D849)&lt;2,"Loose", (IF(B849="Sold","Shipped",IF(I849="yes","Assembled","Bonded")))))</f>
        <v/>
      </c>
      <c r="M849" s="0">
        <f>if(L849="Shipped",L849, IF(L849="Loose", L849, if(J849="yes", CONCATENATE("Pending ", L849), IF(I849="yes", IF(B849="Internal", "Internal", L849), IF(L849="Bonded", L849, CONCATENATE(L849, " Bonded"))))))</f>
        <v/>
      </c>
      <c r="N849" s="0">
        <f>if(len(C849)&lt;2, "", if(H849="yes", "certified", IF(ISERROR(SEARCH("TE",C849)), "PMI", "TE")))</f>
        <v/>
      </c>
      <c r="O849" s="0">
        <f>IF(L849="Shipped",'Production Log'!K849,"")</f>
        <v/>
      </c>
      <c r="P849" s="0">
        <f>IF(ISERROR(SEARCH("Bonded", M849)), CONCATENATE(M849," ", N849), M849)</f>
        <v/>
      </c>
      <c r="Q849" s="0" t="s">
        <v>202</v>
      </c>
      <c r="R849" s="0">
        <f>'Production Log'!L849</f>
        <v/>
      </c>
      <c r="S849" s="0" t="s">
        <v>203</v>
      </c>
      <c r="T849" s="0">
        <f>'Production Log'!M849</f>
        <v/>
      </c>
      <c r="U849" s="204">
        <f>'Production Log'!K849</f>
        <v/>
      </c>
      <c r="V849" s="204" t="s">
        <v>204</v>
      </c>
      <c r="Y849" s="204" t="s">
        <v>205</v>
      </c>
    </row>
    <row r="850">
      <c r="A850" s="0">
        <f>'Production Log'!A850</f>
        <v/>
      </c>
      <c r="B850" s="0">
        <f>'Production Log'!B850</f>
        <v/>
      </c>
      <c r="C850" s="0">
        <f>'Production Log'!F850</f>
        <v/>
      </c>
      <c r="D850" s="0">
        <f>'Production Log'!W850</f>
        <v/>
      </c>
      <c r="E850" s="0">
        <f>'Production Log'!X850</f>
        <v/>
      </c>
      <c r="F850" s="0">
        <f>'Production Log'!Y850</f>
        <v/>
      </c>
      <c r="G850" s="0">
        <f>'Production Log'!Z850</f>
        <v/>
      </c>
      <c r="H850" s="0">
        <f>'Production Log'!C850</f>
        <v/>
      </c>
      <c r="I850" s="0">
        <f>IF(B850="Sold", "yes", IF(LEN(F850)&gt;1,IF(LEN(G850)&gt;1,IF(LEN(E850)&gt;1,IF(LEN(D850)&gt;1,"yes","no"),"no"),"no") ,"no"))</f>
        <v/>
      </c>
      <c r="J850" s="0">
        <f>IF(B850="Issues","yes", IF(B850="Cosmetic Issue", "yes", IF(B850="Perf Issue", "yes","")))</f>
        <v/>
      </c>
      <c r="K850" s="0">
        <f>IF(B850="Dead", "yes","")</f>
        <v/>
      </c>
      <c r="L850" s="0">
        <f>IF(K850="yes", "Dead", IF(LEN(D850)&lt;2,"Loose", (IF(B850="Sold","Shipped",IF(I850="yes","Assembled","Bonded")))))</f>
        <v/>
      </c>
      <c r="M850" s="0">
        <f>if(L850="Shipped",L850, IF(L850="Loose", L850, if(J850="yes", CONCATENATE("Pending ", L850), IF(I850="yes", IF(B850="Internal", "Internal", L850), IF(L850="Bonded", L850, CONCATENATE(L850, " Bonded"))))))</f>
        <v/>
      </c>
      <c r="N850" s="0">
        <f>if(len(C850)&lt;2, "", if(H850="yes", "certified", IF(ISERROR(SEARCH("TE",C850)), "PMI", "TE")))</f>
        <v/>
      </c>
      <c r="O850" s="0">
        <f>IF(L850="Shipped",'Production Log'!K850,"")</f>
        <v/>
      </c>
      <c r="P850" s="0">
        <f>IF(ISERROR(SEARCH("Bonded", M850)), CONCATENATE(M850," ", N850), M850)</f>
        <v/>
      </c>
      <c r="Q850" s="0" t="s">
        <v>202</v>
      </c>
      <c r="R850" s="0">
        <f>'Production Log'!L850</f>
        <v/>
      </c>
      <c r="S850" s="0" t="s">
        <v>203</v>
      </c>
      <c r="T850" s="0">
        <f>'Production Log'!M850</f>
        <v/>
      </c>
      <c r="U850" s="204">
        <f>'Production Log'!K850</f>
        <v/>
      </c>
      <c r="V850" s="204" t="n">
        <v>98006435</v>
      </c>
    </row>
    <row r="851">
      <c r="A851" s="0">
        <f>'Production Log'!A851</f>
        <v/>
      </c>
      <c r="B851" s="0">
        <f>'Production Log'!B851</f>
        <v/>
      </c>
      <c r="C851" s="0">
        <f>'Production Log'!F851</f>
        <v/>
      </c>
      <c r="D851" s="0">
        <f>'Production Log'!W851</f>
        <v/>
      </c>
      <c r="E851" s="0">
        <f>'Production Log'!X851</f>
        <v/>
      </c>
      <c r="F851" s="0">
        <f>'Production Log'!Y851</f>
        <v/>
      </c>
      <c r="G851" s="0">
        <f>'Production Log'!Z851</f>
        <v/>
      </c>
      <c r="H851" s="0">
        <f>'Production Log'!C851</f>
        <v/>
      </c>
      <c r="I851" s="0">
        <f>IF(B851="Sold", "yes", IF(LEN(F851)&gt;1,IF(LEN(G851)&gt;1,IF(LEN(E851)&gt;1,IF(LEN(D851)&gt;1,"yes","no"),"no"),"no") ,"no"))</f>
        <v/>
      </c>
      <c r="J851" s="0">
        <f>IF(B851="Issues","yes", IF(B851="Cosmetic Issue", "yes", IF(B851="Perf Issue", "yes","")))</f>
        <v/>
      </c>
      <c r="K851" s="0">
        <f>IF(B851="Dead", "yes","")</f>
        <v/>
      </c>
      <c r="L851" s="0">
        <f>IF(K851="yes", "Dead", IF(LEN(D851)&lt;2,"Loose", (IF(B851="Sold","Shipped",IF(I851="yes","Assembled","Bonded")))))</f>
        <v/>
      </c>
      <c r="M851" s="0">
        <f>if(L851="Shipped",L851, IF(L851="Loose", L851, if(J851="yes", CONCATENATE("Pending ", L851), IF(I851="yes", IF(B851="Internal", "Internal", L851), IF(L851="Bonded", L851, CONCATENATE(L851, " Bonded"))))))</f>
        <v/>
      </c>
      <c r="N851" s="0">
        <f>if(len(C851)&lt;2, "", if(H851="yes", "certified", IF(ISERROR(SEARCH("TE",C851)), "PMI", "TE")))</f>
        <v/>
      </c>
      <c r="O851" s="0">
        <f>IF(L851="Shipped",'Production Log'!K851,"")</f>
        <v/>
      </c>
      <c r="P851" s="0">
        <f>IF(ISERROR(SEARCH("Bonded", M851)), CONCATENATE(M851," ", N851), M851)</f>
        <v/>
      </c>
      <c r="Q851" s="0" t="s">
        <v>202</v>
      </c>
      <c r="R851" s="0">
        <f>'Production Log'!L851</f>
        <v/>
      </c>
      <c r="S851" s="0" t="s">
        <v>203</v>
      </c>
      <c r="T851" s="0">
        <f>'Production Log'!M851</f>
        <v/>
      </c>
      <c r="U851" s="204">
        <f>'Production Log'!K851</f>
        <v/>
      </c>
      <c r="V851" s="204" t="n">
        <v>98006435</v>
      </c>
    </row>
    <row r="852">
      <c r="A852" s="0">
        <f>'Production Log'!A852</f>
        <v/>
      </c>
      <c r="B852" s="0">
        <f>'Production Log'!B852</f>
        <v/>
      </c>
      <c r="C852" s="0">
        <f>'Production Log'!F852</f>
        <v/>
      </c>
      <c r="D852" s="0">
        <f>'Production Log'!W852</f>
        <v/>
      </c>
      <c r="E852" s="0">
        <f>'Production Log'!X852</f>
        <v/>
      </c>
      <c r="F852" s="0">
        <f>'Production Log'!Y852</f>
        <v/>
      </c>
      <c r="G852" s="0">
        <f>'Production Log'!Z852</f>
        <v/>
      </c>
      <c r="H852" s="0">
        <f>'Production Log'!C852</f>
        <v/>
      </c>
      <c r="I852" s="0">
        <f>IF(B852="Sold", "yes", IF(LEN(F852)&gt;1,IF(LEN(G852)&gt;1,IF(LEN(E852)&gt;1,IF(LEN(D852)&gt;1,"yes","no"),"no"),"no") ,"no"))</f>
        <v/>
      </c>
      <c r="J852" s="0">
        <f>IF(B852="Issues","yes", IF(B852="Cosmetic Issue", "yes", IF(B852="Perf Issue", "yes","")))</f>
        <v/>
      </c>
      <c r="K852" s="0">
        <f>IF(B852="Dead", "yes","")</f>
        <v/>
      </c>
      <c r="L852" s="0">
        <f>IF(K852="yes", "Dead", IF(LEN(D852)&lt;2,"Loose", (IF(B852="Sold","Shipped",IF(I852="yes","Assembled","Bonded")))))</f>
        <v/>
      </c>
      <c r="M852" s="0">
        <f>if(L852="Shipped",L852, IF(L852="Loose", L852, if(J852="yes", CONCATENATE("Pending ", L852), IF(I852="yes", IF(B852="Internal", "Internal", L852), IF(L852="Bonded", L852, CONCATENATE(L852, " Bonded"))))))</f>
        <v/>
      </c>
      <c r="N852" s="0">
        <f>if(len(C852)&lt;2, "", if(H852="yes", "certified", IF(ISERROR(SEARCH("TE",C852)), "PMI", "TE")))</f>
        <v/>
      </c>
      <c r="O852" s="0">
        <f>IF(L852="Shipped",'Production Log'!K852,"")</f>
        <v/>
      </c>
      <c r="P852" s="0">
        <f>IF(ISERROR(SEARCH("Bonded", M852)), CONCATENATE(M852," ", N852), M852)</f>
        <v/>
      </c>
      <c r="Q852" s="0" t="s">
        <v>202</v>
      </c>
      <c r="R852" s="0">
        <f>'Production Log'!L852</f>
        <v/>
      </c>
      <c r="S852" s="0" t="s">
        <v>203</v>
      </c>
      <c r="T852" s="0">
        <f>'Production Log'!M852</f>
        <v/>
      </c>
      <c r="U852" s="204">
        <f>'Production Log'!K852</f>
        <v/>
      </c>
      <c r="V852" s="204" t="n">
        <v>98006435</v>
      </c>
    </row>
    <row r="853">
      <c r="A853" s="0">
        <f>'Production Log'!A853</f>
        <v/>
      </c>
      <c r="B853" s="0">
        <f>'Production Log'!B853</f>
        <v/>
      </c>
      <c r="C853" s="0">
        <f>'Production Log'!F852</f>
        <v/>
      </c>
      <c r="D853" s="0">
        <f>'Production Log'!W852</f>
        <v/>
      </c>
      <c r="E853" s="0">
        <f>'Production Log'!X852</f>
        <v/>
      </c>
      <c r="F853" s="0">
        <f>'Production Log'!Y852</f>
        <v/>
      </c>
      <c r="G853" s="0">
        <f>'Production Log'!Z852</f>
        <v/>
      </c>
      <c r="H853" s="0">
        <f>'Production Log'!C852</f>
        <v/>
      </c>
      <c r="I853" s="0">
        <f>IF(B853="Sold", "yes", IF(LEN(F853)&gt;1,IF(LEN(G853)&gt;1,IF(LEN(E853)&gt;1,IF(LEN(D853)&gt;1,"yes","no"),"no"),"no") ,"no"))</f>
        <v/>
      </c>
      <c r="J853" s="0">
        <f>IF(B853="Issues","yes", IF(B853="Cosmetic Issue", "yes", IF(B853="Perf Issue", "yes","")))</f>
        <v/>
      </c>
      <c r="K853" s="0">
        <f>IF(B853="Dead", "yes","")</f>
        <v/>
      </c>
      <c r="L853" s="0">
        <f>IF(K853="yes", "Dead", IF(LEN(D853)&lt;2,"Loose", (IF(B853="Sold","Shipped",IF(I853="yes","Assembled","Bonded")))))</f>
        <v/>
      </c>
      <c r="M853" s="0">
        <f>if(L853="Shipped",L853, IF(L853="Loose", L853, if(J853="yes", CONCATENATE("Pending ", L853), IF(I853="yes", IF(B853="Internal", "Internal", L853), IF(L853="Bonded", L853, CONCATENATE(L853, " Bonded"))))))</f>
        <v/>
      </c>
      <c r="N853" s="0">
        <f>if(len(C853)&lt;2, "", if(H853="yes", "certified", IF(ISERROR(SEARCH("TE",C853)), "PMI", "TE")))</f>
        <v/>
      </c>
      <c r="O853" s="0">
        <f>IF(L853="Shipped",'Production Log'!K852,"")</f>
        <v/>
      </c>
      <c r="P853" s="0">
        <f>IF(ISERROR(SEARCH("Bonded", M853)), CONCATENATE(M853," ", N853), M853)</f>
        <v/>
      </c>
      <c r="Q853" s="0" t="s">
        <v>202</v>
      </c>
      <c r="R853" s="0">
        <f>'Production Log'!L853</f>
        <v/>
      </c>
      <c r="S853" s="0" t="s">
        <v>203</v>
      </c>
      <c r="T853" s="0">
        <f>'Production Log'!M853</f>
        <v/>
      </c>
      <c r="U853" s="204">
        <f>'Production Log'!K853</f>
        <v/>
      </c>
      <c r="V853" s="204" t="n">
        <v>98006435</v>
      </c>
    </row>
    <row r="854">
      <c r="A854" s="0">
        <f>'Production Log'!A854</f>
        <v/>
      </c>
      <c r="B854" s="0">
        <f>'Production Log'!B854</f>
        <v/>
      </c>
      <c r="C854" s="0">
        <f>'Production Log'!F854</f>
        <v/>
      </c>
      <c r="D854" s="0">
        <f>'Production Log'!W854</f>
        <v/>
      </c>
      <c r="E854" s="0">
        <f>'Production Log'!X854</f>
        <v/>
      </c>
      <c r="F854" s="0">
        <f>'Production Log'!Y854</f>
        <v/>
      </c>
      <c r="G854" s="0">
        <f>'Production Log'!Z854</f>
        <v/>
      </c>
      <c r="H854" s="0">
        <f>'Production Log'!C854</f>
        <v/>
      </c>
      <c r="I854" s="0">
        <f>IF(B854="Sold", "yes", IF(LEN(F854)&gt;1,IF(LEN(G854)&gt;1,IF(LEN(E854)&gt;1,IF(LEN(D854)&gt;1,"yes","no"),"no"),"no") ,"no"))</f>
        <v/>
      </c>
      <c r="J854" s="0">
        <f>IF(B854="Issues","yes", IF(B854="Cosmetic Issue", "yes", IF(B854="Perf Issue", "yes","")))</f>
        <v/>
      </c>
      <c r="K854" s="0">
        <f>IF(B854="Dead", "yes","")</f>
        <v/>
      </c>
      <c r="L854" s="0">
        <f>IF(K854="yes", "Dead", IF(LEN(D854)&lt;2,"Loose", (IF(B854="Sold","Shipped",IF(I854="yes","Assembled","Bonded")))))</f>
        <v/>
      </c>
      <c r="M854" s="0">
        <f>if(L854="Shipped",L854, IF(L854="Loose", L854, if(J854="yes", CONCATENATE("Pending ", L854), IF(I854="yes", IF(B854="Internal", "Internal", L854), IF(L854="Bonded", L854, CONCATENATE(L854, " Bonded"))))))</f>
        <v/>
      </c>
      <c r="N854" s="0">
        <f>if(len(C854)&lt;2, "", if(H854="yes", "certified", IF(ISERROR(SEARCH("TE",C854)), "PMI", "TE")))</f>
        <v/>
      </c>
      <c r="O854" s="0">
        <f>IF(L854="Shipped",'Production Log'!K854,"")</f>
        <v/>
      </c>
      <c r="P854" s="0">
        <f>IF(ISERROR(SEARCH("Bonded", M854)), CONCATENATE(M854," ", N854), M854)</f>
        <v/>
      </c>
      <c r="Q854" s="0" t="s">
        <v>202</v>
      </c>
      <c r="R854" s="0">
        <f>'Production Log'!L854</f>
        <v/>
      </c>
      <c r="S854" s="0" t="s">
        <v>203</v>
      </c>
      <c r="T854" s="0">
        <f>'Production Log'!M854</f>
        <v/>
      </c>
      <c r="U854" s="204">
        <f>'Production Log'!K854</f>
        <v/>
      </c>
      <c r="V854" s="204" t="n">
        <v>98006435</v>
      </c>
    </row>
    <row r="855">
      <c r="A855" s="0">
        <f>'Production Log'!A855</f>
        <v/>
      </c>
      <c r="B855" s="0">
        <f>'Production Log'!B855</f>
        <v/>
      </c>
      <c r="C855" s="0">
        <f>'Production Log'!F855</f>
        <v/>
      </c>
      <c r="D855" s="0">
        <f>'Production Log'!W855</f>
        <v/>
      </c>
      <c r="E855" s="0">
        <f>'Production Log'!X855</f>
        <v/>
      </c>
      <c r="F855" s="0">
        <f>'Production Log'!Y855</f>
        <v/>
      </c>
      <c r="G855" s="0">
        <f>'Production Log'!Z855</f>
        <v/>
      </c>
      <c r="H855" s="0">
        <f>'Production Log'!C855</f>
        <v/>
      </c>
      <c r="I855" s="0">
        <f>IF(B855="Sold", "yes", IF(LEN(F855)&gt;1,IF(LEN(G855)&gt;1,IF(LEN(E855)&gt;1,IF(LEN(D855)&gt;1,"yes","no"),"no"),"no") ,"no"))</f>
        <v/>
      </c>
      <c r="J855" s="0">
        <f>IF(B855="Issues","yes", IF(B855="Cosmetic Issue", "yes", IF(B855="Perf Issue", "yes","")))</f>
        <v/>
      </c>
      <c r="K855" s="0">
        <f>IF(B855="Dead", "yes","")</f>
        <v/>
      </c>
      <c r="L855" s="0">
        <f>IF(K855="yes", "Dead", IF(LEN(D855)&lt;2,"Loose", (IF(B855="Sold","Shipped",IF(I855="yes","Assembled","Bonded")))))</f>
        <v/>
      </c>
      <c r="M855" s="0">
        <f>if(L855="Shipped",L855, IF(L855="Loose", L855, if(J855="yes", CONCATENATE("Pending ", L855), IF(I855="yes", IF(B855="Internal", "Internal", L855), IF(L855="Bonded", L855, CONCATENATE(L855, " Bonded"))))))</f>
        <v/>
      </c>
      <c r="N855" s="0">
        <f>if(len(C855)&lt;2, "", if(H855="yes", "certified", IF(ISERROR(SEARCH("TE",C855)), "PMI", "TE")))</f>
        <v/>
      </c>
      <c r="O855" s="0">
        <f>IF(L855="Shipped",'Production Log'!K855,"")</f>
        <v/>
      </c>
      <c r="P855" s="0">
        <f>IF(ISERROR(SEARCH("Bonded", M855)), CONCATENATE(M855," ", N855), M855)</f>
        <v/>
      </c>
      <c r="Q855" s="0" t="s">
        <v>165</v>
      </c>
      <c r="R855" s="0">
        <f>'Production Log'!L855</f>
        <v/>
      </c>
      <c r="S855" s="0" t="s">
        <v>169</v>
      </c>
      <c r="T855" s="0">
        <f>'Production Log'!M855</f>
        <v/>
      </c>
      <c r="U855" s="204">
        <f>'Production Log'!K855</f>
        <v/>
      </c>
      <c r="Y855" s="0" t="s">
        <v>206</v>
      </c>
    </row>
    <row r="856">
      <c r="A856" s="0">
        <f>'Production Log'!A856</f>
        <v/>
      </c>
      <c r="B856" s="0">
        <f>'Production Log'!B856</f>
        <v/>
      </c>
      <c r="C856" s="0">
        <f>'Production Log'!F856</f>
        <v/>
      </c>
      <c r="D856" s="0">
        <f>'Production Log'!W856</f>
        <v/>
      </c>
      <c r="E856" s="0">
        <f>'Production Log'!X856</f>
        <v/>
      </c>
      <c r="F856" s="0">
        <f>'Production Log'!Y856</f>
        <v/>
      </c>
      <c r="G856" s="0">
        <f>'Production Log'!Z856</f>
        <v/>
      </c>
      <c r="H856" s="0">
        <f>'Production Log'!C856</f>
        <v/>
      </c>
      <c r="I856" s="0">
        <f>IF(B856="Sold", "yes", IF(LEN(F856)&gt;1,IF(LEN(G856)&gt;1,IF(LEN(E856)&gt;1,IF(LEN(D856)&gt;1,"yes","no"),"no"),"no") ,"no"))</f>
        <v/>
      </c>
      <c r="J856" s="0">
        <f>IF(B856="Issues","yes", IF(B856="Cosmetic Issue", "yes", IF(B856="Perf Issue", "yes","")))</f>
        <v/>
      </c>
      <c r="K856" s="0">
        <f>IF(B856="Dead", "yes","")</f>
        <v/>
      </c>
      <c r="L856" s="0">
        <f>IF(K856="yes", "Dead", IF(LEN(D856)&lt;2,"Loose", (IF(B856="Sold","Shipped",IF(I856="yes","Assembled","Bonded")))))</f>
        <v/>
      </c>
      <c r="M856" s="0">
        <f>if(L856="Shipped",L856, IF(L856="Loose", L856, if(J856="yes", CONCATENATE("Pending ", L856), IF(I856="yes", IF(B856="Internal", "Internal", L856), IF(L856="Bonded", L856, CONCATENATE(L856, " Bonded"))))))</f>
        <v/>
      </c>
      <c r="N856" s="0">
        <f>if(len(C856)&lt;2, "", if(H856="yes", "certified", IF(ISERROR(SEARCH("TE",C856)), "PMI", "TE")))</f>
        <v/>
      </c>
      <c r="O856" s="0">
        <f>IF(L856="Shipped",'Production Log'!K856,"")</f>
        <v/>
      </c>
      <c r="P856" s="0">
        <f>IF(ISERROR(SEARCH("Bonded", M856)), CONCATENATE(M856," ", N856), M856)</f>
        <v/>
      </c>
      <c r="Q856" s="0" t="s">
        <v>165</v>
      </c>
      <c r="R856" s="0">
        <f>'Production Log'!L856</f>
        <v/>
      </c>
      <c r="S856" s="0" t="s">
        <v>117</v>
      </c>
      <c r="T856" s="0">
        <f>'Production Log'!M856</f>
        <v/>
      </c>
      <c r="U856" s="204">
        <f>'Production Log'!K856</f>
        <v/>
      </c>
      <c r="V856" s="204" t="n">
        <v>98006435</v>
      </c>
      <c r="Y856" s="0" t="s">
        <v>180</v>
      </c>
    </row>
    <row r="857">
      <c r="A857" s="0">
        <f>'Production Log'!A857</f>
        <v/>
      </c>
      <c r="B857" s="0">
        <f>'Production Log'!B857</f>
        <v/>
      </c>
      <c r="C857" s="0">
        <f>'Production Log'!F857</f>
        <v/>
      </c>
      <c r="D857" s="0">
        <f>'Production Log'!W857</f>
        <v/>
      </c>
      <c r="E857" s="0">
        <f>'Production Log'!X857</f>
        <v/>
      </c>
      <c r="F857" s="0">
        <f>'Production Log'!Y857</f>
        <v/>
      </c>
      <c r="G857" s="0">
        <f>'Production Log'!Z857</f>
        <v/>
      </c>
      <c r="H857" s="0">
        <f>'Production Log'!C857</f>
        <v/>
      </c>
      <c r="I857" s="0">
        <f>IF(B857="Sold", "yes", IF(LEN(F857)&gt;1,IF(LEN(G857)&gt;1,IF(LEN(E857)&gt;1,IF(LEN(D857)&gt;1,"yes","no"),"no"),"no") ,"no"))</f>
        <v/>
      </c>
      <c r="J857" s="0">
        <f>IF(B857="Issues","yes", IF(B857="Cosmetic Issue", "yes", IF(B857="Perf Issue", "yes","")))</f>
        <v/>
      </c>
      <c r="K857" s="0">
        <f>IF(B857="Dead", "yes","")</f>
        <v/>
      </c>
      <c r="L857" s="0">
        <f>IF(K857="yes", "Dead", IF(LEN(D857)&lt;2,"Loose", (IF(B857="Sold","Shipped",IF(I857="yes","Assembled","Bonded")))))</f>
        <v/>
      </c>
      <c r="M857" s="0">
        <f>if(L857="Shipped",L857, IF(L857="Loose", L857, if(J857="yes", CONCATENATE("Pending ", L857), IF(I857="yes", IF(B857="Internal", "Internal", L857), IF(L857="Bonded", L857, CONCATENATE(L857, " Bonded"))))))</f>
        <v/>
      </c>
      <c r="N857" s="0">
        <f>if(len(C857)&lt;2, "", if(H857="yes", "certified", IF(ISERROR(SEARCH("TE",C857)), "PMI", "TE")))</f>
        <v/>
      </c>
      <c r="O857" s="0">
        <f>IF(L857="Shipped",'Production Log'!K857,"")</f>
        <v/>
      </c>
      <c r="P857" s="0">
        <f>IF(ISERROR(SEARCH("Bonded", M857)), CONCATENATE(M857," ", N857), M857)</f>
        <v/>
      </c>
      <c r="Q857" s="0" t="s">
        <v>165</v>
      </c>
      <c r="R857" s="0">
        <f>'Production Log'!L857</f>
        <v/>
      </c>
      <c r="S857" s="0" t="s">
        <v>117</v>
      </c>
      <c r="T857" s="0">
        <f>'Production Log'!M857</f>
        <v/>
      </c>
      <c r="U857" s="204">
        <f>'Production Log'!K857</f>
        <v/>
      </c>
      <c r="V857" s="204" t="n">
        <v>98006435</v>
      </c>
      <c r="Y857" s="0" t="s">
        <v>180</v>
      </c>
    </row>
    <row r="858">
      <c r="A858" s="0">
        <f>'Production Log'!A858</f>
        <v/>
      </c>
      <c r="B858" s="0">
        <f>'Production Log'!B858</f>
        <v/>
      </c>
      <c r="C858" s="0">
        <f>'Production Log'!F858</f>
        <v/>
      </c>
      <c r="D858" s="0">
        <f>'Production Log'!W858</f>
        <v/>
      </c>
      <c r="E858" s="0">
        <f>'Production Log'!X858</f>
        <v/>
      </c>
      <c r="F858" s="0">
        <f>'Production Log'!Y858</f>
        <v/>
      </c>
      <c r="G858" s="0">
        <f>'Production Log'!Z858</f>
        <v/>
      </c>
      <c r="H858" s="0">
        <f>'Production Log'!C858</f>
        <v/>
      </c>
      <c r="I858" s="0">
        <f>IF(B858="Sold", "yes", IF(LEN(F858)&gt;1,IF(LEN(G858)&gt;1,IF(LEN(E858)&gt;1,IF(LEN(D858)&gt;1,"yes","no"),"no"),"no") ,"no"))</f>
        <v/>
      </c>
      <c r="J858" s="0">
        <f>IF(B858="Issues","yes", IF(B858="Cosmetic Issue", "yes", IF(B858="Perf Issue", "yes","")))</f>
        <v/>
      </c>
      <c r="K858" s="0">
        <f>IF(B858="Dead", "yes","")</f>
        <v/>
      </c>
      <c r="L858" s="0">
        <f>IF(K858="yes", "Dead", IF(LEN(D858)&lt;2,"Loose", (IF(B858="Sold","Shipped",IF(I858="yes","Assembled","Bonded")))))</f>
        <v/>
      </c>
      <c r="M858" s="0">
        <f>if(L858="Shipped",L858, IF(L858="Loose", L858, if(J858="yes", CONCATENATE("Pending ", L858), IF(I858="yes", IF(B858="Internal", "Internal", L858), IF(L858="Bonded", L858, CONCATENATE(L858, " Bonded"))))))</f>
        <v/>
      </c>
      <c r="N858" s="0">
        <f>if(len(C858)&lt;2, "", if(H858="yes", "certified", IF(ISERROR(SEARCH("TE",C858)), "PMI", "TE")))</f>
        <v/>
      </c>
      <c r="O858" s="0">
        <f>IF(L858="Shipped",'Production Log'!K858,"")</f>
        <v/>
      </c>
      <c r="P858" s="0">
        <f>IF(ISERROR(SEARCH("Bonded", M858)), CONCATENATE(M858," ", N858), M858)</f>
        <v/>
      </c>
      <c r="Q858" s="0" t="s">
        <v>165</v>
      </c>
      <c r="R858" s="0">
        <f>'Production Log'!L858</f>
        <v/>
      </c>
      <c r="S858" s="0" t="s">
        <v>117</v>
      </c>
      <c r="T858" s="0">
        <f>'Production Log'!M858</f>
        <v/>
      </c>
      <c r="U858" s="204">
        <f>'Production Log'!K858</f>
        <v/>
      </c>
      <c r="V858" s="204" t="s">
        <v>204</v>
      </c>
      <c r="Y858" s="204" t="s">
        <v>205</v>
      </c>
    </row>
    <row r="859">
      <c r="A859" s="0">
        <f>'Production Log'!A859</f>
        <v/>
      </c>
      <c r="B859" s="0">
        <f>'Production Log'!B859</f>
        <v/>
      </c>
      <c r="C859" s="0">
        <f>'Production Log'!F859</f>
        <v/>
      </c>
      <c r="D859" s="0">
        <f>'Production Log'!W859</f>
        <v/>
      </c>
      <c r="E859" s="0">
        <f>'Production Log'!X859</f>
        <v/>
      </c>
      <c r="F859" s="0">
        <f>'Production Log'!Y859</f>
        <v/>
      </c>
      <c r="G859" s="0">
        <f>'Production Log'!Z859</f>
        <v/>
      </c>
      <c r="H859" s="0">
        <f>'Production Log'!C859</f>
        <v/>
      </c>
      <c r="I859" s="0">
        <f>IF(B859="Sold", "yes", IF(LEN(F859)&gt;1,IF(LEN(G859)&gt;1,IF(LEN(E859)&gt;1,IF(LEN(D859)&gt;1,"yes","no"),"no"),"no") ,"no"))</f>
        <v/>
      </c>
      <c r="J859" s="0">
        <f>IF(B859="Issues","yes", IF(B859="Cosmetic Issue", "yes", IF(B859="Perf Issue", "yes","")))</f>
        <v/>
      </c>
      <c r="K859" s="0">
        <f>IF(B859="Dead", "yes","")</f>
        <v/>
      </c>
      <c r="L859" s="0">
        <f>IF(K859="yes", "Dead", IF(LEN(D859)&lt;2,"Loose", (IF(B859="Sold","Shipped",IF(I859="yes","Assembled","Bonded")))))</f>
        <v/>
      </c>
      <c r="M859" s="0">
        <f>if(L859="Shipped",L859, IF(L859="Loose", L859, if(J859="yes", CONCATENATE("Pending ", L859), IF(I859="yes", IF(B859="Internal", "Internal", L859), IF(L859="Bonded", L859, CONCATENATE(L859, " Bonded"))))))</f>
        <v/>
      </c>
      <c r="N859" s="0">
        <f>if(len(C859)&lt;2, "", if(H859="yes", "certified", IF(ISERROR(SEARCH("TE",C859)), "PMI", "TE")))</f>
        <v/>
      </c>
      <c r="O859" s="0">
        <f>IF(L859="Shipped",'Production Log'!K859,"")</f>
        <v/>
      </c>
      <c r="P859" s="0">
        <f>IF(ISERROR(SEARCH("Bonded", M859)), CONCATENATE(M859," ", N859), M859)</f>
        <v/>
      </c>
      <c r="Q859" s="0" t="s">
        <v>165</v>
      </c>
      <c r="R859" s="0">
        <f>'Production Log'!L859</f>
        <v/>
      </c>
      <c r="S859" s="0" t="s">
        <v>117</v>
      </c>
      <c r="T859" s="0">
        <f>'Production Log'!M859</f>
        <v/>
      </c>
      <c r="U859" s="204">
        <f>'Production Log'!K859</f>
        <v/>
      </c>
      <c r="V859" s="204" t="s">
        <v>204</v>
      </c>
      <c r="Y859" s="204" t="s">
        <v>205</v>
      </c>
    </row>
    <row r="860">
      <c r="A860" s="0">
        <f>'Production Log'!A860</f>
        <v/>
      </c>
      <c r="B860" s="0">
        <f>'Production Log'!B860</f>
        <v/>
      </c>
      <c r="C860" s="0">
        <f>'Production Log'!F860</f>
        <v/>
      </c>
      <c r="D860" s="0">
        <f>'Production Log'!W860</f>
        <v/>
      </c>
      <c r="E860" s="0">
        <f>'Production Log'!X860</f>
        <v/>
      </c>
      <c r="F860" s="0">
        <f>'Production Log'!Y860</f>
        <v/>
      </c>
      <c r="G860" s="0">
        <f>'Production Log'!Z860</f>
        <v/>
      </c>
      <c r="H860" s="0">
        <f>'Production Log'!C860</f>
        <v/>
      </c>
      <c r="I860" s="0">
        <f>IF(B860="Sold", "yes", IF(LEN(F860)&gt;1,IF(LEN(G860)&gt;1,IF(LEN(E860)&gt;1,IF(LEN(D860)&gt;1,"yes","no"),"no"),"no") ,"no"))</f>
        <v/>
      </c>
      <c r="J860" s="0">
        <f>IF(B860="Issues","yes", IF(B860="Cosmetic Issue", "yes", IF(B860="Perf Issue", "yes","")))</f>
        <v/>
      </c>
      <c r="K860" s="0">
        <f>IF(B860="Dead", "yes","")</f>
        <v/>
      </c>
      <c r="L860" s="0">
        <f>IF(K860="yes", "Dead", IF(LEN(D860)&lt;2,"Loose", (IF(B860="Sold","Shipped",IF(I860="yes","Assembled","Bonded")))))</f>
        <v/>
      </c>
      <c r="M860" s="0">
        <f>if(L860="Shipped",L860, IF(L860="Loose", L860, if(J860="yes", CONCATENATE("Pending ", L860), IF(I860="yes", IF(B860="Internal", "Internal", L860), IF(L860="Bonded", L860, CONCATENATE(L860, " Bonded"))))))</f>
        <v/>
      </c>
      <c r="N860" s="0">
        <f>if(len(C860)&lt;2, "", if(H860="yes", "certified", IF(ISERROR(SEARCH("TE",C860)), "PMI", "TE")))</f>
        <v/>
      </c>
      <c r="O860" s="0">
        <f>IF(L860="Shipped",'Production Log'!K860,"")</f>
        <v/>
      </c>
      <c r="P860" s="0">
        <f>IF(ISERROR(SEARCH("Bonded", M860)), CONCATENATE(M860," ", N860), M860)</f>
        <v/>
      </c>
      <c r="Q860" s="0" t="s">
        <v>165</v>
      </c>
      <c r="R860" s="0">
        <f>'Production Log'!L860</f>
        <v/>
      </c>
      <c r="S860" s="0" t="s">
        <v>117</v>
      </c>
      <c r="T860" s="0">
        <f>'Production Log'!M860</f>
        <v/>
      </c>
      <c r="U860" s="204">
        <f>'Production Log'!K860</f>
        <v/>
      </c>
      <c r="V860" s="204" t="s">
        <v>200</v>
      </c>
      <c r="Y860" s="204" t="s">
        <v>201</v>
      </c>
    </row>
    <row r="861">
      <c r="A861" s="0">
        <f>'Production Log'!A861</f>
        <v/>
      </c>
      <c r="B861" s="0">
        <f>'Production Log'!B861</f>
        <v/>
      </c>
      <c r="C861" s="0">
        <f>'Production Log'!F861</f>
        <v/>
      </c>
      <c r="D861" s="0">
        <f>'Production Log'!W861</f>
        <v/>
      </c>
      <c r="E861" s="0">
        <f>'Production Log'!X861</f>
        <v/>
      </c>
      <c r="F861" s="0">
        <f>'Production Log'!Y861</f>
        <v/>
      </c>
      <c r="G861" s="0">
        <f>'Production Log'!Z861</f>
        <v/>
      </c>
      <c r="H861" s="0">
        <f>'Production Log'!C861</f>
        <v/>
      </c>
      <c r="I861" s="0">
        <f>IF(B861="Sold", "yes", IF(LEN(F861)&gt;1,IF(LEN(G861)&gt;1,IF(LEN(E861)&gt;1,IF(LEN(D861)&gt;1,"yes","no"),"no"),"no") ,"no"))</f>
        <v/>
      </c>
      <c r="J861" s="0">
        <f>IF(B861="Issues","yes", IF(B861="Cosmetic Issue", "yes", IF(B861="Perf Issue", "yes","")))</f>
        <v/>
      </c>
      <c r="K861" s="0">
        <f>IF(B861="Dead", "yes","")</f>
        <v/>
      </c>
      <c r="L861" s="0">
        <f>IF(K861="yes", "Dead", IF(LEN(D861)&lt;2,"Loose", (IF(B861="Sold","Shipped",IF(I861="yes","Assembled","Bonded")))))</f>
        <v/>
      </c>
      <c r="M861" s="0">
        <f>if(L861="Shipped",L861, IF(L861="Loose", L861, if(J861="yes", CONCATENATE("Pending ", L861), IF(I861="yes", IF(B861="Internal", "Internal", L861), IF(L861="Bonded", L861, CONCATENATE(L861, " Bonded"))))))</f>
        <v/>
      </c>
      <c r="N861" s="0">
        <f>if(len(C861)&lt;2, "", if(H861="yes", "certified", IF(ISERROR(SEARCH("TE",C861)), "PMI", "TE")))</f>
        <v/>
      </c>
      <c r="O861" s="0">
        <f>IF(L861="Shipped",'Production Log'!K861,"")</f>
        <v/>
      </c>
      <c r="P861" s="0">
        <f>IF(ISERROR(SEARCH("Bonded", M861)), CONCATENATE(M861," ", N861), M861)</f>
        <v/>
      </c>
      <c r="Q861" s="0" t="s">
        <v>165</v>
      </c>
      <c r="R861" s="0">
        <f>'Production Log'!L861</f>
        <v/>
      </c>
      <c r="S861" s="0" t="s">
        <v>117</v>
      </c>
      <c r="T861" s="0">
        <f>'Production Log'!M861</f>
        <v/>
      </c>
      <c r="U861" s="204">
        <f>'Production Log'!K861</f>
        <v/>
      </c>
      <c r="V861" s="204" t="s">
        <v>204</v>
      </c>
      <c r="Y861" s="204" t="s">
        <v>205</v>
      </c>
    </row>
    <row r="862">
      <c r="A862" s="0">
        <f>'Production Log'!A862</f>
        <v/>
      </c>
      <c r="B862" s="0">
        <f>'Production Log'!B862</f>
        <v/>
      </c>
      <c r="C862" s="0">
        <f>'Production Log'!F862</f>
        <v/>
      </c>
      <c r="D862" s="0">
        <f>'Production Log'!W862</f>
        <v/>
      </c>
      <c r="E862" s="0">
        <f>'Production Log'!X862</f>
        <v/>
      </c>
      <c r="F862" s="0">
        <f>'Production Log'!Y862</f>
        <v/>
      </c>
      <c r="G862" s="0">
        <f>'Production Log'!Z862</f>
        <v/>
      </c>
      <c r="H862" s="0">
        <f>'Production Log'!C862</f>
        <v/>
      </c>
      <c r="I862" s="0">
        <f>IF(B862="Sold", "yes", IF(LEN(F862)&gt;1,IF(LEN(G862)&gt;1,IF(LEN(E862)&gt;1,IF(LEN(D862)&gt;1,"yes","no"),"no"),"no") ,"no"))</f>
        <v/>
      </c>
      <c r="J862" s="0">
        <f>IF(B862="Issues","yes", IF(B862="Cosmetic Issue", "yes", IF(B862="Perf Issue", "yes","")))</f>
        <v/>
      </c>
      <c r="K862" s="0">
        <f>IF(B862="Dead", "yes","")</f>
        <v/>
      </c>
      <c r="L862" s="0">
        <f>IF(K862="yes", "Dead", IF(LEN(D862)&lt;2,"Loose", (IF(B862="Sold","Shipped",IF(I862="yes","Assembled","Bonded")))))</f>
        <v/>
      </c>
      <c r="M862" s="0">
        <f>if(L862="Shipped",L862, IF(L862="Loose", L862, if(J862="yes", CONCATENATE("Pending ", L862), IF(I862="yes", IF(B862="Internal", "Internal", L862), IF(L862="Bonded", L862, CONCATENATE(L862, " Bonded"))))))</f>
        <v/>
      </c>
      <c r="N862" s="0">
        <f>if(len(C862)&lt;2, "", if(H862="yes", "certified", IF(ISERROR(SEARCH("TE",C862)), "PMI", "TE")))</f>
        <v/>
      </c>
      <c r="O862" s="0">
        <f>IF(L862="Shipped",'Production Log'!K862,"")</f>
        <v/>
      </c>
      <c r="P862" s="0">
        <f>IF(ISERROR(SEARCH("Bonded", M862)), CONCATENATE(M862," ", N862), M862)</f>
        <v/>
      </c>
      <c r="Q862" s="0" t="s">
        <v>165</v>
      </c>
      <c r="R862" s="0">
        <f>'Production Log'!L862</f>
        <v/>
      </c>
      <c r="S862" s="0" t="s">
        <v>117</v>
      </c>
      <c r="T862" s="0">
        <f>'Production Log'!M862</f>
        <v/>
      </c>
      <c r="U862" s="204">
        <f>'Production Log'!K862</f>
        <v/>
      </c>
      <c r="V862" s="204" t="s">
        <v>204</v>
      </c>
      <c r="Y862" s="204" t="s">
        <v>205</v>
      </c>
    </row>
    <row r="863">
      <c r="A863" s="0">
        <f>'Production Log'!A863</f>
        <v/>
      </c>
      <c r="B863" s="0">
        <f>'Production Log'!B863</f>
        <v/>
      </c>
      <c r="C863" s="0">
        <f>'Production Log'!F863</f>
        <v/>
      </c>
      <c r="D863" s="0">
        <f>'Production Log'!W863</f>
        <v/>
      </c>
      <c r="E863" s="0">
        <f>'Production Log'!X863</f>
        <v/>
      </c>
      <c r="F863" s="0">
        <f>'Production Log'!Y863</f>
        <v/>
      </c>
      <c r="G863" s="0">
        <f>'Production Log'!Z863</f>
        <v/>
      </c>
      <c r="H863" s="0">
        <f>'Production Log'!C863</f>
        <v/>
      </c>
      <c r="I863" s="0">
        <f>IF(B863="Sold", "yes", IF(LEN(F863)&gt;1,IF(LEN(G863)&gt;1,IF(LEN(E863)&gt;1,IF(LEN(D863)&gt;1,"yes","no"),"no"),"no") ,"no"))</f>
        <v/>
      </c>
      <c r="J863" s="0">
        <f>IF(B863="Issues","yes", IF(B863="Cosmetic Issue", "yes", IF(B863="Perf Issue", "yes","")))</f>
        <v/>
      </c>
      <c r="K863" s="0">
        <f>IF(B863="Dead", "yes","")</f>
        <v/>
      </c>
      <c r="L863" s="0">
        <f>IF(K863="yes", "Dead", IF(LEN(D863)&lt;2,"Loose", (IF(B863="Sold","Shipped",IF(I863="yes","Assembled","Bonded")))))</f>
        <v/>
      </c>
      <c r="M863" s="0">
        <f>if(L863="Shipped",L863, IF(L863="Loose", L863, if(J863="yes", CONCATENATE("Pending ", L863), IF(I863="yes", IF(B863="Internal", "Internal", L863), IF(L863="Bonded", L863, CONCATENATE(L863, " Bonded"))))))</f>
        <v/>
      </c>
      <c r="N863" s="0">
        <f>if(len(C863)&lt;2, "", if(H863="yes", "certified", IF(ISERROR(SEARCH("TE",C863)), "PMI", "TE")))</f>
        <v/>
      </c>
      <c r="O863" s="0">
        <f>IF(L863="Shipped",'Production Log'!K863,"")</f>
        <v/>
      </c>
      <c r="P863" s="0">
        <f>IF(ISERROR(SEARCH("Bonded", M863)), CONCATENATE(M863," ", N863), M863)</f>
        <v/>
      </c>
      <c r="Q863" s="0" t="s">
        <v>165</v>
      </c>
      <c r="R863" s="0">
        <f>'Production Log'!L863</f>
        <v/>
      </c>
      <c r="S863" s="0" t="s">
        <v>117</v>
      </c>
      <c r="T863" s="0">
        <f>'Production Log'!M863</f>
        <v/>
      </c>
      <c r="U863" s="204">
        <f>'Production Log'!K863</f>
        <v/>
      </c>
      <c r="V863" s="204" t="s">
        <v>204</v>
      </c>
      <c r="Y863" s="204" t="s">
        <v>205</v>
      </c>
    </row>
    <row r="864">
      <c r="A864" s="0">
        <f>'Production Log'!A864</f>
        <v/>
      </c>
      <c r="B864" s="0">
        <f>'Production Log'!B864</f>
        <v/>
      </c>
      <c r="C864" s="0">
        <f>'Production Log'!F864</f>
        <v/>
      </c>
      <c r="D864" s="0">
        <f>'Production Log'!W864</f>
        <v/>
      </c>
      <c r="E864" s="0">
        <f>'Production Log'!X864</f>
        <v/>
      </c>
      <c r="F864" s="0">
        <f>'Production Log'!Y864</f>
        <v/>
      </c>
      <c r="G864" s="0">
        <f>'Production Log'!Z864</f>
        <v/>
      </c>
      <c r="H864" s="0">
        <f>'Production Log'!C864</f>
        <v/>
      </c>
      <c r="I864" s="0">
        <f>IF(B864="Sold", "yes", IF(LEN(F864)&gt;1,IF(LEN(G864)&gt;1,IF(LEN(E864)&gt;1,IF(LEN(D864)&gt;1,"yes","no"),"no"),"no") ,"no"))</f>
        <v/>
      </c>
      <c r="J864" s="0">
        <f>IF(B864="Issues","yes", IF(B864="Cosmetic Issue", "yes", IF(B864="Perf Issue", "yes","")))</f>
        <v/>
      </c>
      <c r="K864" s="0">
        <f>IF(B864="Dead", "yes","")</f>
        <v/>
      </c>
      <c r="L864" s="0">
        <f>IF(K864="yes", "Dead", IF(LEN(D864)&lt;2,"Loose", (IF(B864="Sold","Shipped",IF(I864="yes","Assembled","Bonded")))))</f>
        <v/>
      </c>
      <c r="M864" s="0">
        <f>if(L864="Shipped",L864, IF(L864="Loose", L864, if(J864="yes", CONCATENATE("Pending ", L864), IF(I864="yes", IF(B864="Internal", "Internal", L864), IF(L864="Bonded", L864, CONCATENATE(L864, " Bonded"))))))</f>
        <v/>
      </c>
      <c r="N864" s="0">
        <f>if(len(C864)&lt;2, "", if(H864="yes", "certified", IF(ISERROR(SEARCH("TE",C864)), "PMI", "TE")))</f>
        <v/>
      </c>
      <c r="O864" s="0">
        <f>IF(L864="Shipped",'Production Log'!K864,"")</f>
        <v/>
      </c>
      <c r="P864" s="0">
        <f>IF(ISERROR(SEARCH("Bonded", M864)), CONCATENATE(M864," ", N864), M864)</f>
        <v/>
      </c>
      <c r="Q864" s="0" t="s">
        <v>207</v>
      </c>
      <c r="R864" s="0">
        <f>'Production Log'!L864</f>
        <v/>
      </c>
      <c r="S864" s="0" t="s">
        <v>177</v>
      </c>
      <c r="T864" s="0">
        <f>'Production Log'!M864</f>
        <v/>
      </c>
      <c r="U864" s="204">
        <f>'Production Log'!K864</f>
        <v/>
      </c>
      <c r="V864" s="204" t="n">
        <v>98006443</v>
      </c>
    </row>
    <row r="865">
      <c r="A865" s="0">
        <f>'Production Log'!A865</f>
        <v/>
      </c>
      <c r="B865" s="0">
        <f>'Production Log'!B865</f>
        <v/>
      </c>
      <c r="C865" s="0">
        <f>'Production Log'!F865</f>
        <v/>
      </c>
      <c r="D865" s="0">
        <f>'Production Log'!W865</f>
        <v/>
      </c>
      <c r="E865" s="0">
        <f>'Production Log'!X865</f>
        <v/>
      </c>
      <c r="F865" s="0">
        <f>'Production Log'!Y865</f>
        <v/>
      </c>
      <c r="G865" s="0">
        <f>'Production Log'!Z865</f>
        <v/>
      </c>
      <c r="H865" s="0">
        <f>'Production Log'!C865</f>
        <v/>
      </c>
      <c r="I865" s="0">
        <f>IF(B865="Sold", "yes", IF(LEN(F865)&gt;1,IF(LEN(G865)&gt;1,IF(LEN(E865)&gt;1,IF(LEN(D865)&gt;1,"yes","no"),"no"),"no") ,"no"))</f>
        <v/>
      </c>
      <c r="J865" s="0">
        <f>IF(B865="Issues","yes", IF(B865="Cosmetic Issue", "yes", IF(B865="Perf Issue", "yes","")))</f>
        <v/>
      </c>
      <c r="K865" s="0">
        <f>IF(B865="Dead", "yes","")</f>
        <v/>
      </c>
      <c r="L865" s="0">
        <f>IF(K865="yes", "Dead", IF(LEN(D865)&lt;2,"Loose", (IF(B865="Sold","Shipped",IF(I865="yes","Assembled","Bonded")))))</f>
        <v/>
      </c>
      <c r="M865" s="0">
        <f>if(L865="Shipped",L865, IF(L865="Loose", L865, if(J865="yes", CONCATENATE("Pending ", L865), IF(I865="yes", IF(B865="Internal", "Internal", L865), IF(L865="Bonded", L865, CONCATENATE(L865, " Bonded"))))))</f>
        <v/>
      </c>
      <c r="N865" s="0">
        <f>if(len(C865)&lt;2, "", if(H865="yes", "certified", IF(ISERROR(SEARCH("TE",C865)), "PMI", "TE")))</f>
        <v/>
      </c>
      <c r="O865" s="0">
        <f>IF(L865="Shipped",'Production Log'!K865,"")</f>
        <v/>
      </c>
      <c r="P865" s="0">
        <f>IF(ISERROR(SEARCH("Bonded", M865)), CONCATENATE(M865," ", N865), M865)</f>
        <v/>
      </c>
      <c r="Q865" s="0" t="s">
        <v>165</v>
      </c>
      <c r="R865" s="0">
        <f>'Production Log'!L865</f>
        <v/>
      </c>
      <c r="S865" s="0" t="s">
        <v>208</v>
      </c>
      <c r="T865" s="0">
        <f>'Production Log'!M865</f>
        <v/>
      </c>
      <c r="U865" s="204">
        <f>'Production Log'!K865</f>
        <v/>
      </c>
    </row>
    <row r="866">
      <c r="A866" s="0">
        <f>'Production Log'!A866</f>
        <v/>
      </c>
      <c r="B866" s="0">
        <f>'Production Log'!B866</f>
        <v/>
      </c>
      <c r="C866" s="0">
        <f>'Production Log'!F866</f>
        <v/>
      </c>
      <c r="D866" s="0">
        <f>'Production Log'!W866</f>
        <v/>
      </c>
      <c r="E866" s="0">
        <f>'Production Log'!X866</f>
        <v/>
      </c>
      <c r="F866" s="0">
        <f>'Production Log'!Y866</f>
        <v/>
      </c>
      <c r="G866" s="0">
        <f>'Production Log'!Z866</f>
        <v/>
      </c>
      <c r="H866" s="0">
        <f>'Production Log'!C866</f>
        <v/>
      </c>
      <c r="I866" s="0">
        <f>IF(B866="Sold", "yes", IF(LEN(F866)&gt;1,IF(LEN(G866)&gt;1,IF(LEN(E866)&gt;1,IF(LEN(D866)&gt;1,"yes","no"),"no"),"no") ,"no"))</f>
        <v/>
      </c>
      <c r="J866" s="0">
        <f>IF(B866="Issues","yes", IF(B866="Cosmetic Issue", "yes", IF(B866="Perf Issue", "yes","")))</f>
        <v/>
      </c>
      <c r="K866" s="0">
        <f>IF(B866="Dead", "yes","")</f>
        <v/>
      </c>
      <c r="L866" s="0">
        <f>IF(K866="yes", "Dead", IF(LEN(D866)&lt;2,"Loose", (IF(B866="Sold","Shipped",IF(I866="yes","Assembled","Bonded")))))</f>
        <v/>
      </c>
      <c r="M866" s="0">
        <f>if(L866="Shipped",L866, IF(L866="Loose", L866, if(J866="yes", CONCATENATE("Pending ", L866), IF(I866="yes", IF(B866="Internal", "Internal", L866), IF(L866="Bonded", L866, CONCATENATE(L866, " Bonded"))))))</f>
        <v/>
      </c>
      <c r="N866" s="0">
        <f>if(len(C866)&lt;2, "", if(H866="yes", "certified", IF(ISERROR(SEARCH("TE",C866)), "PMI", "TE")))</f>
        <v/>
      </c>
      <c r="O866" s="0">
        <f>IF(L866="Shipped",'Production Log'!K866,"")</f>
        <v/>
      </c>
      <c r="P866" s="0">
        <f>IF(ISERROR(SEARCH("Bonded", M866)), CONCATENATE(M866," ", N866), M866)</f>
        <v/>
      </c>
      <c r="Q866" s="0" t="s">
        <v>165</v>
      </c>
      <c r="R866" s="0">
        <f>'Production Log'!L866</f>
        <v/>
      </c>
      <c r="S866" s="0" t="s">
        <v>117</v>
      </c>
      <c r="T866" s="0">
        <f>'Production Log'!M866</f>
        <v/>
      </c>
      <c r="U866" s="204">
        <f>'Production Log'!K866</f>
        <v/>
      </c>
      <c r="V866" s="204" t="s">
        <v>204</v>
      </c>
      <c r="Y866" s="204" t="s">
        <v>205</v>
      </c>
    </row>
    <row r="867">
      <c r="A867" s="0">
        <f>'Production Log'!A867</f>
        <v/>
      </c>
      <c r="B867" s="0">
        <f>'Production Log'!B867</f>
        <v/>
      </c>
      <c r="C867" s="0">
        <f>'Production Log'!F867</f>
        <v/>
      </c>
      <c r="D867" s="0">
        <f>'Production Log'!W867</f>
        <v/>
      </c>
      <c r="E867" s="0">
        <f>'Production Log'!X867</f>
        <v/>
      </c>
      <c r="F867" s="0">
        <f>'Production Log'!Y867</f>
        <v/>
      </c>
      <c r="G867" s="0">
        <f>'Production Log'!Z867</f>
        <v/>
      </c>
      <c r="H867" s="0">
        <f>'Production Log'!C867</f>
        <v/>
      </c>
      <c r="I867" s="0">
        <f>IF(B867="Sold", "yes", IF(LEN(F867)&gt;1,IF(LEN(G867)&gt;1,IF(LEN(E867)&gt;1,IF(LEN(D867)&gt;1,"yes","no"),"no"),"no") ,"no"))</f>
        <v/>
      </c>
      <c r="J867" s="0">
        <f>IF(B867="Issues","yes", IF(B867="Cosmetic Issue", "yes", IF(B867="Perf Issue", "yes","")))</f>
        <v/>
      </c>
      <c r="K867" s="0">
        <f>IF(B867="Dead", "yes","")</f>
        <v/>
      </c>
      <c r="L867" s="0">
        <f>IF(K867="yes", "Dead", IF(LEN(D867)&lt;2,"Loose", (IF(B867="Sold","Shipped",IF(I867="yes","Assembled","Bonded")))))</f>
        <v/>
      </c>
      <c r="M867" s="0">
        <f>if(L867="Shipped",L867, IF(L867="Loose", L867, if(J867="yes", CONCATENATE("Pending ", L867), IF(I867="yes", IF(B867="Internal", "Internal", L867), IF(L867="Bonded", L867, CONCATENATE(L867, " Bonded"))))))</f>
        <v/>
      </c>
      <c r="N867" s="0">
        <f>if(len(C867)&lt;2, "", if(H867="yes", "certified", IF(ISERROR(SEARCH("TE",C867)), "PMI", "TE")))</f>
        <v/>
      </c>
      <c r="O867" s="0">
        <f>IF(L867="Shipped",'Production Log'!K867,"")</f>
        <v/>
      </c>
      <c r="P867" s="0">
        <f>IF(ISERROR(SEARCH("Bonded", M867)), CONCATENATE(M867," ", N867), M867)</f>
        <v/>
      </c>
      <c r="Q867" s="0" t="s">
        <v>165</v>
      </c>
      <c r="R867" s="0">
        <f>'Production Log'!L867</f>
        <v/>
      </c>
      <c r="S867" s="0" t="s">
        <v>117</v>
      </c>
      <c r="T867" s="0">
        <f>'Production Log'!M867</f>
        <v/>
      </c>
      <c r="U867" s="204">
        <f>'Production Log'!K867</f>
        <v/>
      </c>
      <c r="V867" s="204" t="s">
        <v>204</v>
      </c>
      <c r="Y867" s="204" t="s">
        <v>205</v>
      </c>
    </row>
    <row r="868">
      <c r="A868" s="0">
        <f>'Production Log'!A868</f>
        <v/>
      </c>
      <c r="B868" s="0">
        <f>'Production Log'!B868</f>
        <v/>
      </c>
      <c r="C868" s="0">
        <f>'Production Log'!F868</f>
        <v/>
      </c>
      <c r="D868" s="0">
        <f>'Production Log'!W868</f>
        <v/>
      </c>
      <c r="E868" s="0">
        <f>'Production Log'!X868</f>
        <v/>
      </c>
      <c r="F868" s="0">
        <f>'Production Log'!Y868</f>
        <v/>
      </c>
      <c r="G868" s="0">
        <f>'Production Log'!Z868</f>
        <v/>
      </c>
      <c r="H868" s="0">
        <f>'Production Log'!C868</f>
        <v/>
      </c>
      <c r="I868" s="0">
        <f>IF(B868="Sold", "yes", IF(LEN(F868)&gt;1,IF(LEN(G868)&gt;1,IF(LEN(E868)&gt;1,IF(LEN(D868)&gt;1,"yes","no"),"no"),"no") ,"no"))</f>
        <v/>
      </c>
      <c r="J868" s="0">
        <f>IF(B868="Issues","yes", IF(B868="Cosmetic Issue", "yes", IF(B868="Perf Issue", "yes","")))</f>
        <v/>
      </c>
      <c r="K868" s="0">
        <f>IF(B868="Dead", "yes","")</f>
        <v/>
      </c>
      <c r="L868" s="0">
        <f>IF(K868="yes", "Dead", IF(LEN(D868)&lt;2,"Loose", (IF(B868="Sold","Shipped",IF(I868="yes","Assembled","Bonded")))))</f>
        <v/>
      </c>
      <c r="M868" s="0">
        <f>if(L868="Shipped",L868, IF(L868="Loose", L868, if(J868="yes", CONCATENATE("Pending ", L868), IF(I868="yes", IF(B868="Internal", "Internal", L868), IF(L868="Bonded", L868, CONCATENATE(L868, " Bonded"))))))</f>
        <v/>
      </c>
      <c r="N868" s="0">
        <f>if(len(C868)&lt;2, "", if(H868="yes", "certified", IF(ISERROR(SEARCH("TE",C868)), "PMI", "TE")))</f>
        <v/>
      </c>
      <c r="O868" s="0">
        <f>IF(L868="Shipped",'Production Log'!K868,"")</f>
        <v/>
      </c>
      <c r="P868" s="0">
        <f>IF(ISERROR(SEARCH("Bonded", M868)), CONCATENATE(M868," ", N868), M868)</f>
        <v/>
      </c>
      <c r="Q868" s="0" t="s">
        <v>165</v>
      </c>
      <c r="R868" s="0">
        <f>'Production Log'!L868</f>
        <v/>
      </c>
      <c r="T868" s="0">
        <f>'Production Log'!M868</f>
        <v/>
      </c>
      <c r="U868" s="204">
        <f>'Production Log'!K868</f>
        <v/>
      </c>
      <c r="W868" s="204" t="s">
        <v>154</v>
      </c>
    </row>
    <row r="869">
      <c r="A869" s="0">
        <f>'Production Log'!A869</f>
        <v/>
      </c>
      <c r="B869" s="0">
        <f>'Production Log'!B869</f>
        <v/>
      </c>
      <c r="C869" s="0">
        <f>'Production Log'!F869</f>
        <v/>
      </c>
      <c r="D869" s="0">
        <f>'Production Log'!W869</f>
        <v/>
      </c>
      <c r="E869" s="0">
        <f>'Production Log'!X869</f>
        <v/>
      </c>
      <c r="F869" s="0">
        <f>'Production Log'!Y869</f>
        <v/>
      </c>
      <c r="G869" s="0">
        <f>'Production Log'!Z869</f>
        <v/>
      </c>
      <c r="H869" s="0">
        <f>'Production Log'!C869</f>
        <v/>
      </c>
      <c r="I869" s="0">
        <f>IF(B869="Sold", "yes", IF(LEN(F869)&gt;1,IF(LEN(G869)&gt;1,IF(LEN(E869)&gt;1,IF(LEN(D869)&gt;1,"yes","no"),"no"),"no") ,"no"))</f>
        <v/>
      </c>
      <c r="J869" s="0">
        <f>IF(B869="Issues","yes", IF(B869="Cosmetic Issue", "yes", IF(B869="Perf Issue", "yes","")))</f>
        <v/>
      </c>
      <c r="K869" s="0">
        <f>IF(B869="Dead", "yes","")</f>
        <v/>
      </c>
      <c r="L869" s="0">
        <f>IF(K869="yes", "Dead", IF(LEN(D869)&lt;2,"Loose", (IF(B869="Sold","Shipped",IF(I869="yes","Assembled","Bonded")))))</f>
        <v/>
      </c>
      <c r="M869" s="0">
        <f>if(L869="Shipped",L869, IF(L869="Loose", L869, if(J869="yes", CONCATENATE("Pending ", L869), IF(I869="yes", IF(B869="Internal", "Internal", L869), IF(L869="Bonded", L869, CONCATENATE(L869, " Bonded"))))))</f>
        <v/>
      </c>
      <c r="N869" s="0">
        <f>if(len(C869)&lt;2, "", if(H869="yes", "certified", IF(ISERROR(SEARCH("TE",C869)), "PMI", "TE")))</f>
        <v/>
      </c>
      <c r="O869" s="0">
        <f>IF(L869="Shipped",'Production Log'!K869,"")</f>
        <v/>
      </c>
      <c r="P869" s="0">
        <f>IF(ISERROR(SEARCH("Bonded", M869)), CONCATENATE(M869," ", N869), M869)</f>
        <v/>
      </c>
      <c r="Q869" s="0" t="s">
        <v>165</v>
      </c>
      <c r="R869" s="0">
        <f>'Production Log'!L869</f>
        <v/>
      </c>
      <c r="S869" s="0" t="s">
        <v>208</v>
      </c>
      <c r="T869" s="0">
        <f>'Production Log'!M869</f>
        <v/>
      </c>
      <c r="U869" s="204">
        <f>'Production Log'!K869</f>
        <v/>
      </c>
      <c r="V869" s="204" t="n">
        <v>21004615</v>
      </c>
    </row>
    <row r="870">
      <c r="A870" s="0">
        <f>'Production Log'!A870</f>
        <v/>
      </c>
      <c r="B870" s="0">
        <f>'Production Log'!B870</f>
        <v/>
      </c>
      <c r="C870" s="0">
        <f>'Production Log'!F870</f>
        <v/>
      </c>
      <c r="D870" s="0">
        <f>'Production Log'!W870</f>
        <v/>
      </c>
      <c r="E870" s="0">
        <f>'Production Log'!X870</f>
        <v/>
      </c>
      <c r="F870" s="0">
        <f>'Production Log'!Y870</f>
        <v/>
      </c>
      <c r="G870" s="0">
        <f>'Production Log'!Z870</f>
        <v/>
      </c>
      <c r="H870" s="0">
        <f>'Production Log'!C870</f>
        <v/>
      </c>
      <c r="I870" s="0">
        <f>IF(B870="Sold", "yes", IF(LEN(F870)&gt;1,IF(LEN(G870)&gt;1,IF(LEN(E870)&gt;1,IF(LEN(D870)&gt;1,"yes","no"),"no"),"no") ,"no"))</f>
        <v/>
      </c>
      <c r="J870" s="0">
        <f>IF(B870="Issues","yes", IF(B870="Cosmetic Issue", "yes", IF(B870="Perf Issue", "yes","")))</f>
        <v/>
      </c>
      <c r="K870" s="0">
        <f>IF(B870="Dead", "yes","")</f>
        <v/>
      </c>
      <c r="L870" s="0">
        <f>IF(K870="yes", "Dead", IF(LEN(D870)&lt;2,"Loose", (IF(B870="Sold","Shipped",IF(I870="yes","Assembled","Bonded")))))</f>
        <v/>
      </c>
      <c r="M870" s="0">
        <f>if(L870="Shipped",L870, IF(L870="Loose", L870, if(J870="yes", CONCATENATE("Pending ", L870), IF(I870="yes", IF(B870="Internal", "Internal", L870), IF(L870="Bonded", L870, CONCATENATE(L870, " Bonded"))))))</f>
        <v/>
      </c>
      <c r="N870" s="0">
        <f>if(len(C870)&lt;2, "", if(H870="yes", "certified", IF(ISERROR(SEARCH("TE",C870)), "PMI", "TE")))</f>
        <v/>
      </c>
      <c r="O870" s="0">
        <f>IF(L870="Shipped",'Production Log'!K870,"")</f>
        <v/>
      </c>
      <c r="P870" s="0">
        <f>IF(ISERROR(SEARCH("Bonded", M870)), CONCATENATE(M870," ", N870), M870)</f>
        <v/>
      </c>
      <c r="Q870" s="0" t="s">
        <v>165</v>
      </c>
      <c r="R870" s="0">
        <f>'Production Log'!L870</f>
        <v/>
      </c>
      <c r="S870" s="0" t="s">
        <v>208</v>
      </c>
      <c r="T870" s="0">
        <f>'Production Log'!M870</f>
        <v/>
      </c>
      <c r="U870" s="204">
        <f>'Production Log'!K870</f>
        <v/>
      </c>
      <c r="V870" s="204" t="n">
        <v>21004615</v>
      </c>
    </row>
    <row r="871">
      <c r="A871" s="0">
        <f>'Production Log'!A871</f>
        <v/>
      </c>
      <c r="B871" s="0">
        <f>'Production Log'!B871</f>
        <v/>
      </c>
      <c r="C871" s="0">
        <f>'Production Log'!F871</f>
        <v/>
      </c>
      <c r="D871" s="0">
        <f>'Production Log'!W871</f>
        <v/>
      </c>
      <c r="E871" s="0">
        <f>'Production Log'!X871</f>
        <v/>
      </c>
      <c r="F871" s="0">
        <f>'Production Log'!Y871</f>
        <v/>
      </c>
      <c r="G871" s="0">
        <f>'Production Log'!Z871</f>
        <v/>
      </c>
      <c r="H871" s="0">
        <f>'Production Log'!C871</f>
        <v/>
      </c>
      <c r="I871" s="0">
        <f>IF(B871="Sold", "yes", IF(LEN(F871)&gt;1,IF(LEN(G871)&gt;1,IF(LEN(E871)&gt;1,IF(LEN(D871)&gt;1,"yes","no"),"no"),"no") ,"no"))</f>
        <v/>
      </c>
      <c r="J871" s="0">
        <f>IF(B871="Issues","yes", IF(B871="Cosmetic Issue", "yes", IF(B871="Perf Issue", "yes","")))</f>
        <v/>
      </c>
      <c r="K871" s="0">
        <f>IF(B871="Dead", "yes","")</f>
        <v/>
      </c>
      <c r="L871" s="0">
        <f>IF(K871="yes", "Dead", IF(LEN(D871)&lt;2,"Loose", (IF(B871="Sold","Shipped",IF(I871="yes","Assembled","Bonded")))))</f>
        <v/>
      </c>
      <c r="M871" s="0">
        <f>if(L871="Shipped",L871, IF(L871="Loose", L871, if(J871="yes", CONCATENATE("Pending ", L871), IF(I871="yes", IF(B871="Internal", "Internal", L871), IF(L871="Bonded", L871, CONCATENATE(L871, " Bonded"))))))</f>
        <v/>
      </c>
      <c r="N871" s="0">
        <f>if(len(C871)&lt;2, "", if(H871="yes", "certified", IF(ISERROR(SEARCH("TE",C871)), "PMI", "TE")))</f>
        <v/>
      </c>
      <c r="O871" s="0">
        <f>IF(L871="Shipped",'Production Log'!K871,"")</f>
        <v/>
      </c>
      <c r="P871" s="0">
        <f>IF(ISERROR(SEARCH("Bonded", M871)), CONCATENATE(M871," ", N871), M871)</f>
        <v/>
      </c>
      <c r="Q871" s="0" t="s">
        <v>165</v>
      </c>
      <c r="R871" s="0">
        <f>'Production Log'!L871</f>
        <v/>
      </c>
      <c r="S871" s="0" t="s">
        <v>208</v>
      </c>
      <c r="T871" s="0">
        <f>'Production Log'!M871</f>
        <v/>
      </c>
      <c r="U871" s="204">
        <f>'Production Log'!K871</f>
        <v/>
      </c>
    </row>
    <row r="872">
      <c r="A872" s="0">
        <f>'Production Log'!A872</f>
        <v/>
      </c>
      <c r="B872" s="0">
        <f>'Production Log'!B872</f>
        <v/>
      </c>
      <c r="C872" s="0">
        <f>'Production Log'!F872</f>
        <v/>
      </c>
      <c r="D872" s="0">
        <f>'Production Log'!W872</f>
        <v/>
      </c>
      <c r="E872" s="0">
        <f>'Production Log'!X872</f>
        <v/>
      </c>
      <c r="F872" s="0">
        <f>'Production Log'!Y872</f>
        <v/>
      </c>
      <c r="G872" s="0">
        <f>'Production Log'!Z872</f>
        <v/>
      </c>
      <c r="H872" s="0">
        <f>'Production Log'!C872</f>
        <v/>
      </c>
      <c r="I872" s="0">
        <f>IF(B872="Sold", "yes", IF(LEN(F872)&gt;1,IF(LEN(G872)&gt;1,IF(LEN(E872)&gt;1,IF(LEN(D872)&gt;1,"yes","no"),"no"),"no") ,"no"))</f>
        <v/>
      </c>
      <c r="J872" s="0">
        <f>IF(B872="Issues","yes", IF(B872="Cosmetic Issue", "yes", IF(B872="Perf Issue", "yes","")))</f>
        <v/>
      </c>
      <c r="K872" s="0">
        <f>IF(B872="Dead", "yes","")</f>
        <v/>
      </c>
      <c r="L872" s="0">
        <f>IF(K872="yes", "Dead", IF(LEN(D872)&lt;2,"Loose", (IF(B872="Sold","Shipped",IF(I872="yes","Assembled","Bonded")))))</f>
        <v/>
      </c>
      <c r="M872" s="0">
        <f>if(L872="Shipped",L872, IF(L872="Loose", L872, if(J872="yes", CONCATENATE("Pending ", L872), IF(I872="yes", IF(B872="Internal", "Internal", L872), IF(L872="Bonded", L872, CONCATENATE(L872, " Bonded"))))))</f>
        <v/>
      </c>
      <c r="N872" s="0">
        <f>if(len(C872)&lt;2, "", if(H872="yes", "certified", IF(ISERROR(SEARCH("TE",C872)), "PMI", "TE")))</f>
        <v/>
      </c>
      <c r="O872" s="0">
        <f>IF(L872="Shipped",'Production Log'!K872,"")</f>
        <v/>
      </c>
      <c r="P872" s="0">
        <f>IF(ISERROR(SEARCH("Bonded", M872)), CONCATENATE(M872," ", N872), M872)</f>
        <v/>
      </c>
      <c r="Q872" s="0" t="s">
        <v>165</v>
      </c>
      <c r="R872" s="0">
        <f>'Production Log'!L872</f>
        <v/>
      </c>
      <c r="S872" s="0" t="s">
        <v>208</v>
      </c>
      <c r="T872" s="0">
        <f>'Production Log'!M872</f>
        <v/>
      </c>
      <c r="U872" s="204">
        <f>'Production Log'!K872</f>
        <v/>
      </c>
    </row>
    <row r="873">
      <c r="A873" s="0">
        <f>'Production Log'!A873</f>
        <v/>
      </c>
      <c r="B873" s="0">
        <f>'Production Log'!B873</f>
        <v/>
      </c>
      <c r="C873" s="0">
        <f>'Production Log'!F873</f>
        <v/>
      </c>
      <c r="D873" s="0">
        <f>'Production Log'!W873</f>
        <v/>
      </c>
      <c r="E873" s="0">
        <f>'Production Log'!X873</f>
        <v/>
      </c>
      <c r="F873" s="0">
        <f>'Production Log'!Y873</f>
        <v/>
      </c>
      <c r="G873" s="0">
        <f>'Production Log'!Z873</f>
        <v/>
      </c>
      <c r="H873" s="0">
        <f>'Production Log'!C873</f>
        <v/>
      </c>
      <c r="I873" s="0">
        <f>IF(B873="Sold", "yes", IF(LEN(F873)&gt;1,IF(LEN(G873)&gt;1,IF(LEN(E873)&gt;1,IF(LEN(D873)&gt;1,"yes","no"),"no"),"no") ,"no"))</f>
        <v/>
      </c>
      <c r="J873" s="0">
        <f>IF(B873="Issues","yes", IF(B873="Cosmetic Issue", "yes", IF(B873="Perf Issue", "yes","")))</f>
        <v/>
      </c>
      <c r="K873" s="0">
        <f>IF(B873="Dead", "yes","")</f>
        <v/>
      </c>
      <c r="L873" s="0">
        <f>IF(K873="yes", "Dead", IF(LEN(D873)&lt;2,"Loose", (IF(B873="Sold","Shipped",IF(I873="yes","Assembled","Bonded")))))</f>
        <v/>
      </c>
      <c r="M873" s="0">
        <f>if(L873="Shipped",L873, IF(L873="Loose", L873, if(J873="yes", CONCATENATE("Pending ", L873), IF(I873="yes", IF(B873="Internal", "Internal", L873), IF(L873="Bonded", L873, CONCATENATE(L873, " Bonded"))))))</f>
        <v/>
      </c>
      <c r="N873" s="0">
        <f>if(len(C873)&lt;2, "", if(H873="yes", "certified", IF(ISERROR(SEARCH("TE",C873)), "PMI", "TE")))</f>
        <v/>
      </c>
      <c r="O873" s="0">
        <f>IF(L873="Shipped",'Production Log'!K873,"")</f>
        <v/>
      </c>
      <c r="P873" s="0">
        <f>IF(ISERROR(SEARCH("Bonded", M873)), CONCATENATE(M873," ", N873), M873)</f>
        <v/>
      </c>
      <c r="Q873" s="0" t="s">
        <v>165</v>
      </c>
      <c r="R873" s="0">
        <f>'Production Log'!L873</f>
        <v/>
      </c>
      <c r="S873" s="0" t="s">
        <v>117</v>
      </c>
      <c r="T873" s="0">
        <f>'Production Log'!M873</f>
        <v/>
      </c>
      <c r="U873" s="204">
        <f>'Production Log'!K873</f>
        <v/>
      </c>
    </row>
    <row r="874">
      <c r="A874" s="0">
        <f>'Production Log'!A874</f>
        <v/>
      </c>
      <c r="B874" s="0">
        <f>'Production Log'!B874</f>
        <v/>
      </c>
      <c r="C874" s="0">
        <f>'Production Log'!F874</f>
        <v/>
      </c>
      <c r="D874" s="0">
        <f>'Production Log'!W874</f>
        <v/>
      </c>
      <c r="E874" s="0">
        <f>'Production Log'!X874</f>
        <v/>
      </c>
      <c r="F874" s="0">
        <f>'Production Log'!Y874</f>
        <v/>
      </c>
      <c r="G874" s="0">
        <f>'Production Log'!Z874</f>
        <v/>
      </c>
      <c r="H874" s="0">
        <f>'Production Log'!C874</f>
        <v/>
      </c>
      <c r="I874" s="0">
        <f>IF(B874="Sold", "yes", IF(LEN(F874)&gt;1,IF(LEN(G874)&gt;1,IF(LEN(E874)&gt;1,IF(LEN(D874)&gt;1,"yes","no"),"no"),"no") ,"no"))</f>
        <v/>
      </c>
      <c r="J874" s="0">
        <f>IF(B874="Issues","yes", IF(B874="Cosmetic Issue", "yes", IF(B874="Perf Issue", "yes","")))</f>
        <v/>
      </c>
      <c r="K874" s="0">
        <f>IF(B874="Dead", "yes","")</f>
        <v/>
      </c>
      <c r="L874" s="0">
        <f>IF(K874="yes", "Dead", IF(LEN(D874)&lt;2,"Loose", (IF(B874="Sold","Shipped",IF(I874="yes","Assembled","Bonded")))))</f>
        <v/>
      </c>
      <c r="M874" s="0">
        <f>if(L874="Shipped",L874, IF(L874="Loose", L874, if(J874="yes", CONCATENATE("Pending ", L874), IF(I874="yes", IF(B874="Internal", "Internal", L874), IF(L874="Bonded", L874, CONCATENATE(L874, " Bonded"))))))</f>
        <v/>
      </c>
      <c r="N874" s="0">
        <f>if(len(C874)&lt;2, "", if(H874="yes", "certified", IF(ISERROR(SEARCH("TE",C874)), "PMI", "TE")))</f>
        <v/>
      </c>
      <c r="O874" s="0">
        <f>IF(L874="Shipped",'Production Log'!K874,"")</f>
        <v/>
      </c>
      <c r="P874" s="0">
        <f>IF(ISERROR(SEARCH("Bonded", M874)), CONCATENATE(M874," ", N874), M874)</f>
        <v/>
      </c>
      <c r="Q874" s="0" t="s">
        <v>165</v>
      </c>
      <c r="R874" s="0">
        <f>'Production Log'!L874</f>
        <v/>
      </c>
      <c r="S874" s="0" t="s">
        <v>208</v>
      </c>
      <c r="T874" s="0">
        <f>'Production Log'!M874</f>
        <v/>
      </c>
      <c r="U874" s="204">
        <f>'Production Log'!K874</f>
        <v/>
      </c>
    </row>
    <row r="875">
      <c r="A875" s="0">
        <f>'Production Log'!A875</f>
        <v/>
      </c>
      <c r="B875" s="0">
        <f>'Production Log'!B875</f>
        <v/>
      </c>
      <c r="C875" s="0">
        <f>'Production Log'!F875</f>
        <v/>
      </c>
      <c r="D875" s="0">
        <f>'Production Log'!W875</f>
        <v/>
      </c>
      <c r="E875" s="0">
        <f>'Production Log'!X875</f>
        <v/>
      </c>
      <c r="F875" s="0">
        <f>'Production Log'!Y875</f>
        <v/>
      </c>
      <c r="G875" s="0">
        <f>'Production Log'!Z875</f>
        <v/>
      </c>
      <c r="H875" s="0">
        <f>'Production Log'!C875</f>
        <v/>
      </c>
      <c r="I875" s="0">
        <f>IF(B875="Sold", "yes", IF(LEN(F875)&gt;1,IF(LEN(G875)&gt;1,IF(LEN(E875)&gt;1,IF(LEN(D875)&gt;1,"yes","no"),"no"),"no") ,"no"))</f>
        <v/>
      </c>
      <c r="J875" s="0">
        <f>IF(B875="Issues","yes", IF(B875="Cosmetic Issue", "yes", IF(B875="Perf Issue", "yes","")))</f>
        <v/>
      </c>
      <c r="K875" s="0">
        <f>IF(B875="Dead", "yes","")</f>
        <v/>
      </c>
      <c r="L875" s="0">
        <f>IF(K875="yes", "Dead", IF(LEN(D875)&lt;2,"Loose", (IF(B875="Sold","Shipped",IF(I875="yes","Assembled","Bonded")))))</f>
        <v/>
      </c>
      <c r="M875" s="0">
        <f>if(L875="Shipped",L875, IF(L875="Loose", L875, if(J875="yes", CONCATENATE("Pending ", L875), IF(I875="yes", IF(B875="Internal", "Internal", L875), IF(L875="Bonded", L875, CONCATENATE(L875, " Bonded"))))))</f>
        <v/>
      </c>
      <c r="N875" s="0">
        <f>if(len(C875)&lt;2, "", if(H875="yes", "certified", IF(ISERROR(SEARCH("TE",C875)), "PMI", "TE")))</f>
        <v/>
      </c>
      <c r="O875" s="0">
        <f>IF(L875="Shipped",'Production Log'!K875,"")</f>
        <v/>
      </c>
      <c r="P875" s="0">
        <f>IF(ISERROR(SEARCH("Bonded", M875)), CONCATENATE(M875," ", N875), M875)</f>
        <v/>
      </c>
      <c r="Q875" s="0" t="s">
        <v>165</v>
      </c>
      <c r="R875" s="0">
        <f>'Production Log'!L875</f>
        <v/>
      </c>
      <c r="S875" s="0" t="s">
        <v>208</v>
      </c>
      <c r="T875" s="0">
        <f>'Production Log'!M875</f>
        <v/>
      </c>
      <c r="U875" s="204">
        <f>'Production Log'!K875</f>
        <v/>
      </c>
      <c r="V875" s="204" t="n">
        <v>21004615</v>
      </c>
    </row>
    <row r="876">
      <c r="A876" s="0">
        <f>'Production Log'!A876</f>
        <v/>
      </c>
      <c r="B876" s="0">
        <f>'Production Log'!B876</f>
        <v/>
      </c>
      <c r="C876" s="0">
        <f>'Production Log'!F876</f>
        <v/>
      </c>
      <c r="D876" s="0">
        <f>'Production Log'!W876</f>
        <v/>
      </c>
      <c r="E876" s="0">
        <f>'Production Log'!X876</f>
        <v/>
      </c>
      <c r="F876" s="0">
        <f>'Production Log'!Y876</f>
        <v/>
      </c>
      <c r="G876" s="0">
        <f>'Production Log'!Z876</f>
        <v/>
      </c>
      <c r="H876" s="0">
        <f>'Production Log'!C876</f>
        <v/>
      </c>
      <c r="I876" s="0">
        <f>IF(B876="Sold", "yes", IF(LEN(F876)&gt;1,IF(LEN(G876)&gt;1,IF(LEN(E876)&gt;1,IF(LEN(D876)&gt;1,"yes","no"),"no"),"no") ,"no"))</f>
        <v/>
      </c>
      <c r="J876" s="0">
        <f>IF(B876="Issues","yes", IF(B876="Cosmetic Issue", "yes", IF(B876="Perf Issue", "yes","")))</f>
        <v/>
      </c>
      <c r="K876" s="0">
        <f>IF(B876="Dead", "yes","")</f>
        <v/>
      </c>
      <c r="L876" s="0">
        <f>IF(K876="yes", "Dead", IF(LEN(D876)&lt;2,"Loose", (IF(B876="Sold","Shipped",IF(I876="yes","Assembled","Bonded")))))</f>
        <v/>
      </c>
      <c r="M876" s="0">
        <f>if(L876="Shipped",L876, IF(L876="Loose", L876, if(J876="yes", CONCATENATE("Pending ", L876), IF(I876="yes", IF(B876="Internal", "Internal", L876), IF(L876="Bonded", L876, CONCATENATE(L876, " Bonded"))))))</f>
        <v/>
      </c>
      <c r="N876" s="0">
        <f>if(len(C876)&lt;2, "", if(H876="yes", "certified", IF(ISERROR(SEARCH("TE",C876)), "PMI", "TE")))</f>
        <v/>
      </c>
      <c r="O876" s="0">
        <f>IF(L876="Shipped",'Production Log'!K876,"")</f>
        <v/>
      </c>
      <c r="P876" s="0">
        <f>IF(ISERROR(SEARCH("Bonded", M876)), CONCATENATE(M876," ", N876), M876)</f>
        <v/>
      </c>
      <c r="Q876" s="0" t="s">
        <v>165</v>
      </c>
      <c r="R876" s="0">
        <f>'Production Log'!L876</f>
        <v/>
      </c>
      <c r="S876" s="0" t="s">
        <v>208</v>
      </c>
      <c r="T876" s="0">
        <f>'Production Log'!M876</f>
        <v/>
      </c>
      <c r="U876" s="204">
        <f>'Production Log'!K876</f>
        <v/>
      </c>
      <c r="V876" s="204" t="n">
        <v>21004615</v>
      </c>
    </row>
    <row r="877">
      <c r="A877" s="0">
        <f>'Production Log'!A877</f>
        <v/>
      </c>
      <c r="B877" s="0">
        <f>'Production Log'!B877</f>
        <v/>
      </c>
      <c r="C877" s="0">
        <f>'Production Log'!F877</f>
        <v/>
      </c>
      <c r="D877" s="0">
        <f>'Production Log'!W877</f>
        <v/>
      </c>
      <c r="E877" s="0">
        <f>'Production Log'!X877</f>
        <v/>
      </c>
      <c r="F877" s="0">
        <f>'Production Log'!Y877</f>
        <v/>
      </c>
      <c r="G877" s="0">
        <f>'Production Log'!Z877</f>
        <v/>
      </c>
      <c r="H877" s="0">
        <f>'Production Log'!C877</f>
        <v/>
      </c>
      <c r="I877" s="0">
        <f>IF(B877="Sold", "yes", IF(LEN(F877)&gt;1,IF(LEN(G877)&gt;1,IF(LEN(E877)&gt;1,IF(LEN(D877)&gt;1,"yes","no"),"no"),"no") ,"no"))</f>
        <v/>
      </c>
      <c r="J877" s="0">
        <f>IF(B877="Issues","yes", IF(B877="Cosmetic Issue", "yes", IF(B877="Perf Issue", "yes","")))</f>
        <v/>
      </c>
      <c r="K877" s="0">
        <f>IF(B877="Dead", "yes","")</f>
        <v/>
      </c>
      <c r="L877" s="0">
        <f>IF(K877="yes", "Dead", IF(LEN(D877)&lt;2,"Loose", (IF(B877="Sold","Shipped",IF(I877="yes","Assembled","Bonded")))))</f>
        <v/>
      </c>
      <c r="M877" s="0">
        <f>if(L877="Shipped",L877, IF(L877="Loose", L877, if(J877="yes", CONCATENATE("Pending ", L877), IF(I877="yes", IF(B877="Internal", "Internal", L877), IF(L877="Bonded", L877, CONCATENATE(L877, " Bonded"))))))</f>
        <v/>
      </c>
      <c r="N877" s="0">
        <f>if(len(C877)&lt;2, "", if(H877="yes", "certified", IF(ISERROR(SEARCH("TE",C877)), "PMI", "TE")))</f>
        <v/>
      </c>
      <c r="O877" s="0">
        <f>IF(L877="Shipped",'Production Log'!K877,"")</f>
        <v/>
      </c>
      <c r="P877" s="0">
        <f>IF(ISERROR(SEARCH("Bonded", M877)), CONCATENATE(M877," ", N877), M877)</f>
        <v/>
      </c>
      <c r="Q877" s="0" t="s">
        <v>165</v>
      </c>
      <c r="R877" s="0">
        <f>'Production Log'!L877</f>
        <v/>
      </c>
      <c r="S877" s="0" t="s">
        <v>208</v>
      </c>
      <c r="T877" s="0">
        <f>'Production Log'!M877</f>
        <v/>
      </c>
      <c r="U877" s="204">
        <f>'Production Log'!K877</f>
        <v/>
      </c>
    </row>
    <row r="878">
      <c r="A878" s="0">
        <f>'Production Log'!A878</f>
        <v/>
      </c>
      <c r="B878" s="0">
        <f>'Production Log'!B878</f>
        <v/>
      </c>
      <c r="C878" s="0">
        <f>'Production Log'!F878</f>
        <v/>
      </c>
      <c r="D878" s="0">
        <f>'Production Log'!W878</f>
        <v/>
      </c>
      <c r="E878" s="0">
        <f>'Production Log'!X878</f>
        <v/>
      </c>
      <c r="F878" s="0">
        <f>'Production Log'!Y878</f>
        <v/>
      </c>
      <c r="G878" s="0">
        <f>'Production Log'!Z878</f>
        <v/>
      </c>
      <c r="H878" s="0">
        <f>'Production Log'!C878</f>
        <v/>
      </c>
      <c r="I878" s="0">
        <f>IF(B878="Sold", "yes", IF(LEN(F878)&gt;1,IF(LEN(G878)&gt;1,IF(LEN(E878)&gt;1,IF(LEN(D878)&gt;1,"yes","no"),"no"),"no") ,"no"))</f>
        <v/>
      </c>
      <c r="J878" s="0">
        <f>IF(B878="Issues","yes", IF(B878="Cosmetic Issue", "yes", IF(B878="Perf Issue", "yes","")))</f>
        <v/>
      </c>
      <c r="K878" s="0">
        <f>IF(B878="Dead", "yes","")</f>
        <v/>
      </c>
      <c r="L878" s="0">
        <f>IF(K878="yes", "Dead", IF(LEN(D878)&lt;2,"Loose", (IF(B878="Sold","Shipped",IF(I878="yes","Assembled","Bonded")))))</f>
        <v/>
      </c>
      <c r="M878" s="0">
        <f>if(L878="Shipped",L878, IF(L878="Loose", L878, if(J878="yes", CONCATENATE("Pending ", L878), IF(I878="yes", IF(B878="Internal", "Internal", L878), IF(L878="Bonded", L878, CONCATENATE(L878, " Bonded"))))))</f>
        <v/>
      </c>
      <c r="N878" s="0">
        <f>if(len(C878)&lt;2, "", if(H878="yes", "certified", IF(ISERROR(SEARCH("TE",C878)), "PMI", "TE")))</f>
        <v/>
      </c>
      <c r="O878" s="0">
        <f>IF(L878="Shipped",'Production Log'!K878,"")</f>
        <v/>
      </c>
      <c r="P878" s="0">
        <f>IF(ISERROR(SEARCH("Bonded", M878)), CONCATENATE(M878," ", N878), M878)</f>
        <v/>
      </c>
      <c r="Q878" s="0" t="s">
        <v>193</v>
      </c>
      <c r="R878" s="0">
        <f>'Production Log'!L878</f>
        <v/>
      </c>
      <c r="T878" s="0">
        <f>'Production Log'!M878</f>
        <v/>
      </c>
      <c r="U878" s="204">
        <f>'Production Log'!K878</f>
        <v/>
      </c>
      <c r="W878" s="204" t="s">
        <v>154</v>
      </c>
    </row>
    <row r="879">
      <c r="A879" s="0">
        <f>'Production Log'!A879</f>
        <v/>
      </c>
      <c r="B879" s="0">
        <f>'Production Log'!B879</f>
        <v/>
      </c>
      <c r="C879" s="0">
        <f>'Production Log'!F879</f>
        <v/>
      </c>
      <c r="D879" s="0">
        <f>'Production Log'!W879</f>
        <v/>
      </c>
      <c r="E879" s="0">
        <f>'Production Log'!X879</f>
        <v/>
      </c>
      <c r="F879" s="0">
        <f>'Production Log'!Y879</f>
        <v/>
      </c>
      <c r="G879" s="0">
        <f>'Production Log'!Z879</f>
        <v/>
      </c>
      <c r="H879" s="0">
        <f>'Production Log'!C879</f>
        <v/>
      </c>
      <c r="I879" s="0">
        <f>IF(B879="Sold", "yes", IF(LEN(F879)&gt;1,IF(LEN(G879)&gt;1,IF(LEN(E879)&gt;1,IF(LEN(D879)&gt;1,"yes","no"),"no"),"no") ,"no"))</f>
        <v/>
      </c>
      <c r="J879" s="0">
        <f>IF(B879="Issues","yes", IF(B879="Cosmetic Issue", "yes", IF(B879="Perf Issue", "yes","")))</f>
        <v/>
      </c>
      <c r="K879" s="0">
        <f>IF(B879="Dead", "yes","")</f>
        <v/>
      </c>
      <c r="L879" s="0">
        <f>IF(K879="yes", "Dead", IF(LEN(D879)&lt;2,"Loose", (IF(B879="Sold","Shipped",IF(I879="yes","Assembled","Bonded")))))</f>
        <v/>
      </c>
      <c r="M879" s="0">
        <f>if(L879="Shipped",L879, IF(L879="Loose", L879, if(J879="yes", CONCATENATE("Pending ", L879), IF(I879="yes", IF(B879="Internal", "Internal", L879), IF(L879="Bonded", L879, CONCATENATE(L879, " Bonded"))))))</f>
        <v/>
      </c>
      <c r="N879" s="0">
        <f>if(len(C879)&lt;2, "", if(H879="yes", "certified", IF(ISERROR(SEARCH("TE",C879)), "PMI", "TE")))</f>
        <v/>
      </c>
      <c r="O879" s="0">
        <f>IF(L879="Shipped",'Production Log'!K879,"")</f>
        <v/>
      </c>
      <c r="P879" s="0">
        <f>IF(ISERROR(SEARCH("Bonded", M879)), CONCATENATE(M879," ", N879), M879)</f>
        <v/>
      </c>
      <c r="Q879" s="0" t="s">
        <v>190</v>
      </c>
      <c r="R879" s="0">
        <f>'Production Log'!L879</f>
        <v/>
      </c>
      <c r="T879" s="0">
        <f>'Production Log'!M879</f>
        <v/>
      </c>
      <c r="U879" s="204">
        <f>'Production Log'!K879</f>
        <v/>
      </c>
      <c r="W879" s="204" t="s">
        <v>154</v>
      </c>
    </row>
    <row r="880">
      <c r="A880" s="0">
        <f>'Production Log'!A880</f>
        <v/>
      </c>
      <c r="B880" s="0">
        <f>'Production Log'!B880</f>
        <v/>
      </c>
      <c r="C880" s="0">
        <f>'Production Log'!F880</f>
        <v/>
      </c>
      <c r="D880" s="0">
        <f>'Production Log'!W880</f>
        <v/>
      </c>
      <c r="E880" s="0">
        <f>'Production Log'!X880</f>
        <v/>
      </c>
      <c r="F880" s="0">
        <f>'Production Log'!Y880</f>
        <v/>
      </c>
      <c r="G880" s="0">
        <f>'Production Log'!Z880</f>
        <v/>
      </c>
      <c r="H880" s="0">
        <f>'Production Log'!C880</f>
        <v/>
      </c>
      <c r="I880" s="0">
        <f>IF(B880="Sold", "yes", IF(LEN(F880)&gt;1,IF(LEN(G880)&gt;1,IF(LEN(E880)&gt;1,IF(LEN(D880)&gt;1,"yes","no"),"no"),"no") ,"no"))</f>
        <v/>
      </c>
      <c r="J880" s="0">
        <f>IF(B880="Issues","yes", IF(B880="Cosmetic Issue", "yes", IF(B880="Perf Issue", "yes","")))</f>
        <v/>
      </c>
      <c r="K880" s="0">
        <f>IF(B880="Dead", "yes","")</f>
        <v/>
      </c>
      <c r="L880" s="0">
        <f>IF(K880="yes", "Dead", IF(LEN(D880)&lt;2,"Loose", (IF(B880="Sold","Shipped",IF(I880="yes","Assembled","Bonded")))))</f>
        <v/>
      </c>
      <c r="M880" s="0">
        <f>if(L880="Shipped",L880, IF(L880="Loose", L880, if(J880="yes", CONCATENATE("Pending ", L880), IF(I880="yes", IF(B880="Internal", "Internal", L880), IF(L880="Bonded", L880, CONCATENATE(L880, " Bonded"))))))</f>
        <v/>
      </c>
      <c r="N880" s="0">
        <f>if(len(C880)&lt;2, "", if(H880="yes", "certified", IF(ISERROR(SEARCH("TE",C880)), "PMI", "TE")))</f>
        <v/>
      </c>
      <c r="O880" s="0">
        <f>IF(L880="Shipped",'Production Log'!K880,"")</f>
        <v/>
      </c>
      <c r="P880" s="0">
        <f>IF(ISERROR(SEARCH("Bonded", M880)), CONCATENATE(M880," ", N880), M880)</f>
        <v/>
      </c>
      <c r="Q880" s="0" t="s">
        <v>165</v>
      </c>
      <c r="R880" s="0">
        <f>'Production Log'!L880</f>
        <v/>
      </c>
      <c r="S880" s="0" t="s">
        <v>208</v>
      </c>
      <c r="T880" s="0">
        <f>'Production Log'!M880</f>
        <v/>
      </c>
      <c r="U880" s="204">
        <f>'Production Log'!K880</f>
        <v/>
      </c>
    </row>
    <row r="881">
      <c r="A881" s="0">
        <f>'Production Log'!A881</f>
        <v/>
      </c>
      <c r="B881" s="0">
        <f>'Production Log'!B881</f>
        <v/>
      </c>
      <c r="C881" s="0">
        <f>'Production Log'!F881</f>
        <v/>
      </c>
      <c r="D881" s="0">
        <f>'Production Log'!W881</f>
        <v/>
      </c>
      <c r="E881" s="0">
        <f>'Production Log'!X881</f>
        <v/>
      </c>
      <c r="F881" s="0">
        <f>'Production Log'!Y881</f>
        <v/>
      </c>
      <c r="G881" s="0">
        <f>'Production Log'!Z881</f>
        <v/>
      </c>
      <c r="H881" s="0">
        <f>'Production Log'!C881</f>
        <v/>
      </c>
      <c r="I881" s="0">
        <f>IF(B881="Sold", "yes", IF(LEN(F881)&gt;1,IF(LEN(G881)&gt;1,IF(LEN(E881)&gt;1,IF(LEN(D881)&gt;1,"yes","no"),"no"),"no") ,"no"))</f>
        <v/>
      </c>
      <c r="J881" s="0">
        <f>IF(B881="Issues","yes", IF(B881="Cosmetic Issue", "yes", IF(B881="Perf Issue", "yes","")))</f>
        <v/>
      </c>
      <c r="K881" s="0">
        <f>IF(B881="Dead", "yes","")</f>
        <v/>
      </c>
      <c r="L881" s="0">
        <f>IF(K881="yes", "Dead", IF(LEN(D881)&lt;2,"Loose", (IF(B881="Sold","Shipped",IF(I881="yes","Assembled","Bonded")))))</f>
        <v/>
      </c>
      <c r="M881" s="0">
        <f>if(L881="Shipped",L881, IF(L881="Loose", L881, if(J881="yes", CONCATENATE("Pending ", L881), IF(I881="yes", IF(B881="Internal", "Internal", L881), IF(L881="Bonded", L881, CONCATENATE(L881, " Bonded"))))))</f>
        <v/>
      </c>
      <c r="N881" s="0">
        <f>if(len(C881)&lt;2, "", if(H881="yes", "certified", IF(ISERROR(SEARCH("TE",C881)), "PMI", "TE")))</f>
        <v/>
      </c>
      <c r="O881" s="0">
        <f>IF(L881="Shipped",'Production Log'!K881,"")</f>
        <v/>
      </c>
      <c r="P881" s="0">
        <f>IF(ISERROR(SEARCH("Bonded", M881)), CONCATENATE(M881," ", N881), M881)</f>
        <v/>
      </c>
      <c r="Q881" s="0" t="s">
        <v>165</v>
      </c>
      <c r="R881" s="0">
        <f>'Production Log'!L881</f>
        <v/>
      </c>
      <c r="S881" s="0" t="s">
        <v>208</v>
      </c>
      <c r="T881" s="0">
        <f>'Production Log'!M881</f>
        <v/>
      </c>
      <c r="U881" s="204">
        <f>'Production Log'!K881</f>
        <v/>
      </c>
    </row>
    <row r="882">
      <c r="A882" s="0">
        <f>'Production Log'!A882</f>
        <v/>
      </c>
      <c r="B882" s="0">
        <f>'Production Log'!B882</f>
        <v/>
      </c>
      <c r="C882" s="0">
        <f>'Production Log'!F882</f>
        <v/>
      </c>
      <c r="D882" s="0">
        <f>'Production Log'!W882</f>
        <v/>
      </c>
      <c r="E882" s="0">
        <f>'Production Log'!X882</f>
        <v/>
      </c>
      <c r="F882" s="0">
        <f>'Production Log'!Y882</f>
        <v/>
      </c>
      <c r="G882" s="0">
        <f>'Production Log'!Z882</f>
        <v/>
      </c>
      <c r="H882" s="0">
        <f>'Production Log'!C882</f>
        <v/>
      </c>
      <c r="I882" s="0">
        <f>IF(B882="Sold", "yes", IF(LEN(F882)&gt;1,IF(LEN(G882)&gt;1,IF(LEN(E882)&gt;1,IF(LEN(D882)&gt;1,"yes","no"),"no"),"no") ,"no"))</f>
        <v/>
      </c>
      <c r="J882" s="0">
        <f>IF(B882="Issues","yes", IF(B882="Cosmetic Issue", "yes", IF(B882="Perf Issue", "yes","")))</f>
        <v/>
      </c>
      <c r="K882" s="0">
        <f>IF(B882="Dead", "yes","")</f>
        <v/>
      </c>
      <c r="L882" s="0">
        <f>IF(K882="yes", "Dead", IF(LEN(D882)&lt;2,"Loose", (IF(B882="Sold","Shipped",IF(I882="yes","Assembled","Bonded")))))</f>
        <v/>
      </c>
      <c r="M882" s="0">
        <f>if(L882="Shipped",L882, IF(L882="Loose", L882, if(J882="yes", CONCATENATE("Pending ", L882), IF(I882="yes", IF(B882="Internal", "Internal", L882), IF(L882="Bonded", L882, CONCATENATE(L882, " Bonded"))))))</f>
        <v/>
      </c>
      <c r="N882" s="0">
        <f>if(len(C882)&lt;2, "", if(H882="yes", "certified", IF(ISERROR(SEARCH("TE",C882)), "PMI", "TE")))</f>
        <v/>
      </c>
      <c r="O882" s="0">
        <f>IF(L882="Shipped",'Production Log'!K882,"")</f>
        <v/>
      </c>
      <c r="P882" s="0">
        <f>IF(ISERROR(SEARCH("Bonded", M882)), CONCATENATE(M882," ", N882), M882)</f>
        <v/>
      </c>
      <c r="Q882" s="0" t="s">
        <v>165</v>
      </c>
      <c r="R882" s="0">
        <f>'Production Log'!L882</f>
        <v/>
      </c>
      <c r="S882" s="0" t="s">
        <v>208</v>
      </c>
      <c r="T882" s="0">
        <f>'Production Log'!M882</f>
        <v/>
      </c>
      <c r="U882" s="204">
        <f>'Production Log'!K882</f>
        <v/>
      </c>
    </row>
    <row r="883">
      <c r="A883" s="0">
        <f>'Production Log'!A883</f>
        <v/>
      </c>
      <c r="B883" s="0">
        <f>'Production Log'!B883</f>
        <v/>
      </c>
      <c r="C883" s="0">
        <f>'Production Log'!F883</f>
        <v/>
      </c>
      <c r="D883" s="0">
        <f>'Production Log'!W883</f>
        <v/>
      </c>
      <c r="E883" s="0">
        <f>'Production Log'!X883</f>
        <v/>
      </c>
      <c r="F883" s="0">
        <f>'Production Log'!Y883</f>
        <v/>
      </c>
      <c r="G883" s="0">
        <f>'Production Log'!Z883</f>
        <v/>
      </c>
      <c r="H883" s="0">
        <f>'Production Log'!C883</f>
        <v/>
      </c>
      <c r="I883" s="0">
        <f>IF(B883="Sold", "yes", IF(LEN(F883)&gt;1,IF(LEN(G883)&gt;1,IF(LEN(E883)&gt;1,IF(LEN(D883)&gt;1,"yes","no"),"no"),"no") ,"no"))</f>
        <v/>
      </c>
      <c r="J883" s="0">
        <f>IF(B883="Issues","yes", IF(B883="Cosmetic Issue", "yes", IF(B883="Perf Issue", "yes","")))</f>
        <v/>
      </c>
      <c r="K883" s="0">
        <f>IF(B883="Dead", "yes","")</f>
        <v/>
      </c>
      <c r="L883" s="0">
        <f>IF(K883="yes", "Dead", IF(LEN(D883)&lt;2,"Loose", (IF(B883="Sold","Shipped",IF(I883="yes","Assembled","Bonded")))))</f>
        <v/>
      </c>
      <c r="M883" s="0">
        <f>if(L883="Shipped",L883, IF(L883="Loose", L883, if(J883="yes", CONCATENATE("Pending ", L883), IF(I883="yes", IF(B883="Internal", "Internal", L883), IF(L883="Bonded", L883, CONCATENATE(L883, " Bonded"))))))</f>
        <v/>
      </c>
      <c r="N883" s="0">
        <f>if(len(C883)&lt;2, "", if(H883="yes", "certified", IF(ISERROR(SEARCH("TE",C883)), "PMI", "TE")))</f>
        <v/>
      </c>
      <c r="O883" s="0">
        <f>IF(L883="Shipped",'Production Log'!K883,"")</f>
        <v/>
      </c>
      <c r="P883" s="0">
        <f>IF(ISERROR(SEARCH("Bonded", M883)), CONCATENATE(M883," ", N883), M883)</f>
        <v/>
      </c>
      <c r="Q883" s="0" t="s">
        <v>190</v>
      </c>
      <c r="R883" s="0">
        <f>'Production Log'!L883</f>
        <v/>
      </c>
      <c r="T883" s="0">
        <f>'Production Log'!M883</f>
        <v/>
      </c>
      <c r="U883" s="204">
        <f>'Production Log'!K883</f>
        <v/>
      </c>
      <c r="W883" s="204" t="s">
        <v>154</v>
      </c>
    </row>
    <row r="884">
      <c r="A884" s="0">
        <f>'Production Log'!A884</f>
        <v/>
      </c>
      <c r="B884" s="0">
        <f>'Production Log'!B884</f>
        <v/>
      </c>
      <c r="C884" s="0">
        <f>'Production Log'!F884</f>
        <v/>
      </c>
      <c r="D884" s="0">
        <f>'Production Log'!W884</f>
        <v/>
      </c>
      <c r="E884" s="0">
        <f>'Production Log'!X884</f>
        <v/>
      </c>
      <c r="F884" s="0">
        <f>'Production Log'!Y884</f>
        <v/>
      </c>
      <c r="G884" s="0">
        <f>'Production Log'!Z884</f>
        <v/>
      </c>
      <c r="H884" s="0">
        <f>'Production Log'!C884</f>
        <v/>
      </c>
      <c r="I884" s="0">
        <f>IF(B884="Sold", "yes", IF(LEN(F884)&gt;1,IF(LEN(G884)&gt;1,IF(LEN(E884)&gt;1,IF(LEN(D884)&gt;1,"yes","no"),"no"),"no") ,"no"))</f>
        <v/>
      </c>
      <c r="J884" s="0">
        <f>IF(B884="Issues","yes", IF(B884="Cosmetic Issue", "yes", IF(B884="Perf Issue", "yes","")))</f>
        <v/>
      </c>
      <c r="K884" s="0">
        <f>IF(B884="Dead", "yes","")</f>
        <v/>
      </c>
      <c r="L884" s="0">
        <f>IF(K884="yes", "Dead", IF(LEN(D884)&lt;2,"Loose", (IF(B884="Sold","Shipped",IF(I884="yes","Assembled","Bonded")))))</f>
        <v/>
      </c>
      <c r="M884" s="0">
        <f>if(L884="Shipped",L884, IF(L884="Loose", L884, if(J884="yes", CONCATENATE("Pending ", L884), IF(I884="yes", IF(B884="Internal", "Internal", L884), IF(L884="Bonded", L884, CONCATENATE(L884, " Bonded"))))))</f>
        <v/>
      </c>
      <c r="N884" s="0">
        <f>if(len(C884)&lt;2, "", if(H884="yes", "certified", IF(ISERROR(SEARCH("TE",C884)), "PMI", "TE")))</f>
        <v/>
      </c>
      <c r="O884" s="0">
        <f>IF(L884="Shipped",'Production Log'!K884,"")</f>
        <v/>
      </c>
      <c r="P884" s="0">
        <f>IF(ISERROR(SEARCH("Bonded", M884)), CONCATENATE(M884," ", N884), M884)</f>
        <v/>
      </c>
      <c r="Q884" s="0" t="s">
        <v>165</v>
      </c>
      <c r="R884" s="0">
        <f>'Production Log'!L884</f>
        <v/>
      </c>
      <c r="S884" s="0" t="s">
        <v>208</v>
      </c>
      <c r="T884" s="0">
        <f>'Production Log'!M884</f>
        <v/>
      </c>
      <c r="U884" s="204">
        <f>'Production Log'!K884</f>
        <v/>
      </c>
    </row>
    <row r="885">
      <c r="A885" s="0">
        <f>'Production Log'!A885</f>
        <v/>
      </c>
      <c r="B885" s="0">
        <f>'Production Log'!B885</f>
        <v/>
      </c>
      <c r="C885" s="0">
        <f>'Production Log'!F885</f>
        <v/>
      </c>
      <c r="D885" s="0">
        <f>'Production Log'!W885</f>
        <v/>
      </c>
      <c r="E885" s="0">
        <f>'Production Log'!X885</f>
        <v/>
      </c>
      <c r="F885" s="0">
        <f>'Production Log'!Y885</f>
        <v/>
      </c>
      <c r="G885" s="0">
        <f>'Production Log'!Z885</f>
        <v/>
      </c>
      <c r="H885" s="0">
        <f>'Production Log'!C885</f>
        <v/>
      </c>
      <c r="I885" s="0">
        <f>IF(B885="Sold", "yes", IF(LEN(F885)&gt;1,IF(LEN(G885)&gt;1,IF(LEN(E885)&gt;1,IF(LEN(D885)&gt;1,"yes","no"),"no"),"no") ,"no"))</f>
        <v/>
      </c>
      <c r="J885" s="0">
        <f>IF(B885="Issues","yes", IF(B885="Cosmetic Issue", "yes", IF(B885="Perf Issue", "yes","")))</f>
        <v/>
      </c>
      <c r="K885" s="0">
        <f>IF(B885="Dead", "yes","")</f>
        <v/>
      </c>
      <c r="L885" s="0">
        <f>IF(K885="yes", "Dead", IF(LEN(D885)&lt;2,"Loose", (IF(B885="Sold","Shipped",IF(I885="yes","Assembled","Bonded")))))</f>
        <v/>
      </c>
      <c r="M885" s="0">
        <f>if(L885="Shipped",L885, IF(L885="Loose", L885, if(J885="yes", CONCATENATE("Pending ", L885), IF(I885="yes", IF(B885="Internal", "Internal", L885), IF(L885="Bonded", L885, CONCATENATE(L885, " Bonded"))))))</f>
        <v/>
      </c>
      <c r="N885" s="0">
        <f>if(len(C885)&lt;2, "", if(H885="yes", "certified", IF(ISERROR(SEARCH("TE",C885)), "PMI", "TE")))</f>
        <v/>
      </c>
      <c r="O885" s="0">
        <f>IF(L885="Shipped",'Production Log'!K885,"")</f>
        <v/>
      </c>
      <c r="P885" s="0">
        <f>IF(ISERROR(SEARCH("Bonded", M885)), CONCATENATE(M885," ", N885), M885)</f>
        <v/>
      </c>
      <c r="Q885" s="0" t="s">
        <v>165</v>
      </c>
      <c r="R885" s="0">
        <f>'Production Log'!L885</f>
        <v/>
      </c>
      <c r="S885" s="0" t="s">
        <v>208</v>
      </c>
      <c r="T885" s="0">
        <f>'Production Log'!M885</f>
        <v/>
      </c>
      <c r="U885" s="204">
        <f>'Production Log'!K885</f>
        <v/>
      </c>
    </row>
    <row r="886">
      <c r="A886" s="0">
        <f>'Production Log'!A886</f>
        <v/>
      </c>
      <c r="B886" s="0">
        <f>'Production Log'!B886</f>
        <v/>
      </c>
      <c r="C886" s="0">
        <f>'Production Log'!F886</f>
        <v/>
      </c>
      <c r="D886" s="0">
        <f>'Production Log'!W886</f>
        <v/>
      </c>
      <c r="E886" s="0">
        <f>'Production Log'!X886</f>
        <v/>
      </c>
      <c r="F886" s="0">
        <f>'Production Log'!Y886</f>
        <v/>
      </c>
      <c r="G886" s="0">
        <f>'Production Log'!Z886</f>
        <v/>
      </c>
      <c r="H886" s="0">
        <f>'Production Log'!C886</f>
        <v/>
      </c>
      <c r="I886" s="0">
        <f>IF(B886="Sold", "yes", IF(LEN(F886)&gt;1,IF(LEN(G886)&gt;1,IF(LEN(E886)&gt;1,IF(LEN(D886)&gt;1,"yes","no"),"no"),"no") ,"no"))</f>
        <v/>
      </c>
      <c r="J886" s="0">
        <f>IF(B886="Issues","yes", IF(B886="Cosmetic Issue", "yes", IF(B886="Perf Issue", "yes","")))</f>
        <v/>
      </c>
      <c r="K886" s="0">
        <f>IF(B886="Dead", "yes","")</f>
        <v/>
      </c>
      <c r="L886" s="0">
        <f>IF(K886="yes", "Dead", IF(LEN(D886)&lt;2,"Loose", (IF(B886="Sold","Shipped",IF(I886="yes","Assembled","Bonded")))))</f>
        <v/>
      </c>
      <c r="M886" s="0">
        <f>if(L886="Shipped",L886, IF(L886="Loose", L886, if(J886="yes", CONCATENATE("Pending ", L886), IF(I886="yes", IF(B886="Internal", "Internal", L886), IF(L886="Bonded", L886, CONCATENATE(L886, " Bonded"))))))</f>
        <v/>
      </c>
      <c r="N886" s="0">
        <f>if(len(C886)&lt;2, "", if(H886="yes", "certified", IF(ISERROR(SEARCH("TE",C886)), "PMI", "TE")))</f>
        <v/>
      </c>
      <c r="O886" s="0">
        <f>IF(L886="Shipped",'Production Log'!K886,"")</f>
        <v/>
      </c>
      <c r="P886" s="0">
        <f>IF(ISERROR(SEARCH("Bonded", M886)), CONCATENATE(M886," ", N886), M886)</f>
        <v/>
      </c>
      <c r="Q886" s="0" t="s">
        <v>165</v>
      </c>
      <c r="R886" s="0">
        <f>'Production Log'!L886</f>
        <v/>
      </c>
      <c r="S886" s="0" t="s">
        <v>209</v>
      </c>
      <c r="T886" s="0">
        <f>'Production Log'!M886</f>
        <v/>
      </c>
      <c r="U886" s="204">
        <f>'Production Log'!K886</f>
        <v/>
      </c>
      <c r="V886" s="204" t="n">
        <v>98006443</v>
      </c>
    </row>
    <row r="887">
      <c r="A887" s="0">
        <f>'Production Log'!A887</f>
        <v/>
      </c>
      <c r="B887" s="0">
        <f>'Production Log'!B887</f>
        <v/>
      </c>
      <c r="C887" s="0">
        <f>'Production Log'!F887</f>
        <v/>
      </c>
      <c r="D887" s="0">
        <f>'Production Log'!W887</f>
        <v/>
      </c>
      <c r="E887" s="0">
        <f>'Production Log'!X887</f>
        <v/>
      </c>
      <c r="F887" s="0">
        <f>'Production Log'!Y887</f>
        <v/>
      </c>
      <c r="G887" s="0">
        <f>'Production Log'!Z887</f>
        <v/>
      </c>
      <c r="H887" s="0">
        <f>'Production Log'!C887</f>
        <v/>
      </c>
      <c r="I887" s="0">
        <f>IF(B887="Sold", "yes", IF(LEN(F887)&gt;1,IF(LEN(G887)&gt;1,IF(LEN(E887)&gt;1,IF(LEN(D887)&gt;1,"yes","no"),"no"),"no") ,"no"))</f>
        <v/>
      </c>
      <c r="J887" s="0">
        <f>IF(B887="Issues","yes", IF(B887="Cosmetic Issue", "yes", IF(B887="Perf Issue", "yes","")))</f>
        <v/>
      </c>
      <c r="K887" s="0">
        <f>IF(B887="Dead", "yes","")</f>
        <v/>
      </c>
      <c r="L887" s="0">
        <f>IF(K887="yes", "Dead", IF(LEN(D887)&lt;2,"Loose", (IF(B887="Sold","Shipped",IF(I887="yes","Assembled","Bonded")))))</f>
        <v/>
      </c>
      <c r="M887" s="0">
        <f>if(L887="Shipped",L887, IF(L887="Loose", L887, if(J887="yes", CONCATENATE("Pending ", L887), IF(I887="yes", IF(B887="Internal", "Internal", L887), IF(L887="Bonded", L887, CONCATENATE(L887, " Bonded"))))))</f>
        <v/>
      </c>
      <c r="N887" s="0">
        <f>if(len(C887)&lt;2, "", if(H887="yes", "certified", IF(ISERROR(SEARCH("TE",C887)), "PMI", "TE")))</f>
        <v/>
      </c>
      <c r="O887" s="0">
        <f>IF(L887="Shipped",'Production Log'!K887,"")</f>
        <v/>
      </c>
      <c r="P887" s="0">
        <f>IF(ISERROR(SEARCH("Bonded", M887)), CONCATENATE(M887," ", N887), M887)</f>
        <v/>
      </c>
      <c r="Q887" s="0" t="s">
        <v>165</v>
      </c>
      <c r="R887" s="0">
        <f>'Production Log'!L887</f>
        <v/>
      </c>
      <c r="S887" s="0" t="s">
        <v>208</v>
      </c>
      <c r="T887" s="0">
        <f>'Production Log'!M887</f>
        <v/>
      </c>
      <c r="U887" s="204">
        <f>'Production Log'!K887</f>
        <v/>
      </c>
    </row>
    <row r="888">
      <c r="A888" s="0">
        <f>'Production Log'!A888</f>
        <v/>
      </c>
      <c r="B888" s="0">
        <f>'Production Log'!B888</f>
        <v/>
      </c>
      <c r="C888" s="0">
        <f>'Production Log'!F888</f>
        <v/>
      </c>
      <c r="D888" s="0">
        <f>'Production Log'!W888</f>
        <v/>
      </c>
      <c r="E888" s="0">
        <f>'Production Log'!X888</f>
        <v/>
      </c>
      <c r="F888" s="0">
        <f>'Production Log'!Y888</f>
        <v/>
      </c>
      <c r="G888" s="0">
        <f>'Production Log'!Z888</f>
        <v/>
      </c>
      <c r="H888" s="0">
        <f>'Production Log'!C888</f>
        <v/>
      </c>
      <c r="I888" s="0">
        <f>IF(B888="Sold", "yes", IF(LEN(F888)&gt;1,IF(LEN(G888)&gt;1,IF(LEN(E888)&gt;1,IF(LEN(D888)&gt;1,"yes","no"),"no"),"no") ,"no"))</f>
        <v/>
      </c>
      <c r="J888" s="0">
        <f>IF(B888="Issues","yes", IF(B888="Cosmetic Issue", "yes", IF(B888="Perf Issue", "yes","")))</f>
        <v/>
      </c>
      <c r="K888" s="0">
        <f>IF(B888="Dead", "yes","")</f>
        <v/>
      </c>
      <c r="L888" s="0">
        <f>IF(K888="yes", "Dead", IF(LEN(D888)&lt;2,"Loose", (IF(B888="Sold","Shipped",IF(I888="yes","Assembled","Bonded")))))</f>
        <v/>
      </c>
      <c r="M888" s="0">
        <f>if(L888="Shipped",L888, IF(L888="Loose", L888, if(J888="yes", CONCATENATE("Pending ", L888), IF(I888="yes", IF(B888="Internal", "Internal", L888), IF(L888="Bonded", L888, CONCATENATE(L888, " Bonded"))))))</f>
        <v/>
      </c>
      <c r="N888" s="0">
        <f>if(len(C888)&lt;2, "", if(H888="yes", "certified", IF(ISERROR(SEARCH("TE",C888)), "PMI", "TE")))</f>
        <v/>
      </c>
      <c r="O888" s="0">
        <f>IF(L888="Shipped",'Production Log'!K888,"")</f>
        <v/>
      </c>
      <c r="P888" s="0">
        <f>IF(ISERROR(SEARCH("Bonded", M888)), CONCATENATE(M888," ", N888), M888)</f>
        <v/>
      </c>
      <c r="Q888" s="0" t="s">
        <v>165</v>
      </c>
      <c r="R888" s="0">
        <f>'Production Log'!L888</f>
        <v/>
      </c>
      <c r="S888" s="0" t="s">
        <v>209</v>
      </c>
      <c r="T888" s="0">
        <f>'Production Log'!M888</f>
        <v/>
      </c>
      <c r="U888" s="204">
        <f>'Production Log'!K888</f>
        <v/>
      </c>
      <c r="V888" s="204" t="n">
        <v>98006443</v>
      </c>
    </row>
    <row r="889">
      <c r="A889" s="0">
        <f>'Production Log'!A889</f>
        <v/>
      </c>
      <c r="B889" s="0">
        <f>'Production Log'!B889</f>
        <v/>
      </c>
      <c r="C889" s="0">
        <f>'Production Log'!F889</f>
        <v/>
      </c>
      <c r="D889" s="0">
        <f>'Production Log'!W889</f>
        <v/>
      </c>
      <c r="E889" s="0">
        <f>'Production Log'!X889</f>
        <v/>
      </c>
      <c r="F889" s="0">
        <f>'Production Log'!Y889</f>
        <v/>
      </c>
      <c r="G889" s="0">
        <f>'Production Log'!Z889</f>
        <v/>
      </c>
      <c r="H889" s="0">
        <f>'Production Log'!C889</f>
        <v/>
      </c>
      <c r="I889" s="0">
        <f>IF(B889="Sold", "yes", IF(LEN(F889)&gt;1,IF(LEN(G889)&gt;1,IF(LEN(E889)&gt;1,IF(LEN(D889)&gt;1,"yes","no"),"no"),"no") ,"no"))</f>
        <v/>
      </c>
      <c r="J889" s="0">
        <f>IF(B889="Issues","yes", IF(B889="Cosmetic Issue", "yes", IF(B889="Perf Issue", "yes","")))</f>
        <v/>
      </c>
      <c r="K889" s="0">
        <f>IF(B889="Dead", "yes","")</f>
        <v/>
      </c>
      <c r="L889" s="0">
        <f>IF(K889="yes", "Dead", IF(LEN(D889)&lt;2,"Loose", (IF(B889="Sold","Shipped",IF(I889="yes","Assembled","Bonded")))))</f>
        <v/>
      </c>
      <c r="M889" s="0">
        <f>if(L889="Shipped",L889, IF(L889="Loose", L889, if(J889="yes", CONCATENATE("Pending ", L889), IF(I889="yes", IF(B889="Internal", "Internal", L889), IF(L889="Bonded", L889, CONCATENATE(L889, " Bonded"))))))</f>
        <v/>
      </c>
      <c r="N889" s="0">
        <f>if(len(C889)&lt;2, "", if(H889="yes", "certified", IF(ISERROR(SEARCH("TE",C889)), "PMI", "TE")))</f>
        <v/>
      </c>
      <c r="O889" s="0">
        <f>IF(L889="Shipped",'Production Log'!K889,"")</f>
        <v/>
      </c>
      <c r="P889" s="0">
        <f>IF(ISERROR(SEARCH("Bonded", M889)), CONCATENATE(M889," ", N889), M889)</f>
        <v/>
      </c>
      <c r="Q889" s="0" t="s">
        <v>165</v>
      </c>
      <c r="R889" s="0">
        <f>'Production Log'!L889</f>
        <v/>
      </c>
      <c r="S889" s="0" t="s">
        <v>209</v>
      </c>
      <c r="T889" s="0">
        <f>'Production Log'!M889</f>
        <v/>
      </c>
      <c r="U889" s="204">
        <f>'Production Log'!K889</f>
        <v/>
      </c>
      <c r="V889" s="204" t="n">
        <v>98006443</v>
      </c>
    </row>
    <row r="890">
      <c r="A890" s="0">
        <f>'Production Log'!A890</f>
        <v/>
      </c>
      <c r="B890" s="0">
        <f>'Production Log'!B890</f>
        <v/>
      </c>
      <c r="C890" s="0">
        <f>'Production Log'!F890</f>
        <v/>
      </c>
      <c r="D890" s="0">
        <f>'Production Log'!W890</f>
        <v/>
      </c>
      <c r="E890" s="0">
        <f>'Production Log'!X890</f>
        <v/>
      </c>
      <c r="F890" s="0">
        <f>'Production Log'!Y890</f>
        <v/>
      </c>
      <c r="G890" s="0">
        <f>'Production Log'!Z890</f>
        <v/>
      </c>
      <c r="H890" s="0">
        <f>'Production Log'!C890</f>
        <v/>
      </c>
      <c r="I890" s="0">
        <f>IF(B890="Sold", "yes", IF(LEN(F890)&gt;1,IF(LEN(G890)&gt;1,IF(LEN(E890)&gt;1,IF(LEN(D890)&gt;1,"yes","no"),"no"),"no") ,"no"))</f>
        <v/>
      </c>
      <c r="J890" s="0">
        <f>IF(B890="Issues","yes", IF(B890="Cosmetic Issue", "yes", IF(B890="Perf Issue", "yes","")))</f>
        <v/>
      </c>
      <c r="K890" s="0">
        <f>IF(B890="Dead", "yes","")</f>
        <v/>
      </c>
      <c r="L890" s="0">
        <f>IF(K890="yes", "Dead", IF(LEN(D890)&lt;2,"Loose", (IF(B890="Sold","Shipped",IF(I890="yes","Assembled","Bonded")))))</f>
        <v/>
      </c>
      <c r="M890" s="0">
        <f>if(L890="Shipped",L890, IF(L890="Loose", L890, if(J890="yes", CONCATENATE("Pending ", L890), IF(I890="yes", IF(B890="Internal", "Internal", L890), IF(L890="Bonded", L890, CONCATENATE(L890, " Bonded"))))))</f>
        <v/>
      </c>
      <c r="N890" s="0">
        <f>if(len(C890)&lt;2, "", if(H890="yes", "certified", IF(ISERROR(SEARCH("TE",C890)), "PMI", "TE")))</f>
        <v/>
      </c>
      <c r="O890" s="0">
        <f>IF(L890="Shipped",'Production Log'!K890,"")</f>
        <v/>
      </c>
      <c r="P890" s="0">
        <f>IF(ISERROR(SEARCH("Bonded", M890)), CONCATENATE(M890," ", N890), M890)</f>
        <v/>
      </c>
      <c r="Q890" s="0" t="s">
        <v>165</v>
      </c>
      <c r="R890" s="0">
        <f>'Production Log'!L890</f>
        <v/>
      </c>
      <c r="S890" s="0" t="s">
        <v>209</v>
      </c>
      <c r="T890" s="0">
        <f>'Production Log'!M890</f>
        <v/>
      </c>
      <c r="U890" s="204">
        <f>'Production Log'!K890</f>
        <v/>
      </c>
      <c r="V890" s="204" t="n">
        <v>98006443</v>
      </c>
    </row>
    <row r="891">
      <c r="A891" s="0">
        <f>'Production Log'!A891</f>
        <v/>
      </c>
      <c r="B891" s="0">
        <f>'Production Log'!B891</f>
        <v/>
      </c>
      <c r="C891" s="0">
        <f>'Production Log'!F891</f>
        <v/>
      </c>
      <c r="D891" s="0">
        <f>'Production Log'!W891</f>
        <v/>
      </c>
      <c r="E891" s="0">
        <f>'Production Log'!X891</f>
        <v/>
      </c>
      <c r="F891" s="0">
        <f>'Production Log'!Y891</f>
        <v/>
      </c>
      <c r="G891" s="0">
        <f>'Production Log'!Z891</f>
        <v/>
      </c>
      <c r="H891" s="0">
        <f>'Production Log'!C891</f>
        <v/>
      </c>
      <c r="I891" s="0">
        <f>IF(B891="Sold", "yes", IF(LEN(F891)&gt;1,IF(LEN(G891)&gt;1,IF(LEN(E891)&gt;1,IF(LEN(D891)&gt;1,"yes","no"),"no"),"no") ,"no"))</f>
        <v/>
      </c>
      <c r="J891" s="0">
        <f>IF(B891="Issues","yes", IF(B891="Cosmetic Issue", "yes", IF(B891="Perf Issue", "yes","")))</f>
        <v/>
      </c>
      <c r="K891" s="0">
        <f>IF(B891="Dead", "yes","")</f>
        <v/>
      </c>
      <c r="L891" s="0">
        <f>IF(K891="yes", "Dead", IF(LEN(D891)&lt;2,"Loose", (IF(B891="Sold","Shipped",IF(I891="yes","Assembled","Bonded")))))</f>
        <v/>
      </c>
      <c r="M891" s="0">
        <f>if(L891="Shipped",L891, IF(L891="Loose", L891, if(J891="yes", CONCATENATE("Pending ", L891), IF(I891="yes", IF(B891="Internal", "Internal", L891), IF(L891="Bonded", L891, CONCATENATE(L891, " Bonded"))))))</f>
        <v/>
      </c>
      <c r="N891" s="0">
        <f>if(len(C891)&lt;2, "", if(H891="yes", "certified", IF(ISERROR(SEARCH("TE",C891)), "PMI", "TE")))</f>
        <v/>
      </c>
      <c r="O891" s="0">
        <f>IF(L891="Shipped",'Production Log'!K891,"")</f>
        <v/>
      </c>
      <c r="P891" s="0">
        <f>IF(ISERROR(SEARCH("Bonded", M891)), CONCATENATE(M891," ", N891), M891)</f>
        <v/>
      </c>
      <c r="Q891" s="0" t="s">
        <v>165</v>
      </c>
      <c r="R891" s="0">
        <f>'Production Log'!L891</f>
        <v/>
      </c>
      <c r="S891" s="0" t="s">
        <v>209</v>
      </c>
      <c r="T891" s="0">
        <f>'Production Log'!M891</f>
        <v/>
      </c>
      <c r="U891" s="204">
        <f>'Production Log'!K891</f>
        <v/>
      </c>
      <c r="V891" s="204" t="n">
        <v>98006443</v>
      </c>
    </row>
    <row r="892">
      <c r="A892" s="0">
        <f>'Production Log'!A892</f>
        <v/>
      </c>
      <c r="B892" s="0">
        <f>'Production Log'!B892</f>
        <v/>
      </c>
      <c r="C892" s="0">
        <f>'Production Log'!F892</f>
        <v/>
      </c>
      <c r="D892" s="0">
        <f>'Production Log'!W892</f>
        <v/>
      </c>
      <c r="E892" s="0">
        <f>'Production Log'!X892</f>
        <v/>
      </c>
      <c r="F892" s="0">
        <f>'Production Log'!Y892</f>
        <v/>
      </c>
      <c r="G892" s="0">
        <f>'Production Log'!Z892</f>
        <v/>
      </c>
      <c r="H892" s="0">
        <f>'Production Log'!C892</f>
        <v/>
      </c>
      <c r="I892" s="0">
        <f>IF(B892="Sold", "yes", IF(LEN(F892)&gt;1,IF(LEN(G892)&gt;1,IF(LEN(E892)&gt;1,IF(LEN(D892)&gt;1,"yes","no"),"no"),"no") ,"no"))</f>
        <v/>
      </c>
      <c r="J892" s="0">
        <f>IF(B892="Issues","yes", IF(B892="Cosmetic Issue", "yes", IF(B892="Perf Issue", "yes","")))</f>
        <v/>
      </c>
      <c r="K892" s="0">
        <f>IF(B892="Dead", "yes","")</f>
        <v/>
      </c>
      <c r="L892" s="0">
        <f>IF(K892="yes", "Dead", IF(LEN(D892)&lt;2,"Loose", (IF(B892="Sold","Shipped",IF(I892="yes","Assembled","Bonded")))))</f>
        <v/>
      </c>
      <c r="M892" s="0">
        <f>if(L892="Shipped",L892, IF(L892="Loose", L892, if(J892="yes", CONCATENATE("Pending ", L892), IF(I892="yes", IF(B892="Internal", "Internal", L892), IF(L892="Bonded", L892, CONCATENATE(L892, " Bonded"))))))</f>
        <v/>
      </c>
      <c r="N892" s="0">
        <f>if(len(C892)&lt;2, "", if(H892="yes", "certified", IF(ISERROR(SEARCH("TE",C892)), "PMI", "TE")))</f>
        <v/>
      </c>
      <c r="O892" s="0">
        <f>IF(L892="Shipped",'Production Log'!K892,"")</f>
        <v/>
      </c>
      <c r="P892" s="0">
        <f>IF(ISERROR(SEARCH("Bonded", M892)), CONCATENATE(M892," ", N892), M892)</f>
        <v/>
      </c>
      <c r="Q892" s="0" t="s">
        <v>165</v>
      </c>
      <c r="R892" s="0">
        <f>'Production Log'!L892</f>
        <v/>
      </c>
      <c r="S892" s="0" t="s">
        <v>209</v>
      </c>
      <c r="T892" s="0">
        <f>'Production Log'!M892</f>
        <v/>
      </c>
      <c r="U892" s="204">
        <f>'Production Log'!K892</f>
        <v/>
      </c>
      <c r="V892" s="204" t="n">
        <v>98006443</v>
      </c>
    </row>
    <row r="893">
      <c r="A893" s="0">
        <f>'Production Log'!A893</f>
        <v/>
      </c>
      <c r="B893" s="0">
        <f>'Production Log'!B893</f>
        <v/>
      </c>
      <c r="C893" s="0">
        <f>'Production Log'!F893</f>
        <v/>
      </c>
      <c r="D893" s="0">
        <f>'Production Log'!W893</f>
        <v/>
      </c>
      <c r="E893" s="0">
        <f>'Production Log'!X893</f>
        <v/>
      </c>
      <c r="F893" s="0">
        <f>'Production Log'!Y893</f>
        <v/>
      </c>
      <c r="G893" s="0">
        <f>'Production Log'!Z893</f>
        <v/>
      </c>
      <c r="H893" s="0">
        <f>'Production Log'!C893</f>
        <v/>
      </c>
      <c r="I893" s="0">
        <f>IF(B893="Sold", "yes", IF(LEN(F893)&gt;1,IF(LEN(G893)&gt;1,IF(LEN(E893)&gt;1,IF(LEN(D893)&gt;1,"yes","no"),"no"),"no") ,"no"))</f>
        <v/>
      </c>
      <c r="J893" s="0">
        <f>IF(B893="Issues","yes", IF(B893="Cosmetic Issue", "yes", IF(B893="Perf Issue", "yes","")))</f>
        <v/>
      </c>
      <c r="K893" s="0">
        <f>IF(B893="Dead", "yes","")</f>
        <v/>
      </c>
      <c r="L893" s="0">
        <f>IF(K893="yes", "Dead", IF(LEN(D893)&lt;2,"Loose", (IF(B893="Sold","Shipped",IF(I893="yes","Assembled","Bonded")))))</f>
        <v/>
      </c>
      <c r="M893" s="0">
        <f>if(L893="Shipped",L893, IF(L893="Loose", L893, if(J893="yes", CONCATENATE("Pending ", L893), IF(I893="yes", IF(B893="Internal", "Internal", L893), IF(L893="Bonded", L893, CONCATENATE(L893, " Bonded"))))))</f>
        <v/>
      </c>
      <c r="N893" s="0">
        <f>if(len(C893)&lt;2, "", if(H893="yes", "certified", IF(ISERROR(SEARCH("TE",C893)), "PMI", "TE")))</f>
        <v/>
      </c>
      <c r="O893" s="0">
        <f>IF(L893="Shipped",'Production Log'!K893,"")</f>
        <v/>
      </c>
      <c r="P893" s="0">
        <f>IF(ISERROR(SEARCH("Bonded", M893)), CONCATENATE(M893," ", N893), M893)</f>
        <v/>
      </c>
      <c r="Q893" s="0" t="s">
        <v>165</v>
      </c>
      <c r="R893" s="0">
        <f>'Production Log'!L893</f>
        <v/>
      </c>
      <c r="S893" s="0" t="s">
        <v>209</v>
      </c>
      <c r="T893" s="0">
        <f>'Production Log'!M893</f>
        <v/>
      </c>
      <c r="U893" s="204">
        <f>'Production Log'!K893</f>
        <v/>
      </c>
      <c r="V893" s="0" t="n">
        <v>98006465</v>
      </c>
      <c r="Y893" s="0" t="n">
        <v>98006465</v>
      </c>
    </row>
    <row r="894">
      <c r="A894" s="0">
        <f>'Production Log'!A894</f>
        <v/>
      </c>
      <c r="B894" s="0">
        <f>'Production Log'!B894</f>
        <v/>
      </c>
      <c r="C894" s="0">
        <f>'Production Log'!F894</f>
        <v/>
      </c>
      <c r="D894" s="0">
        <f>'Production Log'!W894</f>
        <v/>
      </c>
      <c r="E894" s="0">
        <f>'Production Log'!X894</f>
        <v/>
      </c>
      <c r="F894" s="0">
        <f>'Production Log'!Y894</f>
        <v/>
      </c>
      <c r="G894" s="0">
        <f>'Production Log'!Z894</f>
        <v/>
      </c>
      <c r="H894" s="0">
        <f>'Production Log'!C894</f>
        <v/>
      </c>
      <c r="I894" s="0">
        <f>IF(B894="Sold", "yes", IF(LEN(F894)&gt;1,IF(LEN(G894)&gt;1,IF(LEN(E894)&gt;1,IF(LEN(D894)&gt;1,"yes","no"),"no"),"no") ,"no"))</f>
        <v/>
      </c>
      <c r="J894" s="0">
        <f>IF(B894="Issues","yes", IF(B894="Cosmetic Issue", "yes", IF(B894="Perf Issue", "yes","")))</f>
        <v/>
      </c>
      <c r="K894" s="0">
        <f>IF(B894="Dead", "yes","")</f>
        <v/>
      </c>
      <c r="L894" s="0">
        <f>IF(K894="yes", "Dead", IF(LEN(D894)&lt;2,"Loose", (IF(B894="Sold","Shipped",IF(I894="yes","Assembled","Bonded")))))</f>
        <v/>
      </c>
      <c r="M894" s="0">
        <f>if(L894="Shipped",L894, IF(L894="Loose", L894, if(J894="yes", CONCATENATE("Pending ", L894), IF(I894="yes", IF(B894="Internal", "Internal", L894), IF(L894="Bonded", L894, CONCATENATE(L894, " Bonded"))))))</f>
        <v/>
      </c>
      <c r="N894" s="0">
        <f>if(len(C894)&lt;2, "", if(H894="yes", "certified", IF(ISERROR(SEARCH("TE",C894)), "PMI", "TE")))</f>
        <v/>
      </c>
      <c r="O894" s="0">
        <f>IF(L894="Shipped",'Production Log'!K894,"")</f>
        <v/>
      </c>
      <c r="P894" s="0">
        <f>IF(ISERROR(SEARCH("Bonded", M894)), CONCATENATE(M894," ", N894), M894)</f>
        <v/>
      </c>
      <c r="Q894" s="0" t="s">
        <v>165</v>
      </c>
      <c r="R894" s="0">
        <f>'Production Log'!L894</f>
        <v/>
      </c>
      <c r="S894" s="0" t="s">
        <v>209</v>
      </c>
      <c r="T894" s="0">
        <f>'Production Log'!M894</f>
        <v/>
      </c>
      <c r="U894" s="204">
        <f>'Production Log'!K894</f>
        <v/>
      </c>
      <c r="V894" s="204" t="n">
        <v>98006443</v>
      </c>
    </row>
    <row r="895">
      <c r="A895" s="0">
        <f>'Production Log'!A895</f>
        <v/>
      </c>
      <c r="B895" s="0">
        <f>'Production Log'!B895</f>
        <v/>
      </c>
      <c r="C895" s="0">
        <f>'Production Log'!F895</f>
        <v/>
      </c>
      <c r="D895" s="0">
        <f>'Production Log'!W895</f>
        <v/>
      </c>
      <c r="E895" s="0">
        <f>'Production Log'!X895</f>
        <v/>
      </c>
      <c r="F895" s="0">
        <f>'Production Log'!Y895</f>
        <v/>
      </c>
      <c r="G895" s="0">
        <f>'Production Log'!Z895</f>
        <v/>
      </c>
      <c r="H895" s="0">
        <f>'Production Log'!C895</f>
        <v/>
      </c>
      <c r="I895" s="0">
        <f>IF(B895="Sold", "yes", IF(LEN(F895)&gt;1,IF(LEN(G895)&gt;1,IF(LEN(E895)&gt;1,IF(LEN(D895)&gt;1,"yes","no"),"no"),"no") ,"no"))</f>
        <v/>
      </c>
      <c r="J895" s="0">
        <f>IF(B895="Issues","yes", IF(B895="Cosmetic Issue", "yes", IF(B895="Perf Issue", "yes","")))</f>
        <v/>
      </c>
      <c r="K895" s="0">
        <f>IF(B895="Dead", "yes","")</f>
        <v/>
      </c>
      <c r="L895" s="0">
        <f>IF(K895="yes", "Dead", IF(LEN(D895)&lt;2,"Loose", (IF(B895="Sold","Shipped",IF(I895="yes","Assembled","Bonded")))))</f>
        <v/>
      </c>
      <c r="M895" s="0">
        <f>if(L895="Shipped",L895, IF(L895="Loose", L895, if(J895="yes", CONCATENATE("Pending ", L895), IF(I895="yes", IF(B895="Internal", "Internal", L895), IF(L895="Bonded", L895, CONCATENATE(L895, " Bonded"))))))</f>
        <v/>
      </c>
      <c r="N895" s="0">
        <f>if(len(C895)&lt;2, "", if(H895="yes", "certified", IF(ISERROR(SEARCH("TE",C895)), "PMI", "TE")))</f>
        <v/>
      </c>
      <c r="O895" s="0">
        <f>IF(L895="Shipped",'Production Log'!K895,"")</f>
        <v/>
      </c>
      <c r="P895" s="0">
        <f>IF(ISERROR(SEARCH("Bonded", M895)), CONCATENATE(M895," ", N895), M895)</f>
        <v/>
      </c>
      <c r="Q895" s="0" t="s">
        <v>210</v>
      </c>
      <c r="R895" s="0">
        <f>'Production Log'!L895</f>
        <v/>
      </c>
      <c r="S895" s="0" t="s">
        <v>211</v>
      </c>
      <c r="T895" s="0">
        <f>'Production Log'!M895</f>
        <v/>
      </c>
      <c r="U895" s="204">
        <f>'Production Log'!K895</f>
        <v/>
      </c>
      <c r="V895" s="204" t="n">
        <v>98006443</v>
      </c>
    </row>
    <row r="896">
      <c r="A896" s="0">
        <f>'Production Log'!A896</f>
        <v/>
      </c>
      <c r="B896" s="0">
        <f>'Production Log'!B896</f>
        <v/>
      </c>
      <c r="C896" s="0">
        <f>'Production Log'!F896</f>
        <v/>
      </c>
      <c r="D896" s="0">
        <f>'Production Log'!W896</f>
        <v/>
      </c>
      <c r="E896" s="0">
        <f>'Production Log'!X896</f>
        <v/>
      </c>
      <c r="F896" s="0">
        <f>'Production Log'!Y896</f>
        <v/>
      </c>
      <c r="G896" s="0">
        <f>'Production Log'!Z896</f>
        <v/>
      </c>
      <c r="H896" s="0">
        <f>'Production Log'!C896</f>
        <v/>
      </c>
      <c r="I896" s="0">
        <f>IF(B896="Sold", "yes", IF(LEN(F896)&gt;1,IF(LEN(G896)&gt;1,IF(LEN(E896)&gt;1,IF(LEN(D896)&gt;1,"yes","no"),"no"),"no") ,"no"))</f>
        <v/>
      </c>
      <c r="J896" s="0">
        <f>IF(B896="Issues","yes", IF(B896="Cosmetic Issue", "yes", IF(B896="Perf Issue", "yes","")))</f>
        <v/>
      </c>
      <c r="K896" s="0">
        <f>IF(B896="Dead", "yes","")</f>
        <v/>
      </c>
      <c r="L896" s="0">
        <f>IF(K896="yes", "Dead", IF(LEN(D896)&lt;2,"Loose", (IF(B896="Sold","Shipped",IF(I896="yes","Assembled","Bonded")))))</f>
        <v/>
      </c>
      <c r="M896" s="0">
        <f>if(L896="Shipped",L896, IF(L896="Loose", L896, if(J896="yes", CONCATENATE("Pending ", L896), IF(I896="yes", IF(B896="Internal", "Internal", L896), IF(L896="Bonded", L896, CONCATENATE(L896, " Bonded"))))))</f>
        <v/>
      </c>
      <c r="N896" s="0">
        <f>if(len(C896)&lt;2, "", if(H896="yes", "certified", IF(ISERROR(SEARCH("TE",C896)), "PMI", "TE")))</f>
        <v/>
      </c>
      <c r="O896" s="0">
        <f>IF(L896="Shipped",'Production Log'!K896,"")</f>
        <v/>
      </c>
      <c r="P896" s="0">
        <f>IF(ISERROR(SEARCH("Bonded", M896)), CONCATENATE(M896," ", N896), M896)</f>
        <v/>
      </c>
      <c r="Q896" s="0" t="s">
        <v>210</v>
      </c>
      <c r="R896" s="0">
        <f>'Production Log'!L896</f>
        <v/>
      </c>
      <c r="S896" s="0" t="s">
        <v>211</v>
      </c>
      <c r="T896" s="0">
        <f>'Production Log'!M896</f>
        <v/>
      </c>
      <c r="U896" s="204">
        <f>'Production Log'!K896</f>
        <v/>
      </c>
      <c r="V896" s="204" t="n">
        <v>98006443</v>
      </c>
    </row>
    <row r="897">
      <c r="A897" s="0">
        <f>'Production Log'!A897</f>
        <v/>
      </c>
      <c r="B897" s="0">
        <f>'Production Log'!B897</f>
        <v/>
      </c>
      <c r="C897" s="0">
        <f>'Production Log'!F897</f>
        <v/>
      </c>
      <c r="D897" s="0">
        <f>'Production Log'!W897</f>
        <v/>
      </c>
      <c r="E897" s="0">
        <f>'Production Log'!X897</f>
        <v/>
      </c>
      <c r="F897" s="0">
        <f>'Production Log'!Y897</f>
        <v/>
      </c>
      <c r="G897" s="0">
        <f>'Production Log'!Z897</f>
        <v/>
      </c>
      <c r="H897" s="0">
        <f>'Production Log'!C897</f>
        <v/>
      </c>
      <c r="I897" s="0">
        <f>IF(B897="Sold", "yes", IF(LEN(F897)&gt;1,IF(LEN(G897)&gt;1,IF(LEN(E897)&gt;1,IF(LEN(D897)&gt;1,"yes","no"),"no"),"no") ,"no"))</f>
        <v/>
      </c>
      <c r="J897" s="0">
        <f>IF(B897="Issues","yes", IF(B897="Cosmetic Issue", "yes", IF(B897="Perf Issue", "yes","")))</f>
        <v/>
      </c>
      <c r="K897" s="0">
        <f>IF(B897="Dead", "yes","")</f>
        <v/>
      </c>
      <c r="L897" s="0">
        <f>IF(K897="yes", "Dead", IF(LEN(D897)&lt;2,"Loose", (IF(B897="Sold","Shipped",IF(I897="yes","Assembled","Bonded")))))</f>
        <v/>
      </c>
      <c r="M897" s="0">
        <f>if(L897="Shipped",L897, IF(L897="Loose", L897, if(J897="yes", CONCATENATE("Pending ", L897), IF(I897="yes", IF(B897="Internal", "Internal", L897), IF(L897="Bonded", L897, CONCATENATE(L897, " Bonded"))))))</f>
        <v/>
      </c>
      <c r="N897" s="0">
        <f>if(len(C897)&lt;2, "", if(H897="yes", "certified", IF(ISERROR(SEARCH("TE",C897)), "PMI", "TE")))</f>
        <v/>
      </c>
      <c r="O897" s="0">
        <f>IF(L897="Shipped",'Production Log'!K897,"")</f>
        <v/>
      </c>
      <c r="P897" s="0">
        <f>IF(ISERROR(SEARCH("Bonded", M897)), CONCATENATE(M897," ", N897), M897)</f>
        <v/>
      </c>
      <c r="Q897" s="0" t="s">
        <v>210</v>
      </c>
      <c r="R897" s="0">
        <f>'Production Log'!L897</f>
        <v/>
      </c>
      <c r="S897" s="0" t="s">
        <v>211</v>
      </c>
      <c r="T897" s="0">
        <f>'Production Log'!M897</f>
        <v/>
      </c>
      <c r="U897" s="204">
        <f>'Production Log'!K897</f>
        <v/>
      </c>
      <c r="V897" s="204" t="n">
        <v>98006443</v>
      </c>
    </row>
    <row r="898">
      <c r="A898" s="0">
        <f>'Production Log'!A898</f>
        <v/>
      </c>
      <c r="B898" s="0">
        <f>'Production Log'!B898</f>
        <v/>
      </c>
      <c r="C898" s="0">
        <f>'Production Log'!F898</f>
        <v/>
      </c>
      <c r="D898" s="0">
        <f>'Production Log'!W898</f>
        <v/>
      </c>
      <c r="E898" s="0">
        <f>'Production Log'!X898</f>
        <v/>
      </c>
      <c r="F898" s="0">
        <f>'Production Log'!Y898</f>
        <v/>
      </c>
      <c r="G898" s="0">
        <f>'Production Log'!Z898</f>
        <v/>
      </c>
      <c r="H898" s="0">
        <f>'Production Log'!C898</f>
        <v/>
      </c>
      <c r="I898" s="0">
        <f>IF(B898="Sold", "yes", IF(LEN(F898)&gt;1,IF(LEN(G898)&gt;1,IF(LEN(E898)&gt;1,IF(LEN(D898)&gt;1,"yes","no"),"no"),"no") ,"no"))</f>
        <v/>
      </c>
      <c r="J898" s="0">
        <f>IF(B898="Issues","yes", IF(B898="Cosmetic Issue", "yes", IF(B898="Perf Issue", "yes","")))</f>
        <v/>
      </c>
      <c r="K898" s="0">
        <f>IF(B898="Dead", "yes","")</f>
        <v/>
      </c>
      <c r="L898" s="0">
        <f>IF(K898="yes", "Dead", IF(LEN(D898)&lt;2,"Loose", (IF(B898="Sold","Shipped",IF(I898="yes","Assembled","Bonded")))))</f>
        <v/>
      </c>
      <c r="M898" s="0">
        <f>if(L898="Shipped",L898, IF(L898="Loose", L898, if(J898="yes", CONCATENATE("Pending ", L898), IF(I898="yes", IF(B898="Internal", "Internal", L898), IF(L898="Bonded", L898, CONCATENATE(L898, " Bonded"))))))</f>
        <v/>
      </c>
      <c r="N898" s="0">
        <f>if(len(C898)&lt;2, "", if(H898="yes", "certified", IF(ISERROR(SEARCH("TE",C898)), "PMI", "TE")))</f>
        <v/>
      </c>
      <c r="O898" s="0">
        <f>IF(L898="Shipped",'Production Log'!K898,"")</f>
        <v/>
      </c>
      <c r="P898" s="0">
        <f>IF(ISERROR(SEARCH("Bonded", M898)), CONCATENATE(M898," ", N898), M898)</f>
        <v/>
      </c>
      <c r="Q898" s="0" t="s">
        <v>210</v>
      </c>
      <c r="R898" s="0">
        <f>'Production Log'!L898</f>
        <v/>
      </c>
      <c r="S898" s="0" t="s">
        <v>211</v>
      </c>
      <c r="T898" s="0">
        <f>'Production Log'!M898</f>
        <v/>
      </c>
      <c r="U898" s="204">
        <f>'Production Log'!K898</f>
        <v/>
      </c>
      <c r="V898" s="204" t="n">
        <v>98006443</v>
      </c>
    </row>
    <row r="899">
      <c r="A899" s="0">
        <f>'Production Log'!A899</f>
        <v/>
      </c>
      <c r="B899" s="0">
        <f>'Production Log'!B899</f>
        <v/>
      </c>
      <c r="C899" s="0">
        <f>'Production Log'!F899</f>
        <v/>
      </c>
      <c r="D899" s="0">
        <f>'Production Log'!W899</f>
        <v/>
      </c>
      <c r="E899" s="0">
        <f>'Production Log'!X899</f>
        <v/>
      </c>
      <c r="F899" s="0">
        <f>'Production Log'!Y899</f>
        <v/>
      </c>
      <c r="G899" s="0">
        <f>'Production Log'!Z899</f>
        <v/>
      </c>
      <c r="H899" s="0">
        <f>'Production Log'!C899</f>
        <v/>
      </c>
      <c r="I899" s="0">
        <f>IF(B899="Sold", "yes", IF(LEN(F899)&gt;1,IF(LEN(G899)&gt;1,IF(LEN(E899)&gt;1,IF(LEN(D899)&gt;1,"yes","no"),"no"),"no") ,"no"))</f>
        <v/>
      </c>
      <c r="J899" s="0">
        <f>IF(B899="Issues","yes", IF(B899="Cosmetic Issue", "yes", IF(B899="Perf Issue", "yes","")))</f>
        <v/>
      </c>
      <c r="K899" s="0">
        <f>IF(B899="Dead", "yes","")</f>
        <v/>
      </c>
      <c r="L899" s="0">
        <f>IF(K899="yes", "Dead", IF(LEN(D899)&lt;2,"Loose", (IF(B899="Sold","Shipped",IF(I899="yes","Assembled","Bonded")))))</f>
        <v/>
      </c>
      <c r="M899" s="0">
        <f>if(L899="Shipped",L899, IF(L899="Loose", L899, if(J899="yes", CONCATENATE("Pending ", L899), IF(I899="yes", IF(B899="Internal", "Internal", L899), IF(L899="Bonded", L899, CONCATENATE(L899, " Bonded"))))))</f>
        <v/>
      </c>
      <c r="N899" s="0">
        <f>if(len(C899)&lt;2, "", if(H899="yes", "certified", IF(ISERROR(SEARCH("TE",C899)), "PMI", "TE")))</f>
        <v/>
      </c>
      <c r="O899" s="0">
        <f>IF(L899="Shipped",'Production Log'!K899,"")</f>
        <v/>
      </c>
      <c r="P899" s="0">
        <f>IF(ISERROR(SEARCH("Bonded", M899)), CONCATENATE(M899," ", N899), M899)</f>
        <v/>
      </c>
      <c r="Q899" s="0" t="s">
        <v>210</v>
      </c>
      <c r="R899" s="0">
        <f>'Production Log'!L899</f>
        <v/>
      </c>
      <c r="S899" s="0" t="s">
        <v>211</v>
      </c>
      <c r="T899" s="0">
        <f>'Production Log'!M899</f>
        <v/>
      </c>
      <c r="U899" s="204">
        <f>'Production Log'!K899</f>
        <v/>
      </c>
      <c r="V899" s="0" t="n">
        <v>98006465</v>
      </c>
      <c r="Y899" s="0" t="n">
        <v>98006465</v>
      </c>
    </row>
    <row r="900">
      <c r="A900" s="0">
        <f>'Production Log'!A900</f>
        <v/>
      </c>
      <c r="B900" s="0">
        <f>'Production Log'!B900</f>
        <v/>
      </c>
      <c r="C900" s="0">
        <f>'Production Log'!F900</f>
        <v/>
      </c>
      <c r="D900" s="0">
        <f>'Production Log'!W900</f>
        <v/>
      </c>
      <c r="E900" s="0">
        <f>'Production Log'!X900</f>
        <v/>
      </c>
      <c r="F900" s="0">
        <f>'Production Log'!Y900</f>
        <v/>
      </c>
      <c r="G900" s="0">
        <f>'Production Log'!Z900</f>
        <v/>
      </c>
      <c r="H900" s="0">
        <f>'Production Log'!C900</f>
        <v/>
      </c>
      <c r="I900" s="0">
        <f>IF(B900="Sold", "yes", IF(LEN(F900)&gt;1,IF(LEN(G900)&gt;1,IF(LEN(E900)&gt;1,IF(LEN(D900)&gt;1,"yes","no"),"no"),"no") ,"no"))</f>
        <v/>
      </c>
      <c r="J900" s="0">
        <f>IF(B900="Issues","yes", IF(B900="Cosmetic Issue", "yes", IF(B900="Perf Issue", "yes","")))</f>
        <v/>
      </c>
      <c r="K900" s="0">
        <f>IF(B900="Dead", "yes","")</f>
        <v/>
      </c>
      <c r="L900" s="0">
        <f>IF(K900="yes", "Dead", IF(LEN(D900)&lt;2,"Loose", (IF(B900="Sold","Shipped",IF(I900="yes","Assembled","Bonded")))))</f>
        <v/>
      </c>
      <c r="M900" s="0">
        <f>if(L900="Shipped",L900, IF(L900="Loose", L900, if(J900="yes", CONCATENATE("Pending ", L900), IF(I900="yes", IF(B900="Internal", "Internal", L900), IF(L900="Bonded", L900, CONCATENATE(L900, " Bonded"))))))</f>
        <v/>
      </c>
      <c r="N900" s="0">
        <f>if(len(C900)&lt;2, "", if(H900="yes", "certified", IF(ISERROR(SEARCH("TE",C900)), "PMI", "TE")))</f>
        <v/>
      </c>
      <c r="O900" s="0">
        <f>IF(L900="Shipped",'Production Log'!K900,"")</f>
        <v/>
      </c>
      <c r="P900" s="0">
        <f>IF(ISERROR(SEARCH("Bonded", M900)), CONCATENATE(M900," ", N900), M900)</f>
        <v/>
      </c>
      <c r="Q900" s="0" t="s">
        <v>165</v>
      </c>
      <c r="R900" s="0">
        <f>'Production Log'!L900</f>
        <v/>
      </c>
      <c r="S900" s="0" t="s">
        <v>117</v>
      </c>
      <c r="T900" s="0">
        <f>'Production Log'!M900</f>
        <v/>
      </c>
      <c r="U900" s="204">
        <f>'Production Log'!K900</f>
        <v/>
      </c>
      <c r="V900" s="0" t="s">
        <v>176</v>
      </c>
      <c r="Y900" s="0" t="s">
        <v>212</v>
      </c>
    </row>
    <row r="901">
      <c r="A901" s="0">
        <f>'Production Log'!A901</f>
        <v/>
      </c>
      <c r="B901" s="0">
        <f>'Production Log'!B901</f>
        <v/>
      </c>
      <c r="C901" s="0" t="n"/>
      <c r="D901" s="0" t="n"/>
      <c r="E901" s="0" t="n"/>
      <c r="F901" s="0">
        <f>'Production Log'!Y901</f>
        <v/>
      </c>
      <c r="G901" s="0">
        <f>'Production Log'!Z901</f>
        <v/>
      </c>
      <c r="H901" s="0">
        <f>'Production Log'!C901</f>
        <v/>
      </c>
      <c r="I901" s="0">
        <f>IF('Production Log'!B901="Sold", "yes", IF(LEN(F901)&gt;1,IF(LEN(G901)&gt;1,IF(LEN('Production Log'!X901)&gt;1,IF(LEN('Production Log'!D901)&gt;1,"yes","no"),"no"),"no") ,"no"))</f>
        <v/>
      </c>
      <c r="J901" s="0">
        <f>IF('Production Log'!B901="Issues","yes", IF('Production Log'!B901="Cosmetic Issue", "yes", IF('Production Log'!B901="Perf Issue", "yes","")))</f>
        <v/>
      </c>
      <c r="K901" s="0">
        <f>IF('Production Log'!B901="Dead", "yes","")</f>
        <v/>
      </c>
      <c r="L901" s="0">
        <f>IF(K901="yes", "Dead", IF(LEN('Production Log'!D901)&lt;2,"Loose", (IF('Production Log'!B901="Sold","Shipped",IF(I901="yes","Assembled","Bonded")))))</f>
        <v/>
      </c>
      <c r="M901" s="0">
        <f>if(L901="Shipped",L901, IF(L901="Loose", L901, if(J901="yes", CONCATENATE("Pending ", L901), IF(I901="yes", IF('Production Log'!B901="Internal", "Internal", L901), IF(L901="Bonded", L901, CONCATENATE(L901, " Bonded"))))))</f>
        <v/>
      </c>
      <c r="N901" s="0">
        <f>if(len('Production Log'!C901)&lt;2, "", if(H901="yes", "certified", IF(ISERROR(SEARCH("TE",'Production Log'!C901)), "PMI", "TE")))</f>
        <v/>
      </c>
      <c r="O901" s="0">
        <f>IF(L901="Shipped",'Production Log'!K901,"")</f>
        <v/>
      </c>
      <c r="P901" s="0">
        <f>IF(ISERROR(SEARCH("Bonded", M901)), CONCATENATE(M901," ", N901), M901)</f>
        <v/>
      </c>
      <c r="Q901" s="0" t="s">
        <v>213</v>
      </c>
      <c r="R901" s="0">
        <f>'Production Log'!L901</f>
        <v/>
      </c>
      <c r="S901" s="0" t="s">
        <v>214</v>
      </c>
      <c r="T901" s="0">
        <f>'Production Log'!M901</f>
        <v/>
      </c>
      <c r="U901" s="204">
        <f>'Production Log'!K901</f>
        <v/>
      </c>
      <c r="V901" s="204" t="n">
        <v>98006447</v>
      </c>
    </row>
    <row r="902">
      <c r="A902" s="0">
        <f>'Production Log'!A902</f>
        <v/>
      </c>
      <c r="B902" s="0">
        <f>'Production Log'!B902</f>
        <v/>
      </c>
      <c r="C902" s="0" t="n"/>
      <c r="D902" s="0" t="n"/>
      <c r="E902" s="0" t="n"/>
      <c r="F902" s="0">
        <f>'Production Log'!Y902</f>
        <v/>
      </c>
      <c r="G902" s="0">
        <f>'Production Log'!Z902</f>
        <v/>
      </c>
      <c r="H902" s="0">
        <f>'Production Log'!C902</f>
        <v/>
      </c>
      <c r="I902" s="0">
        <f>IF('Production Log'!B902="Sold", "yes", IF(LEN(F902)&gt;1,IF(LEN(G902)&gt;1,IF(LEN('Production Log'!X902)&gt;1,IF(LEN('Production Log'!D902)&gt;1,"yes","no"),"no"),"no") ,"no"))</f>
        <v/>
      </c>
      <c r="J902" s="0">
        <f>IF('Production Log'!B902="Issues","yes", IF('Production Log'!B902="Cosmetic Issue", "yes", IF('Production Log'!B902="Perf Issue", "yes","")))</f>
        <v/>
      </c>
      <c r="K902" s="0">
        <f>IF('Production Log'!B902="Dead", "yes","")</f>
        <v/>
      </c>
      <c r="L902" s="0">
        <f>IF(K902="yes", "Dead", IF(LEN('Production Log'!D902)&lt;2,"Loose", (IF('Production Log'!B902="Sold","Shipped",IF(I902="yes","Assembled","Bonded")))))</f>
        <v/>
      </c>
      <c r="M902" s="0">
        <f>if(L902="Shipped",L902, IF(L902="Loose", L902, if(J902="yes", CONCATENATE("Pending ", L902), IF(I902="yes", IF('Production Log'!B902="Internal", "Internal", L902), IF(L902="Bonded", L902, CONCATENATE(L902, " Bonded"))))))</f>
        <v/>
      </c>
      <c r="N902" s="0">
        <f>if(len('Production Log'!C902)&lt;2, "", if(H902="yes", "certified", IF(ISERROR(SEARCH("TE",'Production Log'!C902)), "PMI", "TE")))</f>
        <v/>
      </c>
      <c r="O902" s="0">
        <f>IF(L902="Shipped",'Production Log'!K902,"")</f>
        <v/>
      </c>
      <c r="P902" s="0">
        <f>IF(ISERROR(SEARCH("Bonded", M902)), CONCATENATE(M902," ", N902), M902)</f>
        <v/>
      </c>
      <c r="Q902" s="0" t="s">
        <v>213</v>
      </c>
      <c r="R902" s="0">
        <f>'Production Log'!L902</f>
        <v/>
      </c>
      <c r="S902" s="0" t="s">
        <v>214</v>
      </c>
      <c r="T902" s="0">
        <f>'Production Log'!M902</f>
        <v/>
      </c>
      <c r="U902" s="204">
        <f>'Production Log'!K902</f>
        <v/>
      </c>
      <c r="V902" s="204" t="n">
        <v>98006444</v>
      </c>
    </row>
    <row r="903">
      <c r="A903" s="0">
        <f>'Production Log'!A903</f>
        <v/>
      </c>
      <c r="B903" s="0">
        <f>'Production Log'!B903</f>
        <v/>
      </c>
      <c r="C903" s="0" t="n"/>
      <c r="D903" s="0" t="n"/>
      <c r="E903" s="0" t="n"/>
      <c r="F903" s="0">
        <f>'Production Log'!Y903</f>
        <v/>
      </c>
      <c r="G903" s="0">
        <f>'Production Log'!Z903</f>
        <v/>
      </c>
      <c r="H903" s="0">
        <f>'Production Log'!C903</f>
        <v/>
      </c>
      <c r="I903" s="0">
        <f>IF('Production Log'!B903="Sold", "yes", IF(LEN(F903)&gt;1,IF(LEN(G903)&gt;1,IF(LEN('Production Log'!X903)&gt;1,IF(LEN('Production Log'!D903)&gt;1,"yes","no"),"no"),"no") ,"no"))</f>
        <v/>
      </c>
      <c r="J903" s="0">
        <f>IF('Production Log'!B903="Issues","yes", IF('Production Log'!B903="Cosmetic Issue", "yes", IF('Production Log'!B903="Perf Issue", "yes","")))</f>
        <v/>
      </c>
      <c r="K903" s="0">
        <f>IF('Production Log'!B903="Dead", "yes","")</f>
        <v/>
      </c>
      <c r="L903" s="0">
        <f>IF(K903="yes", "Dead", IF(LEN('Production Log'!D903)&lt;2,"Loose", (IF('Production Log'!B903="Sold","Shipped",IF(I903="yes","Assembled","Bonded")))))</f>
        <v/>
      </c>
      <c r="M903" s="0">
        <f>if(L903="Shipped",L903, IF(L903="Loose", L903, if(J903="yes", CONCATENATE("Pending ", L903), IF(I903="yes", IF('Production Log'!B903="Internal", "Internal", L903), IF(L903="Bonded", L903, CONCATENATE(L903, " Bonded"))))))</f>
        <v/>
      </c>
      <c r="N903" s="0">
        <f>if(len('Production Log'!C903)&lt;2, "", if(H903="yes", "certified", IF(ISERROR(SEARCH("TE",'Production Log'!C903)), "PMI", "TE")))</f>
        <v/>
      </c>
      <c r="O903" s="0">
        <f>IF(L903="Shipped",'Production Log'!K903,"")</f>
        <v/>
      </c>
      <c r="P903" s="0">
        <f>IF(ISERROR(SEARCH("Bonded", M903)), CONCATENATE(M903," ", N903), M903)</f>
        <v/>
      </c>
      <c r="Q903" s="0" t="s">
        <v>213</v>
      </c>
      <c r="R903" s="0">
        <f>'Production Log'!L903</f>
        <v/>
      </c>
      <c r="S903" s="0" t="s">
        <v>214</v>
      </c>
      <c r="T903" s="0">
        <f>'Production Log'!M903</f>
        <v/>
      </c>
      <c r="U903" s="204">
        <f>'Production Log'!K903</f>
        <v/>
      </c>
      <c r="V903" s="204" t="n">
        <v>98006447</v>
      </c>
    </row>
    <row r="904">
      <c r="A904" s="0">
        <f>'Production Log'!A904</f>
        <v/>
      </c>
      <c r="B904" s="0">
        <f>'Production Log'!B904</f>
        <v/>
      </c>
      <c r="C904" s="0" t="n"/>
      <c r="D904" s="0" t="n"/>
      <c r="E904" s="0" t="n"/>
      <c r="F904" s="0">
        <f>'Production Log'!Y904</f>
        <v/>
      </c>
      <c r="G904" s="0">
        <f>'Production Log'!Z904</f>
        <v/>
      </c>
      <c r="H904" s="0">
        <f>'Production Log'!C904</f>
        <v/>
      </c>
      <c r="I904" s="0">
        <f>IF('Production Log'!B904="Sold", "yes", IF(LEN(F904)&gt;1,IF(LEN(G904)&gt;1,IF(LEN('Production Log'!X904)&gt;1,IF(LEN('Production Log'!D904)&gt;1,"yes","no"),"no"),"no") ,"no"))</f>
        <v/>
      </c>
      <c r="J904" s="0">
        <f>IF('Production Log'!B904="Issues","yes", IF('Production Log'!B904="Cosmetic Issue", "yes", IF('Production Log'!B904="Perf Issue", "yes","")))</f>
        <v/>
      </c>
      <c r="K904" s="0">
        <f>IF('Production Log'!B904="Dead", "yes","")</f>
        <v/>
      </c>
      <c r="L904" s="0">
        <f>IF(K904="yes", "Dead", IF(LEN('Production Log'!D904)&lt;2,"Loose", (IF('Production Log'!B904="Sold","Shipped",IF(I904="yes","Assembled","Bonded")))))</f>
        <v/>
      </c>
      <c r="M904" s="0">
        <f>if(L904="Shipped",L904, IF(L904="Loose", L904, if(J904="yes", CONCATENATE("Pending ", L904), IF(I904="yes", IF('Production Log'!B904="Internal", "Internal", L904), IF(L904="Bonded", L904, CONCATENATE(L904, " Bonded"))))))</f>
        <v/>
      </c>
      <c r="N904" s="0">
        <f>if(len('Production Log'!C904)&lt;2, "", if(H904="yes", "certified", IF(ISERROR(SEARCH("TE",'Production Log'!C904)), "PMI", "TE")))</f>
        <v/>
      </c>
      <c r="O904" s="0">
        <f>IF(L904="Shipped",'Production Log'!K904,"")</f>
        <v/>
      </c>
      <c r="P904" s="0">
        <f>IF(ISERROR(SEARCH("Bonded", M904)), CONCATENATE(M904," ", N904), M904)</f>
        <v/>
      </c>
      <c r="Q904" s="0" t="s">
        <v>165</v>
      </c>
      <c r="R904" s="0">
        <f>'Production Log'!L904</f>
        <v/>
      </c>
      <c r="S904" s="0" t="s">
        <v>117</v>
      </c>
      <c r="T904" s="0">
        <f>'Production Log'!M904</f>
        <v/>
      </c>
      <c r="U904" s="204">
        <f>'Production Log'!K904</f>
        <v/>
      </c>
      <c r="V904" s="0" t="s">
        <v>176</v>
      </c>
      <c r="Y904" s="0" t="s">
        <v>215</v>
      </c>
    </row>
    <row r="905">
      <c r="A905" s="0">
        <f>'Production Log'!A905</f>
        <v/>
      </c>
      <c r="B905" s="0">
        <f>'Production Log'!B905</f>
        <v/>
      </c>
      <c r="C905" s="0">
        <f>'Production Log'!F905</f>
        <v/>
      </c>
      <c r="D905" s="0">
        <f>'Production Log'!W905</f>
        <v/>
      </c>
      <c r="E905" s="0">
        <f>#REF!</f>
        <v/>
      </c>
      <c r="F905" s="0">
        <f>'Production Log'!Y905</f>
        <v/>
      </c>
      <c r="G905" s="0">
        <f>'Production Log'!Z905</f>
        <v/>
      </c>
      <c r="H905" s="0">
        <f>'Production Log'!C905</f>
        <v/>
      </c>
      <c r="I905" s="0">
        <f>IF(B905="Sold", "yes", IF(LEN(F905)&gt;1,IF(LEN(G905)&gt;1,IF(LEN(E905)&gt;1,IF(LEN(D905)&gt;1,"yes","no"),"no"),"no") ,"no"))</f>
        <v/>
      </c>
      <c r="J905" s="0">
        <f>IF(B905="Issues","yes", IF(B905="Cosmetic Issue", "yes", IF(B905="Perf Issue", "yes","")))</f>
        <v/>
      </c>
      <c r="K905" s="0">
        <f>IF(B905="Dead", "yes","")</f>
        <v/>
      </c>
      <c r="L905" s="0">
        <f>IF(K905="yes", "Dead", IF(LEN(D905)&lt;2,"Loose", (IF(B905="Sold","Shipped",IF(I905="yes","Assembled","Bonded")))))</f>
        <v/>
      </c>
      <c r="M905" s="0">
        <f>if(L905="Shipped",L905, IF(L905="Loose", L905, if(J905="yes", CONCATENATE("Pending ", L905), IF(I905="yes", IF(B905="Internal", "Internal", L905), IF(L905="Bonded", L905, CONCATENATE(L905, " Bonded"))))))</f>
        <v/>
      </c>
      <c r="N905" s="0">
        <f>if(len(C905)&lt;2, "", if(H905="yes", "certified", IF(ISERROR(SEARCH("TE",C905)), "PMI", "TE")))</f>
        <v/>
      </c>
      <c r="O905" s="0">
        <f>IF(L905="Shipped",'Production Log'!K905,"")</f>
        <v/>
      </c>
      <c r="P905" s="0">
        <f>IF(ISERROR(SEARCH("Bonded", M905)), CONCATENATE(M905," ", N905), M905)</f>
        <v/>
      </c>
      <c r="Q905" s="0" t="s">
        <v>207</v>
      </c>
      <c r="R905" s="0">
        <f>'Production Log'!L905</f>
        <v/>
      </c>
      <c r="T905" s="0">
        <f>'Production Log'!M905</f>
        <v/>
      </c>
      <c r="U905" s="204">
        <f>'Production Log'!K905</f>
        <v/>
      </c>
      <c r="W905" s="204" t="s">
        <v>154</v>
      </c>
    </row>
    <row r="906">
      <c r="A906" s="0">
        <f>'Production Log'!A906</f>
        <v/>
      </c>
      <c r="B906" s="0">
        <f>'Production Log'!B906</f>
        <v/>
      </c>
      <c r="C906" s="0">
        <f>'Production Log'!F906</f>
        <v/>
      </c>
      <c r="D906" s="0">
        <f>'Production Log'!W906</f>
        <v/>
      </c>
      <c r="E906" s="0">
        <f>'Production Log'!X906</f>
        <v/>
      </c>
      <c r="F906" s="0">
        <f>'Production Log'!Y906</f>
        <v/>
      </c>
      <c r="G906" s="0">
        <f>'Production Log'!Z906</f>
        <v/>
      </c>
      <c r="H906" s="0">
        <f>'Production Log'!C906</f>
        <v/>
      </c>
      <c r="I906" s="0">
        <f>IF(B906="Sold", "yes", IF(LEN(F906)&gt;1,IF(LEN(G906)&gt;1,IF(LEN(E906)&gt;1,IF(LEN(D906)&gt;1,"yes","no"),"no"),"no") ,"no"))</f>
        <v/>
      </c>
      <c r="J906" s="0">
        <f>IF(B906="Issues","yes", IF(B906="Cosmetic Issue", "yes", IF(B906="Perf Issue", "yes","")))</f>
        <v/>
      </c>
      <c r="K906" s="0">
        <f>IF(B906="Dead", "yes","")</f>
        <v/>
      </c>
      <c r="L906" s="0">
        <f>IF(K906="yes", "Dead", IF(LEN(D906)&lt;2,"Loose", (IF(B906="Sold","Shipped",IF(I906="yes","Assembled","Bonded")))))</f>
        <v/>
      </c>
      <c r="M906" s="0">
        <f>if(L906="Shipped",L906, IF(L906="Loose", L906, if(J906="yes", CONCATENATE("Pending ", L906), IF(I906="yes", IF(B906="Internal", "Internal", L906), IF(L906="Bonded", L906, CONCATENATE(L906, " Bonded"))))))</f>
        <v/>
      </c>
      <c r="N906" s="0">
        <f>if(len(C906)&lt;2, "", if(H906="yes", "certified", IF(ISERROR(SEARCH("TE",C906)), "PMI", "TE")))</f>
        <v/>
      </c>
      <c r="O906" s="0">
        <f>IF(L906="Shipped",'Production Log'!K906,"")</f>
        <v/>
      </c>
      <c r="P906" s="0">
        <f>IF(ISERROR(SEARCH("Bonded", M906)), CONCATENATE(M906," ", N906), M906)</f>
        <v/>
      </c>
      <c r="Q906" s="0" t="s">
        <v>165</v>
      </c>
      <c r="R906" s="0">
        <f>'Production Log'!L906</f>
        <v/>
      </c>
      <c r="S906" s="0" t="s">
        <v>117</v>
      </c>
      <c r="T906" s="0">
        <f>'Production Log'!M906</f>
        <v/>
      </c>
      <c r="U906" s="204">
        <f>'Production Log'!K906</f>
        <v/>
      </c>
      <c r="V906" s="204" t="n">
        <v>98006444</v>
      </c>
      <c r="Y906" s="0" t="s">
        <v>180</v>
      </c>
    </row>
    <row r="907">
      <c r="A907" s="0">
        <f>'Production Log'!A907</f>
        <v/>
      </c>
      <c r="B907" s="0">
        <f>'Production Log'!B907</f>
        <v/>
      </c>
      <c r="C907" s="0">
        <f>'Production Log'!F907</f>
        <v/>
      </c>
      <c r="D907" s="0">
        <f>'Production Log'!W907</f>
        <v/>
      </c>
      <c r="E907" s="0">
        <f>'Production Log'!X907</f>
        <v/>
      </c>
      <c r="F907" s="0">
        <f>'Production Log'!Y907</f>
        <v/>
      </c>
      <c r="G907" s="0">
        <f>#REF!</f>
        <v/>
      </c>
      <c r="H907" s="0">
        <f>'Production Log'!C907</f>
        <v/>
      </c>
      <c r="I907" s="0">
        <f>IF(B907="Sold", "yes", IF(LEN(F907)&gt;1,IF(LEN(G907)&gt;1,IF(LEN(E907)&gt;1,IF(LEN(D907)&gt;1,"yes","no"),"no"),"no") ,"no"))</f>
        <v/>
      </c>
      <c r="J907" s="0">
        <f>IF(B907="Issues","yes", IF(B907="Cosmetic Issue", "yes", IF(B907="Perf Issue", "yes","")))</f>
        <v/>
      </c>
      <c r="K907" s="0">
        <f>IF(B907="Dead", "yes","")</f>
        <v/>
      </c>
      <c r="L907" s="0">
        <f>IF(K907="yes", "Dead", IF(LEN(D907)&lt;2,"Loose", (IF(B907="Sold","Shipped",IF(I907="yes","Assembled","Bonded")))))</f>
        <v/>
      </c>
      <c r="M907" s="0">
        <f>if(L907="Shipped",L907, IF(L907="Loose", L907, if(J907="yes", CONCATENATE("Pending ", L907), IF(I907="yes", IF(B907="Internal", "Internal", L907), IF(L907="Bonded", L907, CONCATENATE(L907, " Bonded"))))))</f>
        <v/>
      </c>
      <c r="N907" s="0">
        <f>if(len(C907)&lt;2, "", if(H907="yes", "certified", IF(ISERROR(SEARCH("TE",C907)), "PMI", "TE")))</f>
        <v/>
      </c>
      <c r="O907" s="0">
        <f>IF(L907="Shipped",'Production Log'!K907,"")</f>
        <v/>
      </c>
      <c r="P907" s="0">
        <f>IF(ISERROR(SEARCH("Bonded", M907)), CONCATENATE(M907," ", N907), M907)</f>
        <v/>
      </c>
      <c r="Q907" s="0" t="s">
        <v>165</v>
      </c>
      <c r="R907" s="0">
        <f>'Production Log'!L907</f>
        <v/>
      </c>
      <c r="S907" s="0" t="s">
        <v>117</v>
      </c>
      <c r="T907" s="0">
        <f>'Production Log'!M907</f>
        <v/>
      </c>
      <c r="U907" s="204">
        <f>'Production Log'!K907</f>
        <v/>
      </c>
      <c r="V907" s="204" t="n">
        <v>98006447</v>
      </c>
      <c r="Y907" s="0" t="s">
        <v>180</v>
      </c>
    </row>
    <row r="908">
      <c r="A908" s="0">
        <f>'Production Log'!A908</f>
        <v/>
      </c>
      <c r="B908" s="0">
        <f>'Production Log'!B908</f>
        <v/>
      </c>
      <c r="C908" s="0">
        <f>'Production Log'!F908</f>
        <v/>
      </c>
      <c r="D908" s="0">
        <f>'Production Log'!W908</f>
        <v/>
      </c>
      <c r="E908" s="0">
        <f>'Production Log'!X908</f>
        <v/>
      </c>
      <c r="F908" s="0">
        <f>'Production Log'!Y908</f>
        <v/>
      </c>
      <c r="G908" s="0">
        <f>'Production Log'!Z907</f>
        <v/>
      </c>
      <c r="H908" s="0">
        <f>'Production Log'!C908</f>
        <v/>
      </c>
      <c r="I908" s="0">
        <f>IF(B908="Sold", "yes", IF(LEN(F908)&gt;1,IF(LEN(G908)&gt;1,IF(LEN(E908)&gt;1,IF(LEN(D908)&gt;1,"yes","no"),"no"),"no") ,"no"))</f>
        <v/>
      </c>
      <c r="J908" s="0">
        <f>IF(B908="Issues","yes", IF(B908="Cosmetic Issue", "yes", IF(B908="Perf Issue", "yes","")))</f>
        <v/>
      </c>
      <c r="K908" s="0">
        <f>IF(B908="Dead", "yes","")</f>
        <v/>
      </c>
      <c r="L908" s="0">
        <f>IF(K908="yes", "Dead", IF(LEN(D908)&lt;2,"Loose", (IF(B908="Sold","Shipped",IF(I908="yes","Assembled","Bonded")))))</f>
        <v/>
      </c>
      <c r="M908" s="0">
        <f>if(L908="Shipped",L908, IF(L908="Loose", L908, if(J908="yes", CONCATENATE("Pending ", L908), IF(I908="yes", IF(B908="Internal", "Internal", L908), IF(L908="Bonded", L908, CONCATENATE(L908, " Bonded"))))))</f>
        <v/>
      </c>
      <c r="N908" s="0">
        <f>if(len(C908)&lt;2, "", if(H908="yes", "certified", IF(ISERROR(SEARCH("TE",C908)), "PMI", "TE")))</f>
        <v/>
      </c>
      <c r="O908" s="0">
        <f>IF(L908="Shipped",'Production Log'!K908,"")</f>
        <v/>
      </c>
      <c r="P908" s="0">
        <f>IF(ISERROR(SEARCH("Bonded", M908)), CONCATENATE(M908," ", N908), M908)</f>
        <v/>
      </c>
      <c r="Q908" s="0" t="s">
        <v>165</v>
      </c>
      <c r="R908" s="0">
        <f>'Production Log'!L908</f>
        <v/>
      </c>
      <c r="S908" s="0" t="s">
        <v>123</v>
      </c>
      <c r="T908" s="0">
        <f>'Production Log'!M908</f>
        <v/>
      </c>
      <c r="U908" s="204">
        <f>'Production Log'!K908</f>
        <v/>
      </c>
      <c r="V908" s="0" t="s">
        <v>216</v>
      </c>
      <c r="Y908" s="0" t="s">
        <v>180</v>
      </c>
    </row>
    <row r="909">
      <c r="A909" s="0">
        <f>'Production Log'!A909</f>
        <v/>
      </c>
      <c r="B909" s="0">
        <f>'Production Log'!B909</f>
        <v/>
      </c>
      <c r="C909" s="0">
        <f>'Production Log'!F909</f>
        <v/>
      </c>
      <c r="D909" s="0">
        <f>'Production Log'!W909</f>
        <v/>
      </c>
      <c r="E909" s="0">
        <f>'Production Log'!X909</f>
        <v/>
      </c>
      <c r="F909" s="0">
        <f>'Production Log'!Y909</f>
        <v/>
      </c>
      <c r="G909" s="0">
        <f>'Production Log'!Z909</f>
        <v/>
      </c>
      <c r="H909" s="0">
        <f>'Production Log'!C909</f>
        <v/>
      </c>
      <c r="I909" s="0">
        <f>IF(B909="Sold", "yes", IF(LEN(F909)&gt;1,IF(LEN(G909)&gt;1,IF(LEN(E909)&gt;1,IF(LEN(D909)&gt;1,"yes","no"),"no"),"no") ,"no"))</f>
        <v/>
      </c>
      <c r="J909" s="0">
        <f>IF(B909="Issues","yes", IF(B909="Cosmetic Issue", "yes", IF(B909="Perf Issue", "yes","")))</f>
        <v/>
      </c>
      <c r="K909" s="0">
        <f>IF(B909="Dead", "yes","")</f>
        <v/>
      </c>
      <c r="L909" s="0">
        <f>IF(K909="yes", "Dead", IF(LEN(D909)&lt;2,"Loose", (IF(B909="Sold","Shipped",IF(I909="yes","Assembled","Bonded")))))</f>
        <v/>
      </c>
      <c r="M909" s="0">
        <f>if(L909="Shipped",L909, IF(L909="Loose", L909, if(J909="yes", CONCATENATE("Pending ", L909), IF(I909="yes", IF(B909="Internal", "Internal", L909), IF(L909="Bonded", L909, CONCATENATE(L909, " Bonded"))))))</f>
        <v/>
      </c>
      <c r="N909" s="0">
        <f>if(len(C909)&lt;2, "", if(H909="yes", "certified", IF(ISERROR(SEARCH("TE",C909)), "PMI", "TE")))</f>
        <v/>
      </c>
      <c r="O909" s="0">
        <f>IF(L909="Shipped",'Production Log'!K909,"")</f>
        <v/>
      </c>
      <c r="P909" s="0">
        <f>IF(ISERROR(SEARCH("Bonded", M909)), CONCATENATE(M909," ", N909), M909)</f>
        <v/>
      </c>
      <c r="Q909" s="0" t="s">
        <v>165</v>
      </c>
      <c r="R909" s="0">
        <f>'Production Log'!L909</f>
        <v/>
      </c>
      <c r="S909" s="0" t="s">
        <v>217</v>
      </c>
      <c r="T909" s="0">
        <f>'Production Log'!M909</f>
        <v/>
      </c>
      <c r="U909" s="204">
        <f>'Production Log'!K909</f>
        <v/>
      </c>
      <c r="Y909" s="0" t="s">
        <v>218</v>
      </c>
    </row>
    <row r="910">
      <c r="A910" s="0">
        <f>'Production Log'!A910</f>
        <v/>
      </c>
      <c r="B910" s="0">
        <f>'Production Log'!B910</f>
        <v/>
      </c>
      <c r="C910" s="0">
        <f>'Production Log'!F910</f>
        <v/>
      </c>
      <c r="D910" s="0">
        <f>'Production Log'!W910</f>
        <v/>
      </c>
      <c r="E910" s="0">
        <f>'Production Log'!X910</f>
        <v/>
      </c>
      <c r="F910" s="0">
        <f>'Production Log'!Y910</f>
        <v/>
      </c>
      <c r="G910" s="0">
        <f>'Production Log'!Z910</f>
        <v/>
      </c>
      <c r="H910" s="0">
        <f>'Production Log'!C910</f>
        <v/>
      </c>
      <c r="I910" s="0">
        <f>IF(B910="Sold", "yes", IF(LEN(F910)&gt;1,IF(LEN(G910)&gt;1,IF(LEN(E910)&gt;1,IF(LEN(D910)&gt;1,"yes","no"),"no"),"no") ,"no"))</f>
        <v/>
      </c>
      <c r="J910" s="0">
        <f>IF(B910="Issues","yes", IF(B910="Cosmetic Issue", "yes", IF(B910="Perf Issue", "yes","")))</f>
        <v/>
      </c>
      <c r="K910" s="0">
        <f>IF(B910="Dead", "yes","")</f>
        <v/>
      </c>
      <c r="L910" s="0">
        <f>IF(K910="yes", "Dead", IF(LEN(D910)&lt;2,"Loose", (IF(B910="Sold","Shipped",IF(I910="yes","Assembled","Bonded")))))</f>
        <v/>
      </c>
      <c r="M910" s="0">
        <f>if(L910="Shipped",L910, IF(L910="Loose", L910, if(J910="yes", CONCATENATE("Pending ", L910), IF(I910="yes", IF(B910="Internal", "Internal", L910), IF(L910="Bonded", L910, CONCATENATE(L910, " Bonded"))))))</f>
        <v/>
      </c>
      <c r="N910" s="0">
        <f>if(len(C910)&lt;2, "", if(H910="yes", "certified", IF(ISERROR(SEARCH("TE",C910)), "PMI", "TE")))</f>
        <v/>
      </c>
      <c r="O910" s="0">
        <f>IF(L910="Shipped",'Production Log'!K910,"")</f>
        <v/>
      </c>
      <c r="P910" s="0">
        <f>IF(ISERROR(SEARCH("Bonded", M910)), CONCATENATE(M910," ", N910), M910)</f>
        <v/>
      </c>
      <c r="Q910" s="0" t="s">
        <v>165</v>
      </c>
      <c r="R910" s="0">
        <f>'Production Log'!L910</f>
        <v/>
      </c>
      <c r="S910" s="0" t="s">
        <v>217</v>
      </c>
      <c r="T910" s="0">
        <f>'Production Log'!M910</f>
        <v/>
      </c>
      <c r="U910" s="204">
        <f>'Production Log'!K910</f>
        <v/>
      </c>
      <c r="Y910" s="0" t="s">
        <v>218</v>
      </c>
    </row>
    <row r="911">
      <c r="A911" s="0">
        <f>'Production Log'!A911</f>
        <v/>
      </c>
      <c r="B911" s="0">
        <f>'Production Log'!B911</f>
        <v/>
      </c>
      <c r="C911" s="0">
        <f>'Production Log'!F911</f>
        <v/>
      </c>
      <c r="D911" s="0">
        <f>'Production Log'!W911</f>
        <v/>
      </c>
      <c r="E911" s="0">
        <f>'Production Log'!X911</f>
        <v/>
      </c>
      <c r="F911" s="0">
        <f>'Production Log'!Y911</f>
        <v/>
      </c>
      <c r="G911" s="0">
        <f>'Production Log'!Z911</f>
        <v/>
      </c>
      <c r="H911" s="0">
        <f>'Production Log'!C911</f>
        <v/>
      </c>
      <c r="I911" s="0">
        <f>IF(B911="Sold", "yes", IF(LEN(F911)&gt;1,IF(LEN(G911)&gt;1,IF(LEN(E911)&gt;1,IF(LEN(D911)&gt;1,"yes","no"),"no"),"no") ,"no"))</f>
        <v/>
      </c>
      <c r="J911" s="0">
        <f>IF(B911="Issues","yes", IF(B911="Cosmetic Issue", "yes", IF(B911="Perf Issue", "yes","")))</f>
        <v/>
      </c>
      <c r="K911" s="0">
        <f>IF(B911="Dead", "yes","")</f>
        <v/>
      </c>
      <c r="L911" s="0">
        <f>IF(K911="yes", "Dead", IF(LEN(D911)&lt;2,"Loose", (IF(B911="Sold","Shipped",IF(I911="yes","Assembled","Bonded")))))</f>
        <v/>
      </c>
      <c r="M911" s="0">
        <f>if(L911="Shipped",L911, IF(L911="Loose", L911, if(J911="yes", CONCATENATE("Pending ", L911), IF(I911="yes", IF(B911="Internal", "Internal", L911), IF(L911="Bonded", L911, CONCATENATE(L911, " Bonded"))))))</f>
        <v/>
      </c>
      <c r="N911" s="0">
        <f>if(len(C911)&lt;2, "", if(H911="yes", "certified", IF(ISERROR(SEARCH("TE",C911)), "PMI", "TE")))</f>
        <v/>
      </c>
      <c r="O911" s="0">
        <f>IF(L911="Shipped",'Production Log'!K911,"")</f>
        <v/>
      </c>
      <c r="P911" s="0">
        <f>IF(ISERROR(SEARCH("Bonded", M911)), CONCATENATE(M911," ", N911), M911)</f>
        <v/>
      </c>
      <c r="Q911" s="0" t="s">
        <v>165</v>
      </c>
      <c r="R911" s="0">
        <f>'Production Log'!L911</f>
        <v/>
      </c>
      <c r="S911" s="0" t="s">
        <v>217</v>
      </c>
      <c r="T911" s="0">
        <f>'Production Log'!M911</f>
        <v/>
      </c>
      <c r="U911" s="204">
        <f>'Production Log'!K911</f>
        <v/>
      </c>
      <c r="Y911" s="0" t="s">
        <v>218</v>
      </c>
    </row>
    <row r="912">
      <c r="A912" s="0">
        <f>'Production Log'!A912</f>
        <v/>
      </c>
      <c r="B912" s="0">
        <f>'Production Log'!B912</f>
        <v/>
      </c>
      <c r="C912" s="0">
        <f>'Production Log'!F912</f>
        <v/>
      </c>
      <c r="D912" s="0">
        <f>'Production Log'!W912</f>
        <v/>
      </c>
      <c r="E912" s="0">
        <f>'Production Log'!X912</f>
        <v/>
      </c>
      <c r="F912" s="0">
        <f>'Production Log'!Y912</f>
        <v/>
      </c>
      <c r="G912" s="0">
        <f>'Production Log'!Z912</f>
        <v/>
      </c>
      <c r="H912" s="0">
        <f>'Production Log'!C912</f>
        <v/>
      </c>
      <c r="I912" s="0">
        <f>IF(B912="Sold", "yes", IF(LEN(F912)&gt;1,IF(LEN(G912)&gt;1,IF(LEN(E912)&gt;1,IF(LEN(D912)&gt;1,"yes","no"),"no"),"no") ,"no"))</f>
        <v/>
      </c>
      <c r="J912" s="0">
        <f>IF(B912="Issues","yes", IF(B912="Cosmetic Issue", "yes", IF(B912="Perf Issue", "yes","")))</f>
        <v/>
      </c>
      <c r="K912" s="0">
        <f>IF(B912="Dead", "yes","")</f>
        <v/>
      </c>
      <c r="L912" s="0">
        <f>IF(K912="yes", "Dead", IF(LEN(D912)&lt;2,"Loose", (IF(B912="Sold","Shipped",IF(I912="yes","Assembled","Bonded")))))</f>
        <v/>
      </c>
      <c r="M912" s="0">
        <f>if(L912="Shipped",L912, IF(L912="Loose", L912, if(J912="yes", CONCATENATE("Pending ", L912), IF(I912="yes", IF(B912="Internal", "Internal", L912), IF(L912="Bonded", L912, CONCATENATE(L912, " Bonded"))))))</f>
        <v/>
      </c>
      <c r="N912" s="0">
        <f>if(len(C912)&lt;2, "", if(H912="yes", "certified", IF(ISERROR(SEARCH("TE",C912)), "PMI", "TE")))</f>
        <v/>
      </c>
      <c r="O912" s="0">
        <f>IF(L912="Shipped",'Production Log'!K912,"")</f>
        <v/>
      </c>
      <c r="P912" s="0">
        <f>IF(ISERROR(SEARCH("Bonded", M912)), CONCATENATE(M912," ", N912), M912)</f>
        <v/>
      </c>
      <c r="Q912" s="0" t="s">
        <v>165</v>
      </c>
      <c r="R912" s="0">
        <f>'Production Log'!L912</f>
        <v/>
      </c>
      <c r="S912" s="0" t="s">
        <v>117</v>
      </c>
      <c r="T912" s="0">
        <f>'Production Log'!M912</f>
        <v/>
      </c>
      <c r="U912" s="204">
        <f>'Production Log'!K912</f>
        <v/>
      </c>
      <c r="V912" s="204" t="n">
        <v>98006444</v>
      </c>
      <c r="Y912" s="0" t="s">
        <v>180</v>
      </c>
    </row>
    <row r="913">
      <c r="A913" s="0">
        <f>'Production Log'!A913</f>
        <v/>
      </c>
      <c r="B913" s="0">
        <f>'Production Log'!B913</f>
        <v/>
      </c>
      <c r="C913" s="0">
        <f>'Production Log'!F913</f>
        <v/>
      </c>
      <c r="D913" s="0">
        <f>'Production Log'!W913</f>
        <v/>
      </c>
      <c r="E913" s="0">
        <f>'Production Log'!X913</f>
        <v/>
      </c>
      <c r="F913" s="0">
        <f>'Production Log'!Y913</f>
        <v/>
      </c>
      <c r="G913" s="0">
        <f>'Production Log'!Z913</f>
        <v/>
      </c>
      <c r="H913" s="0">
        <f>'Production Log'!C913</f>
        <v/>
      </c>
      <c r="I913" s="0">
        <f>IF(B913="Sold", "yes", IF(LEN(F913)&gt;1,IF(LEN(G913)&gt;1,IF(LEN(E913)&gt;1,IF(LEN(D913)&gt;1,"yes","no"),"no"),"no") ,"no"))</f>
        <v/>
      </c>
      <c r="J913" s="0">
        <f>IF(B913="Issues","yes", IF(B913="Cosmetic Issue", "yes", IF(B913="Perf Issue", "yes","")))</f>
        <v/>
      </c>
      <c r="K913" s="0">
        <f>IF(B913="Dead", "yes","")</f>
        <v/>
      </c>
      <c r="L913" s="0">
        <f>IF(K913="yes", "Dead", IF(LEN(D913)&lt;2,"Loose", (IF(B913="Sold","Shipped",IF(I913="yes","Assembled","Bonded")))))</f>
        <v/>
      </c>
      <c r="M913" s="0">
        <f>if(L913="Shipped",L913, IF(L913="Loose", L913, if(J913="yes", CONCATENATE("Pending ", L913), IF(I913="yes", IF(B913="Internal", "Internal", L913), IF(L913="Bonded", L913, CONCATENATE(L913, " Bonded"))))))</f>
        <v/>
      </c>
      <c r="N913" s="0">
        <f>if(len(C913)&lt;2, "", if(H913="yes", "certified", IF(ISERROR(SEARCH("TE",C913)), "PMI", "TE")))</f>
        <v/>
      </c>
      <c r="O913" s="0">
        <f>IF(L913="Shipped",'Production Log'!K913,"")</f>
        <v/>
      </c>
      <c r="P913" s="0">
        <f>IF(ISERROR(SEARCH("Bonded", M913)), CONCATENATE(M913," ", N913), M913)</f>
        <v/>
      </c>
      <c r="Q913" s="0" t="s">
        <v>165</v>
      </c>
      <c r="R913" s="0">
        <f>'Production Log'!L913</f>
        <v/>
      </c>
      <c r="S913" s="0" t="s">
        <v>117</v>
      </c>
      <c r="T913" s="0">
        <f>'Production Log'!M913</f>
        <v/>
      </c>
      <c r="U913" s="204">
        <f>'Production Log'!K913</f>
        <v/>
      </c>
      <c r="V913" s="204" t="n">
        <v>98006447</v>
      </c>
      <c r="Y913" s="0" t="s">
        <v>180</v>
      </c>
    </row>
    <row r="914">
      <c r="A914" s="0">
        <f>'Production Log'!A914</f>
        <v/>
      </c>
      <c r="B914" s="0">
        <f>'Production Log'!B914</f>
        <v/>
      </c>
      <c r="C914" s="0">
        <f>'Production Log'!F914</f>
        <v/>
      </c>
      <c r="D914" s="0">
        <f>'Production Log'!W914</f>
        <v/>
      </c>
      <c r="E914" s="0">
        <f>'Production Log'!X914</f>
        <v/>
      </c>
      <c r="F914" s="0">
        <f>'Production Log'!Y914</f>
        <v/>
      </c>
      <c r="G914" s="0">
        <f>'Production Log'!Z914</f>
        <v/>
      </c>
      <c r="H914" s="0">
        <f>'Production Log'!C914</f>
        <v/>
      </c>
      <c r="I914" s="0">
        <f>IF(B914="Sold", "yes", IF(LEN(F914)&gt;1,IF(LEN(G914)&gt;1,IF(LEN(E914)&gt;1,IF(LEN(D914)&gt;1,"yes","no"),"no"),"no") ,"no"))</f>
        <v/>
      </c>
      <c r="J914" s="0">
        <f>IF(B914="Issues","yes", IF(B914="Cosmetic Issue", "yes", IF(B914="Perf Issue", "yes","")))</f>
        <v/>
      </c>
      <c r="K914" s="0">
        <f>IF(B914="Dead", "yes","")</f>
        <v/>
      </c>
      <c r="L914" s="0">
        <f>IF(K914="yes", "Dead", IF(LEN(D914)&lt;2,"Loose", (IF(B914="Sold","Shipped",IF(I914="yes","Assembled","Bonded")))))</f>
        <v/>
      </c>
      <c r="M914" s="0">
        <f>if(L914="Shipped",L914, IF(L914="Loose", L914, if(J914="yes", CONCATENATE("Pending ", L914), IF(I914="yes", IF(B914="Internal", "Internal", L914), IF(L914="Bonded", L914, CONCATENATE(L914, " Bonded"))))))</f>
        <v/>
      </c>
      <c r="N914" s="0">
        <f>if(len(C914)&lt;2, "", if(H914="yes", "certified", IF(ISERROR(SEARCH("TE",C914)), "PMI", "TE")))</f>
        <v/>
      </c>
      <c r="O914" s="0">
        <f>IF(L914="Shipped",'Production Log'!K914,"")</f>
        <v/>
      </c>
      <c r="P914" s="0">
        <f>IF(ISERROR(SEARCH("Bonded", M914)), CONCATENATE(M914," ", N914), M914)</f>
        <v/>
      </c>
      <c r="Q914" s="0" t="s">
        <v>165</v>
      </c>
      <c r="R914" s="0">
        <f>'Production Log'!L914</f>
        <v/>
      </c>
      <c r="S914" s="0" t="s">
        <v>117</v>
      </c>
      <c r="T914" s="0">
        <f>'Production Log'!M914</f>
        <v/>
      </c>
      <c r="U914" s="204">
        <f>'Production Log'!K914</f>
        <v/>
      </c>
      <c r="V914" s="204" t="n">
        <v>98006447</v>
      </c>
      <c r="Y914" s="0" t="s">
        <v>180</v>
      </c>
    </row>
    <row r="915">
      <c r="A915" s="0">
        <f>'Production Log'!A915</f>
        <v/>
      </c>
      <c r="B915" s="0">
        <f>'Production Log'!B915</f>
        <v/>
      </c>
      <c r="C915" s="0">
        <f>'Production Log'!F915</f>
        <v/>
      </c>
      <c r="D915" s="0">
        <f>'Production Log'!W915</f>
        <v/>
      </c>
      <c r="E915" s="0">
        <f>'Production Log'!X915</f>
        <v/>
      </c>
      <c r="F915" s="0">
        <f>'Production Log'!Y915</f>
        <v/>
      </c>
      <c r="G915" s="0">
        <f>'Production Log'!Z915</f>
        <v/>
      </c>
      <c r="H915" s="0">
        <f>'Production Log'!C915</f>
        <v/>
      </c>
      <c r="I915" s="0">
        <f>IF(B915="Sold", "yes", IF(LEN(F915)&gt;1,IF(LEN(G915)&gt;1,IF(LEN(E915)&gt;1,IF(LEN(D915)&gt;1,"yes","no"),"no"),"no") ,"no"))</f>
        <v/>
      </c>
      <c r="J915" s="0">
        <f>IF(B915="Issues","yes", IF(B915="Cosmetic Issue", "yes", IF(B915="Perf Issue", "yes","")))</f>
        <v/>
      </c>
      <c r="K915" s="0">
        <f>IF(B915="Dead", "yes","")</f>
        <v/>
      </c>
      <c r="L915" s="0">
        <f>IF(K915="yes", "Dead", IF(LEN(D915)&lt;2,"Loose", (IF(B915="Sold","Shipped",IF(I915="yes","Assembled","Bonded")))))</f>
        <v/>
      </c>
      <c r="M915" s="0">
        <f>if(L915="Shipped",L915, IF(L915="Loose", L915, if(J915="yes", CONCATENATE("Pending ", L915), IF(I915="yes", IF(B915="Internal", "Internal", L915), IF(L915="Bonded", L915, CONCATENATE(L915, " Bonded"))))))</f>
        <v/>
      </c>
      <c r="N915" s="0">
        <f>if(len(C915)&lt;2, "", if(H915="yes", "certified", IF(ISERROR(SEARCH("TE",C915)), "PMI", "TE")))</f>
        <v/>
      </c>
      <c r="O915" s="0">
        <f>IF(L915="Shipped",'Production Log'!K915,"")</f>
        <v/>
      </c>
      <c r="P915" s="0">
        <f>IF(ISERROR(SEARCH("Bonded", M915)), CONCATENATE(M915," ", N915), M915)</f>
        <v/>
      </c>
      <c r="Q915" s="0" t="s">
        <v>165</v>
      </c>
      <c r="R915" s="0">
        <f>'Production Log'!L915</f>
        <v/>
      </c>
      <c r="S915" s="0" t="s">
        <v>117</v>
      </c>
      <c r="T915" s="0">
        <f>'Production Log'!M915</f>
        <v/>
      </c>
      <c r="U915" s="204">
        <f>'Production Log'!K915</f>
        <v/>
      </c>
      <c r="V915" s="204" t="n">
        <v>98006447</v>
      </c>
      <c r="Y915" s="0" t="s">
        <v>180</v>
      </c>
    </row>
    <row r="916">
      <c r="A916" s="0">
        <f>'Production Log'!A916</f>
        <v/>
      </c>
      <c r="B916" s="0">
        <f>'Production Log'!B916</f>
        <v/>
      </c>
      <c r="C916" s="0">
        <f>'Production Log'!F916</f>
        <v/>
      </c>
      <c r="D916" s="0">
        <f>'Production Log'!W916</f>
        <v/>
      </c>
      <c r="E916" s="0">
        <f>'Production Log'!X916</f>
        <v/>
      </c>
      <c r="F916" s="0">
        <f>'Production Log'!Y916</f>
        <v/>
      </c>
      <c r="G916" s="0">
        <f>'Production Log'!Z916</f>
        <v/>
      </c>
      <c r="H916" s="0">
        <f>'Production Log'!C916</f>
        <v/>
      </c>
      <c r="I916" s="0">
        <f>IF(B916="Sold", "yes", IF(LEN(F916)&gt;1,IF(LEN(G916)&gt;1,IF(LEN(E916)&gt;1,IF(LEN(D916)&gt;1,"yes","no"),"no"),"no") ,"no"))</f>
        <v/>
      </c>
      <c r="J916" s="0">
        <f>IF(B916="Issues","yes", IF(B916="Cosmetic Issue", "yes", IF(B916="Perf Issue", "yes","")))</f>
        <v/>
      </c>
      <c r="K916" s="0">
        <f>IF(B916="Dead", "yes","")</f>
        <v/>
      </c>
      <c r="L916" s="0">
        <f>IF(K916="yes", "Dead", IF(LEN(D916)&lt;2,"Loose", (IF(B916="Sold","Shipped",IF(I916="yes","Assembled","Bonded")))))</f>
        <v/>
      </c>
      <c r="M916" s="0">
        <f>if(L916="Shipped",L916, IF(L916="Loose", L916, if(J916="yes", CONCATENATE("Pending ", L916), IF(I916="yes", IF(B916="Internal", "Internal", L916), IF(L916="Bonded", L916, CONCATENATE(L916, " Bonded"))))))</f>
        <v/>
      </c>
      <c r="N916" s="0">
        <f>if(len(C916)&lt;2, "", if(H916="yes", "certified", IF(ISERROR(SEARCH("TE",C916)), "PMI", "TE")))</f>
        <v/>
      </c>
      <c r="O916" s="0">
        <f>IF(L916="Shipped",'Production Log'!K916,"")</f>
        <v/>
      </c>
      <c r="P916" s="0">
        <f>IF(ISERROR(SEARCH("Bonded", M916)), CONCATENATE(M916," ", N916), M916)</f>
        <v/>
      </c>
      <c r="Q916" s="0" t="s">
        <v>165</v>
      </c>
      <c r="R916" s="0">
        <f>'Production Log'!L916</f>
        <v/>
      </c>
      <c r="S916" s="0" t="s">
        <v>117</v>
      </c>
      <c r="T916" s="0">
        <f>'Production Log'!M916</f>
        <v/>
      </c>
      <c r="U916" s="204">
        <f>'Production Log'!K916</f>
        <v/>
      </c>
      <c r="V916" s="204" t="s">
        <v>219</v>
      </c>
      <c r="Y916" s="0" t="s">
        <v>180</v>
      </c>
    </row>
    <row r="917">
      <c r="A917" s="0">
        <f>'Production Log'!A917</f>
        <v/>
      </c>
      <c r="B917" s="0">
        <f>'Production Log'!B917</f>
        <v/>
      </c>
      <c r="C917" s="0">
        <f>'Production Log'!F917</f>
        <v/>
      </c>
      <c r="D917" s="0">
        <f>'Production Log'!W917</f>
        <v/>
      </c>
      <c r="E917" s="0">
        <f>'Production Log'!X917</f>
        <v/>
      </c>
      <c r="F917" s="0">
        <f>'Production Log'!Y917</f>
        <v/>
      </c>
      <c r="G917" s="0">
        <f>'Production Log'!Z917</f>
        <v/>
      </c>
      <c r="H917" s="0">
        <f>'Production Log'!C917</f>
        <v/>
      </c>
      <c r="I917" s="0">
        <f>IF(B917="Sold", "yes", IF(LEN(F917)&gt;1,IF(LEN(G917)&gt;1,IF(LEN(E917)&gt;1,IF(LEN(D917)&gt;1,"yes","no"),"no"),"no") ,"no"))</f>
        <v/>
      </c>
      <c r="J917" s="0">
        <f>IF(B917="Issues","yes", IF(B917="Cosmetic Issue", "yes", IF(B917="Perf Issue", "yes","")))</f>
        <v/>
      </c>
      <c r="K917" s="0">
        <f>IF(B917="Dead", "yes","")</f>
        <v/>
      </c>
      <c r="L917" s="0">
        <f>IF(K917="yes", "Dead", IF(LEN(D917)&lt;2,"Loose", (IF(B917="Sold","Shipped",IF(I917="yes","Assembled","Bonded")))))</f>
        <v/>
      </c>
      <c r="M917" s="0">
        <f>if(L917="Shipped",L917, IF(L917="Loose", L917, if(J917="yes", CONCATENATE("Pending ", L917), IF(I917="yes", IF(B917="Internal", "Internal", L917), IF(L917="Bonded", L917, CONCATENATE(L917, " Bonded"))))))</f>
        <v/>
      </c>
      <c r="N917" s="0">
        <f>if(len(C917)&lt;2, "", if(H917="yes", "certified", IF(ISERROR(SEARCH("TE",C917)), "PMI", "TE")))</f>
        <v/>
      </c>
      <c r="O917" s="0">
        <f>IF(L917="Shipped",'Production Log'!K917,"")</f>
        <v/>
      </c>
      <c r="P917" s="0">
        <f>IF(ISERROR(SEARCH("Bonded", M917)), CONCATENATE(M917," ", N917), M917)</f>
        <v/>
      </c>
      <c r="Q917" s="0" t="s">
        <v>165</v>
      </c>
      <c r="R917" s="0">
        <f>'Production Log'!L917</f>
        <v/>
      </c>
      <c r="S917" s="0" t="s">
        <v>117</v>
      </c>
      <c r="T917" s="0">
        <f>'Production Log'!M917</f>
        <v/>
      </c>
      <c r="U917" s="204">
        <f>'Production Log'!K917</f>
        <v/>
      </c>
      <c r="V917" s="0" t="s">
        <v>219</v>
      </c>
      <c r="Y917" s="0" t="s">
        <v>180</v>
      </c>
    </row>
    <row r="918">
      <c r="A918" s="0">
        <f>'Production Log'!A918</f>
        <v/>
      </c>
      <c r="B918" s="0">
        <f>'Production Log'!B918</f>
        <v/>
      </c>
      <c r="C918" s="0">
        <f>'Production Log'!F918</f>
        <v/>
      </c>
      <c r="D918" s="0">
        <f>'Production Log'!W918</f>
        <v/>
      </c>
      <c r="E918" s="0">
        <f>'Production Log'!X918</f>
        <v/>
      </c>
      <c r="F918" s="0">
        <f>'Production Log'!Y918</f>
        <v/>
      </c>
      <c r="G918" s="0">
        <f>'Production Log'!Z918</f>
        <v/>
      </c>
      <c r="H918" s="0">
        <f>'Production Log'!C918</f>
        <v/>
      </c>
      <c r="I918" s="0">
        <f>IF(B918="Sold", "yes", IF(LEN(F918)&gt;1,IF(LEN(G918)&gt;1,IF(LEN(E918)&gt;1,IF(LEN(D918)&gt;1,"yes","no"),"no"),"no") ,"no"))</f>
        <v/>
      </c>
      <c r="J918" s="0">
        <f>IF(B918="Issues","yes", IF(B918="Cosmetic Issue", "yes", IF(B918="Perf Issue", "yes","")))</f>
        <v/>
      </c>
      <c r="K918" s="0">
        <f>IF(B918="Dead", "yes","")</f>
        <v/>
      </c>
      <c r="L918" s="0">
        <f>IF(K918="yes", "Dead", IF(LEN(D918)&lt;2,"Loose", (IF(B918="Sold","Shipped",IF(I918="yes","Assembled","Bonded")))))</f>
        <v/>
      </c>
      <c r="M918" s="0">
        <f>if(L918="Shipped",L918, IF(L918="Loose", L918, if(J918="yes", CONCATENATE("Pending ", L918), IF(I918="yes", IF(B918="Internal", "Internal", L918), IF(L918="Bonded", L918, CONCATENATE(L918, " Bonded"))))))</f>
        <v/>
      </c>
      <c r="N918" s="0">
        <f>if(len(C918)&lt;2, "", if(H918="yes", "certified", IF(ISERROR(SEARCH("TE",C918)), "PMI", "TE")))</f>
        <v/>
      </c>
      <c r="O918" s="0">
        <f>IF(L918="Shipped",'Production Log'!K918,"")</f>
        <v/>
      </c>
      <c r="P918" s="0">
        <f>IF(ISERROR(SEARCH("Bonded", M918)), CONCATENATE(M918," ", N918), M918)</f>
        <v/>
      </c>
      <c r="Q918" s="0" t="s">
        <v>165</v>
      </c>
      <c r="R918" s="0">
        <f>'Production Log'!L918</f>
        <v/>
      </c>
      <c r="S918" s="0" t="s">
        <v>117</v>
      </c>
      <c r="T918" s="0">
        <f>'Production Log'!M918</f>
        <v/>
      </c>
      <c r="U918" s="204">
        <f>'Production Log'!K918</f>
        <v/>
      </c>
      <c r="V918" s="204" t="s">
        <v>219</v>
      </c>
      <c r="Y918" s="0" t="s">
        <v>180</v>
      </c>
    </row>
    <row r="919">
      <c r="A919" s="0">
        <f>'Production Log'!A919</f>
        <v/>
      </c>
      <c r="B919" s="0">
        <f>'Production Log'!B919</f>
        <v/>
      </c>
      <c r="C919" s="0">
        <f>'Production Log'!F919</f>
        <v/>
      </c>
      <c r="D919" s="0">
        <f>'Production Log'!W919</f>
        <v/>
      </c>
      <c r="E919" s="0">
        <f>'Production Log'!X919</f>
        <v/>
      </c>
      <c r="F919" s="0">
        <f>'Production Log'!Y919</f>
        <v/>
      </c>
      <c r="G919" s="0">
        <f>'Production Log'!Z919</f>
        <v/>
      </c>
      <c r="H919" s="0">
        <f>'Production Log'!C919</f>
        <v/>
      </c>
      <c r="I919" s="0">
        <f>IF(B919="Sold", "yes", IF(LEN(F919)&gt;1,IF(LEN(G919)&gt;1,IF(LEN(E919)&gt;1,IF(LEN(D919)&gt;1,"yes","no"),"no"),"no") ,"no"))</f>
        <v/>
      </c>
      <c r="J919" s="0">
        <f>IF(B919="Issues","yes", IF(B919="Cosmetic Issue", "yes", IF(B919="Perf Issue", "yes","")))</f>
        <v/>
      </c>
      <c r="K919" s="0">
        <f>IF(B919="Dead", "yes","")</f>
        <v/>
      </c>
      <c r="L919" s="0">
        <f>IF(K919="yes", "Dead", IF(LEN(D919)&lt;2,"Loose", (IF(B919="Sold","Shipped",IF(I919="yes","Assembled","Bonded")))))</f>
        <v/>
      </c>
      <c r="M919" s="0">
        <f>if(L919="Shipped",L919, IF(L919="Loose", L919, if(J919="yes", CONCATENATE("Pending ", L919), IF(I919="yes", IF(B919="Internal", "Internal", L919), IF(L919="Bonded", L919, CONCATENATE(L919, " Bonded"))))))</f>
        <v/>
      </c>
      <c r="N919" s="0">
        <f>if(len(C919)&lt;2, "", if(H919="yes", "certified", IF(ISERROR(SEARCH("TE",C919)), "PMI", "TE")))</f>
        <v/>
      </c>
      <c r="O919" s="0">
        <f>IF(L919="Shipped",'Production Log'!K919,"")</f>
        <v/>
      </c>
      <c r="P919" s="0">
        <f>IF(ISERROR(SEARCH("Bonded", M919)), CONCATENATE(M919," ", N919), M919)</f>
        <v/>
      </c>
      <c r="Q919" s="0" t="s">
        <v>165</v>
      </c>
      <c r="R919" s="0">
        <f>'Production Log'!L919</f>
        <v/>
      </c>
      <c r="S919" s="0" t="s">
        <v>117</v>
      </c>
      <c r="T919" s="0">
        <f>'Production Log'!M919</f>
        <v/>
      </c>
      <c r="U919" s="204">
        <f>'Production Log'!K919</f>
        <v/>
      </c>
      <c r="V919" s="204" t="n">
        <v>98006447</v>
      </c>
      <c r="Y919" s="0" t="s">
        <v>180</v>
      </c>
    </row>
    <row r="920">
      <c r="A920" s="0">
        <f>'Production Log'!A920</f>
        <v/>
      </c>
      <c r="B920" s="0">
        <f>'Production Log'!B920</f>
        <v/>
      </c>
      <c r="C920" s="0">
        <f>'Production Log'!F920</f>
        <v/>
      </c>
      <c r="D920" s="0">
        <f>'Production Log'!W920</f>
        <v/>
      </c>
      <c r="E920" s="0">
        <f>'Production Log'!X920</f>
        <v/>
      </c>
      <c r="F920" s="0">
        <f>'Production Log'!Y920</f>
        <v/>
      </c>
      <c r="G920" s="0">
        <f>'Production Log'!Z920</f>
        <v/>
      </c>
      <c r="H920" s="0">
        <f>'Production Log'!C920</f>
        <v/>
      </c>
      <c r="I920" s="0">
        <f>IF(B920="Sold", "yes", IF(LEN(F920)&gt;1,IF(LEN(G920)&gt;1,IF(LEN(E920)&gt;1,IF(LEN(D920)&gt;1,"yes","no"),"no"),"no") ,"no"))</f>
        <v/>
      </c>
      <c r="J920" s="0">
        <f>IF(B920="Issues","yes", IF(B920="Cosmetic Issue", "yes", IF(B920="Perf Issue", "yes","")))</f>
        <v/>
      </c>
      <c r="K920" s="0">
        <f>IF(B920="Dead", "yes","")</f>
        <v/>
      </c>
      <c r="L920" s="0">
        <f>IF(K920="yes", "Dead", IF(LEN(D920)&lt;2,"Loose", (IF(B920="Sold","Shipped",IF(I920="yes","Assembled","Bonded")))))</f>
        <v/>
      </c>
      <c r="M920" s="0">
        <f>if(L920="Shipped",L920, IF(L920="Loose", L920, if(J920="yes", CONCATENATE("Pending ", L920), IF(I920="yes", IF(B920="Internal", "Internal", L920), IF(L920="Bonded", L920, CONCATENATE(L920, " Bonded"))))))</f>
        <v/>
      </c>
      <c r="N920" s="0">
        <f>if(len(C920)&lt;2, "", if(H920="yes", "certified", IF(ISERROR(SEARCH("TE",C920)), "PMI", "TE")))</f>
        <v/>
      </c>
      <c r="O920" s="0">
        <f>IF(L920="Shipped",'Production Log'!K920,"")</f>
        <v/>
      </c>
      <c r="P920" s="0">
        <f>IF(ISERROR(SEARCH("Bonded", M920)), CONCATENATE(M920," ", N920), M920)</f>
        <v/>
      </c>
      <c r="Q920" s="0" t="s">
        <v>165</v>
      </c>
      <c r="R920" s="0">
        <f>'Production Log'!L920</f>
        <v/>
      </c>
      <c r="S920" s="0" t="s">
        <v>117</v>
      </c>
      <c r="T920" s="0">
        <f>'Production Log'!M920</f>
        <v/>
      </c>
      <c r="U920" s="204">
        <f>'Production Log'!K920</f>
        <v/>
      </c>
      <c r="V920" s="204" t="n">
        <v>98006447</v>
      </c>
      <c r="Y920" s="0" t="s">
        <v>180</v>
      </c>
    </row>
    <row r="921">
      <c r="A921" s="0">
        <f>'Production Log'!A921</f>
        <v/>
      </c>
      <c r="B921" s="0">
        <f>'Production Log'!B921</f>
        <v/>
      </c>
      <c r="C921" s="0">
        <f>'Production Log'!F921</f>
        <v/>
      </c>
      <c r="D921" s="0">
        <f>'Production Log'!W921</f>
        <v/>
      </c>
      <c r="E921" s="0">
        <f>'Production Log'!X921</f>
        <v/>
      </c>
      <c r="F921" s="0">
        <f>'Production Log'!Y921</f>
        <v/>
      </c>
      <c r="G921" s="0">
        <f>'Production Log'!Z921</f>
        <v/>
      </c>
      <c r="H921" s="0">
        <f>'Production Log'!C921</f>
        <v/>
      </c>
      <c r="I921" s="0">
        <f>IF(B921="Sold", "yes", IF(LEN(F921)&gt;1,IF(LEN(G921)&gt;1,IF(LEN(E921)&gt;1,IF(LEN(D921)&gt;1,"yes","no"),"no"),"no") ,"no"))</f>
        <v/>
      </c>
      <c r="J921" s="0">
        <f>IF(B921="Issues","yes", IF(B921="Cosmetic Issue", "yes", IF(B921="Perf Issue", "yes","")))</f>
        <v/>
      </c>
      <c r="K921" s="0">
        <f>IF(B921="Dead", "yes","")</f>
        <v/>
      </c>
      <c r="L921" s="0">
        <f>IF(K921="yes", "Dead", IF(LEN(D921)&lt;2,"Loose", (IF(B921="Sold","Shipped",IF(I921="yes","Assembled","Bonded")))))</f>
        <v/>
      </c>
      <c r="M921" s="0">
        <f>if(L921="Shipped",L921, IF(L921="Loose", L921, if(J921="yes", CONCATENATE("Pending ", L921), IF(I921="yes", IF(B921="Internal", "Internal", L921), IF(L921="Bonded", L921, CONCATENATE(L921, " Bonded"))))))</f>
        <v/>
      </c>
      <c r="N921" s="0">
        <f>if(len(C921)&lt;2, "", if(H921="yes", "certified", IF(ISERROR(SEARCH("TE",C921)), "PMI", "TE")))</f>
        <v/>
      </c>
      <c r="O921" s="0">
        <f>IF(L921="Shipped",'Production Log'!K921,"")</f>
        <v/>
      </c>
      <c r="P921" s="0">
        <f>IF(ISERROR(SEARCH("Bonded", M921)), CONCATENATE(M921," ", N921), M921)</f>
        <v/>
      </c>
      <c r="Q921" s="0" t="s">
        <v>207</v>
      </c>
      <c r="R921" s="0">
        <f>'Production Log'!L921</f>
        <v/>
      </c>
      <c r="S921" s="0" t="s">
        <v>117</v>
      </c>
      <c r="T921" s="0">
        <f>'Production Log'!M921</f>
        <v/>
      </c>
      <c r="U921" s="204">
        <f>'Production Log'!K921</f>
        <v/>
      </c>
      <c r="W921" s="204" t="s">
        <v>122</v>
      </c>
      <c r="Y921" s="0" t="s">
        <v>220</v>
      </c>
    </row>
    <row r="922">
      <c r="A922" s="0">
        <f>'Production Log'!A922</f>
        <v/>
      </c>
      <c r="B922" s="0">
        <f>'Production Log'!B922</f>
        <v/>
      </c>
      <c r="C922" s="0">
        <f>'Production Log'!F922</f>
        <v/>
      </c>
      <c r="D922" s="0">
        <f>'Production Log'!W922</f>
        <v/>
      </c>
      <c r="E922" s="0">
        <f>'Production Log'!X922</f>
        <v/>
      </c>
      <c r="F922" s="0">
        <f>'Production Log'!Y922</f>
        <v/>
      </c>
      <c r="G922" s="0">
        <f>'Production Log'!Z922</f>
        <v/>
      </c>
      <c r="H922" s="0">
        <f>'Production Log'!C922</f>
        <v/>
      </c>
      <c r="I922" s="0">
        <f>IF(B922="Sold", "yes", IF(LEN(F922)&gt;1,IF(LEN(G922)&gt;1,IF(LEN(E922)&gt;1,IF(LEN(D922)&gt;1,"yes","no"),"no"),"no") ,"no"))</f>
        <v/>
      </c>
      <c r="J922" s="0">
        <f>IF(B922="Issues","yes", IF(B922="Cosmetic Issue", "yes", IF(B922="Perf Issue", "yes","")))</f>
        <v/>
      </c>
      <c r="K922" s="0">
        <f>IF(B922="Dead", "yes","")</f>
        <v/>
      </c>
      <c r="L922" s="0">
        <f>IF(K922="yes", "Dead", IF(LEN(D922)&lt;2,"Loose", (IF(B922="Sold","Shipped",IF(I922="yes","Assembled","Bonded")))))</f>
        <v/>
      </c>
      <c r="M922" s="0">
        <f>if(L922="Shipped",L922, IF(L922="Loose", L922, if(J922="yes", CONCATENATE("Pending ", L922), IF(I922="yes", IF(B922="Internal", "Internal", L922), IF(L922="Bonded", L922, CONCATENATE(L922, " Bonded"))))))</f>
        <v/>
      </c>
      <c r="N922" s="0">
        <f>if(len(C922)&lt;2, "", if(H922="yes", "certified", IF(ISERROR(SEARCH("TE",C922)), "PMI", "TE")))</f>
        <v/>
      </c>
      <c r="O922" s="0">
        <f>IF(L922="Shipped",'Production Log'!K922,"")</f>
        <v/>
      </c>
      <c r="P922" s="0">
        <f>IF(ISERROR(SEARCH("Bonded", M922)), CONCATENATE(M922," ", N922), M922)</f>
        <v/>
      </c>
      <c r="Q922" s="0" t="s">
        <v>165</v>
      </c>
      <c r="R922" s="0">
        <f>'Production Log'!L922</f>
        <v/>
      </c>
      <c r="S922" s="190" t="s">
        <v>177</v>
      </c>
      <c r="T922" s="0">
        <f>'Production Log'!M922</f>
        <v/>
      </c>
      <c r="U922" s="204">
        <f>'Production Log'!K922</f>
        <v/>
      </c>
      <c r="V922" s="204" t="n">
        <v>98006447</v>
      </c>
    </row>
    <row r="923">
      <c r="A923" s="0">
        <f>'Production Log'!A923</f>
        <v/>
      </c>
      <c r="B923" s="0">
        <f>'Production Log'!B923</f>
        <v/>
      </c>
      <c r="C923" s="0">
        <f>'Production Log'!F923</f>
        <v/>
      </c>
      <c r="D923" s="0">
        <f>'Production Log'!W923</f>
        <v/>
      </c>
      <c r="E923" s="0">
        <f>'Production Log'!X923</f>
        <v/>
      </c>
      <c r="F923" s="0">
        <f>'Production Log'!Y923</f>
        <v/>
      </c>
      <c r="G923" s="0">
        <f>'Production Log'!Z923</f>
        <v/>
      </c>
      <c r="H923" s="0">
        <f>'Production Log'!C923</f>
        <v/>
      </c>
      <c r="I923" s="0">
        <f>IF(B923="Sold", "yes", IF(LEN(F923)&gt;1,IF(LEN(G923)&gt;1,IF(LEN(E923)&gt;1,IF(LEN(D923)&gt;1,"yes","no"),"no"),"no") ,"no"))</f>
        <v/>
      </c>
      <c r="J923" s="0">
        <f>IF(B923="Issues","yes", IF(B923="Cosmetic Issue", "yes", IF(B923="Perf Issue", "yes","")))</f>
        <v/>
      </c>
      <c r="K923" s="0">
        <f>IF(B923="Dead", "yes","")</f>
        <v/>
      </c>
      <c r="L923" s="0">
        <f>IF(K923="yes", "Dead", IF(LEN(D923)&lt;2,"Loose", (IF(B923="Sold","Shipped",IF(I923="yes","Assembled","Bonded")))))</f>
        <v/>
      </c>
      <c r="M923" s="0">
        <f>if(L923="Shipped",L923, IF(L923="Loose", L923, if(J923="yes", CONCATENATE("Pending ", L923), IF(I923="yes", IF(B923="Internal", "Internal", L923), IF(L923="Bonded", L923, CONCATENATE(L923, " Bonded"))))))</f>
        <v/>
      </c>
      <c r="N923" s="0">
        <f>if(len(C923)&lt;2, "", if(H923="yes", "certified", IF(ISERROR(SEARCH("TE",C923)), "PMI", "TE")))</f>
        <v/>
      </c>
      <c r="O923" s="0">
        <f>IF(L923="Shipped",'Production Log'!K923,"")</f>
        <v/>
      </c>
      <c r="P923" s="0">
        <f>IF(ISERROR(SEARCH("Bonded", M923)), CONCATENATE(M923," ", N923), M923)</f>
        <v/>
      </c>
      <c r="Q923" s="0" t="s">
        <v>165</v>
      </c>
      <c r="R923" s="0">
        <f>'Production Log'!L923</f>
        <v/>
      </c>
      <c r="S923" s="0" t="s">
        <v>221</v>
      </c>
      <c r="T923" s="0">
        <f>'Production Log'!M923</f>
        <v/>
      </c>
      <c r="U923" s="204">
        <f>'Production Log'!K923</f>
        <v/>
      </c>
      <c r="V923" s="204" t="n">
        <v>98006449</v>
      </c>
    </row>
    <row r="924">
      <c r="A924" s="0">
        <f>'Production Log'!A924</f>
        <v/>
      </c>
      <c r="B924" s="0">
        <f>'Production Log'!B924</f>
        <v/>
      </c>
      <c r="C924" s="0">
        <f>'Production Log'!F924</f>
        <v/>
      </c>
      <c r="D924" s="0">
        <f>'Production Log'!W924</f>
        <v/>
      </c>
      <c r="E924" s="0">
        <f>'Production Log'!X924</f>
        <v/>
      </c>
      <c r="F924" s="0">
        <f>'Production Log'!Y924</f>
        <v/>
      </c>
      <c r="G924" s="0">
        <f>'Production Log'!Z924</f>
        <v/>
      </c>
      <c r="H924" s="0">
        <f>'Production Log'!C924</f>
        <v/>
      </c>
      <c r="I924" s="0">
        <f>IF(B924="Sold", "yes", IF(LEN(F924)&gt;1,IF(LEN(G924)&gt;1,IF(LEN(E924)&gt;1,IF(LEN(D924)&gt;1,"yes","no"),"no"),"no") ,"no"))</f>
        <v/>
      </c>
      <c r="J924" s="0">
        <f>IF(B924="Issues","yes", IF(B924="Cosmetic Issue", "yes", IF(B924="Perf Issue", "yes","")))</f>
        <v/>
      </c>
      <c r="K924" s="0">
        <f>IF(B924="Dead", "yes","")</f>
        <v/>
      </c>
      <c r="L924" s="0">
        <f>IF(K924="yes", "Dead", IF(LEN(D924)&lt;2,"Loose", (IF(B924="Sold","Shipped",IF(I924="yes","Assembled","Bonded")))))</f>
        <v/>
      </c>
      <c r="M924" s="0">
        <f>if(L924="Shipped",L924, IF(L924="Loose", L924, if(J924="yes", CONCATENATE("Pending ", L924), IF(I924="yes", IF(B924="Internal", "Internal", L924), IF(L924="Bonded", L924, CONCATENATE(L924, " Bonded"))))))</f>
        <v/>
      </c>
      <c r="N924" s="0">
        <f>if(len(C924)&lt;2, "", if(H924="yes", "certified", IF(ISERROR(SEARCH("TE",C924)), "PMI", "TE")))</f>
        <v/>
      </c>
      <c r="O924" s="0">
        <f>IF(L924="Shipped",'Production Log'!K924,"")</f>
        <v/>
      </c>
      <c r="P924" s="0">
        <f>IF(ISERROR(SEARCH("Bonded", M924)), CONCATENATE(M924," ", N924), M924)</f>
        <v/>
      </c>
      <c r="Q924" s="0" t="s">
        <v>165</v>
      </c>
      <c r="R924" s="0">
        <f>'Production Log'!L924</f>
        <v/>
      </c>
      <c r="S924" s="0" t="s">
        <v>117</v>
      </c>
      <c r="T924" s="0">
        <f>'Production Log'!M924</f>
        <v/>
      </c>
      <c r="U924" s="204">
        <f>'Production Log'!K924</f>
        <v/>
      </c>
      <c r="V924" s="204" t="n">
        <v>98006447</v>
      </c>
      <c r="Y924" s="0" t="s">
        <v>180</v>
      </c>
    </row>
    <row r="925">
      <c r="A925" s="0">
        <f>'Production Log'!A925</f>
        <v/>
      </c>
      <c r="B925" s="0">
        <f>'Production Log'!B925</f>
        <v/>
      </c>
      <c r="C925" s="0">
        <f>'Production Log'!F925</f>
        <v/>
      </c>
      <c r="D925" s="0">
        <f>'Production Log'!W925</f>
        <v/>
      </c>
      <c r="E925" s="0">
        <f>'Production Log'!X925</f>
        <v/>
      </c>
      <c r="F925" s="0">
        <f>'Production Log'!Y925</f>
        <v/>
      </c>
      <c r="G925" s="0">
        <f>'Production Log'!Z925</f>
        <v/>
      </c>
      <c r="H925" s="0">
        <f>'Production Log'!C925</f>
        <v/>
      </c>
      <c r="I925" s="0">
        <f>IF(B925="Sold", "yes", IF(LEN(F925)&gt;1,IF(LEN(G925)&gt;1,IF(LEN(E925)&gt;1,IF(LEN(D925)&gt;1,"yes","no"),"no"),"no") ,"no"))</f>
        <v/>
      </c>
      <c r="J925" s="0">
        <f>IF(B925="Issues","yes", IF(B925="Cosmetic Issue", "yes", IF(B925="Perf Issue", "yes","")))</f>
        <v/>
      </c>
      <c r="K925" s="0">
        <f>IF(B925="Dead", "yes","")</f>
        <v/>
      </c>
      <c r="L925" s="0">
        <f>IF(K925="yes", "Dead", IF(LEN(D925)&lt;2,"Loose", (IF(B925="Sold","Shipped",IF(I925="yes","Assembled","Bonded")))))</f>
        <v/>
      </c>
      <c r="M925" s="0">
        <f>if(L925="Shipped",L925, IF(L925="Loose", L925, if(J925="yes", CONCATENATE("Pending ", L925), IF(I925="yes", IF(B925="Internal", "Internal", L925), IF(L925="Bonded", L925, CONCATENATE(L925, " Bonded"))))))</f>
        <v/>
      </c>
      <c r="N925" s="0">
        <f>if(len(C925)&lt;2, "", if(H925="yes", "certified", IF(ISERROR(SEARCH("TE",C925)), "PMI", "TE")))</f>
        <v/>
      </c>
      <c r="O925" s="0">
        <f>IF(L925="Shipped",'Production Log'!K925,"")</f>
        <v/>
      </c>
      <c r="P925" s="0">
        <f>IF(ISERROR(SEARCH("Bonded", M925)), CONCATENATE(M925," ", N925), M925)</f>
        <v/>
      </c>
      <c r="Q925" s="0" t="s">
        <v>165</v>
      </c>
      <c r="R925" s="0">
        <f>'Production Log'!L925</f>
        <v/>
      </c>
      <c r="S925" s="0" t="s">
        <v>117</v>
      </c>
      <c r="T925" s="0">
        <f>'Production Log'!M925</f>
        <v/>
      </c>
      <c r="U925" s="204">
        <f>'Production Log'!K925</f>
        <v/>
      </c>
      <c r="V925" s="0" t="s">
        <v>176</v>
      </c>
      <c r="Y925" s="0" t="s">
        <v>180</v>
      </c>
    </row>
    <row r="926">
      <c r="A926" s="0">
        <f>'Production Log'!A926</f>
        <v/>
      </c>
      <c r="B926" s="0">
        <f>'Production Log'!B926</f>
        <v/>
      </c>
      <c r="C926" s="0">
        <f>'Production Log'!F926</f>
        <v/>
      </c>
      <c r="D926" s="0">
        <f>'Production Log'!W926</f>
        <v/>
      </c>
      <c r="E926" s="0">
        <f>'Production Log'!X926</f>
        <v/>
      </c>
      <c r="F926" s="0">
        <f>'Production Log'!Y926</f>
        <v/>
      </c>
      <c r="G926" s="0">
        <f>'Production Log'!Z926</f>
        <v/>
      </c>
      <c r="H926" s="0">
        <f>'Production Log'!C926</f>
        <v/>
      </c>
      <c r="I926" s="0">
        <f>IF(B926="Sold", "yes", IF(LEN(F926)&gt;1,IF(LEN(G926)&gt;1,IF(LEN(E926)&gt;1,IF(LEN(D926)&gt;1,"yes","no"),"no"),"no") ,"no"))</f>
        <v/>
      </c>
      <c r="J926" s="0">
        <f>IF(B926="Issues","yes", IF(B926="Cosmetic Issue", "yes", IF(B926="Perf Issue", "yes","")))</f>
        <v/>
      </c>
      <c r="K926" s="0">
        <f>IF(B926="Dead", "yes","")</f>
        <v/>
      </c>
      <c r="L926" s="0">
        <f>IF(K926="yes", "Dead", IF(LEN(D926)&lt;2,"Loose", (IF(B926="Sold","Shipped",IF(I926="yes","Assembled","Bonded")))))</f>
        <v/>
      </c>
      <c r="M926" s="0">
        <f>if(L926="Shipped",L926, IF(L926="Loose", L926, if(J926="yes", CONCATENATE("Pending ", L926), IF(I926="yes", IF(B926="Internal", "Internal", L926), IF(L926="Bonded", L926, CONCATENATE(L926, " Bonded"))))))</f>
        <v/>
      </c>
      <c r="N926" s="0">
        <f>if(len(C926)&lt;2, "", if(H926="yes", "certified", IF(ISERROR(SEARCH("TE",C926)), "PMI", "TE")))</f>
        <v/>
      </c>
      <c r="O926" s="0">
        <f>IF(L926="Shipped",'Production Log'!K926,"")</f>
        <v/>
      </c>
      <c r="P926" s="0">
        <f>IF(ISERROR(SEARCH("Bonded", M926)), CONCATENATE(M926," ", N926), M926)</f>
        <v/>
      </c>
      <c r="Q926" s="0" t="s">
        <v>165</v>
      </c>
      <c r="R926" s="0">
        <f>'Production Log'!L926</f>
        <v/>
      </c>
      <c r="S926" s="0" t="s">
        <v>117</v>
      </c>
      <c r="T926" s="0">
        <f>'Production Log'!M926</f>
        <v/>
      </c>
      <c r="U926" s="204">
        <f>'Production Log'!K926</f>
        <v/>
      </c>
      <c r="V926" s="204" t="n">
        <v>98006447</v>
      </c>
      <c r="Y926" s="0" t="s">
        <v>180</v>
      </c>
    </row>
    <row r="927">
      <c r="A927" s="0">
        <f>'Production Log'!A927</f>
        <v/>
      </c>
      <c r="B927" s="0">
        <f>'Production Log'!B927</f>
        <v/>
      </c>
      <c r="C927" s="0">
        <f>'Production Log'!F927</f>
        <v/>
      </c>
      <c r="D927" s="0">
        <f>'Production Log'!W927</f>
        <v/>
      </c>
      <c r="E927" s="0">
        <f>'Production Log'!X927</f>
        <v/>
      </c>
      <c r="F927" s="0">
        <f>'Production Log'!Y927</f>
        <v/>
      </c>
      <c r="G927" s="0">
        <f>'Production Log'!Z927</f>
        <v/>
      </c>
      <c r="H927" s="0">
        <f>'Production Log'!C927</f>
        <v/>
      </c>
      <c r="I927" s="0">
        <f>IF(B927="Sold", "yes", IF(LEN(F927)&gt;1,IF(LEN(G927)&gt;1,IF(LEN(E927)&gt;1,IF(LEN(D927)&gt;1,"yes","no"),"no"),"no") ,"no"))</f>
        <v/>
      </c>
      <c r="J927" s="0">
        <f>IF(B927="Issues","yes", IF(B927="Cosmetic Issue", "yes", IF(B927="Perf Issue", "yes","")))</f>
        <v/>
      </c>
      <c r="K927" s="0">
        <f>IF(B927="Dead", "yes","")</f>
        <v/>
      </c>
      <c r="L927" s="0">
        <f>IF(K927="yes", "Dead", IF(LEN(D927)&lt;2,"Loose", (IF(B927="Sold","Shipped",IF(I927="yes","Assembled","Bonded")))))</f>
        <v/>
      </c>
      <c r="M927" s="0">
        <f>if(L927="Shipped",L927, IF(L927="Loose", L927, if(J927="yes", CONCATENATE("Pending ", L927), IF(I927="yes", IF(B927="Internal", "Internal", L927), IF(L927="Bonded", L927, CONCATENATE(L927, " Bonded"))))))</f>
        <v/>
      </c>
      <c r="N927" s="0">
        <f>if(len(C927)&lt;2, "", if(H927="yes", "certified", IF(ISERROR(SEARCH("TE",C927)), "PMI", "TE")))</f>
        <v/>
      </c>
      <c r="O927" s="0">
        <f>IF(L927="Shipped",'Production Log'!K927,"")</f>
        <v/>
      </c>
      <c r="P927" s="0">
        <f>IF(ISERROR(SEARCH("Bonded", M927)), CONCATENATE(M927," ", N927), M927)</f>
        <v/>
      </c>
      <c r="Q927" s="0" t="s">
        <v>165</v>
      </c>
      <c r="R927" s="0">
        <f>'Production Log'!L927</f>
        <v/>
      </c>
      <c r="S927" s="0" t="s">
        <v>117</v>
      </c>
      <c r="T927" s="0">
        <f>'Production Log'!M927</f>
        <v/>
      </c>
      <c r="U927" s="204">
        <f>'Production Log'!K927</f>
        <v/>
      </c>
      <c r="V927" s="204" t="n">
        <v>98006444</v>
      </c>
      <c r="Y927" s="0" t="s">
        <v>180</v>
      </c>
    </row>
    <row r="928">
      <c r="A928" s="0">
        <f>'Production Log'!A928</f>
        <v/>
      </c>
      <c r="B928" s="0">
        <f>'Production Log'!B928</f>
        <v/>
      </c>
      <c r="C928" s="0">
        <f>'Production Log'!F928</f>
        <v/>
      </c>
      <c r="D928" s="0">
        <f>'Production Log'!W928</f>
        <v/>
      </c>
      <c r="E928" s="0">
        <f>'Production Log'!X928</f>
        <v/>
      </c>
      <c r="F928" s="0">
        <f>'Production Log'!Y928</f>
        <v/>
      </c>
      <c r="G928" s="0">
        <f>'Production Log'!Z928</f>
        <v/>
      </c>
      <c r="H928" s="0">
        <f>'Production Log'!C928</f>
        <v/>
      </c>
      <c r="I928" s="0">
        <f>IF(B928="Sold", "yes", IF(LEN(F928)&gt;1,IF(LEN(G928)&gt;1,IF(LEN(E928)&gt;1,IF(LEN(D928)&gt;1,"yes","no"),"no"),"no") ,"no"))</f>
        <v/>
      </c>
      <c r="J928" s="0">
        <f>IF(B928="Issues","yes", IF(B928="Cosmetic Issue", "yes", IF(B928="Perf Issue", "yes","")))</f>
        <v/>
      </c>
      <c r="K928" s="0">
        <f>IF(B928="Dead", "yes","")</f>
        <v/>
      </c>
      <c r="L928" s="0">
        <f>IF(K928="yes", "Dead", IF(LEN(D928)&lt;2,"Loose", (IF(B928="Sold","Shipped",IF(I928="yes","Assembled","Bonded")))))</f>
        <v/>
      </c>
      <c r="M928" s="0">
        <f>if(L928="Shipped",L928, IF(L928="Loose", L928, if(J928="yes", CONCATENATE("Pending ", L928), IF(I928="yes", IF(B928="Internal", "Internal", L928), IF(L928="Bonded", L928, CONCATENATE(L928, " Bonded"))))))</f>
        <v/>
      </c>
      <c r="N928" s="0">
        <f>if(len(C928)&lt;2, "", if(H928="yes", "certified", IF(ISERROR(SEARCH("TE",C928)), "PMI", "TE")))</f>
        <v/>
      </c>
      <c r="O928" s="0">
        <f>IF(L928="Shipped",'Production Log'!K928,"")</f>
        <v/>
      </c>
      <c r="P928" s="0">
        <f>IF(ISERROR(SEARCH("Bonded", M928)), CONCATENATE(M928," ", N928), M928)</f>
        <v/>
      </c>
      <c r="Q928" s="0" t="s">
        <v>165</v>
      </c>
      <c r="R928" s="0">
        <f>'Production Log'!L928</f>
        <v/>
      </c>
      <c r="S928" s="0" t="s">
        <v>117</v>
      </c>
      <c r="T928" s="0">
        <f>'Production Log'!M928</f>
        <v/>
      </c>
      <c r="U928" s="204">
        <f>'Production Log'!K928</f>
        <v/>
      </c>
      <c r="V928" s="204" t="n">
        <v>98006444</v>
      </c>
      <c r="Y928" s="0" t="s">
        <v>180</v>
      </c>
    </row>
    <row r="929">
      <c r="A929" s="0">
        <f>'Production Log'!A929</f>
        <v/>
      </c>
      <c r="B929" s="0">
        <f>'Production Log'!B929</f>
        <v/>
      </c>
      <c r="C929" s="0">
        <f>'Production Log'!F929</f>
        <v/>
      </c>
      <c r="D929" s="0">
        <f>'Production Log'!W929</f>
        <v/>
      </c>
      <c r="E929" s="0">
        <f>'Production Log'!X929</f>
        <v/>
      </c>
      <c r="F929" s="0">
        <f>'Production Log'!Y929</f>
        <v/>
      </c>
      <c r="G929" s="0">
        <f>'Production Log'!Z929</f>
        <v/>
      </c>
      <c r="H929" s="0">
        <f>'Production Log'!C929</f>
        <v/>
      </c>
      <c r="I929" s="0">
        <f>IF(B929="Sold", "yes", IF(LEN(F929)&gt;1,IF(LEN(G929)&gt;1,IF(LEN(E929)&gt;1,IF(LEN(D929)&gt;1,"yes","no"),"no"),"no") ,"no"))</f>
        <v/>
      </c>
      <c r="J929" s="0">
        <f>IF(B929="Issues","yes", IF(B929="Cosmetic Issue", "yes", IF(B929="Perf Issue", "yes","")))</f>
        <v/>
      </c>
      <c r="K929" s="0">
        <f>IF(B929="Dead", "yes","")</f>
        <v/>
      </c>
      <c r="L929" s="0">
        <f>IF(K929="yes", "Dead", IF(LEN(D929)&lt;2,"Loose", (IF(B929="Sold","Shipped",IF(I929="yes","Assembled","Bonded")))))</f>
        <v/>
      </c>
      <c r="M929" s="0">
        <f>if(L929="Shipped",L929, IF(L929="Loose", L929, if(J929="yes", CONCATENATE("Pending ", L929), IF(I929="yes", IF(B929="Internal", "Internal", L929), IF(L929="Bonded", L929, CONCATENATE(L929, " Bonded"))))))</f>
        <v/>
      </c>
      <c r="N929" s="0">
        <f>if(len(C929)&lt;2, "", if(H929="yes", "certified", IF(ISERROR(SEARCH("TE",C929)), "PMI", "TE")))</f>
        <v/>
      </c>
      <c r="O929" s="0">
        <f>IF(L929="Shipped",'Production Log'!K929,"")</f>
        <v/>
      </c>
      <c r="P929" s="0">
        <f>IF(ISERROR(SEARCH("Bonded", M929)), CONCATENATE(M929," ", N929), M929)</f>
        <v/>
      </c>
      <c r="Q929" s="0" t="s">
        <v>165</v>
      </c>
      <c r="R929" s="0">
        <f>'Production Log'!L929</f>
        <v/>
      </c>
      <c r="S929" s="0" t="s">
        <v>222</v>
      </c>
      <c r="T929" s="0">
        <f>'Production Log'!M929</f>
        <v/>
      </c>
      <c r="U929" s="204">
        <f>'Production Log'!K929</f>
        <v/>
      </c>
      <c r="V929" s="204" t="n">
        <v>98006444</v>
      </c>
    </row>
    <row r="930">
      <c r="A930" s="0">
        <f>'Production Log'!A930</f>
        <v/>
      </c>
      <c r="B930" s="0">
        <f>'Production Log'!B930</f>
        <v/>
      </c>
      <c r="C930" s="0">
        <f>'Production Log'!F930</f>
        <v/>
      </c>
      <c r="D930" s="0">
        <f>'Production Log'!W930</f>
        <v/>
      </c>
      <c r="E930" s="0">
        <f>'Production Log'!X930</f>
        <v/>
      </c>
      <c r="F930" s="0">
        <f>'Production Log'!Y930</f>
        <v/>
      </c>
      <c r="G930" s="0">
        <f>'Production Log'!Z930</f>
        <v/>
      </c>
      <c r="H930" s="0">
        <f>'Production Log'!C930</f>
        <v/>
      </c>
      <c r="I930" s="0">
        <f>IF(B930="Sold", "yes", IF(LEN(F930)&gt;1,IF(LEN(G930)&gt;1,IF(LEN(E930)&gt;1,IF(LEN(D930)&gt;1,"yes","no"),"no"),"no") ,"no"))</f>
        <v/>
      </c>
      <c r="J930" s="0">
        <f>IF(B930="Issues","yes", IF(B930="Cosmetic Issue", "yes", IF(B930="Perf Issue", "yes","")))</f>
        <v/>
      </c>
      <c r="K930" s="0">
        <f>IF(B930="Dead", "yes","")</f>
        <v/>
      </c>
      <c r="L930" s="0">
        <f>IF(K930="yes", "Dead", IF(LEN(D930)&lt;2,"Loose", (IF(B930="Sold","Shipped",IF(I930="yes","Assembled","Bonded")))))</f>
        <v/>
      </c>
      <c r="M930" s="0">
        <f>if(L930="Shipped",L930, IF(L930="Loose", L930, if(J930="yes", CONCATENATE("Pending ", L930), IF(I930="yes", IF(B930="Internal", "Internal", L930), IF(L930="Bonded", L930, CONCATENATE(L930, " Bonded"))))))</f>
        <v/>
      </c>
      <c r="N930" s="0">
        <f>if(len(C930)&lt;2, "", if(H930="yes", "certified", IF(ISERROR(SEARCH("TE",C930)), "PMI", "TE")))</f>
        <v/>
      </c>
      <c r="O930" s="0">
        <f>IF(L930="Shipped",'Production Log'!K930,"")</f>
        <v/>
      </c>
      <c r="P930" s="0">
        <f>IF(ISERROR(SEARCH("Bonded", M930)), CONCATENATE(M930," ", N930), M930)</f>
        <v/>
      </c>
      <c r="Q930" s="0" t="s">
        <v>165</v>
      </c>
      <c r="R930" s="0">
        <f>'Production Log'!L930</f>
        <v/>
      </c>
      <c r="S930" s="0" t="s">
        <v>222</v>
      </c>
      <c r="T930" s="0">
        <f>'Production Log'!M930</f>
        <v/>
      </c>
      <c r="U930" s="204">
        <f>'Production Log'!K930</f>
        <v/>
      </c>
      <c r="V930" s="204" t="n">
        <v>98006444</v>
      </c>
    </row>
    <row r="931">
      <c r="A931" s="0">
        <f>'Production Log'!A931</f>
        <v/>
      </c>
      <c r="B931" s="0">
        <f>'Production Log'!B931</f>
        <v/>
      </c>
      <c r="C931" s="0">
        <f>'Production Log'!F931</f>
        <v/>
      </c>
      <c r="D931" s="0">
        <f>'Production Log'!W931</f>
        <v/>
      </c>
      <c r="E931" s="0">
        <f>'Production Log'!X931</f>
        <v/>
      </c>
      <c r="F931" s="0">
        <f>'Production Log'!Y931</f>
        <v/>
      </c>
      <c r="G931" s="0">
        <f>'Production Log'!Z931</f>
        <v/>
      </c>
      <c r="H931" s="0">
        <f>'Production Log'!C931</f>
        <v/>
      </c>
      <c r="I931" s="0">
        <f>IF(B931="Sold", "yes", IF(LEN(F931)&gt;1,IF(LEN(G931)&gt;1,IF(LEN(E931)&gt;1,IF(LEN(D931)&gt;1,"yes","no"),"no"),"no") ,"no"))</f>
        <v/>
      </c>
      <c r="J931" s="0">
        <f>IF(B931="Issues","yes", IF(B931="Cosmetic Issue", "yes", IF(B931="Perf Issue", "yes","")))</f>
        <v/>
      </c>
      <c r="K931" s="0">
        <f>IF(B931="Dead", "yes","")</f>
        <v/>
      </c>
      <c r="L931" s="0">
        <f>IF(K931="yes", "Dead", IF(LEN(D931)&lt;2,"Loose", (IF(B931="Sold","Shipped",IF(I931="yes","Assembled","Bonded")))))</f>
        <v/>
      </c>
      <c r="M931" s="0">
        <f>if(L931="Shipped",L931, IF(L931="Loose", L931, if(J931="yes", CONCATENATE("Pending ", L931), IF(I931="yes", IF(B931="Internal", "Internal", L931), IF(L931="Bonded", L931, CONCATENATE(L931, " Bonded"))))))</f>
        <v/>
      </c>
      <c r="N931" s="0">
        <f>if(len(C931)&lt;2, "", if(H931="yes", "certified", IF(ISERROR(SEARCH("TE",C931)), "PMI", "TE")))</f>
        <v/>
      </c>
      <c r="O931" s="0">
        <f>IF(L931="Shipped",'Production Log'!K931,"")</f>
        <v/>
      </c>
      <c r="P931" s="0">
        <f>IF(ISERROR(SEARCH("Bonded", M931)), CONCATENATE(M931," ", N931), M931)</f>
        <v/>
      </c>
      <c r="Q931" s="0" t="s">
        <v>165</v>
      </c>
      <c r="R931" s="0">
        <f>'Production Log'!L931</f>
        <v/>
      </c>
      <c r="S931" s="0" t="s">
        <v>222</v>
      </c>
      <c r="T931" s="0">
        <f>'Production Log'!M931</f>
        <v/>
      </c>
      <c r="U931" s="204">
        <f>'Production Log'!K931</f>
        <v/>
      </c>
      <c r="V931" s="204" t="n">
        <v>98006444</v>
      </c>
    </row>
    <row r="932">
      <c r="A932" s="0">
        <f>'Production Log'!A932</f>
        <v/>
      </c>
      <c r="B932" s="0">
        <f>'Production Log'!B932</f>
        <v/>
      </c>
      <c r="C932" s="0">
        <f>'Production Log'!F932</f>
        <v/>
      </c>
      <c r="D932" s="0">
        <f>'Production Log'!W932</f>
        <v/>
      </c>
      <c r="E932" s="0">
        <f>'Production Log'!X932</f>
        <v/>
      </c>
      <c r="F932" s="0">
        <f>'Production Log'!Y932</f>
        <v/>
      </c>
      <c r="G932" s="0">
        <f>'Production Log'!Z932</f>
        <v/>
      </c>
      <c r="H932" s="0">
        <f>'Production Log'!C932</f>
        <v/>
      </c>
      <c r="I932" s="0">
        <f>IF(B932="Sold", "yes", IF(LEN(F932)&gt;1,IF(LEN(G932)&gt;1,IF(LEN(E932)&gt;1,IF(LEN(D932)&gt;1,"yes","no"),"no"),"no") ,"no"))</f>
        <v/>
      </c>
      <c r="J932" s="0">
        <f>IF(B932="Issues","yes", IF(B932="Cosmetic Issue", "yes", IF(B932="Perf Issue", "yes","")))</f>
        <v/>
      </c>
      <c r="K932" s="0">
        <f>IF(B932="Dead", "yes","")</f>
        <v/>
      </c>
      <c r="L932" s="0">
        <f>IF(K932="yes", "Dead", IF(LEN(D932)&lt;2,"Loose", (IF(B932="Sold","Shipped",IF(I932="yes","Assembled","Bonded")))))</f>
        <v/>
      </c>
      <c r="M932" s="0">
        <f>if(L932="Shipped",L932, IF(L932="Loose", L932, if(J932="yes", CONCATENATE("Pending ", L932), IF(I932="yes", IF(B932="Internal", "Internal", L932), IF(L932="Bonded", L932, CONCATENATE(L932, " Bonded"))))))</f>
        <v/>
      </c>
      <c r="N932" s="0">
        <f>if(len(C932)&lt;2, "", if(H932="yes", "certified", IF(ISERROR(SEARCH("TE",C932)), "PMI", "TE")))</f>
        <v/>
      </c>
      <c r="O932" s="0">
        <f>IF(L932="Shipped",'Production Log'!K932,"")</f>
        <v/>
      </c>
      <c r="P932" s="0">
        <f>IF(ISERROR(SEARCH("Bonded", M932)), CONCATENATE(M932," ", N932), M932)</f>
        <v/>
      </c>
      <c r="Q932" s="0" t="s">
        <v>165</v>
      </c>
      <c r="R932" s="0">
        <f>'Production Log'!L932</f>
        <v/>
      </c>
      <c r="S932" s="0" t="s">
        <v>222</v>
      </c>
      <c r="T932" s="0">
        <f>'Production Log'!M932</f>
        <v/>
      </c>
      <c r="U932" s="204">
        <f>'Production Log'!K932</f>
        <v/>
      </c>
      <c r="V932" s="204" t="n">
        <v>98006444</v>
      </c>
    </row>
    <row r="933">
      <c r="A933" s="0">
        <f>'Production Log'!A933</f>
        <v/>
      </c>
      <c r="B933" s="0">
        <f>'Production Log'!B933</f>
        <v/>
      </c>
      <c r="C933" s="0">
        <f>'Production Log'!F933</f>
        <v/>
      </c>
      <c r="D933" s="0">
        <f>'Production Log'!W933</f>
        <v/>
      </c>
      <c r="E933" s="0">
        <f>'Production Log'!X933</f>
        <v/>
      </c>
      <c r="F933" s="0">
        <f>'Production Log'!Y933</f>
        <v/>
      </c>
      <c r="G933" s="0">
        <f>'Production Log'!Z933</f>
        <v/>
      </c>
      <c r="H933" s="0">
        <f>'Production Log'!C933</f>
        <v/>
      </c>
      <c r="I933" s="0">
        <f>IF(B933="Sold", "yes", IF(LEN(F933)&gt;1,IF(LEN(G933)&gt;1,IF(LEN(E933)&gt;1,IF(LEN(D933)&gt;1,"yes","no"),"no"),"no") ,"no"))</f>
        <v/>
      </c>
      <c r="J933" s="0">
        <f>IF(B933="Issues","yes", IF(B933="Cosmetic Issue", "yes", IF(B933="Perf Issue", "yes","")))</f>
        <v/>
      </c>
      <c r="K933" s="0">
        <f>IF(B933="Dead", "yes","")</f>
        <v/>
      </c>
      <c r="L933" s="0">
        <f>IF(K933="yes", "Dead", IF(LEN(D933)&lt;2,"Loose", (IF(B933="Sold","Shipped",IF(I933="yes","Assembled","Bonded")))))</f>
        <v/>
      </c>
      <c r="M933" s="0">
        <f>if(L933="Shipped",L933, IF(L933="Loose", L933, if(J933="yes", CONCATENATE("Pending ", L933), IF(I933="yes", IF(B933="Internal", "Internal", L933), IF(L933="Bonded", L933, CONCATENATE(L933, " Bonded"))))))</f>
        <v/>
      </c>
      <c r="N933" s="0">
        <f>if(len(C933)&lt;2, "", if(H933="yes", "certified", IF(ISERROR(SEARCH("TE",C933)), "PMI", "TE")))</f>
        <v/>
      </c>
      <c r="O933" s="0">
        <f>IF(L933="Shipped",'Production Log'!K933,"")</f>
        <v/>
      </c>
      <c r="P933" s="0">
        <f>IF(ISERROR(SEARCH("Bonded", M933)), CONCATENATE(M933," ", N933), M933)</f>
        <v/>
      </c>
      <c r="Q933" s="0" t="s">
        <v>165</v>
      </c>
      <c r="R933" s="0">
        <f>'Production Log'!L933</f>
        <v/>
      </c>
      <c r="S933" s="0" t="s">
        <v>222</v>
      </c>
      <c r="T933" s="0">
        <f>'Production Log'!M933</f>
        <v/>
      </c>
      <c r="U933" s="204">
        <f>'Production Log'!K933</f>
        <v/>
      </c>
      <c r="V933" s="204" t="n">
        <v>98006447</v>
      </c>
    </row>
    <row r="934">
      <c r="A934" s="0">
        <f>'Production Log'!A934</f>
        <v/>
      </c>
      <c r="B934" s="0">
        <f>'Production Log'!B934</f>
        <v/>
      </c>
      <c r="C934" s="0">
        <f>'Production Log'!F934</f>
        <v/>
      </c>
      <c r="D934" s="0">
        <f>'Production Log'!W934</f>
        <v/>
      </c>
      <c r="E934" s="0">
        <f>'Production Log'!X934</f>
        <v/>
      </c>
      <c r="F934" s="0">
        <f>'Production Log'!Y934</f>
        <v/>
      </c>
      <c r="G934" s="0">
        <f>'Production Log'!Z934</f>
        <v/>
      </c>
      <c r="H934" s="0">
        <f>'Production Log'!C934</f>
        <v/>
      </c>
      <c r="I934" s="0">
        <f>IF(B934="Sold", "yes", IF(LEN(F934)&gt;1,IF(LEN(G934)&gt;1,IF(LEN(E934)&gt;1,IF(LEN(D934)&gt;1,"yes","no"),"no"),"no") ,"no"))</f>
        <v/>
      </c>
      <c r="J934" s="0">
        <f>IF(B934="Issues","yes", IF(B934="Cosmetic Issue", "yes", IF(B934="Perf Issue", "yes","")))</f>
        <v/>
      </c>
      <c r="K934" s="0">
        <f>IF(B934="Dead", "yes","")</f>
        <v/>
      </c>
      <c r="L934" s="0">
        <f>IF(K934="yes", "Dead", IF(LEN(D934)&lt;2,"Loose", (IF(B934="Sold","Shipped",IF(I934="yes","Assembled","Bonded")))))</f>
        <v/>
      </c>
      <c r="M934" s="0">
        <f>if(L934="Shipped",L934, IF(L934="Loose", L934, if(J934="yes", CONCATENATE("Pending ", L934), IF(I934="yes", IF(B934="Internal", "Internal", L934), IF(L934="Bonded", L934, CONCATENATE(L934, " Bonded"))))))</f>
        <v/>
      </c>
      <c r="N934" s="0">
        <f>if(len(C934)&lt;2, "", if(H934="yes", "certified", IF(ISERROR(SEARCH("TE",C934)), "PMI", "TE")))</f>
        <v/>
      </c>
      <c r="O934" s="0">
        <f>IF(L934="Shipped",'Production Log'!K934,"")</f>
        <v/>
      </c>
      <c r="P934" s="0">
        <f>IF(ISERROR(SEARCH("Bonded", M934)), CONCATENATE(M934," ", N934), M934)</f>
        <v/>
      </c>
      <c r="Q934" s="0" t="s">
        <v>213</v>
      </c>
      <c r="R934" s="0">
        <f>'Production Log'!L934</f>
        <v/>
      </c>
      <c r="S934" s="0" t="s">
        <v>214</v>
      </c>
      <c r="T934" s="0">
        <f>'Production Log'!M934</f>
        <v/>
      </c>
      <c r="U934" s="204">
        <f>'Production Log'!K934</f>
        <v/>
      </c>
      <c r="V934" s="204" t="n">
        <v>98006444</v>
      </c>
    </row>
    <row r="935">
      <c r="A935" s="0">
        <f>'Production Log'!A935</f>
        <v/>
      </c>
      <c r="B935" s="0">
        <f>'Production Log'!B935</f>
        <v/>
      </c>
      <c r="C935" s="0">
        <f>'Production Log'!F935</f>
        <v/>
      </c>
      <c r="D935" s="0">
        <f>'Production Log'!W935</f>
        <v/>
      </c>
      <c r="E935" s="0">
        <f>'Production Log'!X935</f>
        <v/>
      </c>
      <c r="F935" s="0">
        <f>'Production Log'!Y935</f>
        <v/>
      </c>
      <c r="G935" s="0">
        <f>'Production Log'!Z935</f>
        <v/>
      </c>
      <c r="H935" s="0">
        <f>'Production Log'!C935</f>
        <v/>
      </c>
      <c r="I935" s="0">
        <f>IF(B935="Sold", "yes", IF(LEN(F935)&gt;1,IF(LEN(G935)&gt;1,IF(LEN(E935)&gt;1,IF(LEN(D935)&gt;1,"yes","no"),"no"),"no") ,"no"))</f>
        <v/>
      </c>
      <c r="J935" s="0">
        <f>IF(B935="Issues","yes", IF(B935="Cosmetic Issue", "yes", IF(B935="Perf Issue", "yes","")))</f>
        <v/>
      </c>
      <c r="K935" s="0">
        <f>IF(B935="Dead", "yes","")</f>
        <v/>
      </c>
      <c r="L935" s="0">
        <f>IF(K935="yes", "Dead", IF(LEN(D935)&lt;2,"Loose", (IF(B935="Sold","Shipped",IF(I935="yes","Assembled","Bonded")))))</f>
        <v/>
      </c>
      <c r="M935" s="0">
        <f>if(L935="Shipped",L935, IF(L935="Loose", L935, if(J935="yes", CONCATENATE("Pending ", L935), IF(I935="yes", IF(B935="Internal", "Internal", L935), IF(L935="Bonded", L935, CONCATENATE(L935, " Bonded"))))))</f>
        <v/>
      </c>
      <c r="N935" s="0">
        <f>if(len(C935)&lt;2, "", if(H935="yes", "certified", IF(ISERROR(SEARCH("TE",C935)), "PMI", "TE")))</f>
        <v/>
      </c>
      <c r="O935" s="0">
        <f>IF(L935="Shipped",'Production Log'!K935,"")</f>
        <v/>
      </c>
      <c r="P935" s="0">
        <f>IF(ISERROR(SEARCH("Bonded", M935)), CONCATENATE(M935," ", N935), M935)</f>
        <v/>
      </c>
      <c r="Q935" s="0" t="s">
        <v>213</v>
      </c>
      <c r="R935" s="0">
        <f>'Production Log'!L935</f>
        <v/>
      </c>
      <c r="S935" s="0" t="s">
        <v>214</v>
      </c>
      <c r="T935" s="0">
        <f>'Production Log'!M935</f>
        <v/>
      </c>
      <c r="U935" s="204">
        <f>'Production Log'!K935</f>
        <v/>
      </c>
      <c r="V935" s="204" t="n">
        <v>98006444</v>
      </c>
    </row>
    <row r="936">
      <c r="A936" s="0">
        <f>'Production Log'!A936</f>
        <v/>
      </c>
      <c r="B936" s="0">
        <f>'Production Log'!B936</f>
        <v/>
      </c>
      <c r="C936" s="0">
        <f>'Production Log'!F936</f>
        <v/>
      </c>
      <c r="D936" s="0">
        <f>'Production Log'!W936</f>
        <v/>
      </c>
      <c r="E936" s="0">
        <f>'Production Log'!X936</f>
        <v/>
      </c>
      <c r="F936" s="0">
        <f>'Production Log'!Y936</f>
        <v/>
      </c>
      <c r="G936" s="0">
        <f>'Production Log'!Z936</f>
        <v/>
      </c>
      <c r="H936" s="0">
        <f>'Production Log'!C936</f>
        <v/>
      </c>
      <c r="I936" s="0">
        <f>IF(B936="Sold", "yes", IF(LEN(F936)&gt;1,IF(LEN(G936)&gt;1,IF(LEN(E936)&gt;1,IF(LEN(D936)&gt;1,"yes","no"),"no"),"no") ,"no"))</f>
        <v/>
      </c>
      <c r="J936" s="0">
        <f>IF(B936="Issues","yes", IF(B936="Cosmetic Issue", "yes", IF(B936="Perf Issue", "yes","")))</f>
        <v/>
      </c>
      <c r="K936" s="0">
        <f>IF(B936="Dead", "yes","")</f>
        <v/>
      </c>
      <c r="L936" s="0">
        <f>IF(K936="yes", "Dead", IF(LEN(D936)&lt;2,"Loose", (IF(B936="Sold","Shipped",IF(I936="yes","Assembled","Bonded")))))</f>
        <v/>
      </c>
      <c r="M936" s="0">
        <f>if(L936="Shipped",L936, IF(L936="Loose", L936, if(J936="yes", CONCATENATE("Pending ", L936), IF(I936="yes", IF(B936="Internal", "Internal", L936), IF(L936="Bonded", L936, CONCATENATE(L936, " Bonded"))))))</f>
        <v/>
      </c>
      <c r="N936" s="0">
        <f>if(len(C936)&lt;2, "", if(H936="yes", "certified", IF(ISERROR(SEARCH("TE",C936)), "PMI", "TE")))</f>
        <v/>
      </c>
      <c r="O936" s="0">
        <f>IF(L936="Shipped",#REF!,"")</f>
        <v/>
      </c>
      <c r="P936" s="0">
        <f>IF(ISERROR(SEARCH("Bonded", M936)), CONCATENATE(M936," ", N936), M936)</f>
        <v/>
      </c>
      <c r="Q936" s="0" t="s">
        <v>213</v>
      </c>
      <c r="R936" s="0">
        <f>'Production Log'!L936</f>
        <v/>
      </c>
      <c r="S936" s="0" t="s">
        <v>214</v>
      </c>
      <c r="T936" s="0">
        <f>'Production Log'!M936</f>
        <v/>
      </c>
      <c r="U936" s="204">
        <f>'Production Log'!K936</f>
        <v/>
      </c>
      <c r="V936" s="204" t="n">
        <v>98006448</v>
      </c>
    </row>
    <row r="937">
      <c r="A937" s="0">
        <f>'Production Log'!A937</f>
        <v/>
      </c>
      <c r="B937" s="0">
        <f>'Production Log'!B937</f>
        <v/>
      </c>
      <c r="C937" s="0">
        <f>'Production Log'!F937</f>
        <v/>
      </c>
      <c r="D937" s="0">
        <f>'Production Log'!W937</f>
        <v/>
      </c>
      <c r="E937" s="0">
        <f>'Production Log'!X937</f>
        <v/>
      </c>
      <c r="F937" s="0">
        <f>'Production Log'!Y937</f>
        <v/>
      </c>
      <c r="G937" s="0">
        <f>'Production Log'!Z937</f>
        <v/>
      </c>
      <c r="H937" s="0">
        <f>'Production Log'!C937</f>
        <v/>
      </c>
      <c r="I937" s="0">
        <f>IF(B937="Sold", "yes", IF(LEN(F937)&gt;1,IF(LEN(G937)&gt;1,IF(LEN(E937)&gt;1,IF(LEN(D937)&gt;1,"yes","no"),"no"),"no") ,"no"))</f>
        <v/>
      </c>
      <c r="J937" s="0">
        <f>IF(B937="Issues","yes", IF(B937="Cosmetic Issue", "yes", IF(B937="Perf Issue", "yes","")))</f>
        <v/>
      </c>
      <c r="K937" s="0">
        <f>IF(B937="Dead", "yes","")</f>
        <v/>
      </c>
      <c r="L937" s="0">
        <f>IF(K937="yes", "Dead", IF(LEN(D937)&lt;2,"Loose", (IF(B937="Sold","Shipped",IF(I937="yes","Assembled","Bonded")))))</f>
        <v/>
      </c>
      <c r="M937" s="0">
        <f>if(L937="Shipped",L937, IF(L937="Loose", L937, if(J937="yes", CONCATENATE("Pending ", L937), IF(I937="yes", IF(B937="Internal", "Internal", L937), IF(L937="Bonded", L937, CONCATENATE(L937, " Bonded"))))))</f>
        <v/>
      </c>
      <c r="N937" s="0">
        <f>if(len(C937)&lt;2, "", if(H937="yes", "certified", IF(ISERROR(SEARCH("TE",C937)), "PMI", "TE")))</f>
        <v/>
      </c>
      <c r="O937" s="0">
        <f>IF(L937="Shipped",'Production Log'!K937,"")</f>
        <v/>
      </c>
      <c r="P937" s="0">
        <f>IF(ISERROR(SEARCH("Bonded", M937)), CONCATENATE(M937," ", N937), M937)</f>
        <v/>
      </c>
      <c r="Q937" s="0" t="s">
        <v>213</v>
      </c>
      <c r="R937" s="0">
        <f>'Production Log'!L937</f>
        <v/>
      </c>
      <c r="S937" s="0" t="s">
        <v>214</v>
      </c>
      <c r="T937" s="0">
        <f>'Production Log'!M937</f>
        <v/>
      </c>
      <c r="U937" s="204">
        <f>'Production Log'!K937</f>
        <v/>
      </c>
      <c r="V937" s="204" t="n">
        <v>98006444</v>
      </c>
    </row>
    <row r="938">
      <c r="A938" s="0">
        <f>'Production Log'!A938</f>
        <v/>
      </c>
      <c r="B938" s="0">
        <f>'Production Log'!B938</f>
        <v/>
      </c>
      <c r="C938" s="0">
        <f>'Production Log'!F938</f>
        <v/>
      </c>
      <c r="D938" s="0">
        <f>'Production Log'!W938</f>
        <v/>
      </c>
      <c r="E938" s="0">
        <f>'Production Log'!X938</f>
        <v/>
      </c>
      <c r="F938" s="0">
        <f>'Production Log'!Y938</f>
        <v/>
      </c>
      <c r="G938" s="0">
        <f>'Production Log'!Z938</f>
        <v/>
      </c>
      <c r="H938" s="0">
        <f>'Production Log'!C938</f>
        <v/>
      </c>
      <c r="I938" s="0">
        <f>IF(B938="Sold", "yes", IF(LEN(F938)&gt;1,IF(LEN(G938)&gt;1,IF(LEN(E938)&gt;1,IF(LEN(D938)&gt;1,"yes","no"),"no"),"no") ,"no"))</f>
        <v/>
      </c>
      <c r="J938" s="0">
        <f>IF(B938="Issues","yes", IF(B938="Cosmetic Issue", "yes", IF(B938="Perf Issue", "yes","")))</f>
        <v/>
      </c>
      <c r="K938" s="0">
        <f>IF(B938="Dead", "yes","")</f>
        <v/>
      </c>
      <c r="L938" s="0">
        <f>IF(K938="yes", "Dead", IF(LEN(D938)&lt;2,"Loose", (IF(B938="Sold","Shipped",IF(I938="yes","Assembled","Bonded")))))</f>
        <v/>
      </c>
      <c r="M938" s="0">
        <f>if(L938="Shipped",L938, IF(L938="Loose", L938, if(J938="yes", CONCATENATE("Pending ", L938), IF(I938="yes", IF(B938="Internal", "Internal", L938), IF(L938="Bonded", L938, CONCATENATE(L938, " Bonded"))))))</f>
        <v/>
      </c>
      <c r="N938" s="0">
        <f>if(len(C938)&lt;2, "", if(H938="yes", "certified", IF(ISERROR(SEARCH("TE",C938)), "PMI", "TE")))</f>
        <v/>
      </c>
      <c r="O938" s="0">
        <f>IF(L938="Shipped",'Production Log'!K938,"")</f>
        <v/>
      </c>
      <c r="P938" s="0">
        <f>IF(ISERROR(SEARCH("Bonded", M938)), CONCATENATE(M938," ", N938), M938)</f>
        <v/>
      </c>
      <c r="Q938" s="0" t="s">
        <v>213</v>
      </c>
      <c r="R938" s="0">
        <f>'Production Log'!L938</f>
        <v/>
      </c>
      <c r="S938" s="0" t="s">
        <v>214</v>
      </c>
      <c r="T938" s="0">
        <f>'Production Log'!M938</f>
        <v/>
      </c>
      <c r="U938" s="204">
        <f>'Production Log'!K938</f>
        <v/>
      </c>
      <c r="V938" s="204" t="n">
        <v>98006444</v>
      </c>
    </row>
    <row r="939">
      <c r="A939" s="0">
        <f>'Production Log'!A939</f>
        <v/>
      </c>
      <c r="B939" s="0">
        <f>'Production Log'!B939</f>
        <v/>
      </c>
      <c r="C939" s="0">
        <f>'Production Log'!F939</f>
        <v/>
      </c>
      <c r="D939" s="0">
        <f>'Production Log'!W939</f>
        <v/>
      </c>
      <c r="E939" s="0">
        <f>'Production Log'!X939</f>
        <v/>
      </c>
      <c r="F939" s="0">
        <f>'Production Log'!Y939</f>
        <v/>
      </c>
      <c r="G939" s="0">
        <f>'Production Log'!Z939</f>
        <v/>
      </c>
      <c r="H939" s="0">
        <f>'Production Log'!C939</f>
        <v/>
      </c>
      <c r="I939" s="0">
        <f>IF(B939="Sold", "yes", IF(LEN(F939)&gt;1,IF(LEN(G939)&gt;1,IF(LEN(E939)&gt;1,IF(LEN(D939)&gt;1,"yes","no"),"no"),"no") ,"no"))</f>
        <v/>
      </c>
      <c r="J939" s="0">
        <f>IF(B939="Issues","yes", IF(B939="Cosmetic Issue", "yes", IF(B939="Perf Issue", "yes","")))</f>
        <v/>
      </c>
      <c r="K939" s="0">
        <f>IF(B939="Dead", "yes","")</f>
        <v/>
      </c>
      <c r="L939" s="0">
        <f>IF(K939="yes", "Dead", IF(LEN(D939)&lt;2,"Loose", (IF(B939="Sold","Shipped",IF(I939="yes","Assembled","Bonded")))))</f>
        <v/>
      </c>
      <c r="M939" s="0">
        <f>if(L939="Shipped",L939, IF(L939="Loose", L939, if(J939="yes", CONCATENATE("Pending ", L939), IF(I939="yes", IF(B939="Internal", "Internal", L939), IF(L939="Bonded", L939, CONCATENATE(L939, " Bonded"))))))</f>
        <v/>
      </c>
      <c r="N939" s="0">
        <f>if(len(C939)&lt;2, "", if(H939="yes", "certified", IF(ISERROR(SEARCH("TE",C939)), "PMI", "TE")))</f>
        <v/>
      </c>
      <c r="O939" s="0">
        <f>IF(L939="Shipped",'Production Log'!K939,"")</f>
        <v/>
      </c>
      <c r="P939" s="0">
        <f>IF(ISERROR(SEARCH("Bonded", M939)), CONCATENATE(M939," ", N939), M939)</f>
        <v/>
      </c>
      <c r="Q939" s="0" t="s">
        <v>213</v>
      </c>
      <c r="R939" s="0">
        <f>'Production Log'!L939</f>
        <v/>
      </c>
      <c r="S939" s="0" t="s">
        <v>214</v>
      </c>
      <c r="T939" s="0">
        <f>'Production Log'!M939</f>
        <v/>
      </c>
      <c r="U939" s="204">
        <f>'Production Log'!K939</f>
        <v/>
      </c>
      <c r="V939" s="204" t="n">
        <v>98006444</v>
      </c>
    </row>
    <row r="940">
      <c r="A940" s="0">
        <f>'Production Log'!A940</f>
        <v/>
      </c>
      <c r="B940" s="0">
        <f>'Production Log'!B940</f>
        <v/>
      </c>
      <c r="C940" s="0">
        <f>'Production Log'!F940</f>
        <v/>
      </c>
      <c r="D940" s="0">
        <f>'Production Log'!W940</f>
        <v/>
      </c>
      <c r="E940" s="0">
        <f>'Production Log'!X940</f>
        <v/>
      </c>
      <c r="F940" s="0">
        <f>'Production Log'!Y940</f>
        <v/>
      </c>
      <c r="G940" s="0">
        <f>'Production Log'!Z940</f>
        <v/>
      </c>
      <c r="H940" s="0">
        <f>'Production Log'!C940</f>
        <v/>
      </c>
      <c r="I940" s="0">
        <f>IF(B940="Sold", "yes", IF(LEN(F940)&gt;1,IF(LEN(G940)&gt;1,IF(LEN(E940)&gt;1,IF(LEN(D940)&gt;1,"yes","no"),"no"),"no") ,"no"))</f>
        <v/>
      </c>
      <c r="J940" s="0">
        <f>IF(B940="Issues","yes", IF(B940="Cosmetic Issue", "yes", IF(B940="Perf Issue", "yes","")))</f>
        <v/>
      </c>
      <c r="K940" s="0">
        <f>IF(B940="Dead", "yes","")</f>
        <v/>
      </c>
      <c r="L940" s="0">
        <f>IF(K940="yes", "Dead", IF(LEN(D940)&lt;2,"Loose", (IF(B940="Sold","Shipped",IF(I940="yes","Assembled","Bonded")))))</f>
        <v/>
      </c>
      <c r="M940" s="0">
        <f>if(L940="Shipped",L940, IF(L940="Loose", L940, if(J940="yes", CONCATENATE("Pending ", L940), IF(I940="yes", IF(B940="Internal", "Internal", L940), IF(L940="Bonded", L940, CONCATENATE(L940, " Bonded"))))))</f>
        <v/>
      </c>
      <c r="N940" s="0">
        <f>if(len(C940)&lt;2, "", if(H940="yes", "certified", IF(ISERROR(SEARCH("TE",C940)), "PMI", "TE")))</f>
        <v/>
      </c>
      <c r="O940" s="0">
        <f>IF(L940="Shipped",'Production Log'!K940,"")</f>
        <v/>
      </c>
      <c r="P940" s="0">
        <f>IF(ISERROR(SEARCH("Bonded", M940)), CONCATENATE(M940," ", N940), M940)</f>
        <v/>
      </c>
      <c r="Q940" s="0" t="s">
        <v>213</v>
      </c>
      <c r="R940" s="0">
        <f>'Production Log'!L940</f>
        <v/>
      </c>
      <c r="S940" s="0" t="s">
        <v>214</v>
      </c>
      <c r="T940" s="0">
        <f>'Production Log'!M940</f>
        <v/>
      </c>
      <c r="U940" s="204">
        <f>'Production Log'!K940</f>
        <v/>
      </c>
      <c r="V940" s="204" t="n">
        <v>98006444</v>
      </c>
    </row>
    <row r="941">
      <c r="A941" s="0">
        <f>'Production Log'!A941</f>
        <v/>
      </c>
      <c r="B941" s="0">
        <f>'Production Log'!B941</f>
        <v/>
      </c>
      <c r="C941" s="0">
        <f>'Production Log'!F941</f>
        <v/>
      </c>
      <c r="D941" s="0">
        <f>'Production Log'!W941</f>
        <v/>
      </c>
      <c r="E941" s="0">
        <f>'Production Log'!X941</f>
        <v/>
      </c>
      <c r="F941" s="0">
        <f>'Production Log'!Y941</f>
        <v/>
      </c>
      <c r="G941" s="0">
        <f>'Production Log'!Z941</f>
        <v/>
      </c>
      <c r="H941" s="0">
        <f>'Production Log'!C941</f>
        <v/>
      </c>
      <c r="I941" s="0">
        <f>IF(B941="Sold", "yes", IF(LEN(F941)&gt;1,IF(LEN(G941)&gt;1,IF(LEN(E941)&gt;1,IF(LEN(D941)&gt;1,"yes","no"),"no"),"no") ,"no"))</f>
        <v/>
      </c>
      <c r="J941" s="0">
        <f>IF(B941="Issues","yes", IF(B941="Cosmetic Issue", "yes", IF(B941="Perf Issue", "yes","")))</f>
        <v/>
      </c>
      <c r="K941" s="0">
        <f>IF(B941="Dead", "yes","")</f>
        <v/>
      </c>
      <c r="L941" s="0">
        <f>IF(K941="yes", "Dead", IF(LEN(D941)&lt;2,"Loose", (IF(B941="Sold","Shipped",IF(I941="yes","Assembled","Bonded")))))</f>
        <v/>
      </c>
      <c r="M941" s="0">
        <f>if(L941="Shipped",L941, IF(L941="Loose", L941, if(J941="yes", CONCATENATE("Pending ", L941), IF(I941="yes", IF(B941="Internal", "Internal", L941), IF(L941="Bonded", L941, CONCATENATE(L941, " Bonded"))))))</f>
        <v/>
      </c>
      <c r="N941" s="0">
        <f>if(len(C941)&lt;2, "", if(H941="yes", "certified", IF(ISERROR(SEARCH("TE",C941)), "PMI", "TE")))</f>
        <v/>
      </c>
      <c r="O941" s="0">
        <f>IF(L941="Shipped",'Production Log'!K941,"")</f>
        <v/>
      </c>
      <c r="P941" s="0">
        <f>IF(ISERROR(SEARCH("Bonded", M941)), CONCATENATE(M941," ", N941), M941)</f>
        <v/>
      </c>
      <c r="Q941" s="0" t="s">
        <v>213</v>
      </c>
      <c r="R941" s="0">
        <f>'Production Log'!L941</f>
        <v/>
      </c>
      <c r="S941" s="0" t="s">
        <v>214</v>
      </c>
      <c r="T941" s="0">
        <f>'Production Log'!M941</f>
        <v/>
      </c>
      <c r="U941" s="204">
        <f>'Production Log'!K941</f>
        <v/>
      </c>
      <c r="V941" s="204" t="n">
        <v>98006444</v>
      </c>
    </row>
    <row r="942">
      <c r="A942" s="0">
        <f>'Production Log'!A942</f>
        <v/>
      </c>
      <c r="B942" s="0">
        <f>'Production Log'!B942</f>
        <v/>
      </c>
      <c r="C942" s="0">
        <f>'Production Log'!F942</f>
        <v/>
      </c>
      <c r="D942" s="0">
        <f>'Production Log'!W942</f>
        <v/>
      </c>
      <c r="E942" s="0">
        <f>'Production Log'!X942</f>
        <v/>
      </c>
      <c r="F942" s="0">
        <f>'Production Log'!Y942</f>
        <v/>
      </c>
      <c r="G942" s="0">
        <f>'Production Log'!Z942</f>
        <v/>
      </c>
      <c r="H942" s="0">
        <f>'Production Log'!C942</f>
        <v/>
      </c>
      <c r="I942" s="0">
        <f>IF(B942="Sold", "yes", IF(LEN(F942)&gt;1,IF(LEN(G942)&gt;1,IF(LEN(E942)&gt;1,IF(LEN(D942)&gt;1,"yes","no"),"no"),"no") ,"no"))</f>
        <v/>
      </c>
      <c r="J942" s="0">
        <f>IF(B942="Issues","yes", IF(B942="Cosmetic Issue", "yes", IF(B942="Perf Issue", "yes","")))</f>
        <v/>
      </c>
      <c r="K942" s="0">
        <f>IF(B942="Dead", "yes","")</f>
        <v/>
      </c>
      <c r="L942" s="0">
        <f>IF(K942="yes", "Dead", IF(LEN(D942)&lt;2,"Loose", (IF(B942="Sold","Shipped",IF(I942="yes","Assembled","Bonded")))))</f>
        <v/>
      </c>
      <c r="M942" s="0">
        <f>if(L942="Shipped",L942, IF(L942="Loose", L942, if(J942="yes", CONCATENATE("Pending ", L942), IF(I942="yes", IF(B942="Internal", "Internal", L942), IF(L942="Bonded", L942, CONCATENATE(L942, " Bonded"))))))</f>
        <v/>
      </c>
      <c r="N942" s="0">
        <f>if(len(C942)&lt;2, "", if(H942="yes", "certified", IF(ISERROR(SEARCH("TE",C942)), "PMI", "TE")))</f>
        <v/>
      </c>
      <c r="O942" s="0">
        <f>IF(L942="Shipped",'Production Log'!K942,"")</f>
        <v/>
      </c>
      <c r="P942" s="0">
        <f>IF(ISERROR(SEARCH("Bonded", M942)), CONCATENATE(M942," ", N942), M942)</f>
        <v/>
      </c>
      <c r="Q942" s="0" t="s">
        <v>213</v>
      </c>
      <c r="R942" s="0">
        <f>'Production Log'!L942</f>
        <v/>
      </c>
      <c r="S942" s="0" t="s">
        <v>214</v>
      </c>
      <c r="T942" s="0">
        <f>'Production Log'!M942</f>
        <v/>
      </c>
      <c r="U942" s="204">
        <f>'Production Log'!K942</f>
        <v/>
      </c>
      <c r="V942" s="204" t="n">
        <v>98006444</v>
      </c>
    </row>
    <row r="943">
      <c r="A943" s="0">
        <f>'Production Log'!A943</f>
        <v/>
      </c>
      <c r="B943" s="0">
        <f>'Production Log'!B943</f>
        <v/>
      </c>
      <c r="C943" s="0">
        <f>'Production Log'!F943</f>
        <v/>
      </c>
      <c r="D943" s="0">
        <f>'Production Log'!W943</f>
        <v/>
      </c>
      <c r="E943" s="0">
        <f>'Production Log'!X943</f>
        <v/>
      </c>
      <c r="F943" s="0">
        <f>'Production Log'!Y943</f>
        <v/>
      </c>
      <c r="G943" s="0">
        <f>'Production Log'!Z943</f>
        <v/>
      </c>
      <c r="H943" s="0">
        <f>'Production Log'!C943</f>
        <v/>
      </c>
      <c r="I943" s="0">
        <f>IF(B943="Sold", "yes", IF(LEN(F943)&gt;1,IF(LEN(G943)&gt;1,IF(LEN(E943)&gt;1,IF(LEN(D943)&gt;1,"yes","no"),"no"),"no") ,"no"))</f>
        <v/>
      </c>
      <c r="J943" s="0">
        <f>IF(B943="Issues","yes", IF(B943="Cosmetic Issue", "yes", IF(B943="Perf Issue", "yes","")))</f>
        <v/>
      </c>
      <c r="K943" s="0">
        <f>IF(B943="Dead", "yes","")</f>
        <v/>
      </c>
      <c r="L943" s="0">
        <f>IF(K943="yes", "Dead", IF(LEN(D943)&lt;2,"Loose", (IF(B943="Sold","Shipped",IF(I943="yes","Assembled","Bonded")))))</f>
        <v/>
      </c>
      <c r="M943" s="0">
        <f>if(L943="Shipped",L943, IF(L943="Loose", L943, if(J943="yes", CONCATENATE("Pending ", L943), IF(I943="yes", IF(B943="Internal", "Internal", L943), IF(L943="Bonded", L943, CONCATENATE(L943, " Bonded"))))))</f>
        <v/>
      </c>
      <c r="N943" s="0">
        <f>if(len(C943)&lt;2, "", if(H943="yes", "certified", IF(ISERROR(SEARCH("TE",C943)), "PMI", "TE")))</f>
        <v/>
      </c>
      <c r="O943" s="0">
        <f>IF(L943="Shipped",'Production Log'!K943,"")</f>
        <v/>
      </c>
      <c r="P943" s="0">
        <f>IF(ISERROR(SEARCH("Bonded", M943)), CONCATENATE(M943," ", N943), M943)</f>
        <v/>
      </c>
      <c r="Q943" s="0" t="s">
        <v>213</v>
      </c>
      <c r="R943" s="0">
        <f>'Production Log'!L943</f>
        <v/>
      </c>
      <c r="S943" s="0" t="s">
        <v>214</v>
      </c>
      <c r="T943" s="0">
        <f>'Production Log'!M943</f>
        <v/>
      </c>
      <c r="U943" s="204">
        <f>'Production Log'!K943</f>
        <v/>
      </c>
      <c r="V943" s="204" t="n">
        <v>98006444</v>
      </c>
    </row>
    <row r="944">
      <c r="A944" s="0">
        <f>'Production Log'!A944</f>
        <v/>
      </c>
      <c r="B944" s="0">
        <f>'Production Log'!B944</f>
        <v/>
      </c>
      <c r="C944" s="0">
        <f>'Production Log'!F944</f>
        <v/>
      </c>
      <c r="D944" s="0">
        <f>'Production Log'!W944</f>
        <v/>
      </c>
      <c r="E944" s="0">
        <f>'Production Log'!X944</f>
        <v/>
      </c>
      <c r="F944" s="0">
        <f>'Production Log'!Y944</f>
        <v/>
      </c>
      <c r="G944" s="0">
        <f>'Production Log'!Z944</f>
        <v/>
      </c>
      <c r="H944" s="0">
        <f>'Production Log'!C944</f>
        <v/>
      </c>
      <c r="I944" s="0">
        <f>IF(B944="Sold", "yes", IF(LEN(F944)&gt;1,IF(LEN(G944)&gt;1,IF(LEN(E944)&gt;1,IF(LEN(D944)&gt;1,"yes","no"),"no"),"no") ,"no"))</f>
        <v/>
      </c>
      <c r="J944" s="0">
        <f>IF(B944="Issues","yes", IF(B944="Cosmetic Issue", "yes", IF(B944="Perf Issue", "yes","")))</f>
        <v/>
      </c>
      <c r="K944" s="0">
        <f>IF(B944="Dead", "yes","")</f>
        <v/>
      </c>
      <c r="L944" s="0">
        <f>IF(K944="yes", "Dead", IF(LEN(D944)&lt;2,"Loose", (IF(B944="Sold","Shipped",IF(I944="yes","Assembled","Bonded")))))</f>
        <v/>
      </c>
      <c r="M944" s="0">
        <f>if(L944="Shipped",L944, IF(L944="Loose", L944, if(J944="yes", CONCATENATE("Pending ", L944), IF(I944="yes", IF(B944="Internal", "Internal", L944), IF(L944="Bonded", L944, CONCATENATE(L944, " Bonded"))))))</f>
        <v/>
      </c>
      <c r="N944" s="0">
        <f>if(len(C944)&lt;2, "", if(H944="yes", "certified", IF(ISERROR(SEARCH("TE",C944)), "PMI", "TE")))</f>
        <v/>
      </c>
      <c r="O944" s="0">
        <f>IF(L944="Shipped",'Production Log'!K944,"")</f>
        <v/>
      </c>
      <c r="P944" s="0">
        <f>IF(ISERROR(SEARCH("Bonded", M944)), CONCATENATE(M944," ", N944), M944)</f>
        <v/>
      </c>
      <c r="Q944" s="0" t="s">
        <v>223</v>
      </c>
      <c r="R944" s="0">
        <f>'Production Log'!L944</f>
        <v/>
      </c>
      <c r="S944" s="0" t="s">
        <v>224</v>
      </c>
      <c r="T944" s="0">
        <f>'Production Log'!M944</f>
        <v/>
      </c>
      <c r="U944" s="204">
        <f>'Production Log'!K944</f>
        <v/>
      </c>
      <c r="V944" s="204" t="n">
        <v>98006444</v>
      </c>
    </row>
    <row r="945">
      <c r="A945" s="0">
        <f>'Production Log'!A945</f>
        <v/>
      </c>
      <c r="B945" s="0">
        <f>'Production Log'!B945</f>
        <v/>
      </c>
      <c r="C945" s="0">
        <f>'Production Log'!F945</f>
        <v/>
      </c>
      <c r="D945" s="0">
        <f>'Production Log'!W945</f>
        <v/>
      </c>
      <c r="E945" s="0">
        <f>'Production Log'!X945</f>
        <v/>
      </c>
      <c r="F945" s="0">
        <f>'Production Log'!Y945</f>
        <v/>
      </c>
      <c r="G945" s="0">
        <f>'Production Log'!Z945</f>
        <v/>
      </c>
      <c r="H945" s="0">
        <f>'Production Log'!C945</f>
        <v/>
      </c>
      <c r="I945" s="0">
        <f>IF(B945="Sold", "yes", IF(LEN(F945)&gt;1,IF(LEN(G945)&gt;1,IF(LEN(E945)&gt;1,IF(LEN(D945)&gt;1,"yes","no"),"no"),"no") ,"no"))</f>
        <v/>
      </c>
      <c r="J945" s="0">
        <f>IF(B945="Issues","yes", IF(B945="Cosmetic Issue", "yes", IF(B945="Perf Issue", "yes","")))</f>
        <v/>
      </c>
      <c r="K945" s="0">
        <f>IF(B945="Dead", "yes","")</f>
        <v/>
      </c>
      <c r="L945" s="0">
        <f>IF(K945="yes", "Dead", IF(LEN(D945)&lt;2,"Loose", (IF(B945="Sold","Shipped",IF(I945="yes","Assembled","Bonded")))))</f>
        <v/>
      </c>
      <c r="M945" s="0">
        <f>if(L945="Shipped",L945, IF(L945="Loose", L945, if(J945="yes", CONCATENATE("Pending ", L945), IF(I945="yes", IF(B945="Internal", "Internal", L945), IF(L945="Bonded", L945, CONCATENATE(L945, " Bonded"))))))</f>
        <v/>
      </c>
      <c r="N945" s="0">
        <f>if(len(C945)&lt;2, "", if(H945="yes", "certified", IF(ISERROR(SEARCH("TE",C945)), "PMI", "TE")))</f>
        <v/>
      </c>
      <c r="O945" s="0">
        <f>IF(L945="Shipped",'Production Log'!K945,"")</f>
        <v/>
      </c>
      <c r="P945" s="0">
        <f>IF(ISERROR(SEARCH("Bonded", M945)), CONCATENATE(M945," ", N945), M945)</f>
        <v/>
      </c>
      <c r="Q945" s="0" t="s">
        <v>213</v>
      </c>
      <c r="R945" s="0">
        <f>'Production Log'!L945</f>
        <v/>
      </c>
      <c r="S945" s="0" t="s">
        <v>214</v>
      </c>
      <c r="T945" s="0">
        <f>'Production Log'!M945</f>
        <v/>
      </c>
      <c r="U945" s="204">
        <f>'Production Log'!K945</f>
        <v/>
      </c>
      <c r="V945" s="204" t="n">
        <v>98006444</v>
      </c>
    </row>
    <row r="946">
      <c r="A946" s="0">
        <f>'Production Log'!A946</f>
        <v/>
      </c>
      <c r="B946" s="0">
        <f>'Production Log'!B946</f>
        <v/>
      </c>
      <c r="C946" s="0">
        <f>'Production Log'!F946</f>
        <v/>
      </c>
      <c r="D946" s="0">
        <f>'Production Log'!W946</f>
        <v/>
      </c>
      <c r="E946" s="0">
        <f>'Production Log'!X946</f>
        <v/>
      </c>
      <c r="F946" s="0">
        <f>'Production Log'!Y946</f>
        <v/>
      </c>
      <c r="G946" s="0">
        <f>'Production Log'!Z946</f>
        <v/>
      </c>
      <c r="H946" s="0">
        <f>'Production Log'!C946</f>
        <v/>
      </c>
      <c r="I946" s="0">
        <f>IF(B946="Sold", "yes", IF(LEN(F946)&gt;1,IF(LEN(G946)&gt;1,IF(LEN(E946)&gt;1,IF(LEN(D946)&gt;1,"yes","no"),"no"),"no") ,"no"))</f>
        <v/>
      </c>
      <c r="J946" s="0">
        <f>IF(B946="Issues","yes", IF(B946="Cosmetic Issue", "yes", IF(B946="Perf Issue", "yes","")))</f>
        <v/>
      </c>
      <c r="K946" s="0">
        <f>IF(B946="Dead", "yes","")</f>
        <v/>
      </c>
      <c r="L946" s="0">
        <f>IF(K946="yes", "Dead", IF(LEN(D946)&lt;2,"Loose", (IF(B946="Sold","Shipped",IF(I946="yes","Assembled","Bonded")))))</f>
        <v/>
      </c>
      <c r="M946" s="0">
        <f>if(L946="Shipped",L946, IF(L946="Loose", L946, if(J946="yes", CONCATENATE("Pending ", L946), IF(I946="yes", IF(B946="Internal", "Internal", L946), IF(L946="Bonded", L946, CONCATENATE(L946, " Bonded"))))))</f>
        <v/>
      </c>
      <c r="N946" s="0">
        <f>if(len(C946)&lt;2, "", if(H946="yes", "certified", IF(ISERROR(SEARCH("TE",C946)), "PMI", "TE")))</f>
        <v/>
      </c>
      <c r="O946" s="0">
        <f>IF(L946="Shipped",'Production Log'!K946,"")</f>
        <v/>
      </c>
      <c r="P946" s="0">
        <f>IF(ISERROR(SEARCH("Bonded", M946)), CONCATENATE(M946," ", N946), M946)</f>
        <v/>
      </c>
      <c r="Q946" s="0" t="s">
        <v>223</v>
      </c>
      <c r="R946" s="0">
        <f>'Production Log'!L946</f>
        <v/>
      </c>
      <c r="S946" s="0" t="s">
        <v>224</v>
      </c>
      <c r="T946" s="0">
        <f>'Production Log'!M946</f>
        <v/>
      </c>
      <c r="U946" s="204">
        <f>'Production Log'!K946</f>
        <v/>
      </c>
      <c r="V946" s="204" t="s">
        <v>225</v>
      </c>
      <c r="Y946" s="204" t="s">
        <v>226</v>
      </c>
    </row>
    <row r="947">
      <c r="A947" s="0">
        <f>'Production Log'!A947</f>
        <v/>
      </c>
      <c r="B947" s="0">
        <f>'Production Log'!B947</f>
        <v/>
      </c>
      <c r="C947" s="0">
        <f>'Production Log'!F947</f>
        <v/>
      </c>
      <c r="D947" s="0">
        <f>'Production Log'!W947</f>
        <v/>
      </c>
      <c r="E947" s="0">
        <f>'Production Log'!X947</f>
        <v/>
      </c>
      <c r="F947" s="0">
        <f>'Production Log'!Y947</f>
        <v/>
      </c>
      <c r="G947" s="0">
        <f>'Production Log'!Z947</f>
        <v/>
      </c>
      <c r="H947" s="0">
        <f>'Production Log'!C947</f>
        <v/>
      </c>
      <c r="I947" s="0">
        <f>IF(B947="Sold", "yes", IF(LEN(F947)&gt;1,IF(LEN(G947)&gt;1,IF(LEN(E947)&gt;1,IF(LEN(D947)&gt;1,"yes","no"),"no"),"no") ,"no"))</f>
        <v/>
      </c>
      <c r="J947" s="0">
        <f>IF(B947="Issues","yes", IF(B947="Cosmetic Issue", "yes", IF(B947="Perf Issue", "yes","")))</f>
        <v/>
      </c>
      <c r="K947" s="0">
        <f>IF(B947="Dead", "yes","")</f>
        <v/>
      </c>
      <c r="L947" s="0">
        <f>IF(K947="yes", "Dead", IF(LEN(D947)&lt;2,"Loose", (IF(B947="Sold","Shipped",IF(I947="yes","Assembled","Bonded")))))</f>
        <v/>
      </c>
      <c r="M947" s="0">
        <f>if(L947="Shipped",L947, IF(L947="Loose", L947, if(J947="yes", CONCATENATE("Pending ", L947), IF(I947="yes", IF(B947="Internal", "Internal", L947), IF(L947="Bonded", L947, CONCATENATE(L947, " Bonded"))))))</f>
        <v/>
      </c>
      <c r="N947" s="0">
        <f>if(len(C947)&lt;2, "", if(H947="yes", "certified", IF(ISERROR(SEARCH("TE",C947)), "PMI", "TE")))</f>
        <v/>
      </c>
      <c r="O947" s="0">
        <f>IF(L947="Shipped",'Production Log'!K947,"")</f>
        <v/>
      </c>
      <c r="P947" s="0">
        <f>IF(ISERROR(SEARCH("Bonded", M947)), CONCATENATE(M947," ", N947), M947)</f>
        <v/>
      </c>
      <c r="Q947" s="0" t="s">
        <v>223</v>
      </c>
      <c r="R947" s="0">
        <f>'Production Log'!L947</f>
        <v/>
      </c>
      <c r="S947" s="0" t="s">
        <v>224</v>
      </c>
      <c r="T947" s="0">
        <f>'Production Log'!M947</f>
        <v/>
      </c>
      <c r="U947" s="204">
        <f>'Production Log'!K947</f>
        <v/>
      </c>
      <c r="V947" s="204" t="s">
        <v>225</v>
      </c>
      <c r="Y947" s="204" t="s">
        <v>226</v>
      </c>
    </row>
    <row r="948">
      <c r="A948" s="0">
        <f>'Production Log'!A948</f>
        <v/>
      </c>
      <c r="B948" s="0">
        <f>'Production Log'!B948</f>
        <v/>
      </c>
      <c r="C948" s="0">
        <f>'Production Log'!F948</f>
        <v/>
      </c>
      <c r="D948" s="0">
        <f>'Production Log'!W948</f>
        <v/>
      </c>
      <c r="E948" s="0">
        <f>'Production Log'!X948</f>
        <v/>
      </c>
      <c r="F948" s="0">
        <f>'Production Log'!Y948</f>
        <v/>
      </c>
      <c r="G948" s="0">
        <f>'Production Log'!Z948</f>
        <v/>
      </c>
      <c r="H948" s="0">
        <f>'Production Log'!C948</f>
        <v/>
      </c>
      <c r="I948" s="0">
        <f>IF(B948="Sold", "yes", IF(LEN(F948)&gt;1,IF(LEN(G948)&gt;1,IF(LEN(E948)&gt;1,IF(LEN(D948)&gt;1,"yes","no"),"no"),"no") ,"no"))</f>
        <v/>
      </c>
      <c r="J948" s="0">
        <f>IF(B948="Issues","yes", IF(B948="Cosmetic Issue", "yes", IF(B948="Perf Issue", "yes","")))</f>
        <v/>
      </c>
      <c r="K948" s="0">
        <f>IF(B948="Dead", "yes","")</f>
        <v/>
      </c>
      <c r="L948" s="0">
        <f>IF(K948="yes", "Dead", IF(LEN(D948)&lt;2,"Loose", (IF(B948="Sold","Shipped",IF(I948="yes","Assembled","Bonded")))))</f>
        <v/>
      </c>
      <c r="M948" s="0">
        <f>if(L948="Shipped",L948, IF(L948="Loose", L948, if(J948="yes", CONCATENATE("Pending ", L948), IF(I948="yes", IF(B948="Internal", "Internal", L948), IF(L948="Bonded", L948, CONCATENATE(L948, " Bonded"))))))</f>
        <v/>
      </c>
      <c r="N948" s="0">
        <f>if(len(C948)&lt;2, "", if(H948="yes", "certified", IF(ISERROR(SEARCH("TE",C948)), "PMI", "TE")))</f>
        <v/>
      </c>
      <c r="O948" s="0">
        <f>IF(L948="Shipped",'Production Log'!K948,"")</f>
        <v/>
      </c>
      <c r="P948" s="0">
        <f>IF(ISERROR(SEARCH("Bonded", M948)), CONCATENATE(M948," ", N948), M948)</f>
        <v/>
      </c>
      <c r="Q948" s="0" t="s">
        <v>223</v>
      </c>
      <c r="R948" s="0">
        <f>'Production Log'!L948</f>
        <v/>
      </c>
      <c r="S948" s="0" t="s">
        <v>224</v>
      </c>
      <c r="T948" s="0">
        <f>'Production Log'!M948</f>
        <v/>
      </c>
      <c r="U948" s="204">
        <f>'Production Log'!K948</f>
        <v/>
      </c>
      <c r="V948" s="204" t="s">
        <v>225</v>
      </c>
      <c r="Y948" s="204" t="s">
        <v>226</v>
      </c>
    </row>
    <row r="949">
      <c r="A949" s="0">
        <f>'Production Log'!A949</f>
        <v/>
      </c>
      <c r="B949" s="0">
        <f>'Production Log'!B949</f>
        <v/>
      </c>
      <c r="C949" s="0">
        <f>'Production Log'!F949</f>
        <v/>
      </c>
      <c r="D949" s="0">
        <f>'Production Log'!W949</f>
        <v/>
      </c>
      <c r="E949" s="0">
        <f>'Production Log'!X949</f>
        <v/>
      </c>
      <c r="F949" s="0">
        <f>'Production Log'!Y949</f>
        <v/>
      </c>
      <c r="G949" s="0">
        <f>'Production Log'!Z949</f>
        <v/>
      </c>
      <c r="H949" s="0">
        <f>'Production Log'!C949</f>
        <v/>
      </c>
      <c r="I949" s="0">
        <f>IF(B949="Sold", "yes", IF(LEN(F949)&gt;1,IF(LEN(G949)&gt;1,IF(LEN(E949)&gt;1,IF(LEN(D949)&gt;1,"yes","no"),"no"),"no") ,"no"))</f>
        <v/>
      </c>
      <c r="J949" s="0">
        <f>IF(B949="Issues","yes", IF(B949="Cosmetic Issue", "yes", IF(B949="Perf Issue", "yes","")))</f>
        <v/>
      </c>
      <c r="K949" s="0">
        <f>IF(B949="Dead", "yes","")</f>
        <v/>
      </c>
      <c r="L949" s="0">
        <f>IF(K949="yes", "Dead", IF(LEN(D949)&lt;2,"Loose", (IF(B949="Sold","Shipped",IF(I949="yes","Assembled","Bonded")))))</f>
        <v/>
      </c>
      <c r="M949" s="0">
        <f>if(L949="Shipped",L949, IF(L949="Loose", L949, if(J949="yes", CONCATENATE("Pending ", L949), IF(I949="yes", IF(B949="Internal", "Internal", L949), IF(L949="Bonded", L949, CONCATENATE(L949, " Bonded"))))))</f>
        <v/>
      </c>
      <c r="N949" s="0">
        <f>if(len(C949)&lt;2, "", if(H949="yes", "certified", IF(ISERROR(SEARCH("TE",C949)), "PMI", "TE")))</f>
        <v/>
      </c>
      <c r="O949" s="0">
        <f>IF(L949="Shipped",'Production Log'!K949,"")</f>
        <v/>
      </c>
      <c r="P949" s="0">
        <f>IF(ISERROR(SEARCH("Bonded", M949)), CONCATENATE(M949," ", N949), M949)</f>
        <v/>
      </c>
      <c r="Q949" s="0" t="s">
        <v>223</v>
      </c>
      <c r="R949" s="0">
        <f>'Production Log'!L949</f>
        <v/>
      </c>
      <c r="S949" s="0" t="s">
        <v>224</v>
      </c>
      <c r="T949" s="0">
        <f>'Production Log'!M949</f>
        <v/>
      </c>
      <c r="U949" s="204">
        <f>'Production Log'!K949</f>
        <v/>
      </c>
      <c r="V949" s="204" t="s">
        <v>225</v>
      </c>
      <c r="Y949" s="204" t="s">
        <v>226</v>
      </c>
    </row>
    <row r="950">
      <c r="A950" s="0">
        <f>'Production Log'!A950</f>
        <v/>
      </c>
      <c r="B950" s="0">
        <f>'Production Log'!B950</f>
        <v/>
      </c>
      <c r="C950" s="0">
        <f>'Production Log'!F950</f>
        <v/>
      </c>
      <c r="D950" s="0">
        <f>'Production Log'!W950</f>
        <v/>
      </c>
      <c r="E950" s="0">
        <f>'Production Log'!X950</f>
        <v/>
      </c>
      <c r="F950" s="0">
        <f>'Production Log'!Y950</f>
        <v/>
      </c>
      <c r="G950" s="0">
        <f>'Production Log'!Z950</f>
        <v/>
      </c>
      <c r="H950" s="0">
        <f>'Production Log'!C950</f>
        <v/>
      </c>
      <c r="I950" s="0">
        <f>IF(B950="Sold", "yes", IF(LEN(F950)&gt;1,IF(LEN(G950)&gt;1,IF(LEN(E950)&gt;1,IF(LEN(D950)&gt;1,"yes","no"),"no"),"no") ,"no"))</f>
        <v/>
      </c>
      <c r="J950" s="0">
        <f>IF(B950="Issues","yes", IF(B950="Cosmetic Issue", "yes", IF(B950="Perf Issue", "yes","")))</f>
        <v/>
      </c>
      <c r="K950" s="0">
        <f>IF(B950="Dead", "yes","")</f>
        <v/>
      </c>
      <c r="L950" s="0">
        <f>IF(K950="yes", "Dead", IF(LEN(D950)&lt;2,"Loose", (IF(B950="Sold","Shipped",IF(I950="yes","Assembled","Bonded")))))</f>
        <v/>
      </c>
      <c r="M950" s="0">
        <f>if(L950="Shipped",L950, IF(L950="Loose", L950, if(J950="yes", CONCATENATE("Pending ", L950), IF(I950="yes", IF(B950="Internal", "Internal", L950), IF(L950="Bonded", L950, CONCATENATE(L950, " Bonded"))))))</f>
        <v/>
      </c>
      <c r="N950" s="0">
        <f>if(len(C950)&lt;2, "", if(H950="yes", "certified", IF(ISERROR(SEARCH("TE",C950)), "PMI", "TE")))</f>
        <v/>
      </c>
      <c r="O950" s="0">
        <f>IF(L950="Shipped",'Production Log'!K950,"")</f>
        <v/>
      </c>
      <c r="P950" s="0">
        <f>IF(ISERROR(SEARCH("Bonded", M950)), CONCATENATE(M950," ", N950), M950)</f>
        <v/>
      </c>
      <c r="Q950" s="0" t="s">
        <v>223</v>
      </c>
      <c r="R950" s="0">
        <f>'Production Log'!L950</f>
        <v/>
      </c>
      <c r="S950" s="0" t="s">
        <v>224</v>
      </c>
      <c r="T950" s="0">
        <f>'Production Log'!M950</f>
        <v/>
      </c>
      <c r="U950" s="204">
        <f>'Production Log'!K950</f>
        <v/>
      </c>
      <c r="V950" s="204" t="s">
        <v>225</v>
      </c>
      <c r="Y950" s="204" t="s">
        <v>226</v>
      </c>
    </row>
    <row r="951">
      <c r="A951" s="0">
        <f>'Production Log'!A951</f>
        <v/>
      </c>
      <c r="B951" s="0">
        <f>'Production Log'!B951</f>
        <v/>
      </c>
      <c r="C951" s="0">
        <f>'Production Log'!F951</f>
        <v/>
      </c>
      <c r="D951" s="0">
        <f>'Production Log'!W951</f>
        <v/>
      </c>
      <c r="E951" s="0">
        <f>'Production Log'!X951</f>
        <v/>
      </c>
      <c r="F951" s="0">
        <f>'Production Log'!Y951</f>
        <v/>
      </c>
      <c r="G951" s="0">
        <f>'Production Log'!Z951</f>
        <v/>
      </c>
      <c r="H951" s="0">
        <f>'Production Log'!C951</f>
        <v/>
      </c>
      <c r="I951" s="0">
        <f>IF(B951="Sold", "yes", IF(LEN(F951)&gt;1,IF(LEN(G951)&gt;1,IF(LEN(E951)&gt;1,IF(LEN(D951)&gt;1,"yes","no"),"no"),"no") ,"no"))</f>
        <v/>
      </c>
      <c r="J951" s="0">
        <f>IF(B951="Issues","yes", IF(B951="Cosmetic Issue", "yes", IF(B951="Perf Issue", "yes","")))</f>
        <v/>
      </c>
      <c r="K951" s="0">
        <f>IF(B951="Dead", "yes","")</f>
        <v/>
      </c>
      <c r="L951" s="0">
        <f>IF(K951="yes", "Dead", IF(LEN(D951)&lt;2,"Loose", (IF(B951="Sold","Shipped",IF(I951="yes","Assembled","Bonded")))))</f>
        <v/>
      </c>
      <c r="M951" s="0">
        <f>if(L951="Shipped",L951, IF(L951="Loose", L951, if(J951="yes", CONCATENATE("Pending ", L951), IF(I951="yes", IF(B951="Internal", "Internal", L951), IF(L951="Bonded", L951, CONCATENATE(L951, " Bonded"))))))</f>
        <v/>
      </c>
      <c r="N951" s="0">
        <f>if(len(C951)&lt;2, "", if(H951="yes", "certified", IF(ISERROR(SEARCH("TE",C951)), "PMI", "TE")))</f>
        <v/>
      </c>
      <c r="O951" s="0">
        <f>IF(L951="Shipped",'Production Log'!K951,"")</f>
        <v/>
      </c>
      <c r="P951" s="0">
        <f>IF(ISERROR(SEARCH("Bonded", M951)), CONCATENATE(M951," ", N951), M951)</f>
        <v/>
      </c>
      <c r="Q951" s="0" t="s">
        <v>223</v>
      </c>
      <c r="R951" s="0">
        <f>'Production Log'!L951</f>
        <v/>
      </c>
      <c r="S951" s="0" t="s">
        <v>224</v>
      </c>
      <c r="T951" s="0">
        <f>'Production Log'!M951</f>
        <v/>
      </c>
      <c r="U951" s="204">
        <f>'Production Log'!K951</f>
        <v/>
      </c>
      <c r="V951" s="204" t="s">
        <v>225</v>
      </c>
      <c r="Y951" s="204" t="s">
        <v>226</v>
      </c>
    </row>
    <row r="952">
      <c r="A952" s="0">
        <f>'Production Log'!A952</f>
        <v/>
      </c>
      <c r="B952" s="0">
        <f>'Production Log'!B952</f>
        <v/>
      </c>
      <c r="C952" s="0">
        <f>'Production Log'!F952</f>
        <v/>
      </c>
      <c r="D952" s="0">
        <f>'Production Log'!W952</f>
        <v/>
      </c>
      <c r="E952" s="0">
        <f>'Production Log'!X952</f>
        <v/>
      </c>
      <c r="F952" s="0">
        <f>'Production Log'!Y952</f>
        <v/>
      </c>
      <c r="G952" s="0">
        <f>'Production Log'!Z952</f>
        <v/>
      </c>
      <c r="H952" s="0">
        <f>'Production Log'!C952</f>
        <v/>
      </c>
      <c r="I952" s="0">
        <f>IF(B952="Sold", "yes", IF(LEN(F952)&gt;1,IF(LEN(G952)&gt;1,IF(LEN(E952)&gt;1,IF(LEN(D952)&gt;1,"yes","no"),"no"),"no") ,"no"))</f>
        <v/>
      </c>
      <c r="J952" s="0">
        <f>IF(B952="Issues","yes", IF(B952="Cosmetic Issue", "yes", IF(B952="Perf Issue", "yes","")))</f>
        <v/>
      </c>
      <c r="K952" s="0">
        <f>IF(B952="Dead", "yes","")</f>
        <v/>
      </c>
      <c r="L952" s="0">
        <f>IF(K952="yes", "Dead", IF(LEN(D952)&lt;2,"Loose", (IF(B952="Sold","Shipped",IF(I952="yes","Assembled","Bonded")))))</f>
        <v/>
      </c>
      <c r="M952" s="0">
        <f>if(L952="Shipped",L952, IF(L952="Loose", L952, if(J952="yes", CONCATENATE("Pending ", L952), IF(I952="yes", IF(B952="Internal", "Internal", L952), IF(L952="Bonded", L952, CONCATENATE(L952, " Bonded"))))))</f>
        <v/>
      </c>
      <c r="N952" s="0">
        <f>if(len(C952)&lt;2, "", if(H952="yes", "certified", IF(ISERROR(SEARCH("TE",C952)), "PMI", "TE")))</f>
        <v/>
      </c>
      <c r="O952" s="0">
        <f>IF(L952="Shipped",'Production Log'!K952,"")</f>
        <v/>
      </c>
      <c r="P952" s="0">
        <f>IF(ISERROR(SEARCH("Bonded", M952)), CONCATENATE(M952," ", N952), M952)</f>
        <v/>
      </c>
      <c r="Q952" s="0" t="s">
        <v>207</v>
      </c>
      <c r="R952" s="0">
        <f>'Production Log'!L952</f>
        <v/>
      </c>
      <c r="T952" s="0">
        <f>'Production Log'!M952</f>
        <v/>
      </c>
      <c r="U952" s="204">
        <f>'Production Log'!K952</f>
        <v/>
      </c>
      <c r="W952" s="204" t="s">
        <v>154</v>
      </c>
    </row>
    <row r="953">
      <c r="A953" s="0">
        <f>'Production Log'!A953</f>
        <v/>
      </c>
      <c r="B953" s="0">
        <f>'Production Log'!B953</f>
        <v/>
      </c>
      <c r="C953" s="0">
        <f>'Production Log'!F953</f>
        <v/>
      </c>
      <c r="D953" s="0">
        <f>'Production Log'!W953</f>
        <v/>
      </c>
      <c r="E953" s="0">
        <f>'Production Log'!X953</f>
        <v/>
      </c>
      <c r="F953" s="0">
        <f>'Production Log'!Y953</f>
        <v/>
      </c>
      <c r="G953" s="0">
        <f>'Production Log'!Z953</f>
        <v/>
      </c>
      <c r="H953" s="0">
        <f>'Production Log'!C953</f>
        <v/>
      </c>
      <c r="I953" s="0">
        <f>IF(B953="Sold", "yes", IF(LEN(F953)&gt;1,IF(LEN(G953)&gt;1,IF(LEN(E953)&gt;1,IF(LEN(D953)&gt;1,"yes","no"),"no"),"no") ,"no"))</f>
        <v/>
      </c>
      <c r="J953" s="0">
        <f>IF(B953="Issues","yes", IF(B953="Cosmetic Issue", "yes", IF(B953="Perf Issue", "yes","")))</f>
        <v/>
      </c>
      <c r="K953" s="0">
        <f>IF(B953="Dead", "yes","")</f>
        <v/>
      </c>
      <c r="L953" s="0">
        <f>IF(K953="yes", "Dead", IF(LEN(D953)&lt;2,"Loose", (IF(B953="Sold","Shipped",IF(I953="yes","Assembled","Bonded")))))</f>
        <v/>
      </c>
      <c r="M953" s="0">
        <f>if(L953="Shipped",L953, IF(L953="Loose", L953, if(J953="yes", CONCATENATE("Pending ", L953), IF(I953="yes", IF(B953="Internal", "Internal", L953), IF(L953="Bonded", L953, CONCATENATE(L953, " Bonded"))))))</f>
        <v/>
      </c>
      <c r="N953" s="0">
        <f>if(len(C953)&lt;2, "", if(H953="yes", "certified", IF(ISERROR(SEARCH("TE",C953)), "PMI", "TE")))</f>
        <v/>
      </c>
      <c r="O953" s="0">
        <f>IF(L953="Shipped",'Production Log'!K953,"")</f>
        <v/>
      </c>
      <c r="P953" s="0">
        <f>IF(ISERROR(SEARCH("Bonded", M953)), CONCATENATE(M953," ", N953), M953)</f>
        <v/>
      </c>
      <c r="Q953" s="0" t="s">
        <v>227</v>
      </c>
      <c r="R953" s="0">
        <f>'Production Log'!L953</f>
        <v/>
      </c>
      <c r="T953" s="0">
        <f>'Production Log'!M953</f>
        <v/>
      </c>
      <c r="U953" s="204">
        <f>'Production Log'!K953</f>
        <v/>
      </c>
      <c r="W953" s="204" t="s">
        <v>154</v>
      </c>
    </row>
    <row r="954">
      <c r="A954" s="0">
        <f>'Production Log'!A954</f>
        <v/>
      </c>
      <c r="B954" s="0">
        <f>'Production Log'!B954</f>
        <v/>
      </c>
      <c r="C954" s="0">
        <f>'Production Log'!F954</f>
        <v/>
      </c>
      <c r="D954" s="0">
        <f>'Production Log'!W954</f>
        <v/>
      </c>
      <c r="E954" s="0">
        <f>'Production Log'!X954</f>
        <v/>
      </c>
      <c r="F954" s="0">
        <f>'Production Log'!Y954</f>
        <v/>
      </c>
      <c r="G954" s="0">
        <f>'Production Log'!Z954</f>
        <v/>
      </c>
      <c r="H954" s="0">
        <f>'Production Log'!C954</f>
        <v/>
      </c>
      <c r="I954" s="0">
        <f>IF(B954="Sold", "yes", IF(LEN(F954)&gt;1,IF(LEN(G954)&gt;1,IF(LEN(E954)&gt;1,IF(LEN(D954)&gt;1,"yes","no"),"no"),"no") ,"no"))</f>
        <v/>
      </c>
      <c r="J954" s="0">
        <f>IF(B954="Issues","yes", IF(B954="Cosmetic Issue", "yes", IF(B954="Perf Issue", "yes","")))</f>
        <v/>
      </c>
      <c r="K954" s="0">
        <f>IF(B954="Dead", "yes","")</f>
        <v/>
      </c>
      <c r="L954" s="0">
        <f>IF(K954="yes", "Dead", IF(LEN(D954)&lt;2,"Loose", (IF(B954="Sold","Shipped",IF(I954="yes","Assembled","Bonded")))))</f>
        <v/>
      </c>
      <c r="M954" s="0">
        <f>if(L954="Shipped",L954, IF(L954="Loose", L954, if(J954="yes", CONCATENATE("Pending ", L954), IF(I954="yes", IF(B954="Internal", "Internal", L954), IF(L954="Bonded", L954, CONCATENATE(L954, " Bonded"))))))</f>
        <v/>
      </c>
      <c r="N954" s="0">
        <f>if(len(C954)&lt;2, "", if(H954="yes", "certified", IF(ISERROR(SEARCH("TE",C954)), "PMI", "TE")))</f>
        <v/>
      </c>
      <c r="O954" s="0">
        <f>IF(L954="Shipped",'Production Log'!K954,"")</f>
        <v/>
      </c>
      <c r="P954" s="0">
        <f>IF(ISERROR(SEARCH("Bonded", M954)), CONCATENATE(M954," ", N954), M954)</f>
        <v/>
      </c>
      <c r="Q954" s="0" t="s">
        <v>223</v>
      </c>
      <c r="R954" s="0">
        <f>'Production Log'!L954</f>
        <v/>
      </c>
      <c r="S954" s="0" t="s">
        <v>224</v>
      </c>
      <c r="T954" s="0">
        <f>'Production Log'!M954</f>
        <v/>
      </c>
      <c r="U954" s="204">
        <f>'Production Log'!K954</f>
        <v/>
      </c>
      <c r="V954" s="204" t="s">
        <v>225</v>
      </c>
      <c r="Y954" s="204" t="s">
        <v>226</v>
      </c>
    </row>
    <row r="955">
      <c r="A955" s="0">
        <f>'Production Log'!A955</f>
        <v/>
      </c>
      <c r="B955" s="0">
        <f>'Production Log'!B955</f>
        <v/>
      </c>
      <c r="C955" s="0">
        <f>'Production Log'!F955</f>
        <v/>
      </c>
      <c r="D955" s="0">
        <f>'Production Log'!W955</f>
        <v/>
      </c>
      <c r="E955" s="0">
        <f>'Production Log'!X955</f>
        <v/>
      </c>
      <c r="F955" s="0">
        <f>'Production Log'!Y955</f>
        <v/>
      </c>
      <c r="G955" s="0">
        <f>'Production Log'!Z955</f>
        <v/>
      </c>
      <c r="H955" s="0">
        <f>'Production Log'!C955</f>
        <v/>
      </c>
      <c r="I955" s="0">
        <f>IF(B955="Sold", "yes", IF(LEN(F955)&gt;1,IF(LEN(G955)&gt;1,IF(LEN(E955)&gt;1,IF(LEN(D955)&gt;1,"yes","no"),"no"),"no") ,"no"))</f>
        <v/>
      </c>
      <c r="J955" s="0">
        <f>IF(B955="Issues","yes", IF(B955="Cosmetic Issue", "yes", IF(B955="Perf Issue", "yes","")))</f>
        <v/>
      </c>
      <c r="K955" s="0">
        <f>IF(B955="Dead", "yes","")</f>
        <v/>
      </c>
      <c r="L955" s="0">
        <f>IF(K955="yes", "Dead", IF(LEN(D955)&lt;2,"Loose", (IF(B955="Sold","Shipped",IF(I955="yes","Assembled","Bonded")))))</f>
        <v/>
      </c>
      <c r="M955" s="0">
        <f>if(L955="Shipped",L955, IF(L955="Loose", L955, if(J955="yes", CONCATENATE("Pending ", L955), IF(I955="yes", IF(B955="Internal", "Internal", L955), IF(L955="Bonded", L955, CONCATENATE(L955, " Bonded"))))))</f>
        <v/>
      </c>
      <c r="N955" s="0">
        <f>if(len(C955)&lt;2, "", if(H955="yes", "certified", IF(ISERROR(SEARCH("TE",C955)), "PMI", "TE")))</f>
        <v/>
      </c>
      <c r="O955" s="0">
        <f>IF(L955="Shipped",'Production Log'!K955,"")</f>
        <v/>
      </c>
      <c r="P955" s="0">
        <f>IF(ISERROR(SEARCH("Bonded", M955)), CONCATENATE(M955," ", N955), M955)</f>
        <v/>
      </c>
      <c r="Q955" s="0" t="s">
        <v>223</v>
      </c>
      <c r="R955" s="0">
        <f>'Production Log'!L955</f>
        <v/>
      </c>
      <c r="S955" s="0" t="s">
        <v>224</v>
      </c>
      <c r="T955" s="0">
        <f>'Production Log'!M955</f>
        <v/>
      </c>
      <c r="U955" s="204">
        <f>'Production Log'!K955</f>
        <v/>
      </c>
      <c r="V955" s="204" t="s">
        <v>225</v>
      </c>
      <c r="Y955" s="204" t="s">
        <v>226</v>
      </c>
    </row>
    <row r="956">
      <c r="A956" s="0">
        <f>'Production Log'!A956</f>
        <v/>
      </c>
      <c r="B956" s="0">
        <f>'Production Log'!B956</f>
        <v/>
      </c>
      <c r="C956" s="0">
        <f>'Production Log'!F956</f>
        <v/>
      </c>
      <c r="D956" s="0">
        <f>'Production Log'!W956</f>
        <v/>
      </c>
      <c r="E956" s="0">
        <f>'Production Log'!X956</f>
        <v/>
      </c>
      <c r="F956" s="0">
        <f>'Production Log'!Y956</f>
        <v/>
      </c>
      <c r="G956" s="0">
        <f>'Production Log'!Z956</f>
        <v/>
      </c>
      <c r="H956" s="0">
        <f>'Production Log'!C956</f>
        <v/>
      </c>
      <c r="I956" s="0">
        <f>IF(B956="Sold", "yes", IF(LEN(F956)&gt;1,IF(LEN(G956)&gt;1,IF(LEN(E956)&gt;1,IF(LEN(D956)&gt;1,"yes","no"),"no"),"no") ,"no"))</f>
        <v/>
      </c>
      <c r="J956" s="0">
        <f>IF(B956="Issues","yes", IF(B956="Cosmetic Issue", "yes", IF(B956="Perf Issue", "yes","")))</f>
        <v/>
      </c>
      <c r="K956" s="0">
        <f>IF(B956="Dead", "yes","")</f>
        <v/>
      </c>
      <c r="L956" s="0">
        <f>IF(K956="yes", "Dead", IF(LEN(D956)&lt;2,"Loose", (IF(B956="Sold","Shipped",IF(I956="yes","Assembled","Bonded")))))</f>
        <v/>
      </c>
      <c r="M956" s="0">
        <f>if(L956="Shipped",L956, IF(L956="Loose", L956, if(J956="yes", CONCATENATE("Pending ", L956), IF(I956="yes", IF(B956="Internal", "Internal", L956), IF(L956="Bonded", L956, CONCATENATE(L956, " Bonded"))))))</f>
        <v/>
      </c>
      <c r="N956" s="0">
        <f>if(len(C956)&lt;2, "", if(H956="yes", "certified", IF(ISERROR(SEARCH("TE",C956)), "PMI", "TE")))</f>
        <v/>
      </c>
      <c r="O956" s="0">
        <f>IF(L956="Shipped",'Production Log'!K956,"")</f>
        <v/>
      </c>
      <c r="P956" s="0">
        <f>IF(ISERROR(SEARCH("Bonded", M956)), CONCATENATE(M956," ", N956), M956)</f>
        <v/>
      </c>
      <c r="Q956" s="0" t="s">
        <v>223</v>
      </c>
      <c r="R956" s="0">
        <f>'Production Log'!L956</f>
        <v/>
      </c>
      <c r="S956" s="0" t="s">
        <v>224</v>
      </c>
      <c r="T956" s="0">
        <f>'Production Log'!M956</f>
        <v/>
      </c>
      <c r="U956" s="204">
        <f>'Production Log'!K956</f>
        <v/>
      </c>
      <c r="V956" s="204" t="s">
        <v>225</v>
      </c>
      <c r="Y956" s="204" t="s">
        <v>226</v>
      </c>
    </row>
    <row r="957">
      <c r="A957" s="0">
        <f>'Production Log'!A957</f>
        <v/>
      </c>
      <c r="B957" s="0">
        <f>'Production Log'!B957</f>
        <v/>
      </c>
      <c r="C957" s="0">
        <f>'Production Log'!F957</f>
        <v/>
      </c>
      <c r="D957" s="0">
        <f>'Production Log'!W957</f>
        <v/>
      </c>
      <c r="E957" s="0">
        <f>'Production Log'!X957</f>
        <v/>
      </c>
      <c r="F957" s="0">
        <f>'Production Log'!Y957</f>
        <v/>
      </c>
      <c r="G957" s="0">
        <f>'Production Log'!Z957</f>
        <v/>
      </c>
      <c r="H957" s="0">
        <f>'Production Log'!C957</f>
        <v/>
      </c>
      <c r="I957" s="0">
        <f>IF(B957="Sold", "yes", IF(LEN(F957)&gt;1,IF(LEN(G957)&gt;1,IF(LEN(E957)&gt;1,IF(LEN(D957)&gt;1,"yes","no"),"no"),"no") ,"no"))</f>
        <v/>
      </c>
      <c r="J957" s="0">
        <f>IF(B957="Issues","yes", IF(B957="Cosmetic Issue", "yes", IF(B957="Perf Issue", "yes","")))</f>
        <v/>
      </c>
      <c r="K957" s="0">
        <f>IF(B957="Dead", "yes","")</f>
        <v/>
      </c>
      <c r="L957" s="0">
        <f>IF(K957="yes", "Dead", IF(LEN(D957)&lt;2,"Loose", (IF(B957="Sold","Shipped",IF(I957="yes","Assembled","Bonded")))))</f>
        <v/>
      </c>
      <c r="M957" s="0">
        <f>if(L957="Shipped",L957, IF(L957="Loose", L957, if(J957="yes", CONCATENATE("Pending ", L957), IF(I957="yes", IF(B957="Internal", "Internal", L957), IF(L957="Bonded", L957, CONCATENATE(L957, " Bonded"))))))</f>
        <v/>
      </c>
      <c r="N957" s="0">
        <f>if(len(C957)&lt;2, "", if(H957="yes", "certified", IF(ISERROR(SEARCH("TE",C957)), "PMI", "TE")))</f>
        <v/>
      </c>
      <c r="O957" s="0">
        <f>IF(L957="Shipped",'Production Log'!K957,"")</f>
        <v/>
      </c>
      <c r="P957" s="0">
        <f>IF(ISERROR(SEARCH("Bonded", M957)), CONCATENATE(M957," ", N957), M957)</f>
        <v/>
      </c>
      <c r="Q957" s="0" t="s">
        <v>165</v>
      </c>
      <c r="R957" s="0">
        <f>'Production Log'!L957</f>
        <v/>
      </c>
      <c r="S957" s="0" t="s">
        <v>221</v>
      </c>
      <c r="T957" s="0">
        <f>'Production Log'!M957</f>
        <v/>
      </c>
      <c r="U957" s="204">
        <f>'Production Log'!K957</f>
        <v/>
      </c>
      <c r="V957" s="204" t="s">
        <v>225</v>
      </c>
      <c r="Y957" s="204" t="s">
        <v>226</v>
      </c>
    </row>
    <row r="958">
      <c r="A958" s="0">
        <f>'Production Log'!A958</f>
        <v/>
      </c>
      <c r="B958" s="0">
        <f>'Production Log'!B958</f>
        <v/>
      </c>
      <c r="C958" s="0">
        <f>'Production Log'!F958</f>
        <v/>
      </c>
      <c r="D958" s="0">
        <f>'Production Log'!W958</f>
        <v/>
      </c>
      <c r="E958" s="0">
        <f>'Production Log'!X958</f>
        <v/>
      </c>
      <c r="F958" s="0">
        <f>'Production Log'!Y958</f>
        <v/>
      </c>
      <c r="G958" s="0">
        <f>'Production Log'!Z958</f>
        <v/>
      </c>
      <c r="H958" s="0">
        <f>'Production Log'!C958</f>
        <v/>
      </c>
      <c r="I958" s="0">
        <f>IF(B958="Sold", "yes", IF(LEN(F958)&gt;1,IF(LEN(G958)&gt;1,IF(LEN(E958)&gt;1,IF(LEN(D958)&gt;1,"yes","no"),"no"),"no") ,"no"))</f>
        <v/>
      </c>
      <c r="J958" s="0">
        <f>IF(B958="Issues","yes", IF(B958="Cosmetic Issue", "yes", IF(B958="Perf Issue", "yes","")))</f>
        <v/>
      </c>
      <c r="K958" s="0">
        <f>IF(B958="Dead", "yes","")</f>
        <v/>
      </c>
      <c r="L958" s="0">
        <f>IF(K958="yes", "Dead", IF(LEN(D958)&lt;2,"Loose", (IF(B958="Sold","Shipped",IF(I958="yes","Assembled","Bonded")))))</f>
        <v/>
      </c>
      <c r="M958" s="0">
        <f>if(L958="Shipped",L958, IF(L958="Loose", L958, if(J958="yes", CONCATENATE("Pending ", L958), IF(I958="yes", IF(B958="Internal", "Internal", L958), IF(L958="Bonded", L958, CONCATENATE(L958, " Bonded"))))))</f>
        <v/>
      </c>
      <c r="N958" s="0">
        <f>if(len(C958)&lt;2, "", if(H958="yes", "certified", IF(ISERROR(SEARCH("TE",C958)), "PMI", "TE")))</f>
        <v/>
      </c>
      <c r="O958" s="0">
        <f>IF(L958="Shipped",'Production Log'!K958,"")</f>
        <v/>
      </c>
      <c r="P958" s="0">
        <f>IF(ISERROR(SEARCH("Bonded", M958)), CONCATENATE(M958," ", N958), M958)</f>
        <v/>
      </c>
      <c r="Q958" s="0" t="s">
        <v>165</v>
      </c>
      <c r="R958" s="0">
        <f>'Production Log'!L958</f>
        <v/>
      </c>
      <c r="S958" s="0" t="s">
        <v>221</v>
      </c>
      <c r="T958" s="0">
        <f>'Production Log'!M958</f>
        <v/>
      </c>
      <c r="U958" s="204">
        <f>'Production Log'!K958</f>
        <v/>
      </c>
      <c r="V958" s="204" t="s">
        <v>225</v>
      </c>
      <c r="Y958" s="204" t="s">
        <v>226</v>
      </c>
    </row>
    <row r="959">
      <c r="A959" s="0">
        <f>'Production Log'!A959</f>
        <v/>
      </c>
      <c r="B959" s="0">
        <f>'Production Log'!B959</f>
        <v/>
      </c>
      <c r="C959" s="0">
        <f>'Production Log'!F959</f>
        <v/>
      </c>
      <c r="D959" s="0">
        <f>'Production Log'!W959</f>
        <v/>
      </c>
      <c r="E959" s="0">
        <f>'Production Log'!X959</f>
        <v/>
      </c>
      <c r="F959" s="0">
        <f>'Production Log'!Y959</f>
        <v/>
      </c>
      <c r="G959" s="0">
        <f>'Production Log'!Z959</f>
        <v/>
      </c>
      <c r="H959" s="0">
        <f>'Production Log'!C959</f>
        <v/>
      </c>
      <c r="I959" s="0">
        <f>IF(B959="Sold", "yes", IF(LEN(F959)&gt;1,IF(LEN(G959)&gt;1,IF(LEN(E959)&gt;1,IF(LEN(D959)&gt;1,"yes","no"),"no"),"no") ,"no"))</f>
        <v/>
      </c>
      <c r="J959" s="0">
        <f>IF(B959="Issues","yes", IF(B959="Cosmetic Issue", "yes", IF(B959="Perf Issue", "yes","")))</f>
        <v/>
      </c>
      <c r="K959" s="0">
        <f>IF(B959="Dead", "yes","")</f>
        <v/>
      </c>
      <c r="L959" s="0">
        <f>IF(K959="yes", "Dead", IF(LEN(D959)&lt;2,"Loose", (IF(B959="Sold","Shipped",IF(I959="yes","Assembled","Bonded")))))</f>
        <v/>
      </c>
      <c r="M959" s="0">
        <f>if(L959="Shipped",L959, IF(L959="Loose", L959, if(J959="yes", CONCATENATE("Pending ", L959), IF(I959="yes", IF(B959="Internal", "Internal", L959), IF(L959="Bonded", L959, CONCATENATE(L959, " Bonded"))))))</f>
        <v/>
      </c>
      <c r="N959" s="0">
        <f>if(len(C959)&lt;2, "", if(H959="yes", "certified", IF(ISERROR(SEARCH("TE",C959)), "PMI", "TE")))</f>
        <v/>
      </c>
      <c r="O959" s="0">
        <f>IF(L959="Shipped",'Production Log'!K959,"")</f>
        <v/>
      </c>
      <c r="P959" s="0">
        <f>IF(ISERROR(SEARCH("Bonded", M959)), CONCATENATE(M959," ", N959), M959)</f>
        <v/>
      </c>
      <c r="Q959" s="0" t="s">
        <v>165</v>
      </c>
      <c r="R959" s="0">
        <f>'Production Log'!L959</f>
        <v/>
      </c>
      <c r="S959" s="0" t="s">
        <v>221</v>
      </c>
      <c r="T959" s="0">
        <f>'Production Log'!M959</f>
        <v/>
      </c>
      <c r="U959" s="204">
        <f>'Production Log'!K959</f>
        <v/>
      </c>
      <c r="V959" s="204" t="s">
        <v>225</v>
      </c>
      <c r="Y959" s="204" t="s">
        <v>226</v>
      </c>
    </row>
    <row r="960">
      <c r="A960" s="0">
        <f>'Production Log'!A960</f>
        <v/>
      </c>
      <c r="B960" s="0">
        <f>'Production Log'!B960</f>
        <v/>
      </c>
      <c r="C960" s="0">
        <f>'Production Log'!F960</f>
        <v/>
      </c>
      <c r="D960" s="0">
        <f>'Production Log'!W960</f>
        <v/>
      </c>
      <c r="E960" s="0">
        <f>'Production Log'!X960</f>
        <v/>
      </c>
      <c r="F960" s="0">
        <f>'Production Log'!Y960</f>
        <v/>
      </c>
      <c r="G960" s="0">
        <f>'Production Log'!Z960</f>
        <v/>
      </c>
      <c r="H960" s="0">
        <f>'Production Log'!C960</f>
        <v/>
      </c>
      <c r="I960" s="0">
        <f>IF(B960="Sold", "yes", IF(LEN(F960)&gt;1,IF(LEN(G960)&gt;1,IF(LEN(E960)&gt;1,IF(LEN(D960)&gt;1,"yes","no"),"no"),"no") ,"no"))</f>
        <v/>
      </c>
      <c r="J960" s="0">
        <f>IF(B960="Issues","yes", IF(B960="Cosmetic Issue", "yes", IF(B960="Perf Issue", "yes","")))</f>
        <v/>
      </c>
      <c r="K960" s="0">
        <f>IF(B960="Dead", "yes","")</f>
        <v/>
      </c>
      <c r="L960" s="0">
        <f>IF(K960="yes", "Dead", IF(LEN(D960)&lt;2,"Loose", (IF(B960="Sold","Shipped",IF(I960="yes","Assembled","Bonded")))))</f>
        <v/>
      </c>
      <c r="M960" s="0">
        <f>if(L960="Shipped",L960, IF(L960="Loose", L960, if(J960="yes", CONCATENATE("Pending ", L960), IF(I960="yes", IF(B960="Internal", "Internal", L960), IF(L960="Bonded", L960, CONCATENATE(L960, " Bonded"))))))</f>
        <v/>
      </c>
      <c r="N960" s="0">
        <f>if(len(C960)&lt;2, "", if(H960="yes", "certified", IF(ISERROR(SEARCH("TE",C960)), "PMI", "TE")))</f>
        <v/>
      </c>
      <c r="O960" s="0">
        <f>IF(L960="Shipped",'Production Log'!K960,"")</f>
        <v/>
      </c>
      <c r="P960" s="0">
        <f>IF(ISERROR(SEARCH("Bonded", M960)), CONCATENATE(M960," ", N960), M960)</f>
        <v/>
      </c>
      <c r="Q960" s="0" t="s">
        <v>165</v>
      </c>
      <c r="R960" s="0">
        <f>'Production Log'!L960</f>
        <v/>
      </c>
      <c r="S960" s="0" t="s">
        <v>221</v>
      </c>
      <c r="T960" s="0">
        <f>'Production Log'!M960</f>
        <v/>
      </c>
      <c r="U960" s="204">
        <f>'Production Log'!K960</f>
        <v/>
      </c>
      <c r="V960" s="204" t="s">
        <v>225</v>
      </c>
      <c r="Y960" s="204" t="s">
        <v>226</v>
      </c>
    </row>
    <row r="961">
      <c r="A961" s="0">
        <f>'Production Log'!A961</f>
        <v/>
      </c>
      <c r="B961" s="0">
        <f>'Production Log'!B961</f>
        <v/>
      </c>
      <c r="C961" s="0">
        <f>'Production Log'!F961</f>
        <v/>
      </c>
      <c r="D961" s="0">
        <f>'Production Log'!W961</f>
        <v/>
      </c>
      <c r="E961" s="0">
        <f>'Production Log'!X961</f>
        <v/>
      </c>
      <c r="F961" s="0">
        <f>'Production Log'!Y961</f>
        <v/>
      </c>
      <c r="G961" s="0">
        <f>'Production Log'!Z961</f>
        <v/>
      </c>
      <c r="H961" s="0">
        <f>'Production Log'!C961</f>
        <v/>
      </c>
      <c r="I961" s="0">
        <f>IF(B961="Sold", "yes", IF(LEN(F961)&gt;1,IF(LEN(G961)&gt;1,IF(LEN(E961)&gt;1,IF(LEN(D961)&gt;1,"yes","no"),"no"),"no") ,"no"))</f>
        <v/>
      </c>
      <c r="J961" s="0">
        <f>IF(B961="Issues","yes", IF(B961="Cosmetic Issue", "yes", IF(B961="Perf Issue", "yes","")))</f>
        <v/>
      </c>
      <c r="K961" s="0">
        <f>IF(B961="Dead", "yes","")</f>
        <v/>
      </c>
      <c r="L961" s="0">
        <f>IF(K961="yes", "Dead", IF(LEN(D961)&lt;2,"Loose", (IF(B961="Sold","Shipped",IF(I961="yes","Assembled","Bonded")))))</f>
        <v/>
      </c>
      <c r="M961" s="0">
        <f>if(L961="Shipped",L961, IF(L961="Loose", L961, if(J961="yes", CONCATENATE("Pending ", L961), IF(I961="yes", IF(B961="Internal", "Internal", L961), IF(L961="Bonded", L961, CONCATENATE(L961, " Bonded"))))))</f>
        <v/>
      </c>
      <c r="N961" s="0">
        <f>if(len(C961)&lt;2, "", if(H961="yes", "certified", IF(ISERROR(SEARCH("TE",C961)), "PMI", "TE")))</f>
        <v/>
      </c>
      <c r="O961" s="0">
        <f>IF(L961="Shipped",'Production Log'!K961,"")</f>
        <v/>
      </c>
      <c r="P961" s="0">
        <f>IF(ISERROR(SEARCH("Bonded", M961)), CONCATENATE(M961," ", N961), M961)</f>
        <v/>
      </c>
      <c r="Q961" s="0" t="s">
        <v>165</v>
      </c>
      <c r="R961" s="0">
        <f>'Production Log'!L961</f>
        <v/>
      </c>
      <c r="S961" s="0" t="s">
        <v>221</v>
      </c>
      <c r="T961" s="0">
        <f>'Production Log'!M961</f>
        <v/>
      </c>
      <c r="U961" s="204">
        <f>'Production Log'!K961</f>
        <v/>
      </c>
      <c r="V961" s="204" t="s">
        <v>225</v>
      </c>
      <c r="Y961" s="204" t="s">
        <v>226</v>
      </c>
    </row>
    <row r="962">
      <c r="A962" s="0">
        <f>'Production Log'!A962</f>
        <v/>
      </c>
      <c r="B962" s="0">
        <f>'Production Log'!B962</f>
        <v/>
      </c>
      <c r="C962" s="0">
        <f>'Production Log'!F962</f>
        <v/>
      </c>
      <c r="D962" s="0">
        <f>'Production Log'!W962</f>
        <v/>
      </c>
      <c r="E962" s="0">
        <f>'Production Log'!X962</f>
        <v/>
      </c>
      <c r="F962" s="0">
        <f>'Production Log'!Y962</f>
        <v/>
      </c>
      <c r="G962" s="0">
        <f>'Production Log'!Z962</f>
        <v/>
      </c>
      <c r="H962" s="0">
        <f>'Production Log'!C962</f>
        <v/>
      </c>
      <c r="I962" s="0">
        <f>IF(B962="Sold", "yes", IF(LEN(F962)&gt;1,IF(LEN(G962)&gt;1,IF(LEN(E962)&gt;1,IF(LEN(D962)&gt;1,"yes","no"),"no"),"no") ,"no"))</f>
        <v/>
      </c>
      <c r="J962" s="0">
        <f>IF(B962="Issues","yes", IF(B962="Cosmetic Issue", "yes", IF(B962="Perf Issue", "yes","")))</f>
        <v/>
      </c>
      <c r="K962" s="0">
        <f>IF(B962="Dead", "yes","")</f>
        <v/>
      </c>
      <c r="L962" s="0">
        <f>IF(K962="yes", "Dead", IF(LEN(D962)&lt;2,"Loose", (IF(B962="Sold","Shipped",IF(I962="yes","Assembled","Bonded")))))</f>
        <v/>
      </c>
      <c r="M962" s="0">
        <f>if(L962="Shipped",L962, IF(L962="Loose", L962, if(J962="yes", CONCATENATE("Pending ", L962), IF(I962="yes", IF(B962="Internal", "Internal", L962), IF(L962="Bonded", L962, CONCATENATE(L962, " Bonded"))))))</f>
        <v/>
      </c>
      <c r="N962" s="0">
        <f>if(len(C962)&lt;2, "", if(H962="yes", "certified", IF(ISERROR(SEARCH("TE",C962)), "PMI", "TE")))</f>
        <v/>
      </c>
      <c r="O962" s="0">
        <f>IF(L962="Shipped",'Production Log'!K962,"")</f>
        <v/>
      </c>
      <c r="P962" s="0">
        <f>IF(ISERROR(SEARCH("Bonded", M962)), CONCATENATE(M962," ", N962), M962)</f>
        <v/>
      </c>
      <c r="Q962" s="0" t="s">
        <v>165</v>
      </c>
      <c r="R962" s="0">
        <f>'Production Log'!L962</f>
        <v/>
      </c>
      <c r="S962" s="0" t="s">
        <v>221</v>
      </c>
      <c r="T962" s="0">
        <f>'Production Log'!M962</f>
        <v/>
      </c>
      <c r="U962" s="204">
        <f>'Production Log'!K962</f>
        <v/>
      </c>
      <c r="V962" s="204" t="s">
        <v>225</v>
      </c>
      <c r="Y962" s="204" t="s">
        <v>226</v>
      </c>
    </row>
    <row r="963">
      <c r="A963" s="0">
        <f>'Production Log'!A963</f>
        <v/>
      </c>
      <c r="B963" s="0">
        <f>'Production Log'!B963</f>
        <v/>
      </c>
      <c r="C963" s="0">
        <f>'Production Log'!F963</f>
        <v/>
      </c>
      <c r="D963" s="0">
        <f>'Production Log'!W963</f>
        <v/>
      </c>
      <c r="E963" s="0">
        <f>'Production Log'!X963</f>
        <v/>
      </c>
      <c r="F963" s="0">
        <f>'Production Log'!Y963</f>
        <v/>
      </c>
      <c r="G963" s="0">
        <f>'Production Log'!Z963</f>
        <v/>
      </c>
      <c r="H963" s="0">
        <f>'Production Log'!C963</f>
        <v/>
      </c>
      <c r="I963" s="0">
        <f>IF(B963="Sold", "yes", IF(LEN(F963)&gt;1,IF(LEN(G963)&gt;1,IF(LEN(E963)&gt;1,IF(LEN(D963)&gt;1,"yes","no"),"no"),"no") ,"no"))</f>
        <v/>
      </c>
      <c r="J963" s="0">
        <f>IF(B963="Issues","yes", IF(B963="Cosmetic Issue", "yes", IF(B963="Perf Issue", "yes","")))</f>
        <v/>
      </c>
      <c r="K963" s="0">
        <f>IF(B963="Dead", "yes","")</f>
        <v/>
      </c>
      <c r="L963" s="0">
        <f>IF(K963="yes", "Dead", IF(LEN(D963)&lt;2,"Loose", (IF(B963="Sold","Shipped",IF(I963="yes","Assembled","Bonded")))))</f>
        <v/>
      </c>
      <c r="M963" s="0">
        <f>if(L963="Shipped",L963, IF(L963="Loose", L963, if(J963="yes", CONCATENATE("Pending ", L963), IF(I963="yes", IF(B963="Internal", "Internal", L963), IF(L963="Bonded", L963, CONCATENATE(L963, " Bonded"))))))</f>
        <v/>
      </c>
      <c r="N963" s="0">
        <f>if(len(C963)&lt;2, "", if(H963="yes", "certified", IF(ISERROR(SEARCH("TE",C963)), "PMI", "TE")))</f>
        <v/>
      </c>
      <c r="O963" s="0">
        <f>IF(L963="Shipped",'Production Log'!K963,"")</f>
        <v/>
      </c>
      <c r="P963" s="0">
        <f>IF(ISERROR(SEARCH("Bonded", M963)), CONCATENATE(M963," ", N963), M963)</f>
        <v/>
      </c>
      <c r="Q963" s="0" t="s">
        <v>165</v>
      </c>
      <c r="R963" s="0">
        <f>'Production Log'!L963</f>
        <v/>
      </c>
      <c r="S963" s="0" t="s">
        <v>221</v>
      </c>
      <c r="T963" s="0">
        <f>'Production Log'!M963</f>
        <v/>
      </c>
      <c r="U963" s="204">
        <f>'Production Log'!K963</f>
        <v/>
      </c>
      <c r="V963" s="204" t="s">
        <v>225</v>
      </c>
      <c r="Y963" s="204" t="s">
        <v>226</v>
      </c>
    </row>
    <row r="964">
      <c r="A964" s="0">
        <f>'Production Log'!A964</f>
        <v/>
      </c>
      <c r="B964" s="0">
        <f>'Production Log'!B964</f>
        <v/>
      </c>
      <c r="C964" s="0">
        <f>'Production Log'!F964</f>
        <v/>
      </c>
      <c r="D964" s="0">
        <f>'Production Log'!W964</f>
        <v/>
      </c>
      <c r="E964" s="0">
        <f>'Production Log'!X964</f>
        <v/>
      </c>
      <c r="F964" s="0">
        <f>'Production Log'!Y964</f>
        <v/>
      </c>
      <c r="G964" s="0">
        <f>'Production Log'!Z964</f>
        <v/>
      </c>
      <c r="H964" s="0">
        <f>'Production Log'!C964</f>
        <v/>
      </c>
      <c r="I964" s="0">
        <f>IF(B964="Sold", "yes", IF(LEN(F964)&gt;1,IF(LEN(G964)&gt;1,IF(LEN(E964)&gt;1,IF(LEN(D964)&gt;1,"yes","no"),"no"),"no") ,"no"))</f>
        <v/>
      </c>
      <c r="J964" s="0">
        <f>IF(B964="Issues","yes", IF(B964="Cosmetic Issue", "yes", IF(B964="Perf Issue", "yes","")))</f>
        <v/>
      </c>
      <c r="K964" s="0">
        <f>IF(B964="Dead", "yes","")</f>
        <v/>
      </c>
      <c r="L964" s="0">
        <f>IF(K964="yes", "Dead", IF(LEN(D964)&lt;2,"Loose", (IF(B964="Sold","Shipped",IF(I964="yes","Assembled","Bonded")))))</f>
        <v/>
      </c>
      <c r="M964" s="0">
        <f>if(L964="Shipped",L964, IF(L964="Loose", L964, if(J964="yes", CONCATENATE("Pending ", L964), IF(I964="yes", IF(B964="Internal", "Internal", L964), IF(L964="Bonded", L964, CONCATENATE(L964, " Bonded"))))))</f>
        <v/>
      </c>
      <c r="N964" s="0">
        <f>if(len(C964)&lt;2, "", if(H964="yes", "certified", IF(ISERROR(SEARCH("TE",C964)), "PMI", "TE")))</f>
        <v/>
      </c>
      <c r="O964" s="0">
        <f>IF(L964="Shipped",'Production Log'!K964,"")</f>
        <v/>
      </c>
      <c r="P964" s="0">
        <f>IF(ISERROR(SEARCH("Bonded", M964)), CONCATENATE(M964," ", N964), M964)</f>
        <v/>
      </c>
      <c r="Q964" s="0" t="s">
        <v>165</v>
      </c>
      <c r="R964" s="0">
        <f>'Production Log'!L964</f>
        <v/>
      </c>
      <c r="S964" s="0" t="s">
        <v>221</v>
      </c>
      <c r="T964" s="0">
        <f>'Production Log'!M964</f>
        <v/>
      </c>
      <c r="U964" s="204">
        <f>'Production Log'!K964</f>
        <v/>
      </c>
      <c r="V964" s="204" t="n"/>
    </row>
    <row r="965">
      <c r="A965" s="0">
        <f>'Production Log'!A965</f>
        <v/>
      </c>
      <c r="B965" s="0">
        <f>'Production Log'!B965</f>
        <v/>
      </c>
      <c r="C965" s="0">
        <f>'Production Log'!F965</f>
        <v/>
      </c>
      <c r="D965" s="0">
        <f>'Production Log'!W965</f>
        <v/>
      </c>
      <c r="E965" s="0">
        <f>'Production Log'!X965</f>
        <v/>
      </c>
      <c r="F965" s="0">
        <f>'Production Log'!Y965</f>
        <v/>
      </c>
      <c r="G965" s="0">
        <f>'Production Log'!Z965</f>
        <v/>
      </c>
      <c r="H965" s="0">
        <f>'Production Log'!C965</f>
        <v/>
      </c>
      <c r="I965" s="0">
        <f>IF(B965="Sold", "yes", IF(LEN(F965)&gt;1,IF(LEN(G965)&gt;1,IF(LEN(E965)&gt;1,IF(LEN(D965)&gt;1,"yes","no"),"no"),"no") ,"no"))</f>
        <v/>
      </c>
      <c r="J965" s="0">
        <f>IF(B965="Issues","yes", IF(B965="Cosmetic Issue", "yes", IF(B965="Perf Issue", "yes","")))</f>
        <v/>
      </c>
      <c r="K965" s="0">
        <f>IF(B965="Dead", "yes","")</f>
        <v/>
      </c>
      <c r="L965" s="0">
        <f>IF(K965="yes", "Dead", IF(LEN(D965)&lt;2,"Loose", (IF(B965="Sold","Shipped",IF(I965="yes","Assembled","Bonded")))))</f>
        <v/>
      </c>
      <c r="M965" s="0">
        <f>if(L965="Shipped",L965, IF(L965="Loose", L965, if(J965="yes", CONCATENATE("Pending ", L965), IF(I965="yes", IF(B965="Internal", "Internal", L965), IF(L965="Bonded", L965, CONCATENATE(L965, " Bonded"))))))</f>
        <v/>
      </c>
      <c r="N965" s="0">
        <f>if(len(C965)&lt;2, "", if(H965="yes", "certified", IF(ISERROR(SEARCH("TE",C965)), "PMI", "TE")))</f>
        <v/>
      </c>
      <c r="O965" s="0">
        <f>IF(L965="Shipped",'Production Log'!K965,"")</f>
        <v/>
      </c>
      <c r="P965" s="0">
        <f>IF(ISERROR(SEARCH("Bonded", M965)), CONCATENATE(M965," ", N965), M965)</f>
        <v/>
      </c>
      <c r="Q965" s="0" t="s">
        <v>165</v>
      </c>
      <c r="R965" s="0">
        <f>'Production Log'!L965</f>
        <v/>
      </c>
      <c r="S965" s="0" t="s">
        <v>221</v>
      </c>
      <c r="T965" s="0">
        <f>'Production Log'!M965</f>
        <v/>
      </c>
      <c r="U965" s="204">
        <f>'Production Log'!K965</f>
        <v/>
      </c>
      <c r="V965" s="204" t="n"/>
    </row>
    <row r="966">
      <c r="A966" s="0">
        <f>'Production Log'!A966</f>
        <v/>
      </c>
      <c r="B966" s="0">
        <f>'Production Log'!B966</f>
        <v/>
      </c>
      <c r="C966" s="0">
        <f>'Production Log'!F966</f>
        <v/>
      </c>
      <c r="D966" s="0">
        <f>'Production Log'!W966</f>
        <v/>
      </c>
      <c r="E966" s="0">
        <f>'Production Log'!X966</f>
        <v/>
      </c>
      <c r="F966" s="0">
        <f>'Production Log'!Y966</f>
        <v/>
      </c>
      <c r="G966" s="0">
        <f>'Production Log'!Z966</f>
        <v/>
      </c>
      <c r="H966" s="0">
        <f>'Production Log'!C966</f>
        <v/>
      </c>
      <c r="I966" s="0">
        <f>IF(B966="Sold", "yes", IF(LEN(F966)&gt;1,IF(LEN(G966)&gt;1,IF(LEN(E966)&gt;1,IF(LEN(D966)&gt;1,"yes","no"),"no"),"no") ,"no"))</f>
        <v/>
      </c>
      <c r="J966" s="0">
        <f>IF(B966="Issues","yes", IF(B966="Cosmetic Issue", "yes", IF(B966="Perf Issue", "yes","")))</f>
        <v/>
      </c>
      <c r="K966" s="0">
        <f>IF(B966="Dead", "yes","")</f>
        <v/>
      </c>
      <c r="L966" s="0">
        <f>IF(K966="yes", "Dead", IF(LEN(D966)&lt;2,"Loose", (IF(B966="Sold","Shipped",IF(I966="yes","Assembled","Bonded")))))</f>
        <v/>
      </c>
      <c r="M966" s="0">
        <f>if(L966="Shipped",L966, IF(L966="Loose", L966, if(J966="yes", CONCATENATE("Pending ", L966), IF(I966="yes", IF(B966="Internal", "Internal", L966), IF(L966="Bonded", L966, CONCATENATE(L966, " Bonded"))))))</f>
        <v/>
      </c>
      <c r="N966" s="0">
        <f>if(len(C966)&lt;2, "", if(H966="yes", "certified", IF(ISERROR(SEARCH("TE",C966)), "PMI", "TE")))</f>
        <v/>
      </c>
      <c r="O966" s="0">
        <f>IF(L966="Shipped",'Production Log'!K966,"")</f>
        <v/>
      </c>
      <c r="P966" s="0">
        <f>IF(ISERROR(SEARCH("Bonded", M966)), CONCATENATE(M966," ", N966), M966)</f>
        <v/>
      </c>
      <c r="Q966" s="0" t="s">
        <v>165</v>
      </c>
      <c r="R966" s="0">
        <f>'Production Log'!L966</f>
        <v/>
      </c>
      <c r="S966" s="0" t="s">
        <v>221</v>
      </c>
      <c r="T966" s="0">
        <f>'Production Log'!M966</f>
        <v/>
      </c>
      <c r="U966" s="204">
        <f>'Production Log'!K966</f>
        <v/>
      </c>
      <c r="V966" s="204" t="n"/>
    </row>
    <row r="967">
      <c r="A967" s="0">
        <f>'Production Log'!A967</f>
        <v/>
      </c>
      <c r="B967" s="0">
        <f>'Production Log'!B967</f>
        <v/>
      </c>
      <c r="C967" s="0">
        <f>'Production Log'!F967</f>
        <v/>
      </c>
      <c r="D967" s="0">
        <f>'Production Log'!W967</f>
        <v/>
      </c>
      <c r="E967" s="0">
        <f>'Production Log'!X967</f>
        <v/>
      </c>
      <c r="F967" s="0">
        <f>'Production Log'!Y967</f>
        <v/>
      </c>
      <c r="G967" s="0">
        <f>'Production Log'!Z967</f>
        <v/>
      </c>
      <c r="H967" s="0">
        <f>'Production Log'!C967</f>
        <v/>
      </c>
      <c r="I967" s="0">
        <f>IF(B967="Sold", "yes", IF(LEN(F967)&gt;1,IF(LEN(G967)&gt;1,IF(LEN(E967)&gt;1,IF(LEN(D967)&gt;1,"yes","no"),"no"),"no") ,"no"))</f>
        <v/>
      </c>
      <c r="J967" s="0">
        <f>IF(B967="Issues","yes", IF(B967="Cosmetic Issue", "yes", IF(B967="Perf Issue", "yes","")))</f>
        <v/>
      </c>
      <c r="K967" s="0">
        <f>IF(B967="Dead", "yes","")</f>
        <v/>
      </c>
      <c r="L967" s="0">
        <f>IF(K967="yes", "Dead", IF(LEN(D967)&lt;2,"Loose", (IF(B967="Sold","Shipped",IF(I967="yes","Assembled","Bonded")))))</f>
        <v/>
      </c>
      <c r="M967" s="0">
        <f>if(L967="Shipped",L967, IF(L967="Loose", L967, if(J967="yes", CONCATENATE("Pending ", L967), IF(I967="yes", IF(B967="Internal", "Internal", L967), IF(L967="Bonded", L967, CONCATENATE(L967, " Bonded"))))))</f>
        <v/>
      </c>
      <c r="N967" s="0">
        <f>if(len(C967)&lt;2, "", if(H967="yes", "certified", IF(ISERROR(SEARCH("TE",C967)), "PMI", "TE")))</f>
        <v/>
      </c>
      <c r="O967" s="0">
        <f>IF(L967="Shipped",'Production Log'!K967,"")</f>
        <v/>
      </c>
      <c r="P967" s="0">
        <f>IF(ISERROR(SEARCH("Bonded", M967)), CONCATENATE(M967," ", N967), M967)</f>
        <v/>
      </c>
      <c r="Q967" s="0" t="s">
        <v>165</v>
      </c>
      <c r="R967" s="0">
        <f>'Production Log'!L967</f>
        <v/>
      </c>
      <c r="S967" s="0" t="s">
        <v>221</v>
      </c>
      <c r="T967" s="0">
        <f>'Production Log'!M967</f>
        <v/>
      </c>
      <c r="U967" s="204">
        <f>'Production Log'!K967</f>
        <v/>
      </c>
      <c r="V967" s="204" t="n"/>
    </row>
    <row r="968">
      <c r="A968" s="0">
        <f>'Production Log'!A968</f>
        <v/>
      </c>
      <c r="B968" s="0">
        <f>'Production Log'!B968</f>
        <v/>
      </c>
      <c r="C968" s="0">
        <f>'Production Log'!F968</f>
        <v/>
      </c>
      <c r="D968" s="0">
        <f>'Production Log'!W968</f>
        <v/>
      </c>
      <c r="E968" s="0">
        <f>'Production Log'!X968</f>
        <v/>
      </c>
      <c r="F968" s="0">
        <f>'Production Log'!Y968</f>
        <v/>
      </c>
      <c r="G968" s="0">
        <f>'Production Log'!Z968</f>
        <v/>
      </c>
      <c r="H968" s="0">
        <f>'Production Log'!C968</f>
        <v/>
      </c>
      <c r="I968" s="0">
        <f>IF(B968="Sold", "yes", IF(LEN(F968)&gt;1,IF(LEN(G968)&gt;1,IF(LEN(E968)&gt;1,IF(LEN(D968)&gt;1,"yes","no"),"no"),"no") ,"no"))</f>
        <v/>
      </c>
      <c r="J968" s="0">
        <f>IF(B968="Issues","yes", IF(B968="Cosmetic Issue", "yes", IF(B968="Perf Issue", "yes","")))</f>
        <v/>
      </c>
      <c r="K968" s="0">
        <f>IF(B968="Dead", "yes","")</f>
        <v/>
      </c>
      <c r="L968" s="0">
        <f>IF(K968="yes", "Dead", IF(LEN(D968)&lt;2,"Loose", (IF(B968="Sold","Shipped",IF(I968="yes","Assembled","Bonded")))))</f>
        <v/>
      </c>
      <c r="M968" s="0">
        <f>if(L968="Shipped",L968, IF(L968="Loose", L968, if(J968="yes", CONCATENATE("Pending ", L968), IF(I968="yes", IF(B968="Internal", "Internal", L968), IF(L968="Bonded", L968, CONCATENATE(L968, " Bonded"))))))</f>
        <v/>
      </c>
      <c r="N968" s="0">
        <f>if(len(C968)&lt;2, "", if(H968="yes", "certified", IF(ISERROR(SEARCH("TE",C968)), "PMI", "TE")))</f>
        <v/>
      </c>
      <c r="O968" s="0">
        <f>IF(L968="Shipped",'Production Log'!K968,"")</f>
        <v/>
      </c>
      <c r="P968" s="0">
        <f>IF(ISERROR(SEARCH("Bonded", M968)), CONCATENATE(M968," ", N968), M968)</f>
        <v/>
      </c>
      <c r="Q968" s="0" t="s">
        <v>165</v>
      </c>
      <c r="R968" s="0">
        <f>'Production Log'!L968</f>
        <v/>
      </c>
      <c r="S968" s="0" t="s">
        <v>221</v>
      </c>
      <c r="T968" s="0">
        <f>'Production Log'!M968</f>
        <v/>
      </c>
      <c r="U968" s="204">
        <f>'Production Log'!K968</f>
        <v/>
      </c>
      <c r="V968" s="204" t="n"/>
    </row>
    <row r="969">
      <c r="A969" s="0">
        <f>'Production Log'!A969</f>
        <v/>
      </c>
      <c r="B969" s="0">
        <f>'Production Log'!B969</f>
        <v/>
      </c>
      <c r="C969" s="0">
        <f>'Production Log'!F969</f>
        <v/>
      </c>
      <c r="D969" s="0">
        <f>'Production Log'!W969</f>
        <v/>
      </c>
      <c r="E969" s="0">
        <f>'Production Log'!X969</f>
        <v/>
      </c>
      <c r="F969" s="0">
        <f>'Production Log'!Y969</f>
        <v/>
      </c>
      <c r="G969" s="0">
        <f>'Production Log'!Z969</f>
        <v/>
      </c>
      <c r="H969" s="0">
        <f>'Production Log'!C969</f>
        <v/>
      </c>
      <c r="I969" s="0">
        <f>IF(B969="Sold", "yes", IF(LEN(F969)&gt;1,IF(LEN(G969)&gt;1,IF(LEN(E969)&gt;1,IF(LEN(D969)&gt;1,"yes","no"),"no"),"no") ,"no"))</f>
        <v/>
      </c>
      <c r="J969" s="0">
        <f>IF(B969="Issues","yes", IF(B969="Cosmetic Issue", "yes", IF(B969="Perf Issue", "yes","")))</f>
        <v/>
      </c>
      <c r="K969" s="0">
        <f>IF(B969="Dead", "yes","")</f>
        <v/>
      </c>
      <c r="L969" s="0">
        <f>IF(K969="yes", "Dead", IF(LEN(D969)&lt;2,"Loose", (IF(B969="Sold","Shipped",IF(I969="yes","Assembled","Bonded")))))</f>
        <v/>
      </c>
      <c r="M969" s="0">
        <f>if(L969="Shipped",L969, IF(L969="Loose", L969, if(J969="yes", CONCATENATE("Pending ", L969), IF(I969="yes", IF(B969="Internal", "Internal", L969), IF(L969="Bonded", L969, CONCATENATE(L969, " Bonded"))))))</f>
        <v/>
      </c>
      <c r="N969" s="0">
        <f>if(len(C969)&lt;2, "", if(H969="yes", "certified", IF(ISERROR(SEARCH("TE",C969)), "PMI", "TE")))</f>
        <v/>
      </c>
      <c r="O969" s="0">
        <f>IF(L969="Shipped",'Production Log'!K969,"")</f>
        <v/>
      </c>
      <c r="P969" s="0">
        <f>IF(ISERROR(SEARCH("Bonded", M969)), CONCATENATE(M969," ", N969), M969)</f>
        <v/>
      </c>
      <c r="Q969" s="0" t="s">
        <v>228</v>
      </c>
      <c r="R969" s="0">
        <f>'Production Log'!L969</f>
        <v/>
      </c>
      <c r="S969" s="0" t="n"/>
      <c r="T969" s="0">
        <f>'Production Log'!M969</f>
        <v/>
      </c>
      <c r="U969" s="204">
        <f>'Production Log'!K969</f>
        <v/>
      </c>
      <c r="W969" s="0" t="s">
        <v>229</v>
      </c>
    </row>
    <row r="970">
      <c r="A970" s="0">
        <f>'Production Log'!A970</f>
        <v/>
      </c>
      <c r="B970" s="0">
        <f>'Production Log'!B970</f>
        <v/>
      </c>
      <c r="C970" s="0">
        <f>'Production Log'!F970</f>
        <v/>
      </c>
      <c r="D970" s="0">
        <f>'Production Log'!W970</f>
        <v/>
      </c>
      <c r="E970" s="0">
        <f>'Production Log'!X970</f>
        <v/>
      </c>
      <c r="F970" s="0">
        <f>'Production Log'!Y970</f>
        <v/>
      </c>
      <c r="G970" s="0">
        <f>'Production Log'!Z970</f>
        <v/>
      </c>
      <c r="H970" s="0">
        <f>'Production Log'!C970</f>
        <v/>
      </c>
      <c r="I970" s="0">
        <f>IF(B970="Sold", "yes", IF(LEN(F970)&gt;1,IF(LEN(G970)&gt;1,IF(LEN(E970)&gt;1,IF(LEN(D970)&gt;1,"yes","no"),"no"),"no") ,"no"))</f>
        <v/>
      </c>
      <c r="J970" s="0">
        <f>IF(B970="Issues","yes", IF(B970="Cosmetic Issue", "yes", IF(B970="Perf Issue", "yes","")))</f>
        <v/>
      </c>
      <c r="K970" s="0">
        <f>IF(B970="Dead", "yes","")</f>
        <v/>
      </c>
      <c r="L970" s="0">
        <f>IF(K970="yes", "Dead", IF(LEN(D970)&lt;2,"Loose", (IF(B970="Sold","Shipped",IF(I970="yes","Assembled","Bonded")))))</f>
        <v/>
      </c>
      <c r="M970" s="0">
        <f>if(L970="Shipped",L970, IF(L970="Loose", L970, if(J970="yes", CONCATENATE("Pending ", L970), IF(I970="yes", IF(B970="Internal", "Internal", L970), IF(L970="Bonded", L970, CONCATENATE(L970, " Bonded"))))))</f>
        <v/>
      </c>
      <c r="N970" s="0">
        <f>if(len(C970)&lt;2, "", if(H970="yes", "certified", IF(ISERROR(SEARCH("TE",C970)), "PMI", "TE")))</f>
        <v/>
      </c>
      <c r="O970" s="0">
        <f>IF(L970="Shipped",'Production Log'!K970,"")</f>
        <v/>
      </c>
      <c r="P970" s="0">
        <f>IF(ISERROR(SEARCH("Bonded", M970)), CONCATENATE(M970," ", N970), M970)</f>
        <v/>
      </c>
      <c r="Q970" s="0" t="s">
        <v>228</v>
      </c>
      <c r="R970" s="0">
        <f>'Production Log'!L970</f>
        <v/>
      </c>
      <c r="S970" s="0" t="s">
        <v>224</v>
      </c>
      <c r="T970" s="0">
        <f>'Production Log'!M970</f>
        <v/>
      </c>
      <c r="U970" s="204">
        <f>'Production Log'!K970</f>
        <v/>
      </c>
      <c r="V970" s="204" t="s">
        <v>230</v>
      </c>
      <c r="Y970" s="0" t="s">
        <v>231</v>
      </c>
    </row>
    <row r="971">
      <c r="A971" s="0">
        <f>'Production Log'!A971</f>
        <v/>
      </c>
      <c r="B971" s="0">
        <f>'Production Log'!B971</f>
        <v/>
      </c>
      <c r="C971" s="0">
        <f>'Production Log'!F971</f>
        <v/>
      </c>
      <c r="D971" s="0">
        <f>'Production Log'!W971</f>
        <v/>
      </c>
      <c r="E971" s="0">
        <f>'Production Log'!X971</f>
        <v/>
      </c>
      <c r="F971" s="0">
        <f>'Production Log'!Y971</f>
        <v/>
      </c>
      <c r="G971" s="0">
        <f>'Production Log'!Z971</f>
        <v/>
      </c>
      <c r="H971" s="0">
        <f>'Production Log'!C971</f>
        <v/>
      </c>
      <c r="I971" s="0">
        <f>IF(B971="Sold", "yes", IF(LEN(F971)&gt;1,IF(LEN(G971)&gt;1,IF(LEN(E971)&gt;1,IF(LEN(D971)&gt;1,"yes","no"),"no"),"no") ,"no"))</f>
        <v/>
      </c>
      <c r="J971" s="0">
        <f>IF(B971="Issues","yes", IF(B971="Cosmetic Issue", "yes", IF(B971="Perf Issue", "yes","")))</f>
        <v/>
      </c>
      <c r="K971" s="0">
        <f>IF(B971="Dead", "yes","")</f>
        <v/>
      </c>
      <c r="L971" s="0">
        <f>IF(K971="yes", "Dead", IF(LEN(D971)&lt;2,"Loose", (IF(B971="Sold","Shipped",IF(I971="yes","Assembled","Bonded")))))</f>
        <v/>
      </c>
      <c r="M971" s="0">
        <f>if(L971="Shipped",L971, IF(L971="Loose", L971, if(J971="yes", CONCATENATE("Pending ", L971), IF(I971="yes", IF(B971="Internal", "Internal", L971), IF(L971="Bonded", L971, CONCATENATE(L971, " Bonded"))))))</f>
        <v/>
      </c>
      <c r="N971" s="0">
        <f>if(len(C971)&lt;2, "", if(H971="yes", "certified", IF(ISERROR(SEARCH("TE",C971)), "PMI", "TE")))</f>
        <v/>
      </c>
      <c r="O971" s="0">
        <f>IF(L971="Shipped",'Production Log'!K971,"")</f>
        <v/>
      </c>
      <c r="P971" s="0">
        <f>IF(ISERROR(SEARCH("Bonded", M971)), CONCATENATE(M971," ", N971), M971)</f>
        <v/>
      </c>
      <c r="Q971" s="0" t="s">
        <v>228</v>
      </c>
      <c r="R971" s="0">
        <f>'Production Log'!L971</f>
        <v/>
      </c>
      <c r="S971" s="0" t="s">
        <v>224</v>
      </c>
      <c r="T971" s="0">
        <f>'Production Log'!M971</f>
        <v/>
      </c>
      <c r="U971" s="204">
        <f>'Production Log'!K971</f>
        <v/>
      </c>
      <c r="V971" s="204" t="s">
        <v>230</v>
      </c>
      <c r="Y971" s="0" t="s">
        <v>231</v>
      </c>
    </row>
    <row r="972">
      <c r="A972" s="0">
        <f>'Production Log'!A972</f>
        <v/>
      </c>
      <c r="B972" s="0">
        <f>'Production Log'!B972</f>
        <v/>
      </c>
      <c r="C972" s="0">
        <f>'Production Log'!F972</f>
        <v/>
      </c>
      <c r="D972" s="0">
        <f>'Production Log'!W972</f>
        <v/>
      </c>
      <c r="E972" s="0">
        <f>'Production Log'!X972</f>
        <v/>
      </c>
      <c r="F972" s="0">
        <f>'Production Log'!Y972</f>
        <v/>
      </c>
      <c r="G972" s="0">
        <f>'Production Log'!Z972</f>
        <v/>
      </c>
      <c r="H972" s="0">
        <f>'Production Log'!C972</f>
        <v/>
      </c>
      <c r="I972" s="0">
        <f>IF(B972="Sold", "yes", IF(LEN(F972)&gt;1,IF(LEN(G972)&gt;1,IF(LEN(E972)&gt;1,IF(LEN(D972)&gt;1,"yes","no"),"no"),"no") ,"no"))</f>
        <v/>
      </c>
      <c r="J972" s="0">
        <f>IF(B972="Issues","yes", IF(B972="Cosmetic Issue", "yes", IF(B972="Perf Issue", "yes","")))</f>
        <v/>
      </c>
      <c r="K972" s="0">
        <f>IF(B972="Dead", "yes","")</f>
        <v/>
      </c>
      <c r="L972" s="0">
        <f>IF(K972="yes", "Dead", IF(LEN(D972)&lt;2,"Loose", (IF(B972="Sold","Shipped",IF(I972="yes","Assembled","Bonded")))))</f>
        <v/>
      </c>
      <c r="M972" s="0">
        <f>if(L972="Shipped",L972, IF(L972="Loose", L972, if(J972="yes", CONCATENATE("Pending ", L972), IF(I972="yes", IF(B972="Internal", "Internal", L972), IF(L972="Bonded", L972, CONCATENATE(L972, " Bonded"))))))</f>
        <v/>
      </c>
      <c r="N972" s="0">
        <f>if(len(C972)&lt;2, "", if(H972="yes", "certified", IF(ISERROR(SEARCH("TE",C972)), "PMI", "TE")))</f>
        <v/>
      </c>
      <c r="O972" s="0">
        <f>IF(L972="Shipped",'Production Log'!K972,"")</f>
        <v/>
      </c>
      <c r="P972" s="0">
        <f>IF(ISERROR(SEARCH("Bonded", M972)), CONCATENATE(M972," ", N972), M972)</f>
        <v/>
      </c>
      <c r="Q972" s="0" t="s">
        <v>228</v>
      </c>
      <c r="R972" s="0">
        <f>'Production Log'!L972</f>
        <v/>
      </c>
      <c r="S972" s="0" t="s">
        <v>224</v>
      </c>
      <c r="T972" s="0">
        <f>'Production Log'!M972</f>
        <v/>
      </c>
      <c r="U972" s="204">
        <f>'Production Log'!K972</f>
        <v/>
      </c>
      <c r="V972" s="204" t="s">
        <v>230</v>
      </c>
      <c r="Y972" s="0" t="s">
        <v>231</v>
      </c>
    </row>
    <row r="973">
      <c r="A973" s="0">
        <f>'Production Log'!A973</f>
        <v/>
      </c>
      <c r="B973" s="0">
        <f>'Production Log'!B973</f>
        <v/>
      </c>
      <c r="C973" s="0">
        <f>'Production Log'!F973</f>
        <v/>
      </c>
      <c r="D973" s="0">
        <f>'Production Log'!W973</f>
        <v/>
      </c>
      <c r="E973" s="0">
        <f>'Production Log'!X973</f>
        <v/>
      </c>
      <c r="F973" s="0">
        <f>'Production Log'!Y973</f>
        <v/>
      </c>
      <c r="G973" s="0">
        <f>'Production Log'!Z973</f>
        <v/>
      </c>
      <c r="H973" s="0">
        <f>'Production Log'!C973</f>
        <v/>
      </c>
      <c r="I973" s="0">
        <f>IF(B973="Sold", "yes", IF(LEN(F973)&gt;1,IF(LEN(G973)&gt;1,IF(LEN(E973)&gt;1,IF(LEN(D973)&gt;1,"yes","no"),"no"),"no") ,"no"))</f>
        <v/>
      </c>
      <c r="J973" s="0">
        <f>IF(B973="Issues","yes", IF(B973="Cosmetic Issue", "yes", IF(B973="Perf Issue", "yes","")))</f>
        <v/>
      </c>
      <c r="K973" s="0">
        <f>IF(B973="Dead", "yes","")</f>
        <v/>
      </c>
      <c r="L973" s="0">
        <f>IF(K973="yes", "Dead", IF(LEN(D973)&lt;2,"Loose", (IF(B973="Sold","Shipped",IF(I973="yes","Assembled","Bonded")))))</f>
        <v/>
      </c>
      <c r="M973" s="0">
        <f>if(L973="Shipped",L973, IF(L973="Loose", L973, if(J973="yes", CONCATENATE("Pending ", L973), IF(I973="yes", IF(B973="Internal", "Internal", L973), IF(L973="Bonded", L973, CONCATENATE(L973, " Bonded"))))))</f>
        <v/>
      </c>
      <c r="N973" s="0">
        <f>if(len(C973)&lt;2, "", if(H973="yes", "certified", IF(ISERROR(SEARCH("TE",C973)), "PMI", "TE")))</f>
        <v/>
      </c>
      <c r="O973" s="0">
        <f>IF(L973="Shipped",'Production Log'!K973,"")</f>
        <v/>
      </c>
      <c r="P973" s="0">
        <f>IF(ISERROR(SEARCH("Bonded", M973)), CONCATENATE(M973," ", N973), M973)</f>
        <v/>
      </c>
      <c r="Q973" s="0" t="s">
        <v>228</v>
      </c>
      <c r="R973" s="0">
        <f>'Production Log'!L973</f>
        <v/>
      </c>
      <c r="T973" s="0">
        <f>'Production Log'!M973</f>
        <v/>
      </c>
      <c r="U973" s="204">
        <f>'Production Log'!K973</f>
        <v/>
      </c>
      <c r="W973" s="0" t="s">
        <v>229</v>
      </c>
      <c r="Y973" s="0" t="n"/>
    </row>
    <row r="974">
      <c r="A974" s="0">
        <f>'Production Log'!A974</f>
        <v/>
      </c>
      <c r="B974" s="0">
        <f>'Production Log'!B974</f>
        <v/>
      </c>
      <c r="C974" s="0">
        <f>'Production Log'!F974</f>
        <v/>
      </c>
      <c r="D974" s="0">
        <f>'Production Log'!W974</f>
        <v/>
      </c>
      <c r="E974" s="0">
        <f>'Production Log'!X974</f>
        <v/>
      </c>
      <c r="F974" s="0">
        <f>'Production Log'!Y974</f>
        <v/>
      </c>
      <c r="G974" s="0">
        <f>'Production Log'!Z974</f>
        <v/>
      </c>
      <c r="H974" s="0">
        <f>'Production Log'!C974</f>
        <v/>
      </c>
      <c r="I974" s="0">
        <f>IF(B974="Sold", "yes", IF(LEN(F974)&gt;1,IF(LEN(G974)&gt;1,IF(LEN(E974)&gt;1,IF(LEN(D974)&gt;1,"yes","no"),"no"),"no") ,"no"))</f>
        <v/>
      </c>
      <c r="J974" s="0">
        <f>IF(B974="Issues","yes", IF(B974="Cosmetic Issue", "yes", IF(B974="Perf Issue", "yes","")))</f>
        <v/>
      </c>
      <c r="K974" s="0">
        <f>IF(B974="Dead", "yes","")</f>
        <v/>
      </c>
      <c r="L974" s="0">
        <f>IF(K974="yes", "Dead", IF(LEN(D974)&lt;2,"Loose", (IF(B974="Sold","Shipped",IF(I974="yes","Assembled","Bonded")))))</f>
        <v/>
      </c>
      <c r="M974" s="0">
        <f>if(L974="Shipped",L974, IF(L974="Loose", L974, if(J974="yes", CONCATENATE("Pending ", L974), IF(I974="yes", IF(B974="Internal", "Internal", L974), IF(L974="Bonded", L974, CONCATENATE(L974, " Bonded"))))))</f>
        <v/>
      </c>
      <c r="N974" s="0">
        <f>if(len(C974)&lt;2, "", if(H974="yes", "certified", IF(ISERROR(SEARCH("TE",C974)), "PMI", "TE")))</f>
        <v/>
      </c>
      <c r="O974" s="0">
        <f>IF(L974="Shipped",'Production Log'!K974,"")</f>
        <v/>
      </c>
      <c r="P974" s="0">
        <f>IF(ISERROR(SEARCH("Bonded", M974)), CONCATENATE(M974," ", N974), M974)</f>
        <v/>
      </c>
      <c r="Q974" s="0" t="s">
        <v>228</v>
      </c>
      <c r="R974" s="0">
        <f>'Production Log'!L974</f>
        <v/>
      </c>
      <c r="S974" s="0" t="s">
        <v>224</v>
      </c>
      <c r="T974" s="0">
        <f>'Production Log'!M974</f>
        <v/>
      </c>
      <c r="U974" s="204">
        <f>'Production Log'!K974</f>
        <v/>
      </c>
      <c r="V974" s="204" t="s">
        <v>230</v>
      </c>
      <c r="Y974" s="0" t="s">
        <v>231</v>
      </c>
    </row>
    <row r="975">
      <c r="A975" s="0">
        <f>'Production Log'!A975</f>
        <v/>
      </c>
      <c r="B975" s="0">
        <f>'Production Log'!B975</f>
        <v/>
      </c>
      <c r="C975" s="0">
        <f>'Production Log'!F975</f>
        <v/>
      </c>
      <c r="D975" s="0">
        <f>'Production Log'!W975</f>
        <v/>
      </c>
      <c r="E975" s="0">
        <f>'Production Log'!X975</f>
        <v/>
      </c>
      <c r="F975" s="0">
        <f>'Production Log'!Y975</f>
        <v/>
      </c>
      <c r="G975" s="0">
        <f>'Production Log'!Z975</f>
        <v/>
      </c>
      <c r="H975" s="0">
        <f>'Production Log'!C975</f>
        <v/>
      </c>
      <c r="I975" s="0">
        <f>IF(B975="Sold", "yes", IF(LEN(F975)&gt;1,IF(LEN(G975)&gt;1,IF(LEN(E975)&gt;1,IF(LEN(D975)&gt;1,"yes","no"),"no"),"no") ,"no"))</f>
        <v/>
      </c>
      <c r="J975" s="0">
        <f>IF(B975="Issues","yes", IF(B975="Cosmetic Issue", "yes", IF(B975="Perf Issue", "yes","")))</f>
        <v/>
      </c>
      <c r="K975" s="0">
        <f>IF(B975="Dead", "yes","")</f>
        <v/>
      </c>
      <c r="L975" s="0">
        <f>IF(K975="yes", "Dead", IF(LEN(D975)&lt;2,"Loose", (IF(B975="Sold","Shipped",IF(I975="yes","Assembled","Bonded")))))</f>
        <v/>
      </c>
      <c r="M975" s="0">
        <f>if(L975="Shipped",L975, IF(L975="Loose", L975, if(J975="yes", CONCATENATE("Pending ", L975), IF(I975="yes", IF(B975="Internal", "Internal", L975), IF(L975="Bonded", L975, CONCATENATE(L975, " Bonded"))))))</f>
        <v/>
      </c>
      <c r="N975" s="0">
        <f>if(len(C975)&lt;2, "", if(H975="yes", "certified", IF(ISERROR(SEARCH("TE",C975)), "PMI", "TE")))</f>
        <v/>
      </c>
      <c r="O975" s="0">
        <f>IF(L975="Shipped",'Production Log'!K975,"")</f>
        <v/>
      </c>
      <c r="P975" s="0">
        <f>IF(ISERROR(SEARCH("Bonded", M975)), CONCATENATE(M975," ", N975), M975)</f>
        <v/>
      </c>
      <c r="Q975" s="0" t="s">
        <v>228</v>
      </c>
      <c r="R975" s="0">
        <f>'Production Log'!L975</f>
        <v/>
      </c>
      <c r="S975" s="0" t="s">
        <v>224</v>
      </c>
      <c r="T975" s="0">
        <f>'Production Log'!M975</f>
        <v/>
      </c>
      <c r="U975" s="204">
        <f>'Production Log'!K975</f>
        <v/>
      </c>
      <c r="V975" s="204" t="n">
        <v>98006449</v>
      </c>
    </row>
    <row r="976">
      <c r="A976" s="0">
        <f>'Production Log'!A976</f>
        <v/>
      </c>
      <c r="B976" s="0">
        <f>'Production Log'!B976</f>
        <v/>
      </c>
      <c r="C976" s="0">
        <f>'Production Log'!F976</f>
        <v/>
      </c>
      <c r="D976" s="0">
        <f>'Production Log'!W976</f>
        <v/>
      </c>
      <c r="E976" s="0">
        <f>'Production Log'!X976</f>
        <v/>
      </c>
      <c r="F976" s="0">
        <f>'Production Log'!Y976</f>
        <v/>
      </c>
      <c r="G976" s="0">
        <f>'Production Log'!Z976</f>
        <v/>
      </c>
      <c r="H976" s="0">
        <f>'Production Log'!C976</f>
        <v/>
      </c>
      <c r="I976" s="0">
        <f>IF(B976="Sold", "yes", IF(LEN(F976)&gt;1,IF(LEN(G976)&gt;1,IF(LEN(E976)&gt;1,IF(LEN(D976)&gt;1,"yes","no"),"no"),"no") ,"no"))</f>
        <v/>
      </c>
      <c r="J976" s="0">
        <f>IF(B976="Issues","yes", IF(B976="Cosmetic Issue", "yes", IF(B976="Perf Issue", "yes","")))</f>
        <v/>
      </c>
      <c r="K976" s="0">
        <f>IF(B976="Dead", "yes","")</f>
        <v/>
      </c>
      <c r="L976" s="0">
        <f>IF(K976="yes", "Dead", IF(LEN(D976)&lt;2,"Loose", (IF(B976="Sold","Shipped",IF(I976="yes","Assembled","Bonded")))))</f>
        <v/>
      </c>
      <c r="M976" s="0">
        <f>if(L976="Shipped",L976, IF(L976="Loose", L976, if(J976="yes", CONCATENATE("Pending ", L976), IF(I976="yes", IF(B976="Internal", "Internal", L976), IF(L976="Bonded", L976, CONCATENATE(L976, " Bonded"))))))</f>
        <v/>
      </c>
      <c r="N976" s="0">
        <f>if(len(C976)&lt;2, "", if(H976="yes", "certified", IF(ISERROR(SEARCH("TE",C976)), "PMI", "TE")))</f>
        <v/>
      </c>
      <c r="O976" s="0">
        <f>IF(L976="Shipped",'Production Log'!K976,"")</f>
        <v/>
      </c>
      <c r="P976" s="0">
        <f>IF(ISERROR(SEARCH("Bonded", M976)), CONCATENATE(M976," ", N976), M976)</f>
        <v/>
      </c>
      <c r="Q976" s="0" t="s">
        <v>228</v>
      </c>
      <c r="R976" s="0">
        <f>'Production Log'!L976</f>
        <v/>
      </c>
      <c r="S976" s="0" t="s">
        <v>224</v>
      </c>
      <c r="T976" s="0">
        <f>'Production Log'!M976</f>
        <v/>
      </c>
      <c r="U976" s="204">
        <f>'Production Log'!K976</f>
        <v/>
      </c>
      <c r="V976" s="204" t="s">
        <v>230</v>
      </c>
      <c r="Y976" s="0" t="s">
        <v>231</v>
      </c>
    </row>
    <row r="977">
      <c r="A977" s="0">
        <f>'Production Log'!A977</f>
        <v/>
      </c>
      <c r="B977" s="0">
        <f>'Production Log'!B977</f>
        <v/>
      </c>
      <c r="C977" s="0">
        <f>'Production Log'!F977</f>
        <v/>
      </c>
      <c r="D977" s="0">
        <f>'Production Log'!W977</f>
        <v/>
      </c>
      <c r="E977" s="0">
        <f>'Production Log'!X977</f>
        <v/>
      </c>
      <c r="F977" s="0">
        <f>'Production Log'!Y977</f>
        <v/>
      </c>
      <c r="G977" s="0">
        <f>'Production Log'!Z977</f>
        <v/>
      </c>
      <c r="H977" s="0">
        <f>'Production Log'!C977</f>
        <v/>
      </c>
      <c r="I977" s="0">
        <f>IF(B977="Sold", "yes", IF(LEN(F977)&gt;1,IF(LEN(G977)&gt;1,IF(LEN(E977)&gt;1,IF(LEN(D977)&gt;1,"yes","no"),"no"),"no") ,"no"))</f>
        <v/>
      </c>
      <c r="J977" s="0">
        <f>IF(B977="Issues","yes", IF(B977="Cosmetic Issue", "yes", IF(B977="Perf Issue", "yes","")))</f>
        <v/>
      </c>
      <c r="K977" s="0">
        <f>IF(B977="Dead", "yes","")</f>
        <v/>
      </c>
      <c r="L977" s="0">
        <f>IF(K977="yes", "Dead", IF(LEN(D977)&lt;2,"Loose", (IF(B977="Sold","Shipped",IF(I977="yes","Assembled","Bonded")))))</f>
        <v/>
      </c>
      <c r="M977" s="0">
        <f>if(L977="Shipped",L977, IF(L977="Loose", L977, if(J977="yes", CONCATENATE("Pending ", L977), IF(I977="yes", IF(B977="Internal", "Internal", L977), IF(L977="Bonded", L977, CONCATENATE(L977, " Bonded"))))))</f>
        <v/>
      </c>
      <c r="N977" s="0">
        <f>if(len(C977)&lt;2, "", if(H977="yes", "certified", IF(ISERROR(SEARCH("TE",C977)), "PMI", "TE")))</f>
        <v/>
      </c>
      <c r="O977" s="0">
        <f>IF(L977="Shipped",'Production Log'!K977,"")</f>
        <v/>
      </c>
      <c r="P977" s="0">
        <f>IF(ISERROR(SEARCH("Bonded", M977)), CONCATENATE(M977," ", N977), M977)</f>
        <v/>
      </c>
      <c r="Q977" s="0" t="s">
        <v>228</v>
      </c>
      <c r="R977" s="0">
        <f>'Production Log'!L977</f>
        <v/>
      </c>
      <c r="S977" s="0" t="s">
        <v>232</v>
      </c>
      <c r="T977" s="0">
        <f>'Production Log'!M977</f>
        <v/>
      </c>
      <c r="U977" s="204">
        <f>'Production Log'!K977</f>
        <v/>
      </c>
      <c r="V977" s="204" t="s">
        <v>233</v>
      </c>
    </row>
    <row r="978">
      <c r="A978" s="0">
        <f>'Production Log'!A978</f>
        <v/>
      </c>
      <c r="B978" s="0">
        <f>'Production Log'!B978</f>
        <v/>
      </c>
      <c r="C978" s="0">
        <f>'Production Log'!F978</f>
        <v/>
      </c>
      <c r="D978" s="0">
        <f>'Production Log'!W978</f>
        <v/>
      </c>
      <c r="E978" s="0">
        <f>'Production Log'!X978</f>
        <v/>
      </c>
      <c r="F978" s="0">
        <f>'Production Log'!Y978</f>
        <v/>
      </c>
      <c r="G978" s="0">
        <f>'Production Log'!Z978</f>
        <v/>
      </c>
      <c r="H978" s="0">
        <f>'Production Log'!C978</f>
        <v/>
      </c>
      <c r="I978" s="0">
        <f>IF(B978="Sold", "yes", IF(LEN(F978)&gt;1,IF(LEN(G978)&gt;1,IF(LEN(E978)&gt;1,IF(LEN(D978)&gt;1,"yes","no"),"no"),"no") ,"no"))</f>
        <v/>
      </c>
      <c r="J978" s="0">
        <f>IF(B978="Issues","yes", IF(B978="Cosmetic Issue", "yes", IF(B978="Perf Issue", "yes","")))</f>
        <v/>
      </c>
      <c r="K978" s="0">
        <f>IF(B978="Dead", "yes","")</f>
        <v/>
      </c>
      <c r="L978" s="0">
        <f>IF(K978="yes", "Dead", IF(LEN(D978)&lt;2,"Loose", (IF(B978="Sold","Shipped",IF(I978="yes","Assembled","Bonded")))))</f>
        <v/>
      </c>
      <c r="M978" s="0">
        <f>if(L978="Shipped",L978, IF(L978="Loose", L978, if(J978="yes", CONCATENATE("Pending ", L978), IF(I978="yes", IF(B978="Internal", "Internal", L978), IF(L978="Bonded", L978, CONCATENATE(L978, " Bonded"))))))</f>
        <v/>
      </c>
      <c r="N978" s="0">
        <f>if(len(C978)&lt;2, "", if(H978="yes", "certified", IF(ISERROR(SEARCH("TE",C978)), "PMI", "TE")))</f>
        <v/>
      </c>
      <c r="O978" s="0">
        <f>IF(L978="Shipped",'Production Log'!K978,"")</f>
        <v/>
      </c>
      <c r="P978" s="0">
        <f>IF(ISERROR(SEARCH("Bonded", M978)), CONCATENATE(M978," ", N978), M978)</f>
        <v/>
      </c>
      <c r="Q978" s="0" t="s">
        <v>228</v>
      </c>
      <c r="R978" s="0">
        <f>'Production Log'!L978</f>
        <v/>
      </c>
      <c r="S978" s="0" t="s">
        <v>224</v>
      </c>
      <c r="T978" s="0">
        <f>'Production Log'!M978</f>
        <v/>
      </c>
      <c r="U978" s="204">
        <f>'Production Log'!K978</f>
        <v/>
      </c>
    </row>
    <row r="979">
      <c r="A979" s="0">
        <f>'Production Log'!A979</f>
        <v/>
      </c>
      <c r="B979" s="0">
        <f>'Production Log'!B979</f>
        <v/>
      </c>
      <c r="C979" s="0">
        <f>'Production Log'!F979</f>
        <v/>
      </c>
      <c r="D979" s="0">
        <f>'Production Log'!W979</f>
        <v/>
      </c>
      <c r="E979" s="0">
        <f>'Production Log'!X979</f>
        <v/>
      </c>
      <c r="F979" s="0">
        <f>'Production Log'!Y979</f>
        <v/>
      </c>
      <c r="G979" s="0">
        <f>'Production Log'!Z979</f>
        <v/>
      </c>
      <c r="H979" s="0">
        <f>'Production Log'!C979</f>
        <v/>
      </c>
      <c r="I979" s="0">
        <f>IF(B979="Sold", "yes", IF(LEN(F979)&gt;1,IF(LEN(G979)&gt;1,IF(LEN(E979)&gt;1,IF(LEN(D979)&gt;1,"yes","no"),"no"),"no") ,"no"))</f>
        <v/>
      </c>
      <c r="J979" s="0">
        <f>IF(B979="Issues","yes", IF(B979="Cosmetic Issue", "yes", IF(B979="Perf Issue", "yes","")))</f>
        <v/>
      </c>
      <c r="K979" s="0">
        <f>IF(B979="Dead", "yes","")</f>
        <v/>
      </c>
      <c r="L979" s="0">
        <f>IF(K979="yes", "Dead", IF(LEN(D979)&lt;2,"Loose", (IF(B979="Sold","Shipped",IF(I979="yes","Assembled","Bonded")))))</f>
        <v/>
      </c>
      <c r="M979" s="0">
        <f>if(L979="Shipped",L979, IF(L979="Loose", L979, if(J979="yes", CONCATENATE("Pending ", L979), IF(I979="yes", IF(B979="Internal", "Internal", L979), IF(L979="Bonded", L979, CONCATENATE(L979, " Bonded"))))))</f>
        <v/>
      </c>
      <c r="N979" s="0">
        <f>if(len(C979)&lt;2, "", if(H979="yes", "certified", IF(ISERROR(SEARCH("TE",C979)), "PMI", "TE")))</f>
        <v/>
      </c>
      <c r="O979" s="0">
        <f>IF(L979="Shipped",'Production Log'!K979,"")</f>
        <v/>
      </c>
      <c r="P979" s="0">
        <f>IF(ISERROR(SEARCH("Bonded", M979)), CONCATENATE(M979," ", N979), M979)</f>
        <v/>
      </c>
      <c r="Q979" s="0" t="s">
        <v>228</v>
      </c>
      <c r="R979" s="0">
        <f>'Production Log'!L979</f>
        <v/>
      </c>
      <c r="S979" s="0" t="s">
        <v>224</v>
      </c>
      <c r="T979" s="0">
        <f>'Production Log'!M979</f>
        <v/>
      </c>
      <c r="U979" s="204">
        <f>'Production Log'!K979</f>
        <v/>
      </c>
      <c r="V979" s="204" t="s">
        <v>230</v>
      </c>
      <c r="Y979" s="0" t="s">
        <v>231</v>
      </c>
    </row>
    <row r="980">
      <c r="A980" s="0">
        <f>'Production Log'!A980</f>
        <v/>
      </c>
      <c r="B980" s="0">
        <f>'Production Log'!B980</f>
        <v/>
      </c>
      <c r="C980" s="0">
        <f>'Production Log'!F980</f>
        <v/>
      </c>
      <c r="D980" s="0">
        <f>'Production Log'!W980</f>
        <v/>
      </c>
      <c r="E980" s="0">
        <f>'Production Log'!X980</f>
        <v/>
      </c>
      <c r="F980" s="0">
        <f>'Production Log'!Y980</f>
        <v/>
      </c>
      <c r="G980" s="0">
        <f>'Production Log'!Z980</f>
        <v/>
      </c>
      <c r="H980" s="0">
        <f>'Production Log'!C980</f>
        <v/>
      </c>
      <c r="I980" s="0">
        <f>IF(B980="Sold", "yes", IF(LEN(F980)&gt;1,IF(LEN(G980)&gt;1,IF(LEN(E980)&gt;1,IF(LEN(D980)&gt;1,"yes","no"),"no"),"no") ,"no"))</f>
        <v/>
      </c>
      <c r="J980" s="0">
        <f>IF(B980="Issues","yes", IF(B980="Cosmetic Issue", "yes", IF(B980="Perf Issue", "yes","")))</f>
        <v/>
      </c>
      <c r="K980" s="0">
        <f>IF(B980="Dead", "yes","")</f>
        <v/>
      </c>
      <c r="L980" s="0">
        <f>IF(K980="yes", "Dead", IF(LEN(D980)&lt;2,"Loose", (IF(B980="Sold","Shipped",IF(I980="yes","Assembled","Bonded")))))</f>
        <v/>
      </c>
      <c r="M980" s="0">
        <f>if(L980="Shipped",L980, IF(L980="Loose", L980, if(J980="yes", CONCATENATE("Pending ", L980), IF(I980="yes", IF(B980="Internal", "Internal", L980), IF(L980="Bonded", L980, CONCATENATE(L980, " Bonded"))))))</f>
        <v/>
      </c>
      <c r="N980" s="0">
        <f>if(len(C980)&lt;2, "", if(H980="yes", "certified", IF(ISERROR(SEARCH("TE",C980)), "PMI", "TE")))</f>
        <v/>
      </c>
      <c r="O980" s="0">
        <f>IF(L980="Shipped",'Production Log'!K980,"")</f>
        <v/>
      </c>
      <c r="P980" s="0">
        <f>IF(ISERROR(SEARCH("Bonded", M980)), CONCATENATE(M980," ", N980), M980)</f>
        <v/>
      </c>
      <c r="Q980" s="0" t="s">
        <v>228</v>
      </c>
      <c r="R980" s="0">
        <f>'Production Log'!L980</f>
        <v/>
      </c>
      <c r="S980" s="0" t="s">
        <v>224</v>
      </c>
      <c r="T980" s="0">
        <f>'Production Log'!M980</f>
        <v/>
      </c>
      <c r="U980" s="204">
        <f>'Production Log'!K980</f>
        <v/>
      </c>
      <c r="V980" s="204" t="n">
        <v>98006448</v>
      </c>
    </row>
    <row r="981">
      <c r="A981" s="0">
        <f>'Production Log'!A981</f>
        <v/>
      </c>
      <c r="B981" s="0">
        <f>'Production Log'!B981</f>
        <v/>
      </c>
      <c r="C981" s="0">
        <f>'Production Log'!F981</f>
        <v/>
      </c>
      <c r="D981" s="0">
        <f>'Production Log'!W981</f>
        <v/>
      </c>
      <c r="E981" s="0">
        <f>'Production Log'!X981</f>
        <v/>
      </c>
      <c r="F981" s="0">
        <f>'Production Log'!Y981</f>
        <v/>
      </c>
      <c r="G981" s="0">
        <f>'Production Log'!Z981</f>
        <v/>
      </c>
      <c r="H981" s="0">
        <f>'Production Log'!C981</f>
        <v/>
      </c>
      <c r="I981" s="0">
        <f>IF(B981="Sold", "yes", IF(LEN(F981)&gt;1,IF(LEN(G981)&gt;1,IF(LEN(E981)&gt;1,IF(LEN(D981)&gt;1,"yes","no"),"no"),"no") ,"no"))</f>
        <v/>
      </c>
      <c r="J981" s="0">
        <f>IF(B981="Issues","yes", IF(B981="Cosmetic Issue", "yes", IF(B981="Perf Issue", "yes","")))</f>
        <v/>
      </c>
      <c r="K981" s="0">
        <f>IF(B981="Dead", "yes","")</f>
        <v/>
      </c>
      <c r="L981" s="0">
        <f>IF(K981="yes", "Dead", IF(LEN(D981)&lt;2,"Loose", (IF(B981="Sold","Shipped",IF(I981="yes","Assembled","Bonded")))))</f>
        <v/>
      </c>
      <c r="M981" s="0">
        <f>if(L981="Shipped",L981, IF(L981="Loose", L981, if(J981="yes", CONCATENATE("Pending ", L981), IF(I981="yes", IF(B981="Internal", "Internal", L981), IF(L981="Bonded", L981, CONCATENATE(L981, " Bonded"))))))</f>
        <v/>
      </c>
      <c r="N981" s="0">
        <f>if(len(C981)&lt;2, "", if(H981="yes", "certified", IF(ISERROR(SEARCH("TE",C981)), "PMI", "TE")))</f>
        <v/>
      </c>
      <c r="O981" s="0">
        <f>IF(L981="Shipped",'Production Log'!K981,"")</f>
        <v/>
      </c>
      <c r="P981" s="0">
        <f>IF(ISERROR(SEARCH("Bonded", M981)), CONCATENATE(M981," ", N981), M981)</f>
        <v/>
      </c>
      <c r="Q981" s="0" t="s">
        <v>228</v>
      </c>
      <c r="R981" s="0">
        <f>'Production Log'!L981</f>
        <v/>
      </c>
      <c r="S981" s="0" t="s">
        <v>224</v>
      </c>
      <c r="T981" s="0">
        <f>'Production Log'!M981</f>
        <v/>
      </c>
      <c r="U981" s="204">
        <f>'Production Log'!K981</f>
        <v/>
      </c>
      <c r="V981" s="204" t="s">
        <v>234</v>
      </c>
      <c r="Y981" s="0" t="s">
        <v>235</v>
      </c>
    </row>
    <row r="982">
      <c r="A982" s="0">
        <f>'Production Log'!A982</f>
        <v/>
      </c>
      <c r="B982" s="0">
        <f>'Production Log'!B982</f>
        <v/>
      </c>
      <c r="C982" s="0">
        <f>'Production Log'!F982</f>
        <v/>
      </c>
      <c r="D982" s="0">
        <f>'Production Log'!W982</f>
        <v/>
      </c>
      <c r="E982" s="0">
        <f>'Production Log'!X982</f>
        <v/>
      </c>
      <c r="F982" s="0">
        <f>'Production Log'!Y982</f>
        <v/>
      </c>
      <c r="G982" s="0">
        <f>'Production Log'!Z982</f>
        <v/>
      </c>
      <c r="H982" s="0">
        <f>'Production Log'!C982</f>
        <v/>
      </c>
      <c r="I982" s="0">
        <f>IF(B982="Sold", "yes", IF(LEN(F982)&gt;1,IF(LEN(G982)&gt;1,IF(LEN(E982)&gt;1,IF(LEN(D982)&gt;1,"yes","no"),"no"),"no") ,"no"))</f>
        <v/>
      </c>
      <c r="J982" s="0">
        <f>IF(B982="Issues","yes", IF(B982="Cosmetic Issue", "yes", IF(B982="Perf Issue", "yes","")))</f>
        <v/>
      </c>
      <c r="K982" s="0">
        <f>IF(B982="Dead", "yes","")</f>
        <v/>
      </c>
      <c r="L982" s="0">
        <f>IF(K982="yes", "Dead", IF(LEN(D982)&lt;2,"Loose", (IF(B982="Sold","Shipped",IF(I982="yes","Assembled","Bonded")))))</f>
        <v/>
      </c>
      <c r="M982" s="0">
        <f>if(L982="Shipped",L982, IF(L982="Loose", L982, if(J982="yes", CONCATENATE("Pending ", L982), IF(I982="yes", IF(B982="Internal", "Internal", L982), IF(L982="Bonded", L982, CONCATENATE(L982, " Bonded"))))))</f>
        <v/>
      </c>
      <c r="N982" s="0">
        <f>if(len(C982)&lt;2, "", if(H982="yes", "certified", IF(ISERROR(SEARCH("TE",C982)), "PMI", "TE")))</f>
        <v/>
      </c>
      <c r="O982" s="0">
        <f>IF(L982="Shipped",'Production Log'!K936,"")</f>
        <v/>
      </c>
      <c r="P982" s="0">
        <f>IF(ISERROR(SEARCH("Bonded", M982)), CONCATENATE(M982," ", N982), M982)</f>
        <v/>
      </c>
      <c r="Q982" s="0" t="s">
        <v>228</v>
      </c>
      <c r="R982" s="0">
        <f>'Production Log'!L982</f>
        <v/>
      </c>
      <c r="S982" s="0" t="s">
        <v>224</v>
      </c>
      <c r="T982" s="0">
        <f>'Production Log'!M982</f>
        <v/>
      </c>
      <c r="U982" s="204">
        <f>'Production Log'!K982</f>
        <v/>
      </c>
      <c r="V982" s="204" t="n">
        <v>98006449</v>
      </c>
    </row>
    <row r="983">
      <c r="A983" s="0">
        <f>'Production Log'!A983</f>
        <v/>
      </c>
      <c r="B983" s="0">
        <f>'Production Log'!B983</f>
        <v/>
      </c>
      <c r="C983" s="0">
        <f>'Production Log'!F983</f>
        <v/>
      </c>
      <c r="D983" s="0">
        <f>'Production Log'!W983</f>
        <v/>
      </c>
      <c r="E983" s="0">
        <f>'Production Log'!X983</f>
        <v/>
      </c>
      <c r="F983" s="0">
        <f>'Production Log'!Y983</f>
        <v/>
      </c>
      <c r="G983" s="0">
        <f>'Production Log'!Z983</f>
        <v/>
      </c>
      <c r="H983" s="0">
        <f>'Production Log'!C983</f>
        <v/>
      </c>
      <c r="I983" s="0">
        <f>IF(B983="Sold", "yes", IF(LEN(F983)&gt;1,IF(LEN(G983)&gt;1,IF(LEN(E983)&gt;1,IF(LEN(D983)&gt;1,"yes","no"),"no"),"no") ,"no"))</f>
        <v/>
      </c>
      <c r="J983" s="0">
        <f>IF(B983="Issues","yes", IF(B983="Cosmetic Issue", "yes", IF(B983="Perf Issue", "yes","")))</f>
        <v/>
      </c>
      <c r="K983" s="0">
        <f>IF(B983="Dead", "yes","")</f>
        <v/>
      </c>
      <c r="L983" s="0">
        <f>IF(K983="yes", "Dead", IF(LEN(D983)&lt;2,"Loose", (IF(B983="Sold","Shipped",IF(I983="yes","Assembled","Bonded")))))</f>
        <v/>
      </c>
      <c r="M983" s="0">
        <f>if(L983="Shipped",L983, IF(L983="Loose", L983, if(J983="yes", CONCATENATE("Pending ", L983), IF(I983="yes", IF(B983="Internal", "Internal", L983), IF(L983="Bonded", L983, CONCATENATE(L983, " Bonded"))))))</f>
        <v/>
      </c>
      <c r="N983" s="0">
        <f>if(len(C983)&lt;2, "", if(H983="yes", "certified", IF(ISERROR(SEARCH("TE",C983)), "PMI", "TE")))</f>
        <v/>
      </c>
      <c r="O983" s="0">
        <f>IF(L983="Shipped",'Production Log'!K983,"")</f>
        <v/>
      </c>
      <c r="P983" s="0">
        <f>IF(ISERROR(SEARCH("Bonded", M983)), CONCATENATE(M983," ", N983), M983)</f>
        <v/>
      </c>
      <c r="Q983" s="0" t="s">
        <v>228</v>
      </c>
      <c r="R983" s="0">
        <f>'Production Log'!L983</f>
        <v/>
      </c>
      <c r="S983" s="0" t="s">
        <v>224</v>
      </c>
      <c r="T983" s="0">
        <f>'Production Log'!M983</f>
        <v/>
      </c>
      <c r="U983" s="204">
        <f>'Production Log'!K983</f>
        <v/>
      </c>
      <c r="V983" s="204" t="s">
        <v>234</v>
      </c>
      <c r="Y983" s="0" t="s">
        <v>235</v>
      </c>
    </row>
    <row r="984">
      <c r="A984" s="0">
        <f>'Production Log'!A984</f>
        <v/>
      </c>
      <c r="B984" s="0">
        <f>'Production Log'!B984</f>
        <v/>
      </c>
      <c r="C984" s="0">
        <f>'Production Log'!F984</f>
        <v/>
      </c>
      <c r="D984" s="0">
        <f>'Production Log'!W984</f>
        <v/>
      </c>
      <c r="E984" s="0">
        <f>'Production Log'!X984</f>
        <v/>
      </c>
      <c r="F984" s="0">
        <f>'Production Log'!Y984</f>
        <v/>
      </c>
      <c r="G984" s="0">
        <f>'Production Log'!Z984</f>
        <v/>
      </c>
      <c r="H984" s="0">
        <f>'Production Log'!C984</f>
        <v/>
      </c>
      <c r="I984" s="0">
        <f>IF(B984="Sold", "yes", IF(LEN(F984)&gt;1,IF(LEN(G984)&gt;1,IF(LEN(E984)&gt;1,IF(LEN(D984)&gt;1,"yes","no"),"no"),"no") ,"no"))</f>
        <v/>
      </c>
      <c r="J984" s="0">
        <f>IF(B984="Issues","yes", IF(B984="Cosmetic Issue", "yes", IF(B984="Perf Issue", "yes","")))</f>
        <v/>
      </c>
      <c r="K984" s="0">
        <f>IF(B984="Dead", "yes","")</f>
        <v/>
      </c>
      <c r="L984" s="0">
        <f>IF(K984="yes", "Dead", IF(LEN(D984)&lt;2,"Loose", (IF(B984="Sold","Shipped",IF(I984="yes","Assembled","Bonded")))))</f>
        <v/>
      </c>
      <c r="M984" s="0">
        <f>if(L984="Shipped",L984, IF(L984="Loose", L984, if(J984="yes", CONCATENATE("Pending ", L984), IF(I984="yes", IF(B984="Internal", "Internal", L984), IF(L984="Bonded", L984, CONCATENATE(L984, " Bonded"))))))</f>
        <v/>
      </c>
      <c r="N984" s="0">
        <f>if(len(C984)&lt;2, "", if(H984="yes", "certified", IF(ISERROR(SEARCH("TE",C984)), "PMI", "TE")))</f>
        <v/>
      </c>
      <c r="O984" s="0">
        <f>IF(L984="Shipped",'Production Log'!K984,"")</f>
        <v/>
      </c>
      <c r="P984" s="0">
        <f>IF(ISERROR(SEARCH("Bonded", M984)), CONCATENATE(M984," ", N984), M984)</f>
        <v/>
      </c>
      <c r="Q984" s="0" t="s">
        <v>228</v>
      </c>
      <c r="R984" s="0">
        <f>'Production Log'!L984</f>
        <v/>
      </c>
      <c r="S984" s="0" t="s">
        <v>224</v>
      </c>
      <c r="T984" s="0">
        <f>'Production Log'!M984</f>
        <v/>
      </c>
      <c r="U984" s="204">
        <f>'Production Log'!K984</f>
        <v/>
      </c>
      <c r="V984" s="204" t="n">
        <v>98006449</v>
      </c>
    </row>
    <row r="985">
      <c r="A985" s="0">
        <f>'Production Log'!A985</f>
        <v/>
      </c>
      <c r="B985" s="0">
        <f>'Production Log'!B985</f>
        <v/>
      </c>
      <c r="C985" s="0">
        <f>'Production Log'!F985</f>
        <v/>
      </c>
      <c r="D985" s="0">
        <f>'Production Log'!W985</f>
        <v/>
      </c>
      <c r="E985" s="0">
        <f>'Production Log'!X985</f>
        <v/>
      </c>
      <c r="F985" s="0">
        <f>'Production Log'!Y985</f>
        <v/>
      </c>
      <c r="G985" s="0">
        <f>'Production Log'!Z985</f>
        <v/>
      </c>
      <c r="H985" s="0">
        <f>'Production Log'!C985</f>
        <v/>
      </c>
      <c r="I985" s="0">
        <f>IF(B985="Sold", "yes", IF(LEN(F985)&gt;1,IF(LEN(G985)&gt;1,IF(LEN(E985)&gt;1,IF(LEN(D985)&gt;1,"yes","no"),"no"),"no") ,"no"))</f>
        <v/>
      </c>
      <c r="J985" s="0">
        <f>IF(B985="Issues","yes", IF(B985="Cosmetic Issue", "yes", IF(B985="Perf Issue", "yes","")))</f>
        <v/>
      </c>
      <c r="K985" s="0">
        <f>IF(B985="Dead", "yes","")</f>
        <v/>
      </c>
      <c r="L985" s="0">
        <f>IF(K985="yes", "Dead", IF(LEN(D985)&lt;2,"Loose", (IF(B985="Sold","Shipped",IF(I985="yes","Assembled","Bonded")))))</f>
        <v/>
      </c>
      <c r="M985" s="0">
        <f>if(L985="Shipped",L985, IF(L985="Loose", L985, if(J985="yes", CONCATENATE("Pending ", L985), IF(I985="yes", IF(B985="Internal", "Internal", L985), IF(L985="Bonded", L985, CONCATENATE(L985, " Bonded"))))))</f>
        <v/>
      </c>
      <c r="N985" s="0">
        <f>if(len(C985)&lt;2, "", if(H985="yes", "certified", IF(ISERROR(SEARCH("TE",C985)), "PMI", "TE")))</f>
        <v/>
      </c>
      <c r="O985" s="0">
        <f>IF(L985="Shipped",'Production Log'!K985,"")</f>
        <v/>
      </c>
      <c r="P985" s="0">
        <f>IF(ISERROR(SEARCH("Bonded", M985)), CONCATENATE(M985," ", N985), M985)</f>
        <v/>
      </c>
      <c r="Q985" s="0" t="s">
        <v>228</v>
      </c>
      <c r="R985" s="0">
        <f>'Production Log'!L985</f>
        <v/>
      </c>
      <c r="S985" s="0" t="s">
        <v>224</v>
      </c>
      <c r="T985" s="0">
        <f>'Production Log'!M985</f>
        <v/>
      </c>
      <c r="U985" s="204">
        <f>'Production Log'!K985</f>
        <v/>
      </c>
      <c r="V985" s="204" t="s">
        <v>234</v>
      </c>
      <c r="Y985" s="0" t="s">
        <v>235</v>
      </c>
    </row>
    <row r="986">
      <c r="A986" s="0">
        <f>'Production Log'!A986</f>
        <v/>
      </c>
      <c r="B986" s="0">
        <f>'Production Log'!B986</f>
        <v/>
      </c>
      <c r="C986" s="0">
        <f>'Production Log'!F986</f>
        <v/>
      </c>
      <c r="D986" s="0">
        <f>'Production Log'!W986</f>
        <v/>
      </c>
      <c r="E986" s="0">
        <f>'Production Log'!X986</f>
        <v/>
      </c>
      <c r="F986" s="0">
        <f>'Production Log'!Y986</f>
        <v/>
      </c>
      <c r="G986" s="0">
        <f>'Production Log'!Z986</f>
        <v/>
      </c>
      <c r="H986" s="0">
        <f>'Production Log'!C986</f>
        <v/>
      </c>
      <c r="I986" s="0">
        <f>IF(B986="Sold", "yes", IF(LEN(F986)&gt;1,IF(LEN(G986)&gt;1,IF(LEN(E986)&gt;1,IF(LEN(D986)&gt;1,"yes","no"),"no"),"no") ,"no"))</f>
        <v/>
      </c>
      <c r="J986" s="0">
        <f>IF(B986="Issues","yes", IF(B986="Cosmetic Issue", "yes", IF(B986="Perf Issue", "yes","")))</f>
        <v/>
      </c>
      <c r="K986" s="0">
        <f>IF(B986="Dead", "yes","")</f>
        <v/>
      </c>
      <c r="L986" s="0">
        <f>IF(K986="yes", "Dead", IF(LEN(D986)&lt;2,"Loose", (IF(B986="Sold","Shipped",IF(I986="yes","Assembled","Bonded")))))</f>
        <v/>
      </c>
      <c r="M986" s="0">
        <f>if(L986="Shipped",L986, IF(L986="Loose", L986, if(J986="yes", CONCATENATE("Pending ", L986), IF(I986="yes", IF(B986="Internal", "Internal", L986), IF(L986="Bonded", L986, CONCATENATE(L986, " Bonded"))))))</f>
        <v/>
      </c>
      <c r="N986" s="0">
        <f>if(len(C986)&lt;2, "", if(H986="yes", "certified", IF(ISERROR(SEARCH("TE",C986)), "PMI", "TE")))</f>
        <v/>
      </c>
      <c r="O986" s="0">
        <f>IF(L986="Shipped",'Production Log'!K986,"")</f>
        <v/>
      </c>
      <c r="P986" s="0">
        <f>IF(ISERROR(SEARCH("Bonded", M986)), CONCATENATE(M986," ", N986), M986)</f>
        <v/>
      </c>
      <c r="Q986" s="0" t="s">
        <v>228</v>
      </c>
      <c r="R986" s="0">
        <f>'Production Log'!L986</f>
        <v/>
      </c>
      <c r="S986" s="0" t="s">
        <v>236</v>
      </c>
      <c r="T986" s="0">
        <f>'Production Log'!M986</f>
        <v/>
      </c>
      <c r="U986" s="204">
        <f>'Production Log'!K986</f>
        <v/>
      </c>
      <c r="V986" s="204" t="s">
        <v>234</v>
      </c>
      <c r="Y986" s="0" t="s">
        <v>235</v>
      </c>
    </row>
    <row r="987">
      <c r="A987" s="0">
        <f>'Production Log'!A987</f>
        <v/>
      </c>
      <c r="B987" s="0">
        <f>'Production Log'!B987</f>
        <v/>
      </c>
      <c r="C987" s="0">
        <f>'Production Log'!F987</f>
        <v/>
      </c>
      <c r="D987" s="0">
        <f>'Production Log'!W987</f>
        <v/>
      </c>
      <c r="E987" s="0">
        <f>'Production Log'!X987</f>
        <v/>
      </c>
      <c r="F987" s="0">
        <f>'Production Log'!Y987</f>
        <v/>
      </c>
      <c r="G987" s="0">
        <f>'Production Log'!Z987</f>
        <v/>
      </c>
      <c r="H987" s="0">
        <f>'Production Log'!C987</f>
        <v/>
      </c>
      <c r="I987" s="0">
        <f>IF(B987="Sold", "yes", IF(LEN(F987)&gt;1,IF(LEN(G987)&gt;1,IF(LEN(E987)&gt;1,IF(LEN(D987)&gt;1,"yes","no"),"no"),"no") ,"no"))</f>
        <v/>
      </c>
      <c r="J987" s="0">
        <f>IF(B987="Issues","yes", IF(B987="Cosmetic Issue", "yes", IF(B987="Perf Issue", "yes","")))</f>
        <v/>
      </c>
      <c r="K987" s="0">
        <f>IF(B987="Dead", "yes","")</f>
        <v/>
      </c>
      <c r="L987" s="0">
        <f>IF(K987="yes", "Dead", IF(LEN(D987)&lt;2,"Loose", (IF(B987="Sold","Shipped",IF(I987="yes","Assembled","Bonded")))))</f>
        <v/>
      </c>
      <c r="M987" s="0">
        <f>if(L987="Shipped",L987, IF(L987="Loose", L987, if(J987="yes", CONCATENATE("Pending ", L987), IF(I987="yes", IF(B987="Internal", "Internal", L987), IF(L987="Bonded", L987, CONCATENATE(L987, " Bonded"))))))</f>
        <v/>
      </c>
      <c r="N987" s="0">
        <f>if(len(C987)&lt;2, "", if(H987="yes", "certified", IF(ISERROR(SEARCH("TE",C987)), "PMI", "TE")))</f>
        <v/>
      </c>
      <c r="O987" s="0">
        <f>IF(L987="Shipped",'Production Log'!K987,"")</f>
        <v/>
      </c>
      <c r="P987" s="0">
        <f>IF(ISERROR(SEARCH("Bonded", M987)), CONCATENATE(M987," ", N987), M987)</f>
        <v/>
      </c>
      <c r="Q987" s="0" t="s">
        <v>228</v>
      </c>
      <c r="R987" s="0">
        <f>'Production Log'!L987</f>
        <v/>
      </c>
      <c r="S987" s="0" t="s">
        <v>224</v>
      </c>
      <c r="T987" s="0">
        <f>'Production Log'!M987</f>
        <v/>
      </c>
      <c r="U987" s="204">
        <f>'Production Log'!K987</f>
        <v/>
      </c>
      <c r="V987" s="204" t="n">
        <v>98006448</v>
      </c>
    </row>
    <row r="988">
      <c r="A988" s="0">
        <f>'Production Log'!A988</f>
        <v/>
      </c>
      <c r="B988" s="0">
        <f>'Production Log'!B988</f>
        <v/>
      </c>
      <c r="C988" s="0">
        <f>'Production Log'!F988</f>
        <v/>
      </c>
      <c r="D988" s="0">
        <f>'Production Log'!W988</f>
        <v/>
      </c>
      <c r="E988" s="0">
        <f>'Production Log'!X988</f>
        <v/>
      </c>
      <c r="F988" s="0">
        <f>'Production Log'!Y988</f>
        <v/>
      </c>
      <c r="G988" s="0">
        <f>'Production Log'!Z988</f>
        <v/>
      </c>
      <c r="H988" s="0">
        <f>'Production Log'!C988</f>
        <v/>
      </c>
      <c r="I988" s="0">
        <f>IF(B988="Sold", "yes", IF(LEN(F988)&gt;1,IF(LEN(G988)&gt;1,IF(LEN(E988)&gt;1,IF(LEN(D988)&gt;1,"yes","no"),"no"),"no") ,"no"))</f>
        <v/>
      </c>
      <c r="J988" s="0">
        <f>IF(B988="Issues","yes", IF(B988="Cosmetic Issue", "yes", IF(B988="Perf Issue", "yes","")))</f>
        <v/>
      </c>
      <c r="K988" s="0">
        <f>IF(B988="Dead", "yes","")</f>
        <v/>
      </c>
      <c r="L988" s="0">
        <f>IF(K988="yes", "Dead", IF(LEN(D988)&lt;2,"Loose", (IF(B988="Sold","Shipped",IF(I988="yes","Assembled","Bonded")))))</f>
        <v/>
      </c>
      <c r="M988" s="0">
        <f>if(L988="Shipped",L988, IF(L988="Loose", L988, if(J988="yes", CONCATENATE("Pending ", L988), IF(I988="yes", IF(B988="Internal", "Internal", L988), IF(L988="Bonded", L988, CONCATENATE(L988, " Bonded"))))))</f>
        <v/>
      </c>
      <c r="N988" s="0">
        <f>if(len(C988)&lt;2, "", if(H988="yes", "certified", IF(ISERROR(SEARCH("TE",C988)), "PMI", "TE")))</f>
        <v/>
      </c>
      <c r="O988" s="0">
        <f>IF(L988="Shipped",'Production Log'!K999,"")</f>
        <v/>
      </c>
      <c r="P988" s="0">
        <f>IF(ISERROR(SEARCH("Bonded", M988)), CONCATENATE(M988," ", N988), M988)</f>
        <v/>
      </c>
      <c r="Q988" s="0" t="s">
        <v>228</v>
      </c>
      <c r="R988" s="0">
        <f>'Production Log'!L988</f>
        <v/>
      </c>
      <c r="S988" s="0" t="s">
        <v>224</v>
      </c>
      <c r="T988" s="0">
        <f>'Production Log'!M988</f>
        <v/>
      </c>
      <c r="U988" s="204">
        <f>'Production Log'!K988</f>
        <v/>
      </c>
      <c r="V988" s="204" t="n">
        <v>98006449</v>
      </c>
    </row>
    <row r="989">
      <c r="A989" s="0">
        <f>'Production Log'!A989</f>
        <v/>
      </c>
      <c r="B989" s="0">
        <f>'Production Log'!B989</f>
        <v/>
      </c>
      <c r="C989" s="0">
        <f>'Production Log'!F989</f>
        <v/>
      </c>
      <c r="D989" s="0">
        <f>'Production Log'!W989</f>
        <v/>
      </c>
      <c r="E989" s="0">
        <f>'Production Log'!X989</f>
        <v/>
      </c>
      <c r="F989" s="0">
        <f>'Production Log'!Y989</f>
        <v/>
      </c>
      <c r="G989" s="0">
        <f>'Production Log'!Z989</f>
        <v/>
      </c>
      <c r="H989" s="0">
        <f>'Production Log'!C989</f>
        <v/>
      </c>
      <c r="I989" s="0">
        <f>IF(B989="Sold", "yes", IF(LEN(F989)&gt;1,IF(LEN(G989)&gt;1,IF(LEN(E989)&gt;1,IF(LEN(D989)&gt;1,"yes","no"),"no"),"no") ,"no"))</f>
        <v/>
      </c>
      <c r="J989" s="0">
        <f>IF(B989="Issues","yes", IF(B989="Cosmetic Issue", "yes", IF(B989="Perf Issue", "yes","")))</f>
        <v/>
      </c>
      <c r="K989" s="0">
        <f>IF(B989="Dead", "yes","")</f>
        <v/>
      </c>
      <c r="L989" s="0">
        <f>IF(K989="yes", "Dead", IF(LEN(D989)&lt;2,"Loose", (IF(B989="Sold","Shipped",IF(I989="yes","Assembled","Bonded")))))</f>
        <v/>
      </c>
      <c r="M989" s="0">
        <f>if(L989="Shipped",L989, IF(L989="Loose", L989, if(J989="yes", CONCATENATE("Pending ", L989), IF(I989="yes", IF(B989="Internal", "Internal", L989), IF(L989="Bonded", L989, CONCATENATE(L989, " Bonded"))))))</f>
        <v/>
      </c>
      <c r="N989" s="0">
        <f>if(len(C989)&lt;2, "", if(H989="yes", "certified", IF(ISERROR(SEARCH("TE",C989)), "PMI", "TE")))</f>
        <v/>
      </c>
      <c r="O989" s="0">
        <f>IF(L989="Shipped",'Production Log'!K989,"")</f>
        <v/>
      </c>
      <c r="P989" s="0">
        <f>IF(ISERROR(SEARCH("Bonded", M989)), CONCATENATE(M989," ", N989), M989)</f>
        <v/>
      </c>
      <c r="Q989" s="0" t="s">
        <v>228</v>
      </c>
      <c r="R989" s="0">
        <f>'Production Log'!L989</f>
        <v/>
      </c>
      <c r="S989" s="0" t="s">
        <v>237</v>
      </c>
      <c r="T989" s="0">
        <f>'Production Log'!M989</f>
        <v/>
      </c>
      <c r="U989" s="204">
        <f>'Production Log'!K989</f>
        <v/>
      </c>
      <c r="V989" s="0" t="s">
        <v>216</v>
      </c>
    </row>
    <row r="990">
      <c r="A990" s="0">
        <f>'Production Log'!A990</f>
        <v/>
      </c>
      <c r="B990" s="0">
        <f>'Production Log'!B990</f>
        <v/>
      </c>
      <c r="C990" s="0">
        <f>'Production Log'!F990</f>
        <v/>
      </c>
      <c r="D990" s="0">
        <f>'Production Log'!W990</f>
        <v/>
      </c>
      <c r="E990" s="0">
        <f>'Production Log'!X990</f>
        <v/>
      </c>
      <c r="F990" s="0">
        <f>'Production Log'!Y990</f>
        <v/>
      </c>
      <c r="G990" s="0">
        <f>'Production Log'!Z990</f>
        <v/>
      </c>
      <c r="H990" s="0">
        <f>'Production Log'!C990</f>
        <v/>
      </c>
      <c r="I990" s="0">
        <f>IF(B990="Sold", "yes", IF(LEN(F990)&gt;1,IF(LEN(G990)&gt;1,IF(LEN(E990)&gt;1,IF(LEN(D990)&gt;1,"yes","no"),"no"),"no") ,"no"))</f>
        <v/>
      </c>
      <c r="J990" s="0">
        <f>IF(B990="Issues","yes", IF(B990="Cosmetic Issue", "yes", IF(B990="Perf Issue", "yes","")))</f>
        <v/>
      </c>
      <c r="K990" s="0">
        <f>IF(B990="Dead", "yes","")</f>
        <v/>
      </c>
      <c r="L990" s="0">
        <f>IF(K990="yes", "Dead", IF(LEN(D990)&lt;2,"Loose", (IF(B990="Sold","Shipped",IF(I990="yes","Assembled","Bonded")))))</f>
        <v/>
      </c>
      <c r="M990" s="0">
        <f>if(L990="Shipped",L990, IF(L990="Loose", L990, if(J990="yes", CONCATENATE("Pending ", L990), IF(I990="yes", IF(B990="Internal", "Internal", L990), IF(L990="Bonded", L990, CONCATENATE(L990, " Bonded"))))))</f>
        <v/>
      </c>
      <c r="N990" s="0">
        <f>if(len(C990)&lt;2, "", if(H990="yes", "certified", IF(ISERROR(SEARCH("TE",C990)), "PMI", "TE")))</f>
        <v/>
      </c>
      <c r="O990" s="0">
        <f>IF(L990="Shipped",'Production Log'!K990,"")</f>
        <v/>
      </c>
      <c r="P990" s="0">
        <f>IF(ISERROR(SEARCH("Bonded", M990)), CONCATENATE(M990," ", N990), M990)</f>
        <v/>
      </c>
      <c r="Q990" s="0" t="s">
        <v>228</v>
      </c>
      <c r="R990" s="0">
        <f>'Production Log'!L990</f>
        <v/>
      </c>
      <c r="S990" s="0" t="s">
        <v>224</v>
      </c>
      <c r="T990" s="0">
        <f>'Production Log'!M990</f>
        <v/>
      </c>
      <c r="U990" s="204">
        <f>'Production Log'!K990</f>
        <v/>
      </c>
      <c r="V990" s="204" t="n">
        <v>98006448</v>
      </c>
    </row>
    <row r="991">
      <c r="A991" s="0">
        <f>'Production Log'!A991</f>
        <v/>
      </c>
      <c r="B991" s="0">
        <f>'Production Log'!B991</f>
        <v/>
      </c>
      <c r="C991" s="0">
        <f>'Production Log'!F991</f>
        <v/>
      </c>
      <c r="D991" s="0">
        <f>'Production Log'!W991</f>
        <v/>
      </c>
      <c r="E991" s="0">
        <f>'Production Log'!X991</f>
        <v/>
      </c>
      <c r="F991" s="0">
        <f>'Production Log'!Y991</f>
        <v/>
      </c>
      <c r="G991" s="0">
        <f>'Production Log'!Z991</f>
        <v/>
      </c>
      <c r="H991" s="0">
        <f>'Production Log'!C991</f>
        <v/>
      </c>
      <c r="I991" s="0">
        <f>IF(B991="Sold", "yes", IF(LEN(F991)&gt;1,IF(LEN(G991)&gt;1,IF(LEN(E991)&gt;1,IF(LEN(D991)&gt;1,"yes","no"),"no"),"no") ,"no"))</f>
        <v/>
      </c>
      <c r="J991" s="0">
        <f>IF(B991="Issues","yes", IF(B991="Cosmetic Issue", "yes", IF(B991="Perf Issue", "yes","")))</f>
        <v/>
      </c>
      <c r="K991" s="0">
        <f>IF(B991="Dead", "yes","")</f>
        <v/>
      </c>
      <c r="L991" s="0">
        <f>IF(K991="yes", "Dead", IF(LEN(D991)&lt;2,"Loose", (IF(B991="Sold","Shipped",IF(I991="yes","Assembled","Bonded")))))</f>
        <v/>
      </c>
      <c r="M991" s="0">
        <f>if(L991="Shipped",L991, IF(L991="Loose", L991, if(J991="yes", CONCATENATE("Pending ", L991), IF(I991="yes", IF(B991="Internal", "Internal", L991), IF(L991="Bonded", L991, CONCATENATE(L991, " Bonded"))))))</f>
        <v/>
      </c>
      <c r="N991" s="0">
        <f>if(len(C991)&lt;2, "", if(H991="yes", "certified", IF(ISERROR(SEARCH("TE",C991)), "PMI", "TE")))</f>
        <v/>
      </c>
      <c r="O991" s="0">
        <f>IF(L991="Shipped",'Production Log'!K991,"")</f>
        <v/>
      </c>
      <c r="P991" s="0">
        <f>IF(ISERROR(SEARCH("Bonded", M991)), CONCATENATE(M991," ", N991), M991)</f>
        <v/>
      </c>
      <c r="Q991" s="0" t="s">
        <v>228</v>
      </c>
      <c r="R991" s="0">
        <f>'Production Log'!L991</f>
        <v/>
      </c>
      <c r="S991" s="0" t="s">
        <v>237</v>
      </c>
      <c r="T991" s="0">
        <f>'Production Log'!M991</f>
        <v/>
      </c>
      <c r="U991" s="204">
        <f>'Production Log'!K991</f>
        <v/>
      </c>
      <c r="V991" s="0" t="s">
        <v>216</v>
      </c>
    </row>
    <row r="992">
      <c r="A992" s="0">
        <f>'Production Log'!A992</f>
        <v/>
      </c>
      <c r="B992" s="0">
        <f>'Production Log'!B992</f>
        <v/>
      </c>
      <c r="C992" s="0">
        <f>'Production Log'!F992</f>
        <v/>
      </c>
      <c r="D992" s="0">
        <f>'Production Log'!W992</f>
        <v/>
      </c>
      <c r="E992" s="0">
        <f>'Production Log'!X993</f>
        <v/>
      </c>
      <c r="F992" s="0">
        <f>'Production Log'!Y992</f>
        <v/>
      </c>
      <c r="G992" s="0">
        <f>'Production Log'!Z992</f>
        <v/>
      </c>
      <c r="H992" s="0">
        <f>'Production Log'!C992</f>
        <v/>
      </c>
      <c r="I992" s="0">
        <f>IF(B992="Sold", "yes", IF(LEN(F992)&gt;1,IF(LEN(G992)&gt;1,IF(LEN(E992)&gt;1,IF(LEN(D992)&gt;1,"yes","no"),"no"),"no") ,"no"))</f>
        <v/>
      </c>
      <c r="J992" s="0">
        <f>IF(B992="Issues","yes", IF(B992="Cosmetic Issue", "yes", IF(B992="Perf Issue", "yes","")))</f>
        <v/>
      </c>
      <c r="K992" s="0">
        <f>IF(B992="Dead", "yes","")</f>
        <v/>
      </c>
      <c r="L992" s="0">
        <f>IF(K992="yes", "Dead", IF(LEN(D992)&lt;2,"Loose", (IF(B992="Sold","Shipped",IF(I992="yes","Assembled","Bonded")))))</f>
        <v/>
      </c>
      <c r="M992" s="0">
        <f>if(L992="Shipped",L992, IF(L992="Loose", L992, if(J992="yes", CONCATENATE("Pending ", L992), IF(I992="yes", IF(B992="Internal", "Internal", L992), IF(L992="Bonded", L992, CONCATENATE(L992, " Bonded"))))))</f>
        <v/>
      </c>
      <c r="N992" s="0">
        <f>if(len(C992)&lt;2, "", if(H992="yes", "certified", IF(ISERROR(SEARCH("TE",C992)), "PMI", "TE")))</f>
        <v/>
      </c>
      <c r="O992" s="0">
        <f>IF(L992="Shipped",'Production Log'!K992,"")</f>
        <v/>
      </c>
      <c r="P992" s="0">
        <f>IF(ISERROR(SEARCH("Bonded", M992)), CONCATENATE(M992," ", N992), M992)</f>
        <v/>
      </c>
      <c r="Q992" s="0" t="s">
        <v>228</v>
      </c>
      <c r="R992" s="0">
        <f>'Production Log'!L992</f>
        <v/>
      </c>
      <c r="S992" s="0" t="s">
        <v>224</v>
      </c>
      <c r="T992" s="0">
        <f>'Production Log'!M992</f>
        <v/>
      </c>
      <c r="U992" s="204">
        <f>'Production Log'!K992</f>
        <v/>
      </c>
    </row>
    <row r="993">
      <c r="A993" s="0">
        <f>'Production Log'!A993</f>
        <v/>
      </c>
      <c r="B993" s="0">
        <f>'Production Log'!B993</f>
        <v/>
      </c>
      <c r="C993" s="0">
        <f>'Production Log'!F993</f>
        <v/>
      </c>
      <c r="D993" s="0">
        <f>'Production Log'!W993</f>
        <v/>
      </c>
      <c r="E993" s="0">
        <f>#REF!</f>
        <v/>
      </c>
      <c r="F993" s="0">
        <f>'Production Log'!Y993</f>
        <v/>
      </c>
      <c r="G993" s="0">
        <f>'Production Log'!Z993</f>
        <v/>
      </c>
      <c r="H993" s="0">
        <f>'Production Log'!C993</f>
        <v/>
      </c>
      <c r="I993" s="0">
        <f>IF(B993="Sold", "yes", IF(LEN(F993)&gt;1,IF(LEN(G993)&gt;1,IF(LEN(E993)&gt;1,IF(LEN(D993)&gt;1,"yes","no"),"no"),"no") ,"no"))</f>
        <v/>
      </c>
      <c r="J993" s="0">
        <f>IF(B993="Issues","yes", IF(B993="Cosmetic Issue", "yes", IF(B993="Perf Issue", "yes","")))</f>
        <v/>
      </c>
      <c r="K993" s="0">
        <f>IF(B993="Dead", "yes","")</f>
        <v/>
      </c>
      <c r="L993" s="0">
        <f>IF(K993="yes", "Dead", IF(LEN(D993)&lt;2,"Loose", (IF(B993="Sold","Shipped",IF(I993="yes","Assembled","Bonded")))))</f>
        <v/>
      </c>
      <c r="M993" s="0">
        <f>if(L993="Shipped",L993, IF(L993="Loose", L993, if(J993="yes", CONCATENATE("Pending ", L993), IF(I993="yes", IF(B993="Internal", "Internal", L993), IF(L993="Bonded", L993, CONCATENATE(L993, " Bonded"))))))</f>
        <v/>
      </c>
      <c r="N993" s="0">
        <f>if(len(C993)&lt;2, "", if(H993="yes", "certified", IF(ISERROR(SEARCH("TE",C993)), "PMI", "TE")))</f>
        <v/>
      </c>
      <c r="O993" s="0">
        <f>IF(L993="Shipped",'Production Log'!K993,"")</f>
        <v/>
      </c>
      <c r="P993" s="0">
        <f>IF(ISERROR(SEARCH("Bonded", M993)), CONCATENATE(M993," ", N993), M993)</f>
        <v/>
      </c>
      <c r="Q993" s="0" t="s">
        <v>228</v>
      </c>
      <c r="R993" s="0">
        <f>'Production Log'!L993</f>
        <v/>
      </c>
      <c r="S993" s="0" t="s">
        <v>237</v>
      </c>
      <c r="T993" s="0">
        <f>'Production Log'!M993</f>
        <v/>
      </c>
      <c r="U993" s="204">
        <f>'Production Log'!K993</f>
        <v/>
      </c>
      <c r="V993" s="0" t="s">
        <v>216</v>
      </c>
    </row>
    <row r="994">
      <c r="A994" s="0">
        <f>'Production Log'!A994</f>
        <v/>
      </c>
      <c r="B994" s="0">
        <f>'Production Log'!B994</f>
        <v/>
      </c>
      <c r="C994" s="0">
        <f>'Production Log'!F994</f>
        <v/>
      </c>
      <c r="D994" s="0">
        <f>'Production Log'!W994</f>
        <v/>
      </c>
      <c r="E994" s="0">
        <f>'Production Log'!X994</f>
        <v/>
      </c>
      <c r="F994" s="0">
        <f>'Production Log'!Y994</f>
        <v/>
      </c>
      <c r="G994" s="0">
        <f>'Production Log'!Z994</f>
        <v/>
      </c>
      <c r="H994" s="0">
        <f>'Production Log'!C994</f>
        <v/>
      </c>
      <c r="I994" s="0">
        <f>IF(B994="Sold", "yes", IF(LEN(F994)&gt;1,IF(LEN(G994)&gt;1,IF(LEN(E994)&gt;1,IF(LEN(D994)&gt;1,"yes","no"),"no"),"no") ,"no"))</f>
        <v/>
      </c>
      <c r="J994" s="0">
        <f>IF(B994="Issues","yes", IF(B994="Cosmetic Issue", "yes", IF(B994="Perf Issue", "yes","")))</f>
        <v/>
      </c>
      <c r="K994" s="0">
        <f>IF(B994="Dead", "yes","")</f>
        <v/>
      </c>
      <c r="L994" s="0">
        <f>IF(K994="yes", "Dead", IF(LEN(D994)&lt;2,"Loose", (IF(B994="Sold","Shipped",IF(I994="yes","Assembled","Bonded")))))</f>
        <v/>
      </c>
      <c r="M994" s="0">
        <f>if(L994="Shipped",L994, IF(L994="Loose", L994, if(J994="yes", CONCATENATE("Pending ", L994), IF(I994="yes", IF(B994="Internal", "Internal", L994), IF(L994="Bonded", L994, CONCATENATE(L994, " Bonded"))))))</f>
        <v/>
      </c>
      <c r="N994" s="0">
        <f>if(len(C994)&lt;2, "", if(H994="yes", "certified", IF(ISERROR(SEARCH("TE",C994)), "PMI", "TE")))</f>
        <v/>
      </c>
      <c r="O994" s="0">
        <f>IF(L994="Shipped",'Production Log'!K994,"")</f>
        <v/>
      </c>
      <c r="P994" s="0">
        <f>IF(ISERROR(SEARCH("Bonded", M994)), CONCATENATE(M994," ", N994), M994)</f>
        <v/>
      </c>
      <c r="Q994" s="0" t="s">
        <v>228</v>
      </c>
      <c r="R994" s="0">
        <f>'Production Log'!L994</f>
        <v/>
      </c>
      <c r="S994" s="0" t="s">
        <v>237</v>
      </c>
      <c r="T994" s="0">
        <f>'Production Log'!M994</f>
        <v/>
      </c>
      <c r="U994" s="204">
        <f>'Production Log'!K994</f>
        <v/>
      </c>
      <c r="V994" s="0" t="s">
        <v>216</v>
      </c>
    </row>
    <row r="995">
      <c r="A995" s="0">
        <f>'Production Log'!A995</f>
        <v/>
      </c>
      <c r="B995" s="0">
        <f>'Production Log'!B995</f>
        <v/>
      </c>
      <c r="C995" s="0">
        <f>'Production Log'!F995</f>
        <v/>
      </c>
      <c r="D995" s="0">
        <f>'Production Log'!W995</f>
        <v/>
      </c>
      <c r="E995" s="0">
        <f>'Production Log'!X995</f>
        <v/>
      </c>
      <c r="F995" s="0">
        <f>'Production Log'!Y995</f>
        <v/>
      </c>
      <c r="G995" s="0">
        <f>'Production Log'!Z995</f>
        <v/>
      </c>
      <c r="H995" s="0">
        <f>'Production Log'!C995</f>
        <v/>
      </c>
      <c r="I995" s="0">
        <f>IF(B995="Sold", "yes", IF(LEN(F995)&gt;1,IF(LEN(G995)&gt;1,IF(LEN(E995)&gt;1,IF(LEN(D995)&gt;1,"yes","no"),"no"),"no") ,"no"))</f>
        <v/>
      </c>
      <c r="J995" s="0">
        <f>IF(B995="Issues","yes", IF(B995="Cosmetic Issue", "yes", IF(B995="Perf Issue", "yes","")))</f>
        <v/>
      </c>
      <c r="K995" s="0">
        <f>IF(B995="Dead", "yes","")</f>
        <v/>
      </c>
      <c r="L995" s="0">
        <f>IF(K995="yes", "Dead", IF(LEN(D995)&lt;2,"Loose", (IF(B995="Sold","Shipped",IF(I995="yes","Assembled","Bonded")))))</f>
        <v/>
      </c>
      <c r="M995" s="0">
        <f>if(L995="Shipped",L995, IF(L995="Loose", L995, if(J995="yes", CONCATENATE("Pending ", L995), IF(I995="yes", IF(B995="Internal", "Internal", L995), IF(L995="Bonded", L995, CONCATENATE(L995, " Bonded"))))))</f>
        <v/>
      </c>
      <c r="N995" s="0">
        <f>if(len(C995)&lt;2, "", if(H995="yes", "certified", IF(ISERROR(SEARCH("TE",C995)), "PMI", "TE")))</f>
        <v/>
      </c>
      <c r="O995" s="0">
        <f>IF(L995="Shipped",'Production Log'!K995,"")</f>
        <v/>
      </c>
      <c r="P995" s="0">
        <f>IF(ISERROR(SEARCH("Bonded", M995)), CONCATENATE(M995," ", N995), M995)</f>
        <v/>
      </c>
      <c r="Q995" s="0" t="s">
        <v>228</v>
      </c>
      <c r="R995" s="0">
        <f>'Production Log'!L995</f>
        <v/>
      </c>
      <c r="S995" s="0" t="s">
        <v>237</v>
      </c>
      <c r="T995" s="0">
        <f>'Production Log'!M995</f>
        <v/>
      </c>
      <c r="U995" s="204">
        <f>'Production Log'!K995</f>
        <v/>
      </c>
      <c r="V995" s="0" t="s">
        <v>216</v>
      </c>
    </row>
    <row r="996">
      <c r="A996" s="0">
        <f>'Production Log'!A996</f>
        <v/>
      </c>
      <c r="B996" s="0">
        <f>'Production Log'!B996</f>
        <v/>
      </c>
      <c r="C996" s="0">
        <f>'Production Log'!F996</f>
        <v/>
      </c>
      <c r="D996" s="0">
        <f>'Production Log'!W996</f>
        <v/>
      </c>
      <c r="E996" s="0">
        <f>'Production Log'!X996</f>
        <v/>
      </c>
      <c r="F996" s="0">
        <f>'Production Log'!Y996</f>
        <v/>
      </c>
      <c r="G996" s="0">
        <f>'Production Log'!Z996</f>
        <v/>
      </c>
      <c r="H996" s="0">
        <f>'Production Log'!C996</f>
        <v/>
      </c>
      <c r="I996" s="0">
        <f>IF(B996="Sold", "yes", IF(LEN(F996)&gt;1,IF(LEN(G996)&gt;1,IF(LEN(E996)&gt;1,IF(LEN(D996)&gt;1,"yes","no"),"no"),"no") ,"no"))</f>
        <v/>
      </c>
      <c r="J996" s="0">
        <f>IF(B996="Issues","yes", IF(B996="Cosmetic Issue", "yes", IF(B996="Perf Issue", "yes","")))</f>
        <v/>
      </c>
      <c r="K996" s="0">
        <f>IF(B996="Dead", "yes","")</f>
        <v/>
      </c>
      <c r="L996" s="0">
        <f>IF(K996="yes", "Dead", IF(LEN(D996)&lt;2,"Loose", (IF(B996="Sold","Shipped",IF(I996="yes","Assembled","Bonded")))))</f>
        <v/>
      </c>
      <c r="M996" s="0">
        <f>if(L996="Shipped",L996, IF(L996="Loose", L996, if(J996="yes", CONCATENATE("Pending ", L996), IF(I996="yes", IF(B996="Internal", "Internal", L996), IF(L996="Bonded", L996, CONCATENATE(L996, " Bonded"))))))</f>
        <v/>
      </c>
      <c r="N996" s="0">
        <f>if(len(C996)&lt;2, "", if(H996="yes", "certified", IF(ISERROR(SEARCH("TE",C996)), "PMI", "TE")))</f>
        <v/>
      </c>
      <c r="O996" s="0">
        <f>IF(L996="Shipped",'Production Log'!K996,"")</f>
        <v/>
      </c>
      <c r="P996" s="0">
        <f>IF(ISERROR(SEARCH("Bonded", M996)), CONCATENATE(M996," ", N996), M996)</f>
        <v/>
      </c>
      <c r="Q996" s="0" t="s">
        <v>228</v>
      </c>
      <c r="R996" s="0">
        <f>'Production Log'!L996</f>
        <v/>
      </c>
      <c r="S996" s="0" t="s">
        <v>237</v>
      </c>
      <c r="T996" s="0">
        <f>'Production Log'!M996</f>
        <v/>
      </c>
      <c r="U996" s="204">
        <f>'Production Log'!K996</f>
        <v/>
      </c>
      <c r="V996" s="0" t="s">
        <v>216</v>
      </c>
    </row>
    <row r="997">
      <c r="A997" s="0">
        <f>'Production Log'!A997</f>
        <v/>
      </c>
      <c r="B997" s="0">
        <f>'Production Log'!B997</f>
        <v/>
      </c>
      <c r="C997" s="0">
        <f>'Production Log'!F997</f>
        <v/>
      </c>
      <c r="D997" s="0">
        <f>'Production Log'!W997</f>
        <v/>
      </c>
      <c r="E997" s="0">
        <f>'Production Log'!X997</f>
        <v/>
      </c>
      <c r="F997" s="0">
        <f>'Production Log'!Y997</f>
        <v/>
      </c>
      <c r="G997" s="0">
        <f>'Production Log'!Z997</f>
        <v/>
      </c>
      <c r="H997" s="0">
        <f>'Production Log'!C997</f>
        <v/>
      </c>
      <c r="I997" s="0">
        <f>IF(B997="Sold", "yes", IF(LEN(F997)&gt;1,IF(LEN(G997)&gt;1,IF(LEN(E997)&gt;1,IF(LEN(D997)&gt;1,"yes","no"),"no"),"no") ,"no"))</f>
        <v/>
      </c>
      <c r="J997" s="0">
        <f>IF(B997="Issues","yes", IF(B997="Cosmetic Issue", "yes", IF(B997="Perf Issue", "yes","")))</f>
        <v/>
      </c>
      <c r="K997" s="0">
        <f>IF(B997="Dead", "yes","")</f>
        <v/>
      </c>
      <c r="L997" s="0">
        <f>IF(K997="yes", "Dead", IF(LEN(D997)&lt;2,"Loose", (IF(B997="Sold","Shipped",IF(I997="yes","Assembled","Bonded")))))</f>
        <v/>
      </c>
      <c r="M997" s="0">
        <f>if(L997="Shipped",L997, IF(L997="Loose", L997, if(J997="yes", CONCATENATE("Pending ", L997), IF(I997="yes", IF(B997="Internal", "Internal", L997), IF(L997="Bonded", L997, CONCATENATE(L997, " Bonded"))))))</f>
        <v/>
      </c>
      <c r="N997" s="0">
        <f>if(len(C997)&lt;2, "", if(H997="yes", "certified", IF(ISERROR(SEARCH("TE",C997)), "PMI", "TE")))</f>
        <v/>
      </c>
      <c r="O997" s="0">
        <f>IF(L997="Shipped",#REF!,"")</f>
        <v/>
      </c>
      <c r="P997" s="0">
        <f>IF(ISERROR(SEARCH("Bonded", M997)), CONCATENATE(M997," ", N997), M997)</f>
        <v/>
      </c>
      <c r="Q997" s="0" t="s">
        <v>238</v>
      </c>
      <c r="R997" s="0">
        <f>'Production Log'!L997</f>
        <v/>
      </c>
      <c r="S997" s="0" t="s">
        <v>236</v>
      </c>
      <c r="T997" s="0">
        <f>'Production Log'!M997</f>
        <v/>
      </c>
      <c r="U997" s="204">
        <f>'Production Log'!K997</f>
        <v/>
      </c>
      <c r="V997" s="204" t="n">
        <v>98006448</v>
      </c>
    </row>
    <row r="998">
      <c r="A998" s="0">
        <f>'Production Log'!A998</f>
        <v/>
      </c>
      <c r="B998" s="0">
        <f>'Production Log'!B998</f>
        <v/>
      </c>
      <c r="C998" s="0">
        <f>'Production Log'!F998</f>
        <v/>
      </c>
      <c r="D998" s="0">
        <f>'Production Log'!W998</f>
        <v/>
      </c>
      <c r="E998" s="0">
        <f>'Production Log'!X998</f>
        <v/>
      </c>
      <c r="F998" s="0">
        <f>'Production Log'!Y998</f>
        <v/>
      </c>
      <c r="G998" s="0">
        <f>'Production Log'!Z998</f>
        <v/>
      </c>
      <c r="H998" s="0">
        <f>'Production Log'!C998</f>
        <v/>
      </c>
      <c r="I998" s="0">
        <f>IF(B998="Sold", "yes", IF(LEN(F998)&gt;1,IF(LEN(G998)&gt;1,IF(LEN(E998)&gt;1,IF(LEN(D998)&gt;1,"yes","no"),"no"),"no") ,"no"))</f>
        <v/>
      </c>
      <c r="J998" s="0">
        <f>IF(B998="Issues","yes", IF(B998="Cosmetic Issue", "yes", IF(B998="Perf Issue", "yes","")))</f>
        <v/>
      </c>
      <c r="K998" s="0">
        <f>IF(B998="Dead", "yes","")</f>
        <v/>
      </c>
      <c r="L998" s="0">
        <f>IF(K998="yes", "Dead", IF(LEN(D998)&lt;2,"Loose", (IF(B998="Sold","Shipped",IF(I998="yes","Assembled","Bonded")))))</f>
        <v/>
      </c>
      <c r="M998" s="0">
        <f>if(L998="Shipped",L998, IF(L998="Loose", L998, if(J998="yes", CONCATENATE("Pending ", L998), IF(I998="yes", IF(B998="Internal", "Internal", L998), IF(L998="Bonded", L998, CONCATENATE(L998, " Bonded"))))))</f>
        <v/>
      </c>
      <c r="N998" s="0">
        <f>if(len(C998)&lt;2, "", if(H998="yes", "certified", IF(ISERROR(SEARCH("TE",C998)), "PMI", "TE")))</f>
        <v/>
      </c>
      <c r="O998" s="0">
        <f>IF(L998="Shipped",'Production Log'!K998,"")</f>
        <v/>
      </c>
      <c r="P998" s="0">
        <f>IF(ISERROR(SEARCH("Bonded", M998)), CONCATENATE(M998," ", N998), M998)</f>
        <v/>
      </c>
      <c r="Q998" s="0" t="s">
        <v>238</v>
      </c>
      <c r="R998" s="0">
        <f>'Production Log'!L998</f>
        <v/>
      </c>
      <c r="S998" s="0" t="s">
        <v>236</v>
      </c>
      <c r="T998" s="0">
        <f>'Production Log'!M998</f>
        <v/>
      </c>
      <c r="U998" s="204">
        <f>'Production Log'!K998</f>
        <v/>
      </c>
      <c r="V998" s="204" t="n">
        <v>98006448</v>
      </c>
    </row>
    <row r="999">
      <c r="A999" s="0">
        <f>'Production Log'!A999</f>
        <v/>
      </c>
      <c r="B999" s="0">
        <f>'Production Log'!B999</f>
        <v/>
      </c>
      <c r="C999" s="0">
        <f>'Production Log'!F999</f>
        <v/>
      </c>
      <c r="D999" s="0">
        <f>'Production Log'!W999</f>
        <v/>
      </c>
      <c r="E999" s="0">
        <f>'Production Log'!X999</f>
        <v/>
      </c>
      <c r="F999" s="0">
        <f>'Production Log'!Y999</f>
        <v/>
      </c>
      <c r="G999" s="0">
        <f>'Production Log'!Z999</f>
        <v/>
      </c>
      <c r="H999" s="0">
        <f>'Production Log'!C999</f>
        <v/>
      </c>
      <c r="I999" s="0">
        <f>IF(B999="Sold", "yes", IF(LEN(F999)&gt;1,IF(LEN(G999)&gt;1,IF(LEN(E999)&gt;1,IF(LEN(D999)&gt;1,"yes","no"),"no"),"no") ,"no"))</f>
        <v/>
      </c>
      <c r="J999" s="0">
        <f>IF(B999="Issues","yes", IF(B999="Cosmetic Issue", "yes", IF(B999="Perf Issue", "yes","")))</f>
        <v/>
      </c>
      <c r="K999" s="0">
        <f>IF(B999="Dead", "yes","")</f>
        <v/>
      </c>
      <c r="L999" s="0">
        <f>IF(K999="yes", "Dead", IF(LEN(D999)&lt;2,"Loose", (IF(B999="Sold","Shipped",IF(I999="yes","Assembled","Bonded")))))</f>
        <v/>
      </c>
      <c r="M999" s="0">
        <f>if(L999="Shipped",L999, IF(L999="Loose", L999, if(J999="yes", CONCATENATE("Pending ", L999), IF(I999="yes", IF(B999="Internal", "Internal", L999), IF(L999="Bonded", L999, CONCATENATE(L999, " Bonded"))))))</f>
        <v/>
      </c>
      <c r="N999" s="0">
        <f>if(len(C999)&lt;2, "", if(H999="yes", "certified", IF(ISERROR(SEARCH("TE",C999)), "PMI", "TE")))</f>
        <v/>
      </c>
      <c r="O999" s="0">
        <f>IF(L999="Shipped",'Production Log'!K997,"")</f>
        <v/>
      </c>
      <c r="P999" s="0">
        <f>IF(ISERROR(SEARCH("Bonded", M999)), CONCATENATE(M999," ", N999), M999)</f>
        <v/>
      </c>
      <c r="Q999" s="0" t="s">
        <v>238</v>
      </c>
      <c r="R999" s="0">
        <f>'Production Log'!L999</f>
        <v/>
      </c>
      <c r="S999" s="0" t="s">
        <v>236</v>
      </c>
      <c r="T999" s="0">
        <f>'Production Log'!M999</f>
        <v/>
      </c>
      <c r="U999" s="204">
        <f>'Production Log'!K999</f>
        <v/>
      </c>
      <c r="V999" s="204" t="n">
        <v>98006449</v>
      </c>
    </row>
    <row r="1000">
      <c r="A1000" s="0">
        <f>'Production Log'!A1000</f>
        <v/>
      </c>
      <c r="B1000" s="0">
        <f>'Production Log'!B1000</f>
        <v/>
      </c>
      <c r="C1000" s="0">
        <f>'Production Log'!F1000</f>
        <v/>
      </c>
      <c r="D1000" s="0">
        <f>'Production Log'!W1000</f>
        <v/>
      </c>
      <c r="E1000" s="0">
        <f>'Production Log'!X1000</f>
        <v/>
      </c>
      <c r="F1000" s="0">
        <f>'Production Log'!Y1000</f>
        <v/>
      </c>
      <c r="G1000" s="0">
        <f>'Production Log'!Z1000</f>
        <v/>
      </c>
      <c r="H1000" s="0">
        <f>'Production Log'!C1000</f>
        <v/>
      </c>
      <c r="I1000" s="0">
        <f>IF(B1000="Sold", "yes", IF(LEN(F1000)&gt;1,IF(LEN(G1000)&gt;1,IF(LEN(E1000)&gt;1,IF(LEN(D1000)&gt;1,"yes","no"),"no"),"no") ,"no"))</f>
        <v/>
      </c>
      <c r="J1000" s="0">
        <f>IF(B1000="Issues","yes", IF(B1000="Cosmetic Issue", "yes", IF(B1000="Perf Issue", "yes","")))</f>
        <v/>
      </c>
      <c r="K1000" s="0">
        <f>IF(B1000="Dead", "yes","")</f>
        <v/>
      </c>
      <c r="L1000" s="0">
        <f>IF(K1000="yes", "Dead", IF(LEN(D1000)&lt;2,"Loose", (IF(B1000="Sold","Shipped",IF(I1000="yes","Assembled","Bonded")))))</f>
        <v/>
      </c>
      <c r="M1000" s="0">
        <f>if(L1000="Shipped",L1000, IF(L1000="Loose", L1000, if(J1000="yes", CONCATENATE("Pending ", L1000), IF(I1000="yes", IF(B1000="Internal", "Internal", L1000), IF(L1000="Bonded", L1000, CONCATENATE(L1000, " Bonded"))))))</f>
        <v/>
      </c>
      <c r="N1000" s="0">
        <f>if(len(C1000)&lt;2, "", if(H1000="yes", "certified", IF(ISERROR(SEARCH("TE",C1000)), "PMI", "TE")))</f>
        <v/>
      </c>
      <c r="O1000" s="0">
        <f>IF(L1000="Shipped",'Production Log'!K1000,"")</f>
        <v/>
      </c>
      <c r="P1000" s="0">
        <f>IF(ISERROR(SEARCH("Bonded", M1000)), CONCATENATE(M1000," ", N1000), M1000)</f>
        <v/>
      </c>
      <c r="Q1000" s="0" t="s">
        <v>238</v>
      </c>
      <c r="R1000" s="0">
        <f>'Production Log'!L1000</f>
        <v/>
      </c>
      <c r="S1000" s="0" t="s">
        <v>232</v>
      </c>
      <c r="T1000" s="0">
        <f>'Production Log'!M1000</f>
        <v/>
      </c>
      <c r="U1000" s="204">
        <f>'Production Log'!K1000</f>
        <v/>
      </c>
      <c r="V1000" s="204" t="n">
        <v>98006449</v>
      </c>
    </row>
    <row r="1001">
      <c r="A1001" s="0">
        <f>'Production Log'!A1001</f>
        <v/>
      </c>
      <c r="B1001" s="0">
        <f>'Production Log'!B1001</f>
        <v/>
      </c>
      <c r="C1001" s="0">
        <f>'Production Log'!F1001</f>
        <v/>
      </c>
      <c r="D1001" s="0">
        <f>'Production Log'!W1001</f>
        <v/>
      </c>
      <c r="E1001" s="0">
        <f>'Production Log'!X1001</f>
        <v/>
      </c>
      <c r="F1001" s="0">
        <f>'Production Log'!Y1001</f>
        <v/>
      </c>
      <c r="G1001" s="0">
        <f>'Production Log'!Z1001</f>
        <v/>
      </c>
      <c r="H1001" s="0">
        <f>'Production Log'!C1001</f>
        <v/>
      </c>
      <c r="I1001" s="0">
        <f>IF(B1001="Sold", "yes", IF(LEN(F1001)&gt;1,IF(LEN(G1001)&gt;1,IF(LEN(E1001)&gt;1,IF(LEN(D1001)&gt;1,"yes","no"),"no"),"no") ,"no"))</f>
        <v/>
      </c>
      <c r="J1001" s="0">
        <f>IF(B1001="Issues","yes", IF(B1001="Cosmetic Issue", "yes", IF(B1001="Perf Issue", "yes","")))</f>
        <v/>
      </c>
      <c r="K1001" s="0">
        <f>IF(B1001="Dead", "yes","")</f>
        <v/>
      </c>
      <c r="L1001" s="0">
        <f>IF(K1001="yes", "Dead", IF(LEN(D1001)&lt;2,"Loose", (IF(B1001="Sold","Shipped",IF(I1001="yes","Assembled","Bonded")))))</f>
        <v/>
      </c>
      <c r="M1001" s="0">
        <f>if(L1001="Shipped",L1001, IF(L1001="Loose", L1001, if(J1001="yes", CONCATENATE("Pending ", L1001), IF(I1001="yes", IF(B1001="Internal", "Internal", L1001), IF(L1001="Bonded", L1001, CONCATENATE(L1001, " Bonded"))))))</f>
        <v/>
      </c>
      <c r="N1001" s="0">
        <f>if(len(C1001)&lt;2, "", if(H1001="yes", "certified", IF(ISERROR(SEARCH("TE",C1001)), "PMI", "TE")))</f>
        <v/>
      </c>
      <c r="O1001" s="0">
        <f>IF(L1001="Shipped",'Production Log'!K1001,"")</f>
        <v/>
      </c>
      <c r="P1001" s="0">
        <f>IF(ISERROR(SEARCH("Bonded", M1001)), CONCATENATE(M1001," ", N1001), M1001)</f>
        <v/>
      </c>
      <c r="Q1001" s="0" t="s">
        <v>238</v>
      </c>
      <c r="R1001" s="0">
        <f>'Production Log'!L1001</f>
        <v/>
      </c>
      <c r="S1001" s="0" t="s">
        <v>237</v>
      </c>
      <c r="T1001" s="0">
        <f>'Production Log'!M1001</f>
        <v/>
      </c>
      <c r="U1001" s="204">
        <f>'Production Log'!K1001</f>
        <v/>
      </c>
      <c r="V1001" s="204" t="n">
        <v>21004597</v>
      </c>
    </row>
    <row r="1002">
      <c r="A1002" s="0">
        <f>'Production Log'!A1002</f>
        <v/>
      </c>
      <c r="B1002" s="0">
        <f>'Production Log'!B1002</f>
        <v/>
      </c>
      <c r="C1002" s="0">
        <f>'Production Log'!F1002</f>
        <v/>
      </c>
      <c r="D1002" s="0">
        <f>'Production Log'!W1002</f>
        <v/>
      </c>
      <c r="E1002" s="0">
        <f>'Production Log'!X1002</f>
        <v/>
      </c>
      <c r="F1002" s="0">
        <f>'Production Log'!Y1002</f>
        <v/>
      </c>
      <c r="G1002" s="0">
        <f>'Production Log'!Z1002</f>
        <v/>
      </c>
      <c r="H1002" s="0">
        <f>'Production Log'!C1002</f>
        <v/>
      </c>
      <c r="I1002" s="0">
        <f>IF(B1002="Sold", "yes", IF(LEN(F1002)&gt;1,IF(LEN(G1002)&gt;1,IF(LEN(E1002)&gt;1,IF(LEN(D1002)&gt;1,"yes","no"),"no"),"no") ,"no"))</f>
        <v/>
      </c>
      <c r="J1002" s="0">
        <f>IF(B1002="Issues","yes", IF(B1002="Cosmetic Issue", "yes", IF(B1002="Perf Issue", "yes","")))</f>
        <v/>
      </c>
      <c r="K1002" s="0">
        <f>IF(B1002="Dead", "yes","")</f>
        <v/>
      </c>
      <c r="L1002" s="0">
        <f>IF(K1002="yes", "Dead", IF(LEN(D1002)&lt;2,"Loose", (IF(B1002="Sold","Shipped",IF(I1002="yes","Assembled","Bonded")))))</f>
        <v/>
      </c>
      <c r="M1002" s="0">
        <f>if(L1002="Shipped",L1002, IF(L1002="Loose", L1002, if(J1002="yes", CONCATENATE("Pending ", L1002), IF(I1002="yes", IF(B1002="Internal", "Internal", L1002), IF(L1002="Bonded", L1002, CONCATENATE(L1002, " Bonded"))))))</f>
        <v/>
      </c>
      <c r="N1002" s="0">
        <f>if(len(C1002)&lt;2, "", if(H1002="yes", "certified", IF(ISERROR(SEARCH("TE",C1002)), "PMI", "TE")))</f>
        <v/>
      </c>
      <c r="O1002" s="0">
        <f>IF(L1002="Shipped",'Production Log'!K1002,"")</f>
        <v/>
      </c>
      <c r="P1002" s="0">
        <f>IF(ISERROR(SEARCH("Bonded", M1002)), CONCATENATE(M1002," ", N1002), M1002)</f>
        <v/>
      </c>
      <c r="Q1002" s="0" t="s">
        <v>238</v>
      </c>
      <c r="R1002" s="0">
        <f>'Production Log'!L1002</f>
        <v/>
      </c>
      <c r="S1002" s="0" t="s">
        <v>237</v>
      </c>
      <c r="T1002" s="0">
        <f>'Production Log'!M1002</f>
        <v/>
      </c>
      <c r="U1002" s="204">
        <f>'Production Log'!K1002</f>
        <v/>
      </c>
    </row>
    <row r="1003">
      <c r="A1003" s="0">
        <f>'Production Log'!A1003</f>
        <v/>
      </c>
      <c r="B1003" s="0">
        <f>'Production Log'!B1003</f>
        <v/>
      </c>
      <c r="C1003" s="0">
        <f>'Production Log'!F1003</f>
        <v/>
      </c>
      <c r="D1003" s="0">
        <f>'Production Log'!W1003</f>
        <v/>
      </c>
      <c r="E1003" s="0">
        <f>'Production Log'!X1003</f>
        <v/>
      </c>
      <c r="F1003" s="0">
        <f>'Production Log'!Y1003</f>
        <v/>
      </c>
      <c r="G1003" s="0">
        <f>'Production Log'!Z1003</f>
        <v/>
      </c>
      <c r="H1003" s="0">
        <f>'Production Log'!C1003</f>
        <v/>
      </c>
      <c r="I1003" s="0">
        <f>IF(B1003="Sold", "yes", IF(LEN(F1003)&gt;1,IF(LEN(G1003)&gt;1,IF(LEN(E1003)&gt;1,IF(LEN(D1003)&gt;1,"yes","no"),"no"),"no") ,"no"))</f>
        <v/>
      </c>
      <c r="J1003" s="0">
        <f>IF(B1003="Issues","yes", IF(B1003="Cosmetic Issue", "yes", IF(B1003="Perf Issue", "yes","")))</f>
        <v/>
      </c>
      <c r="K1003" s="0">
        <f>IF(B1003="Dead", "yes","")</f>
        <v/>
      </c>
      <c r="L1003" s="0">
        <f>IF(K1003="yes", "Dead", IF(LEN(D1003)&lt;2,"Loose", (IF(B1003="Sold","Shipped",IF(I1003="yes","Assembled","Bonded")))))</f>
        <v/>
      </c>
      <c r="M1003" s="0">
        <f>if(L1003="Shipped",L1003, IF(L1003="Loose", L1003, if(J1003="yes", CONCATENATE("Pending ", L1003), IF(I1003="yes", IF(B1003="Internal", "Internal", L1003), IF(L1003="Bonded", L1003, CONCATENATE(L1003, " Bonded"))))))</f>
        <v/>
      </c>
      <c r="N1003" s="0">
        <f>if(len(C1003)&lt;2, "", if(H1003="yes", "certified", IF(ISERROR(SEARCH("TE",C1003)), "PMI", "TE")))</f>
        <v/>
      </c>
      <c r="O1003" s="0">
        <f>IF(L1003="Shipped",'Production Log'!K1003,"")</f>
        <v/>
      </c>
      <c r="P1003" s="0">
        <f>IF(ISERROR(SEARCH("Bonded", M1003)), CONCATENATE(M1003," ", N1003), M1003)</f>
        <v/>
      </c>
      <c r="Q1003" s="0" t="s">
        <v>238</v>
      </c>
      <c r="R1003" s="0">
        <f>'Production Log'!L1003</f>
        <v/>
      </c>
      <c r="S1003" s="0" t="s">
        <v>239</v>
      </c>
      <c r="T1003" s="0">
        <f>'Production Log'!M1003</f>
        <v/>
      </c>
      <c r="U1003" s="204">
        <f>'Production Log'!K1003</f>
        <v/>
      </c>
      <c r="V1003" s="204" t="n">
        <v>21004597</v>
      </c>
    </row>
    <row r="1004">
      <c r="A1004" s="0">
        <f>'Production Log'!A1004</f>
        <v/>
      </c>
      <c r="B1004" s="0">
        <f>'Production Log'!B1004</f>
        <v/>
      </c>
      <c r="C1004" s="0">
        <f>'Production Log'!F1004</f>
        <v/>
      </c>
      <c r="D1004" s="0">
        <f>'Production Log'!W1004</f>
        <v/>
      </c>
      <c r="E1004" s="0">
        <f>'Production Log'!X1004</f>
        <v/>
      </c>
      <c r="F1004" s="0">
        <f>'Production Log'!Y1004</f>
        <v/>
      </c>
      <c r="G1004" s="0">
        <f>'Production Log'!Z1004</f>
        <v/>
      </c>
      <c r="H1004" s="0">
        <f>'Production Log'!C1004</f>
        <v/>
      </c>
      <c r="I1004" s="0">
        <f>IF(B1004="Sold", "yes", IF(LEN(F1004)&gt;1,IF(LEN(G1004)&gt;1,IF(LEN(E1004)&gt;1,IF(LEN(D1004)&gt;1,"yes","no"),"no"),"no") ,"no"))</f>
        <v/>
      </c>
      <c r="J1004" s="0">
        <f>IF(B1004="Issues","yes", IF(B1004="Cosmetic Issue", "yes", IF(B1004="Perf Issue", "yes","")))</f>
        <v/>
      </c>
      <c r="K1004" s="0">
        <f>IF(B1004="Dead", "yes","")</f>
        <v/>
      </c>
      <c r="L1004" s="0">
        <f>IF(K1004="yes", "Dead", IF(LEN(D1004)&lt;2,"Loose", (IF(B1004="Sold","Shipped",IF(I1004="yes","Assembled","Bonded")))))</f>
        <v/>
      </c>
      <c r="M1004" s="0">
        <f>if(L1004="Shipped",L1004, IF(L1004="Loose", L1004, if(J1004="yes", CONCATENATE("Pending ", L1004), IF(I1004="yes", IF(B1004="Internal", "Internal", L1004), IF(L1004="Bonded", L1004, CONCATENATE(L1004, " Bonded"))))))</f>
        <v/>
      </c>
      <c r="N1004" s="0">
        <f>if(len(C1004)&lt;2, "", if(H1004="yes", "certified", IF(ISERROR(SEARCH("TE",C1004)), "PMI", "TE")))</f>
        <v/>
      </c>
      <c r="O1004" s="0">
        <f>IF(L1004="Shipped",'Production Log'!K1004,"")</f>
        <v/>
      </c>
      <c r="P1004" s="0">
        <f>IF(ISERROR(SEARCH("Bonded", M1004)), CONCATENATE(M1004," ", N1004), M1004)</f>
        <v/>
      </c>
      <c r="Q1004" s="0" t="s">
        <v>238</v>
      </c>
      <c r="R1004" s="0">
        <f>'Production Log'!L1004</f>
        <v/>
      </c>
      <c r="S1004" s="0" t="s">
        <v>232</v>
      </c>
      <c r="T1004" s="0">
        <f>'Production Log'!M1004</f>
        <v/>
      </c>
      <c r="U1004" s="204">
        <f>'Production Log'!K1004</f>
        <v/>
      </c>
      <c r="V1004" s="204" t="n">
        <v>98006449</v>
      </c>
    </row>
    <row r="1005">
      <c r="A1005" s="0">
        <f>'Production Log'!A1005</f>
        <v/>
      </c>
      <c r="B1005" s="0">
        <f>'Production Log'!B1005</f>
        <v/>
      </c>
      <c r="C1005" s="0">
        <f>'Production Log'!F1005</f>
        <v/>
      </c>
      <c r="D1005" s="0">
        <f>'Production Log'!W1005</f>
        <v/>
      </c>
      <c r="E1005" s="0">
        <f>'Production Log'!X1005</f>
        <v/>
      </c>
      <c r="F1005" s="0">
        <f>'Production Log'!Y1005</f>
        <v/>
      </c>
      <c r="G1005" s="0">
        <f>'Production Log'!Z1005</f>
        <v/>
      </c>
      <c r="H1005" s="0">
        <f>'Production Log'!C1005</f>
        <v/>
      </c>
      <c r="I1005" s="0">
        <f>IF(B1005="Sold", "yes", IF(LEN(F1005)&gt;1,IF(LEN(G1005)&gt;1,IF(LEN(E1005)&gt;1,IF(LEN(D1005)&gt;1,"yes","no"),"no"),"no") ,"no"))</f>
        <v/>
      </c>
      <c r="J1005" s="0">
        <f>IF(B1005="Issues","yes", IF(B1005="Cosmetic Issue", "yes", IF(B1005="Perf Issue", "yes","")))</f>
        <v/>
      </c>
      <c r="K1005" s="0">
        <f>IF(B1005="Dead", "yes","")</f>
        <v/>
      </c>
      <c r="L1005" s="0">
        <f>IF(K1005="yes", "Dead", IF(LEN(D1005)&lt;2,"Loose", (IF(B1005="Sold","Shipped",IF(I1005="yes","Assembled","Bonded")))))</f>
        <v/>
      </c>
      <c r="M1005" s="0">
        <f>if(L1005="Shipped",L1005, IF(L1005="Loose", L1005, if(J1005="yes", CONCATENATE("Pending ", L1005), IF(I1005="yes", IF(B1005="Internal", "Internal", L1005), IF(L1005="Bonded", L1005, CONCATENATE(L1005, " Bonded"))))))</f>
        <v/>
      </c>
      <c r="N1005" s="0">
        <f>if(len(C1005)&lt;2, "", if(H1005="yes", "certified", IF(ISERROR(SEARCH("TE",C1005)), "PMI", "TE")))</f>
        <v/>
      </c>
      <c r="O1005" s="0">
        <f>IF(L1005="Shipped",'Production Log'!K1005,"")</f>
        <v/>
      </c>
      <c r="P1005" s="0">
        <f>IF(ISERROR(SEARCH("Bonded", M1005)), CONCATENATE(M1005," ", N1005), M1005)</f>
        <v/>
      </c>
      <c r="Q1005" s="0" t="s">
        <v>240</v>
      </c>
      <c r="R1005" s="0">
        <f>'Production Log'!L1005</f>
        <v/>
      </c>
      <c r="S1005" s="0" t="s">
        <v>232</v>
      </c>
      <c r="T1005" s="0">
        <f>'Production Log'!M1005</f>
        <v/>
      </c>
      <c r="U1005" s="204">
        <f>'Production Log'!K1005</f>
        <v/>
      </c>
      <c r="V1005" s="204" t="s">
        <v>233</v>
      </c>
    </row>
    <row r="1006">
      <c r="A1006" s="0">
        <f>'Production Log'!A1006</f>
        <v/>
      </c>
      <c r="B1006" s="0">
        <f>'Production Log'!B1006</f>
        <v/>
      </c>
      <c r="C1006" s="0">
        <f>'Production Log'!F1006</f>
        <v/>
      </c>
      <c r="D1006" s="0">
        <f>'Production Log'!W1006</f>
        <v/>
      </c>
      <c r="E1006" s="0">
        <f>'Production Log'!X1006</f>
        <v/>
      </c>
      <c r="F1006" s="0">
        <f>'Production Log'!Y1006</f>
        <v/>
      </c>
      <c r="G1006" s="0">
        <f>'Production Log'!Z1006</f>
        <v/>
      </c>
      <c r="H1006" s="0">
        <f>'Production Log'!C1006</f>
        <v/>
      </c>
      <c r="I1006" s="0">
        <f>IF(B1006="Sold", "yes", IF(LEN(F1006)&gt;1,IF(LEN(G1006)&gt;1,IF(LEN(E1006)&gt;1,IF(LEN(D1006)&gt;1,"yes","no"),"no"),"no") ,"no"))</f>
        <v/>
      </c>
      <c r="J1006" s="0">
        <f>IF(B1006="Issues","yes", IF(B1006="Cosmetic Issue", "yes", IF(B1006="Perf Issue", "yes","")))</f>
        <v/>
      </c>
      <c r="K1006" s="0">
        <f>IF(B1006="Dead", "yes","")</f>
        <v/>
      </c>
      <c r="L1006" s="0">
        <f>IF(K1006="yes", "Dead", IF(LEN(D1006)&lt;2,"Loose", (IF(B1006="Sold","Shipped",IF(I1006="yes","Assembled","Bonded")))))</f>
        <v/>
      </c>
      <c r="M1006" s="0">
        <f>if(L1006="Shipped",L1006, IF(L1006="Loose", L1006, if(J1006="yes", CONCATENATE("Pending ", L1006), IF(I1006="yes", IF(B1006="Internal", "Internal", L1006), IF(L1006="Bonded", L1006, CONCATENATE(L1006, " Bonded"))))))</f>
        <v/>
      </c>
      <c r="N1006" s="0">
        <f>if(len(C1006)&lt;2, "", if(H1006="yes", "certified", IF(ISERROR(SEARCH("TE",C1006)), "PMI", "TE")))</f>
        <v/>
      </c>
      <c r="O1006" s="0">
        <f>IF(L1006="Shipped",'Production Log'!K1006,"")</f>
        <v/>
      </c>
      <c r="P1006" s="0">
        <f>IF(ISERROR(SEARCH("Bonded", M1006)), CONCATENATE(M1006," ", N1006), M1006)</f>
        <v/>
      </c>
      <c r="Q1006" s="0" t="s">
        <v>240</v>
      </c>
      <c r="R1006" s="0">
        <f>'Production Log'!L1006</f>
        <v/>
      </c>
      <c r="S1006" s="0" t="s">
        <v>232</v>
      </c>
      <c r="T1006" s="0">
        <f>'Production Log'!M1006</f>
        <v/>
      </c>
      <c r="U1006" s="204">
        <f>'Production Log'!K1006</f>
        <v/>
      </c>
      <c r="V1006" s="204" t="n">
        <v>98006449</v>
      </c>
    </row>
    <row r="1007">
      <c r="A1007" s="0">
        <f>'Production Log'!A1007</f>
        <v/>
      </c>
      <c r="B1007" s="0">
        <f>'Production Log'!B1007</f>
        <v/>
      </c>
      <c r="C1007" s="0">
        <f>'Production Log'!F1007</f>
        <v/>
      </c>
      <c r="D1007" s="0">
        <f>'Production Log'!W1007</f>
        <v/>
      </c>
      <c r="E1007" s="0">
        <f>'Production Log'!X1007</f>
        <v/>
      </c>
      <c r="F1007" s="0">
        <f>'Production Log'!Y1007</f>
        <v/>
      </c>
      <c r="G1007" s="0">
        <f>'Production Log'!Z1007</f>
        <v/>
      </c>
      <c r="H1007" s="0">
        <f>'Production Log'!C1007</f>
        <v/>
      </c>
      <c r="I1007" s="0">
        <f>IF(B1007="Sold", "yes", IF(LEN(F1007)&gt;1,IF(LEN(G1007)&gt;1,IF(LEN(E1007)&gt;1,IF(LEN(D1007)&gt;1,"yes","no"),"no"),"no") ,"no"))</f>
        <v/>
      </c>
      <c r="J1007" s="0">
        <f>IF(B1007="Issues","yes", IF(B1007="Cosmetic Issue", "yes", IF(B1007="Perf Issue", "yes","")))</f>
        <v/>
      </c>
      <c r="K1007" s="0">
        <f>IF(B1007="Dead", "yes","")</f>
        <v/>
      </c>
      <c r="L1007" s="0">
        <f>IF(K1007="yes", "Dead", IF(LEN(D1007)&lt;2,"Loose", (IF(B1007="Sold","Shipped",IF(I1007="yes","Assembled","Bonded")))))</f>
        <v/>
      </c>
      <c r="M1007" s="0">
        <f>if(L1007="Shipped",L1007, IF(L1007="Loose", L1007, if(J1007="yes", CONCATENATE("Pending ", L1007), IF(I1007="yes", IF(B1007="Internal", "Internal", L1007), IF(L1007="Bonded", L1007, CONCATENATE(L1007, " Bonded"))))))</f>
        <v/>
      </c>
      <c r="N1007" s="0">
        <f>if(len(C1007)&lt;2, "", if(H1007="yes", "certified", IF(ISERROR(SEARCH("TE",C1007)), "PMI", "TE")))</f>
        <v/>
      </c>
      <c r="O1007" s="0">
        <f>IF(L1007="Shipped",'Production Log'!K1007,"")</f>
        <v/>
      </c>
      <c r="P1007" s="0">
        <f>IF(ISERROR(SEARCH("Bonded", M1007)), CONCATENATE(M1007," ", N1007), M1007)</f>
        <v/>
      </c>
      <c r="Q1007" s="0" t="s">
        <v>240</v>
      </c>
      <c r="R1007" s="0">
        <f>'Production Log'!L1007</f>
        <v/>
      </c>
      <c r="S1007" s="0" t="s">
        <v>232</v>
      </c>
      <c r="T1007" s="0">
        <f>'Production Log'!M1007</f>
        <v/>
      </c>
      <c r="U1007" s="204">
        <f>'Production Log'!K1007</f>
        <v/>
      </c>
      <c r="V1007" s="204" t="n">
        <v>98006449</v>
      </c>
    </row>
    <row r="1008">
      <c r="A1008" s="0">
        <f>'Production Log'!A1008</f>
        <v/>
      </c>
      <c r="B1008" s="0">
        <f>'Production Log'!B1008</f>
        <v/>
      </c>
      <c r="C1008" s="0">
        <f>'Production Log'!F1008</f>
        <v/>
      </c>
      <c r="D1008" s="0">
        <f>'Production Log'!W1008</f>
        <v/>
      </c>
      <c r="E1008" s="0">
        <f>'Production Log'!X1008</f>
        <v/>
      </c>
      <c r="F1008" s="0">
        <f>'Production Log'!Y1008</f>
        <v/>
      </c>
      <c r="G1008" s="0">
        <f>'Production Log'!Z1008</f>
        <v/>
      </c>
      <c r="H1008" s="0">
        <f>'Production Log'!C1008</f>
        <v/>
      </c>
      <c r="I1008" s="0">
        <f>IF(B1008="Sold", "yes", IF(LEN(F1008)&gt;1,IF(LEN(G1008)&gt;1,IF(LEN(E1008)&gt;1,IF(LEN(D1008)&gt;1,"yes","no"),"no"),"no") ,"no"))</f>
        <v/>
      </c>
      <c r="J1008" s="0">
        <f>IF(B1008="Issues","yes", IF(B1008="Cosmetic Issue", "yes", IF(B1008="Perf Issue", "yes","")))</f>
        <v/>
      </c>
      <c r="K1008" s="0">
        <f>IF(B1008="Dead", "yes","")</f>
        <v/>
      </c>
      <c r="L1008" s="0">
        <f>IF(K1008="yes", "Dead", IF(LEN(D1008)&lt;2,"Loose", (IF(B1008="Sold","Shipped",IF(I1008="yes","Assembled","Bonded")))))</f>
        <v/>
      </c>
      <c r="M1008" s="0">
        <f>if(L1008="Shipped",L1008, IF(L1008="Loose", L1008, if(J1008="yes", CONCATENATE("Pending ", L1008), IF(I1008="yes", IF(B1008="Internal", "Internal", L1008), IF(L1008="Bonded", L1008, CONCATENATE(L1008, " Bonded"))))))</f>
        <v/>
      </c>
      <c r="N1008" s="0">
        <f>if(len(C1008)&lt;2, "", if(H1008="yes", "certified", IF(ISERROR(SEARCH("TE",C1008)), "PMI", "TE")))</f>
        <v/>
      </c>
      <c r="O1008" s="0">
        <f>IF(L1008="Shipped",'Production Log'!K1008,"")</f>
        <v/>
      </c>
      <c r="P1008" s="0">
        <f>IF(ISERROR(SEARCH("Bonded", M1008)), CONCATENATE(M1008," ", N1008), M1008)</f>
        <v/>
      </c>
      <c r="Q1008" s="0" t="s">
        <v>240</v>
      </c>
      <c r="R1008" s="0">
        <f>'Production Log'!L1008</f>
        <v/>
      </c>
      <c r="S1008" s="0" t="s">
        <v>232</v>
      </c>
      <c r="T1008" s="0">
        <f>'Production Log'!M1008</f>
        <v/>
      </c>
      <c r="U1008" s="204">
        <f>'Production Log'!K1008</f>
        <v/>
      </c>
      <c r="V1008" s="204" t="s">
        <v>233</v>
      </c>
    </row>
    <row r="1009">
      <c r="A1009" s="0">
        <f>'Production Log'!A1009</f>
        <v/>
      </c>
      <c r="B1009" s="0">
        <f>'Production Log'!B1009</f>
        <v/>
      </c>
      <c r="C1009" s="0">
        <f>'Production Log'!F1009</f>
        <v/>
      </c>
      <c r="D1009" s="0">
        <f>'Production Log'!W1009</f>
        <v/>
      </c>
      <c r="E1009" s="0">
        <f>'Production Log'!X1009</f>
        <v/>
      </c>
      <c r="F1009" s="0">
        <f>'Production Log'!Y1009</f>
        <v/>
      </c>
      <c r="G1009" s="0">
        <f>'Production Log'!Z1009</f>
        <v/>
      </c>
      <c r="H1009" s="0">
        <f>'Production Log'!C1009</f>
        <v/>
      </c>
      <c r="I1009" s="0">
        <f>IF(B1009="Sold", "yes", IF(LEN(F1009)&gt;1,IF(LEN(G1009)&gt;1,IF(LEN(E1009)&gt;1,IF(LEN(D1009)&gt;1,"yes","no"),"no"),"no") ,"no"))</f>
        <v/>
      </c>
      <c r="J1009" s="0">
        <f>IF(B1009="Issues","yes", IF(B1009="Cosmetic Issue", "yes", IF(B1009="Perf Issue", "yes","")))</f>
        <v/>
      </c>
      <c r="K1009" s="0">
        <f>IF(B1009="Dead", "yes","")</f>
        <v/>
      </c>
      <c r="L1009" s="0">
        <f>IF(K1009="yes", "Dead", IF(LEN(D1009)&lt;2,"Loose", (IF(B1009="Sold","Shipped",IF(I1009="yes","Assembled","Bonded")))))</f>
        <v/>
      </c>
      <c r="M1009" s="0">
        <f>if(L1009="Shipped",L1009, IF(L1009="Loose", L1009, if(J1009="yes", CONCATENATE("Pending ", L1009), IF(I1009="yes", IF(B1009="Internal", "Internal", L1009), IF(L1009="Bonded", L1009, CONCATENATE(L1009, " Bonded"))))))</f>
        <v/>
      </c>
      <c r="N1009" s="0">
        <f>if(len(C1009)&lt;2, "", if(H1009="yes", "certified", IF(ISERROR(SEARCH("TE",C1009)), "PMI", "TE")))</f>
        <v/>
      </c>
      <c r="O1009" s="0">
        <f>IF(L1009="Shipped",'Production Log'!K1009,"")</f>
        <v/>
      </c>
      <c r="P1009" s="0">
        <f>IF(ISERROR(SEARCH("Bonded", M1009)), CONCATENATE(M1009," ", N1009), M1009)</f>
        <v/>
      </c>
      <c r="Q1009" s="0" t="s">
        <v>240</v>
      </c>
      <c r="R1009" s="0">
        <f>'Production Log'!L1009</f>
        <v/>
      </c>
      <c r="S1009" s="0" t="s">
        <v>232</v>
      </c>
      <c r="T1009" s="0">
        <f>'Production Log'!M1009</f>
        <v/>
      </c>
      <c r="U1009" s="204">
        <f>'Production Log'!K1009</f>
        <v/>
      </c>
      <c r="V1009" s="204" t="s">
        <v>233</v>
      </c>
    </row>
    <row r="1010">
      <c r="A1010" s="0">
        <f>'Production Log'!A1010</f>
        <v/>
      </c>
      <c r="B1010" s="0">
        <f>'Production Log'!B1010</f>
        <v/>
      </c>
      <c r="C1010" s="0">
        <f>'Production Log'!F1010</f>
        <v/>
      </c>
      <c r="D1010" s="0">
        <f>'Production Log'!W1010</f>
        <v/>
      </c>
      <c r="E1010" s="0">
        <f>'Production Log'!X1010</f>
        <v/>
      </c>
      <c r="F1010" s="0">
        <f>'Production Log'!Y1010</f>
        <v/>
      </c>
      <c r="G1010" s="0">
        <f>'Production Log'!Z1010</f>
        <v/>
      </c>
      <c r="H1010" s="0">
        <f>'Production Log'!C1010</f>
        <v/>
      </c>
      <c r="I1010" s="0">
        <f>IF(B1010="Sold", "yes", IF(LEN(F1010)&gt;1,IF(LEN(G1010)&gt;1,IF(LEN(E1010)&gt;1,IF(LEN(D1010)&gt;1,"yes","no"),"no"),"no") ,"no"))</f>
        <v/>
      </c>
      <c r="J1010" s="0">
        <f>IF(B1010="Issues","yes", IF(B1010="Cosmetic Issue", "yes", IF(B1010="Perf Issue", "yes","")))</f>
        <v/>
      </c>
      <c r="K1010" s="0">
        <f>IF(B1010="Dead", "yes","")</f>
        <v/>
      </c>
      <c r="L1010" s="0">
        <f>IF(K1010="yes", "Dead", IF(LEN(D1010)&lt;2,"Loose", (IF(B1010="Sold","Shipped",IF(I1010="yes","Assembled","Bonded")))))</f>
        <v/>
      </c>
      <c r="M1010" s="0">
        <f>if(L1010="Shipped",L1010, IF(L1010="Loose", L1010, if(J1010="yes", CONCATENATE("Pending ", L1010), IF(I1010="yes", IF(B1010="Internal", "Internal", L1010), IF(L1010="Bonded", L1010, CONCATENATE(L1010, " Bonded"))))))</f>
        <v/>
      </c>
      <c r="N1010" s="0">
        <f>if(len(C1010)&lt;2, "", if(H1010="yes", "certified", IF(ISERROR(SEARCH("TE",C1010)), "PMI", "TE")))</f>
        <v/>
      </c>
      <c r="O1010" s="0">
        <f>IF(L1010="Shipped",'Production Log'!K1010,"")</f>
        <v/>
      </c>
      <c r="P1010" s="0">
        <f>IF(ISERROR(SEARCH("Bonded", M1010)), CONCATENATE(M1010," ", N1010), M1010)</f>
        <v/>
      </c>
      <c r="Q1010" s="0" t="s">
        <v>240</v>
      </c>
      <c r="R1010" s="0">
        <f>'Production Log'!L1010</f>
        <v/>
      </c>
      <c r="S1010" s="0" t="s">
        <v>232</v>
      </c>
      <c r="T1010" s="0">
        <f>'Production Log'!M1010</f>
        <v/>
      </c>
      <c r="U1010" s="204">
        <f>'Production Log'!K1010</f>
        <v/>
      </c>
      <c r="V1010" s="204" t="n">
        <v>98006449</v>
      </c>
    </row>
    <row r="1011">
      <c r="A1011" s="0">
        <f>'Production Log'!A1011</f>
        <v/>
      </c>
      <c r="B1011" s="0">
        <f>'Production Log'!B1011</f>
        <v/>
      </c>
      <c r="C1011" s="0">
        <f>'Production Log'!F1011</f>
        <v/>
      </c>
      <c r="D1011" s="0">
        <f>'Production Log'!W1011</f>
        <v/>
      </c>
      <c r="E1011" s="0">
        <f>'Production Log'!X1011</f>
        <v/>
      </c>
      <c r="F1011" s="0">
        <f>'Production Log'!Y1011</f>
        <v/>
      </c>
      <c r="G1011" s="0">
        <f>'Production Log'!Z1011</f>
        <v/>
      </c>
      <c r="H1011" s="0">
        <f>'Production Log'!C1011</f>
        <v/>
      </c>
      <c r="I1011" s="0">
        <f>IF(B1011="Sold", "yes", IF(LEN(F1011)&gt;1,IF(LEN(G1011)&gt;1,IF(LEN(E1011)&gt;1,IF(LEN(D1011)&gt;1,"yes","no"),"no"),"no") ,"no"))</f>
        <v/>
      </c>
      <c r="J1011" s="0">
        <f>IF(B1011="Issues","yes", IF(B1011="Cosmetic Issue", "yes", IF(B1011="Perf Issue", "yes","")))</f>
        <v/>
      </c>
      <c r="K1011" s="0">
        <f>IF(B1011="Dead", "yes","")</f>
        <v/>
      </c>
      <c r="L1011" s="0">
        <f>IF(K1011="yes", "Dead", IF(LEN(D1011)&lt;2,"Loose", (IF(B1011="Sold","Shipped",IF(I1011="yes","Assembled","Bonded")))))</f>
        <v/>
      </c>
      <c r="M1011" s="0">
        <f>if(L1011="Shipped",L1011, IF(L1011="Loose", L1011, if(J1011="yes", CONCATENATE("Pending ", L1011), IF(I1011="yes", IF(B1011="Internal", "Internal", L1011), IF(L1011="Bonded", L1011, CONCATENATE(L1011, " Bonded"))))))</f>
        <v/>
      </c>
      <c r="N1011" s="0">
        <f>if(len(C1011)&lt;2, "", if(H1011="yes", "certified", IF(ISERROR(SEARCH("TE",C1011)), "PMI", "TE")))</f>
        <v/>
      </c>
      <c r="O1011" s="0">
        <f>IF(L1011="Shipped",'Production Log'!K1011,"")</f>
        <v/>
      </c>
      <c r="P1011" s="0">
        <f>IF(ISERROR(SEARCH("Bonded", M1011)), CONCATENATE(M1011," ", N1011), M1011)</f>
        <v/>
      </c>
      <c r="Q1011" s="0" t="s">
        <v>240</v>
      </c>
      <c r="R1011" s="0">
        <f>'Production Log'!L1011</f>
        <v/>
      </c>
      <c r="S1011" s="0" t="s">
        <v>232</v>
      </c>
      <c r="T1011" s="0">
        <f>'Production Log'!M1011</f>
        <v/>
      </c>
      <c r="U1011" s="204">
        <f>'Production Log'!K1011</f>
        <v/>
      </c>
      <c r="V1011" s="204" t="n">
        <v>98006449</v>
      </c>
    </row>
    <row r="1012">
      <c r="A1012" s="0">
        <f>'Production Log'!A1012</f>
        <v/>
      </c>
      <c r="B1012" s="0">
        <f>'Production Log'!B1012</f>
        <v/>
      </c>
      <c r="C1012" s="0">
        <f>'Production Log'!F1012</f>
        <v/>
      </c>
      <c r="D1012" s="0">
        <f>'Production Log'!W1012</f>
        <v/>
      </c>
      <c r="E1012" s="0">
        <f>'Production Log'!X1012</f>
        <v/>
      </c>
      <c r="F1012" s="0">
        <f>'Production Log'!Y1012</f>
        <v/>
      </c>
      <c r="G1012" s="0">
        <f>'Production Log'!Z1012</f>
        <v/>
      </c>
      <c r="H1012" s="0">
        <f>'Production Log'!C1012</f>
        <v/>
      </c>
      <c r="I1012" s="0">
        <f>IF(B1012="Sold", "yes", IF(LEN(F1012)&gt;1,IF(LEN(G1012)&gt;1,IF(LEN(E1012)&gt;1,IF(LEN(D1012)&gt;1,"yes","no"),"no"),"no") ,"no"))</f>
        <v/>
      </c>
      <c r="J1012" s="0">
        <f>IF(B1012="Issues","yes", IF(B1012="Cosmetic Issue", "yes", IF(B1012="Perf Issue", "yes","")))</f>
        <v/>
      </c>
      <c r="K1012" s="0">
        <f>IF(B1012="Dead", "yes","")</f>
        <v/>
      </c>
      <c r="L1012" s="0">
        <f>IF(K1012="yes", "Dead", IF(LEN(D1012)&lt;2,"Loose", (IF(B1012="Sold","Shipped",IF(I1012="yes","Assembled","Bonded")))))</f>
        <v/>
      </c>
      <c r="M1012" s="0">
        <f>if(L1012="Shipped",L1012, IF(L1012="Loose", L1012, if(J1012="yes", CONCATENATE("Pending ", L1012), IF(I1012="yes", IF(B1012="Internal", "Internal", L1012), IF(L1012="Bonded", L1012, CONCATENATE(L1012, " Bonded"))))))</f>
        <v/>
      </c>
      <c r="N1012" s="0">
        <f>if(len(C1012)&lt;2, "", if(H1012="yes", "certified", IF(ISERROR(SEARCH("TE",C1012)), "PMI", "TE")))</f>
        <v/>
      </c>
      <c r="O1012" s="0">
        <f>IF(L1012="Shipped",'Production Log'!K1012,"")</f>
        <v/>
      </c>
      <c r="P1012" s="0">
        <f>IF(ISERROR(SEARCH("Bonded", M1012)), CONCATENATE(M1012," ", N1012), M1012)</f>
        <v/>
      </c>
      <c r="Q1012" s="0" t="s">
        <v>240</v>
      </c>
      <c r="R1012" s="0">
        <f>'Production Log'!L1012</f>
        <v/>
      </c>
      <c r="S1012" s="0" t="s">
        <v>232</v>
      </c>
      <c r="T1012" s="0">
        <f>'Production Log'!M1012</f>
        <v/>
      </c>
      <c r="U1012" s="204">
        <f>'Production Log'!K1012</f>
        <v/>
      </c>
      <c r="V1012" s="204" t="n">
        <v>98006449</v>
      </c>
    </row>
    <row r="1013">
      <c r="A1013" s="0">
        <f>'Production Log'!A1013</f>
        <v/>
      </c>
      <c r="B1013" s="0">
        <f>'Production Log'!B1013</f>
        <v/>
      </c>
      <c r="C1013" s="0">
        <f>'Production Log'!F1013</f>
        <v/>
      </c>
      <c r="D1013" s="0">
        <f>'Production Log'!W1013</f>
        <v/>
      </c>
      <c r="E1013" s="0">
        <f>'Production Log'!X1013</f>
        <v/>
      </c>
      <c r="F1013" s="0">
        <f>'Production Log'!Y1013</f>
        <v/>
      </c>
      <c r="G1013" s="0">
        <f>'Production Log'!Z1013</f>
        <v/>
      </c>
      <c r="H1013" s="0">
        <f>'Production Log'!C1013</f>
        <v/>
      </c>
      <c r="I1013" s="0">
        <f>IF(B1013="Sold", "yes", IF(LEN(F1013)&gt;1,IF(LEN(G1013)&gt;1,IF(LEN(E1013)&gt;1,IF(LEN(D1013)&gt;1,"yes","no"),"no"),"no") ,"no"))</f>
        <v/>
      </c>
      <c r="J1013" s="0">
        <f>IF(B1013="Issues","yes", IF(B1013="Cosmetic Issue", "yes", IF(B1013="Perf Issue", "yes","")))</f>
        <v/>
      </c>
      <c r="K1013" s="0">
        <f>IF(B1013="Dead", "yes","")</f>
        <v/>
      </c>
      <c r="L1013" s="0">
        <f>IF(K1013="yes", "Dead", IF(LEN(D1013)&lt;2,"Loose", (IF(B1013="Sold","Shipped",IF(I1013="yes","Assembled","Bonded")))))</f>
        <v/>
      </c>
      <c r="M1013" s="0">
        <f>if(L1013="Shipped",L1013, IF(L1013="Loose", L1013, if(J1013="yes", CONCATENATE("Pending ", L1013), IF(I1013="yes", IF(B1013="Internal", "Internal", L1013), IF(L1013="Bonded", L1013, CONCATENATE(L1013, " Bonded"))))))</f>
        <v/>
      </c>
      <c r="N1013" s="0">
        <f>if(len(C1013)&lt;2, "", if(H1013="yes", "certified", IF(ISERROR(SEARCH("TE",C1013)), "PMI", "TE")))</f>
        <v/>
      </c>
      <c r="O1013" s="0">
        <f>IF(L1013="Shipped",'Production Log'!K1013,"")</f>
        <v/>
      </c>
      <c r="P1013" s="0">
        <f>IF(ISERROR(SEARCH("Bonded", M1013)), CONCATENATE(M1013," ", N1013), M1013)</f>
        <v/>
      </c>
      <c r="Q1013" s="0" t="s">
        <v>240</v>
      </c>
      <c r="R1013" s="0">
        <f>'Production Log'!L1013</f>
        <v/>
      </c>
      <c r="S1013" s="0" t="s">
        <v>232</v>
      </c>
      <c r="T1013" s="0">
        <f>'Production Log'!M1013</f>
        <v/>
      </c>
      <c r="U1013" s="204">
        <f>'Production Log'!K1013</f>
        <v/>
      </c>
      <c r="V1013" s="204" t="s">
        <v>233</v>
      </c>
    </row>
    <row r="1014">
      <c r="A1014" s="0">
        <f>'Production Log'!A1014</f>
        <v/>
      </c>
      <c r="B1014" s="0">
        <f>'Production Log'!B1014</f>
        <v/>
      </c>
      <c r="C1014" s="0">
        <f>'Production Log'!F1014</f>
        <v/>
      </c>
      <c r="D1014" s="0">
        <f>'Production Log'!W1014</f>
        <v/>
      </c>
      <c r="E1014" s="0">
        <f>'Production Log'!X1014</f>
        <v/>
      </c>
      <c r="F1014" s="0">
        <f>'Production Log'!Y1014</f>
        <v/>
      </c>
      <c r="G1014" s="0">
        <f>'Production Log'!Z1014</f>
        <v/>
      </c>
      <c r="H1014" s="0">
        <f>'Production Log'!C1014</f>
        <v/>
      </c>
      <c r="I1014" s="0">
        <f>IF(B1014="Sold", "yes", IF(LEN(F1014)&gt;1,IF(LEN(G1014)&gt;1,IF(LEN(E1014)&gt;1,IF(LEN(D1014)&gt;1,"yes","no"),"no"),"no") ,"no"))</f>
        <v/>
      </c>
      <c r="J1014" s="0">
        <f>IF(B1014="Issues","yes", IF(B1014="Cosmetic Issue", "yes", IF(B1014="Perf Issue", "yes","")))</f>
        <v/>
      </c>
      <c r="K1014" s="0">
        <f>IF(B1014="Dead", "yes","")</f>
        <v/>
      </c>
      <c r="L1014" s="0">
        <f>IF(K1014="yes", "Dead", IF(LEN(D1014)&lt;2,"Loose", (IF(B1014="Sold","Shipped",IF(I1014="yes","Assembled","Bonded")))))</f>
        <v/>
      </c>
      <c r="M1014" s="0">
        <f>if(L1014="Shipped",L1014, IF(L1014="Loose", L1014, if(J1014="yes", CONCATENATE("Pending ", L1014), IF(I1014="yes", IF(B1014="Internal", "Internal", L1014), IF(L1014="Bonded", L1014, CONCATENATE(L1014, " Bonded"))))))</f>
        <v/>
      </c>
      <c r="N1014" s="0">
        <f>if(len(C1014)&lt;2, "", if(H1014="yes", "certified", IF(ISERROR(SEARCH("TE",C1014)), "PMI", "TE")))</f>
        <v/>
      </c>
      <c r="O1014" s="0">
        <f>IF(L1014="Shipped",'Production Log'!K1014,"")</f>
        <v/>
      </c>
      <c r="P1014" s="0">
        <f>IF(ISERROR(SEARCH("Bonded", M1014)), CONCATENATE(M1014," ", N1014), M1014)</f>
        <v/>
      </c>
      <c r="Q1014" s="0" t="s">
        <v>240</v>
      </c>
      <c r="R1014" s="0">
        <f>'Production Log'!L1014</f>
        <v/>
      </c>
      <c r="S1014" s="0" t="s">
        <v>232</v>
      </c>
      <c r="T1014" s="0">
        <f>'Production Log'!M1014</f>
        <v/>
      </c>
      <c r="U1014" s="204">
        <f>'Production Log'!K1014</f>
        <v/>
      </c>
      <c r="V1014" s="204" t="n">
        <v>98006449</v>
      </c>
    </row>
    <row r="1015">
      <c r="A1015" s="0">
        <f>'Production Log'!A1015</f>
        <v/>
      </c>
      <c r="B1015" s="0">
        <f>'Production Log'!B1015</f>
        <v/>
      </c>
      <c r="C1015" s="0">
        <f>'Production Log'!F1015</f>
        <v/>
      </c>
      <c r="D1015" s="0">
        <f>'Production Log'!W1015</f>
        <v/>
      </c>
      <c r="E1015" s="0">
        <f>'Production Log'!X1015</f>
        <v/>
      </c>
      <c r="F1015" s="0">
        <f>'Production Log'!Y1015</f>
        <v/>
      </c>
      <c r="G1015" s="0">
        <f>'Production Log'!Z1015</f>
        <v/>
      </c>
      <c r="H1015" s="0">
        <f>'Production Log'!C1015</f>
        <v/>
      </c>
      <c r="I1015" s="0">
        <f>IF(B1015="Sold", "yes", IF(LEN(F1015)&gt;1,IF(LEN(G1015)&gt;1,IF(LEN(E1015)&gt;1,IF(LEN(D1015)&gt;1,"yes","no"),"no"),"no") ,"no"))</f>
        <v/>
      </c>
      <c r="J1015" s="0">
        <f>IF(B1015="Issues","yes", IF(B1015="Cosmetic Issue", "yes", IF(B1015="Perf Issue", "yes","")))</f>
        <v/>
      </c>
      <c r="K1015" s="0">
        <f>IF(B1015="Dead", "yes","")</f>
        <v/>
      </c>
      <c r="L1015" s="0">
        <f>IF(K1015="yes", "Dead", IF(LEN(D1015)&lt;2,"Loose", (IF(B1015="Sold","Shipped",IF(I1015="yes","Assembled","Bonded")))))</f>
        <v/>
      </c>
      <c r="M1015" s="0">
        <f>if(L1015="Shipped",L1015, IF(L1015="Loose", L1015, if(J1015="yes", CONCATENATE("Pending ", L1015), IF(I1015="yes", IF(B1015="Internal", "Internal", L1015), IF(L1015="Bonded", L1015, CONCATENATE(L1015, " Bonded"))))))</f>
        <v/>
      </c>
      <c r="N1015" s="0">
        <f>if(len(C1015)&lt;2, "", if(H1015="yes", "certified", IF(ISERROR(SEARCH("TE",C1015)), "PMI", "TE")))</f>
        <v/>
      </c>
      <c r="O1015" s="0">
        <f>IF(L1015="Shipped",'Production Log'!K1015,"")</f>
        <v/>
      </c>
      <c r="P1015" s="0">
        <f>IF(ISERROR(SEARCH("Bonded", M1015)), CONCATENATE(M1015," ", N1015), M1015)</f>
        <v/>
      </c>
      <c r="Q1015" s="0" t="s">
        <v>240</v>
      </c>
      <c r="R1015" s="0">
        <f>'Production Log'!L1015</f>
        <v/>
      </c>
      <c r="S1015" s="0" t="s">
        <v>232</v>
      </c>
      <c r="T1015" s="0">
        <f>'Production Log'!M1015</f>
        <v/>
      </c>
      <c r="U1015" s="204">
        <f>'Production Log'!K1015</f>
        <v/>
      </c>
      <c r="V1015" s="204" t="s">
        <v>233</v>
      </c>
    </row>
    <row r="1016">
      <c r="A1016" s="0">
        <f>'Production Log'!A1016</f>
        <v/>
      </c>
      <c r="B1016" s="0">
        <f>'Production Log'!B1016</f>
        <v/>
      </c>
      <c r="C1016" s="0">
        <f>'Production Log'!F1016</f>
        <v/>
      </c>
      <c r="D1016" s="0">
        <f>'Production Log'!W1016</f>
        <v/>
      </c>
      <c r="E1016" s="0">
        <f>'Production Log'!X1016</f>
        <v/>
      </c>
      <c r="F1016" s="0">
        <f>'Production Log'!Y1016</f>
        <v/>
      </c>
      <c r="G1016" s="0">
        <f>'Production Log'!Z1016</f>
        <v/>
      </c>
      <c r="H1016" s="0">
        <f>'Production Log'!C1016</f>
        <v/>
      </c>
      <c r="I1016" s="0">
        <f>IF(B1016="Sold", "yes", IF(LEN(F1016)&gt;1,IF(LEN(G1016)&gt;1,IF(LEN(E1016)&gt;1,IF(LEN(D1016)&gt;1,"yes","no"),"no"),"no") ,"no"))</f>
        <v/>
      </c>
      <c r="J1016" s="0">
        <f>IF(B1016="Issues","yes", IF(B1016="Cosmetic Issue", "yes", IF(B1016="Perf Issue", "yes","")))</f>
        <v/>
      </c>
      <c r="K1016" s="0">
        <f>IF(B1016="Dead", "yes","")</f>
        <v/>
      </c>
      <c r="L1016" s="0">
        <f>IF(K1016="yes", "Dead", IF(LEN(D1016)&lt;2,"Loose", (IF(B1016="Sold","Shipped",IF(I1016="yes","Assembled","Bonded")))))</f>
        <v/>
      </c>
      <c r="M1016" s="0">
        <f>if(L1016="Shipped",L1016, IF(L1016="Loose", L1016, if(J1016="yes", CONCATENATE("Pending ", L1016), IF(I1016="yes", IF(B1016="Internal", "Internal", L1016), IF(L1016="Bonded", L1016, CONCATENATE(L1016, " Bonded"))))))</f>
        <v/>
      </c>
      <c r="N1016" s="0">
        <f>if(len(C1016)&lt;2, "", if(H1016="yes", "certified", IF(ISERROR(SEARCH("TE",C1016)), "PMI", "TE")))</f>
        <v/>
      </c>
      <c r="O1016" s="0">
        <f>IF(L1016="Shipped",'Production Log'!K1016,"")</f>
        <v/>
      </c>
      <c r="P1016" s="0">
        <f>IF(ISERROR(SEARCH("Bonded", M1016)), CONCATENATE(M1016," ", N1016), M1016)</f>
        <v/>
      </c>
      <c r="Q1016" s="0" t="s">
        <v>240</v>
      </c>
      <c r="R1016" s="0">
        <f>'Production Log'!L1016</f>
        <v/>
      </c>
      <c r="S1016" s="0" t="s">
        <v>232</v>
      </c>
      <c r="T1016" s="0">
        <f>'Production Log'!M1016</f>
        <v/>
      </c>
      <c r="U1016" s="204">
        <f>'Production Log'!K1016</f>
        <v/>
      </c>
      <c r="V1016" s="204" t="s">
        <v>241</v>
      </c>
    </row>
    <row r="1017">
      <c r="A1017" s="0">
        <f>'Production Log'!A1017</f>
        <v/>
      </c>
      <c r="B1017" s="0">
        <f>'Production Log'!B1017</f>
        <v/>
      </c>
      <c r="C1017" s="0">
        <f>'Production Log'!F1017</f>
        <v/>
      </c>
      <c r="D1017" s="0">
        <f>'Production Log'!W1017</f>
        <v/>
      </c>
      <c r="E1017" s="0">
        <f>'Production Log'!X1017</f>
        <v/>
      </c>
      <c r="F1017" s="0">
        <f>'Production Log'!Y1017</f>
        <v/>
      </c>
      <c r="G1017" s="0">
        <f>'Production Log'!Z1017</f>
        <v/>
      </c>
      <c r="H1017" s="0">
        <f>'Production Log'!C1017</f>
        <v/>
      </c>
      <c r="I1017" s="0">
        <f>IF(B1017="Sold", "yes", IF(LEN(F1017)&gt;1,IF(LEN(G1017)&gt;1,IF(LEN(E1017)&gt;1,IF(LEN(D1017)&gt;1,"yes","no"),"no"),"no") ,"no"))</f>
        <v/>
      </c>
      <c r="J1017" s="0">
        <f>IF(B1017="Issues","yes", IF(B1017="Cosmetic Issue", "yes", IF(B1017="Perf Issue", "yes","")))</f>
        <v/>
      </c>
      <c r="K1017" s="0">
        <f>IF(B1017="Dead", "yes","")</f>
        <v/>
      </c>
      <c r="L1017" s="0">
        <f>IF(K1017="yes", "Dead", IF(LEN(D1017)&lt;2,"Loose", (IF(B1017="Sold","Shipped",IF(I1017="yes","Assembled","Bonded")))))</f>
        <v/>
      </c>
      <c r="M1017" s="0">
        <f>if(L1017="Shipped",L1017, IF(L1017="Loose", L1017, if(J1017="yes", CONCATENATE("Pending ", L1017), IF(I1017="yes", IF(B1017="Internal", "Internal", L1017), IF(L1017="Bonded", L1017, CONCATENATE(L1017, " Bonded"))))))</f>
        <v/>
      </c>
      <c r="N1017" s="0">
        <f>if(len(C1017)&lt;2, "", if(H1017="yes", "certified", IF(ISERROR(SEARCH("TE",C1017)), "PMI", "TE")))</f>
        <v/>
      </c>
      <c r="O1017" s="0">
        <f>IF(L1017="Shipped",'Production Log'!K1017,"")</f>
        <v/>
      </c>
      <c r="P1017" s="0">
        <f>IF(ISERROR(SEARCH("Bonded", M1017)), CONCATENATE(M1017," ", N1017), M1017)</f>
        <v/>
      </c>
      <c r="Q1017" s="0" t="s">
        <v>240</v>
      </c>
      <c r="R1017" s="0">
        <f>'Production Log'!L1017</f>
        <v/>
      </c>
      <c r="S1017" s="0" t="s">
        <v>232</v>
      </c>
      <c r="T1017" s="0">
        <f>'Production Log'!M1017</f>
        <v/>
      </c>
      <c r="U1017" s="204">
        <f>'Production Log'!K1017</f>
        <v/>
      </c>
      <c r="V1017" s="204" t="s">
        <v>233</v>
      </c>
    </row>
    <row r="1018">
      <c r="A1018" s="0">
        <f>'Production Log'!A1018</f>
        <v/>
      </c>
      <c r="B1018" s="0">
        <f>'Production Log'!B1018</f>
        <v/>
      </c>
      <c r="C1018" s="0">
        <f>'Production Log'!F1018</f>
        <v/>
      </c>
      <c r="D1018" s="0">
        <f>'Production Log'!W1018</f>
        <v/>
      </c>
      <c r="E1018" s="0">
        <f>'Production Log'!X1018</f>
        <v/>
      </c>
      <c r="F1018" s="0">
        <f>'Production Log'!Y1018</f>
        <v/>
      </c>
      <c r="G1018" s="0">
        <f>'Production Log'!Z1018</f>
        <v/>
      </c>
      <c r="H1018" s="0">
        <f>'Production Log'!C1018</f>
        <v/>
      </c>
      <c r="I1018" s="0">
        <f>IF(B1018="Sold", "yes", IF(LEN(F1018)&gt;1,IF(LEN(G1018)&gt;1,IF(LEN(E1018)&gt;1,IF(LEN(D1018)&gt;1,"yes","no"),"no"),"no") ,"no"))</f>
        <v/>
      </c>
      <c r="J1018" s="0">
        <f>IF(B1018="Issues","yes", IF(B1018="Cosmetic Issue", "yes", IF(B1018="Perf Issue", "yes","")))</f>
        <v/>
      </c>
      <c r="K1018" s="0">
        <f>IF(B1018="Dead", "yes","")</f>
        <v/>
      </c>
      <c r="L1018" s="0">
        <f>IF(K1018="yes", "Dead", IF(LEN(D1018)&lt;2,"Loose", (IF(B1018="Sold","Shipped",IF(I1018="yes","Assembled","Bonded")))))</f>
        <v/>
      </c>
      <c r="M1018" s="0">
        <f>if(L1018="Shipped",L1018, IF(L1018="Loose", L1018, if(J1018="yes", CONCATENATE("Pending ", L1018), IF(I1018="yes", IF(B1018="Internal", "Internal", L1018), IF(L1018="Bonded", L1018, CONCATENATE(L1018, " Bonded"))))))</f>
        <v/>
      </c>
      <c r="N1018" s="0">
        <f>if(len(C1018)&lt;2, "", if(H1018="yes", "certified", IF(ISERROR(SEARCH("TE",C1018)), "PMI", "TE")))</f>
        <v/>
      </c>
      <c r="O1018" s="0">
        <f>IF(L1018="Shipped",'Production Log'!K1018,"")</f>
        <v/>
      </c>
      <c r="P1018" s="0">
        <f>IF(ISERROR(SEARCH("Bonded", M1018)), CONCATENATE(M1018," ", N1018), M1018)</f>
        <v/>
      </c>
      <c r="Q1018" s="0" t="s">
        <v>240</v>
      </c>
      <c r="R1018" s="0">
        <f>'Production Log'!L1018</f>
        <v/>
      </c>
      <c r="S1018" s="0" t="s">
        <v>232</v>
      </c>
      <c r="T1018" s="0">
        <f>'Production Log'!M1018</f>
        <v/>
      </c>
      <c r="U1018" s="204">
        <f>'Production Log'!K1018</f>
        <v/>
      </c>
      <c r="V1018" s="204" t="s">
        <v>233</v>
      </c>
    </row>
    <row r="1019">
      <c r="A1019" s="0">
        <f>'Production Log'!A1019</f>
        <v/>
      </c>
      <c r="B1019" s="0">
        <f>'Production Log'!B1019</f>
        <v/>
      </c>
      <c r="C1019" s="0">
        <f>'Production Log'!F1019</f>
        <v/>
      </c>
      <c r="D1019" s="0">
        <f>'Production Log'!W1019</f>
        <v/>
      </c>
      <c r="E1019" s="0">
        <f>'Production Log'!X1019</f>
        <v/>
      </c>
      <c r="F1019" s="0">
        <f>'Production Log'!Y1019</f>
        <v/>
      </c>
      <c r="G1019" s="0">
        <f>'Production Log'!Z1019</f>
        <v/>
      </c>
      <c r="H1019" s="0">
        <f>'Production Log'!C1019</f>
        <v/>
      </c>
      <c r="I1019" s="0">
        <f>IF(B1019="Sold", "yes", IF(LEN(F1019)&gt;1,IF(LEN(G1019)&gt;1,IF(LEN(E1019)&gt;1,IF(LEN(D1019)&gt;1,"yes","no"),"no"),"no") ,"no"))</f>
        <v/>
      </c>
      <c r="J1019" s="0">
        <f>IF(B1019="Issues","yes", IF(B1019="Cosmetic Issue", "yes", IF(B1019="Perf Issue", "yes","")))</f>
        <v/>
      </c>
      <c r="K1019" s="0">
        <f>IF(B1019="Dead", "yes","")</f>
        <v/>
      </c>
      <c r="L1019" s="0">
        <f>IF(K1019="yes", "Dead", IF(LEN(D1019)&lt;2,"Loose", (IF(B1019="Sold","Shipped",IF(I1019="yes","Assembled","Bonded")))))</f>
        <v/>
      </c>
      <c r="M1019" s="0">
        <f>if(L1019="Shipped",L1019, IF(L1019="Loose", L1019, if(J1019="yes", CONCATENATE("Pending ", L1019), IF(I1019="yes", IF(B1019="Internal", "Internal", L1019), IF(L1019="Bonded", L1019, CONCATENATE(L1019, " Bonded"))))))</f>
        <v/>
      </c>
      <c r="N1019" s="0">
        <f>if(len(C1019)&lt;2, "", if(H1019="yes", "certified", IF(ISERROR(SEARCH("TE",C1019)), "PMI", "TE")))</f>
        <v/>
      </c>
      <c r="O1019" s="0">
        <f>IF(L1019="Shipped",'Production Log'!K1019,"")</f>
        <v/>
      </c>
      <c r="P1019" s="0">
        <f>IF(ISERROR(SEARCH("Bonded", M1019)), CONCATENATE(M1019," ", N1019), M1019)</f>
        <v/>
      </c>
      <c r="Q1019" s="0" t="s">
        <v>240</v>
      </c>
      <c r="R1019" s="0">
        <f>'Production Log'!L1019</f>
        <v/>
      </c>
      <c r="S1019" s="0" t="s">
        <v>232</v>
      </c>
      <c r="T1019" s="0">
        <f>'Production Log'!M1019</f>
        <v/>
      </c>
      <c r="U1019" s="204">
        <f>'Production Log'!K1019</f>
        <v/>
      </c>
      <c r="V1019" s="204" t="s">
        <v>233</v>
      </c>
    </row>
    <row r="1020">
      <c r="A1020" s="0">
        <f>'Production Log'!A1020</f>
        <v/>
      </c>
      <c r="B1020" s="0">
        <f>'Production Log'!B1020</f>
        <v/>
      </c>
      <c r="C1020" s="0">
        <f>'Production Log'!F1020</f>
        <v/>
      </c>
      <c r="D1020" s="0">
        <f>'Production Log'!W1020</f>
        <v/>
      </c>
      <c r="E1020" s="0">
        <f>'Production Log'!X1020</f>
        <v/>
      </c>
      <c r="F1020" s="0">
        <f>'Production Log'!Y1020</f>
        <v/>
      </c>
      <c r="G1020" s="0">
        <f>'Production Log'!Z1020</f>
        <v/>
      </c>
      <c r="H1020" s="0">
        <f>'Production Log'!C1020</f>
        <v/>
      </c>
      <c r="I1020" s="0">
        <f>IF(B1020="Sold", "yes", IF(LEN(F1020)&gt;1,IF(LEN(G1020)&gt;1,IF(LEN(E1020)&gt;1,IF(LEN(D1020)&gt;1,"yes","no"),"no"),"no") ,"no"))</f>
        <v/>
      </c>
      <c r="J1020" s="0">
        <f>IF(B1020="Issues","yes", IF(B1020="Cosmetic Issue", "yes", IF(B1020="Perf Issue", "yes","")))</f>
        <v/>
      </c>
      <c r="K1020" s="0">
        <f>IF(B1020="Dead", "yes","")</f>
        <v/>
      </c>
      <c r="L1020" s="0">
        <f>IF(K1020="yes", "Dead", IF(LEN(D1020)&lt;2,"Loose", (IF(B1020="Sold","Shipped",IF(I1020="yes","Assembled","Bonded")))))</f>
        <v/>
      </c>
      <c r="M1020" s="0">
        <f>if(L1020="Shipped",L1020, IF(L1020="Loose", L1020, if(J1020="yes", CONCATENATE("Pending ", L1020), IF(I1020="yes", IF(B1020="Internal", "Internal", L1020), IF(L1020="Bonded", L1020, CONCATENATE(L1020, " Bonded"))))))</f>
        <v/>
      </c>
      <c r="N1020" s="0">
        <f>if(len(C1020)&lt;2, "", if(H1020="yes", "certified", IF(ISERROR(SEARCH("TE",C1020)), "PMI", "TE")))</f>
        <v/>
      </c>
      <c r="O1020" s="0">
        <f>IF(L1020="Shipped",'Production Log'!K1020,"")</f>
        <v/>
      </c>
      <c r="P1020" s="0">
        <f>IF(ISERROR(SEARCH("Bonded", M1020)), CONCATENATE(M1020," ", N1020), M1020)</f>
        <v/>
      </c>
      <c r="Q1020" s="0" t="s">
        <v>240</v>
      </c>
      <c r="R1020" s="0">
        <f>'Production Log'!L1020</f>
        <v/>
      </c>
      <c r="S1020" s="0" t="s">
        <v>232</v>
      </c>
      <c r="T1020" s="0">
        <f>'Production Log'!M1020</f>
        <v/>
      </c>
      <c r="U1020" s="204">
        <f>'Production Log'!K1020</f>
        <v/>
      </c>
      <c r="V1020" s="204" t="s">
        <v>233</v>
      </c>
    </row>
    <row r="1021">
      <c r="A1021" s="0">
        <f>'Production Log'!A1021</f>
        <v/>
      </c>
      <c r="B1021" s="0">
        <f>'Production Log'!B1021</f>
        <v/>
      </c>
      <c r="C1021" s="0">
        <f>'Production Log'!F1021</f>
        <v/>
      </c>
      <c r="D1021" s="0">
        <f>'Production Log'!W1021</f>
        <v/>
      </c>
      <c r="E1021" s="0">
        <f>'Production Log'!X1021</f>
        <v/>
      </c>
      <c r="F1021" s="0">
        <f>'Production Log'!Y1021</f>
        <v/>
      </c>
      <c r="G1021" s="0">
        <f>'Production Log'!Z1021</f>
        <v/>
      </c>
      <c r="H1021" s="0">
        <f>'Production Log'!C1021</f>
        <v/>
      </c>
      <c r="I1021" s="0">
        <f>IF(B1021="Sold", "yes", IF(LEN(F1021)&gt;1,IF(LEN(G1021)&gt;1,IF(LEN(E1021)&gt;1,IF(LEN(D1021)&gt;1,"yes","no"),"no"),"no") ,"no"))</f>
        <v/>
      </c>
      <c r="J1021" s="0">
        <f>IF(B1021="Issues","yes", IF(B1021="Cosmetic Issue", "yes", IF(B1021="Perf Issue", "yes","")))</f>
        <v/>
      </c>
      <c r="K1021" s="0">
        <f>IF(B1021="Dead", "yes","")</f>
        <v/>
      </c>
      <c r="L1021" s="0">
        <f>IF(K1021="yes", "Dead", IF(LEN(D1021)&lt;2,"Loose", (IF(B1021="Sold","Shipped",IF(I1021="yes","Assembled","Bonded")))))</f>
        <v/>
      </c>
      <c r="M1021" s="0">
        <f>if(L1021="Shipped",L1021, IF(L1021="Loose", L1021, if(J1021="yes", CONCATENATE("Pending ", L1021), IF(I1021="yes", IF(B1021="Internal", "Internal", L1021), IF(L1021="Bonded", L1021, CONCATENATE(L1021, " Bonded"))))))</f>
        <v/>
      </c>
      <c r="N1021" s="0">
        <f>if(len(C1021)&lt;2, "", if(H1021="yes", "certified", IF(ISERROR(SEARCH("TE",C1021)), "PMI", "TE")))</f>
        <v/>
      </c>
      <c r="O1021" s="0">
        <f>IF(L1021="Shipped",'Production Log'!K1021,"")</f>
        <v/>
      </c>
      <c r="P1021" s="0">
        <f>IF(ISERROR(SEARCH("Bonded", M1021)), CONCATENATE(M1021," ", N1021), M1021)</f>
        <v/>
      </c>
      <c r="Q1021" s="0" t="s">
        <v>240</v>
      </c>
      <c r="R1021" s="0">
        <f>'Production Log'!L1021</f>
        <v/>
      </c>
      <c r="S1021" s="0" t="s">
        <v>232</v>
      </c>
      <c r="T1021" s="0">
        <f>'Production Log'!M1021</f>
        <v/>
      </c>
      <c r="U1021" s="204">
        <f>'Production Log'!K1021</f>
        <v/>
      </c>
      <c r="V1021" s="204" t="s">
        <v>233</v>
      </c>
    </row>
    <row r="1022">
      <c r="A1022" s="0">
        <f>'Production Log'!A1022</f>
        <v/>
      </c>
      <c r="B1022" s="0">
        <f>'Production Log'!B1022</f>
        <v/>
      </c>
      <c r="C1022" s="0">
        <f>'Production Log'!F1022</f>
        <v/>
      </c>
      <c r="D1022" s="0">
        <f>'Production Log'!W1022</f>
        <v/>
      </c>
      <c r="E1022" s="0">
        <f>'Production Log'!X1022</f>
        <v/>
      </c>
      <c r="F1022" s="0">
        <f>'Production Log'!Y1022</f>
        <v/>
      </c>
      <c r="G1022" s="0">
        <f>'Production Log'!Z1022</f>
        <v/>
      </c>
      <c r="H1022" s="0">
        <f>'Production Log'!C1022</f>
        <v/>
      </c>
      <c r="I1022" s="0">
        <f>IF(B1022="Sold", "yes", IF(LEN(F1022)&gt;1,IF(LEN(G1022)&gt;1,IF(LEN(E1022)&gt;1,IF(LEN(D1022)&gt;1,"yes","no"),"no"),"no") ,"no"))</f>
        <v/>
      </c>
      <c r="J1022" s="0">
        <f>IF(B1022="Issues","yes", IF(B1022="Cosmetic Issue", "yes", IF(B1022="Perf Issue", "yes","")))</f>
        <v/>
      </c>
      <c r="K1022" s="0">
        <f>IF(B1022="Dead", "yes","")</f>
        <v/>
      </c>
      <c r="L1022" s="0">
        <f>IF(K1022="yes", "Dead", IF(LEN(D1022)&lt;2,"Loose", (IF(B1022="Sold","Shipped",IF(I1022="yes","Assembled","Bonded")))))</f>
        <v/>
      </c>
      <c r="M1022" s="0">
        <f>if(L1022="Shipped",L1022, IF(L1022="Loose", L1022, if(J1022="yes", CONCATENATE("Pending ", L1022), IF(I1022="yes", IF(B1022="Internal", "Internal", L1022), IF(L1022="Bonded", L1022, CONCATENATE(L1022, " Bonded"))))))</f>
        <v/>
      </c>
      <c r="N1022" s="0">
        <f>if(len(C1022)&lt;2, "", if(H1022="yes", "certified", IF(ISERROR(SEARCH("TE",C1022)), "PMI", "TE")))</f>
        <v/>
      </c>
      <c r="O1022" s="0">
        <f>IF(L1022="Shipped",'Production Log'!K1022,"")</f>
        <v/>
      </c>
      <c r="P1022" s="0">
        <f>IF(ISERROR(SEARCH("Bonded", M1022)), CONCATENATE(M1022," ", N1022), M1022)</f>
        <v/>
      </c>
      <c r="Q1022" s="0" t="s">
        <v>240</v>
      </c>
      <c r="R1022" s="0">
        <f>'Production Log'!L1022</f>
        <v/>
      </c>
      <c r="S1022" s="0" t="s">
        <v>232</v>
      </c>
      <c r="T1022" s="0">
        <f>'Production Log'!M1022</f>
        <v/>
      </c>
      <c r="U1022" s="204">
        <f>'Production Log'!K1022</f>
        <v/>
      </c>
      <c r="V1022" s="204" t="s">
        <v>233</v>
      </c>
    </row>
    <row r="1023">
      <c r="A1023" s="0">
        <f>'Production Log'!A1023</f>
        <v/>
      </c>
      <c r="B1023" s="0">
        <f>'Production Log'!B1023</f>
        <v/>
      </c>
      <c r="C1023" s="0">
        <f>'Production Log'!F1023</f>
        <v/>
      </c>
      <c r="D1023" s="0">
        <f>'Production Log'!W1023</f>
        <v/>
      </c>
      <c r="E1023" s="0">
        <f>'Production Log'!X1023</f>
        <v/>
      </c>
      <c r="F1023" s="0">
        <f>'Production Log'!Y1023</f>
        <v/>
      </c>
      <c r="G1023" s="0">
        <f>'Production Log'!Z1023</f>
        <v/>
      </c>
      <c r="H1023" s="0">
        <f>'Production Log'!C1023</f>
        <v/>
      </c>
      <c r="I1023" s="0">
        <f>IF(B1023="Sold", "yes", IF(LEN(F1023)&gt;1,IF(LEN(G1023)&gt;1,IF(LEN(E1023)&gt;1,IF(LEN(D1023)&gt;1,"yes","no"),"no"),"no") ,"no"))</f>
        <v/>
      </c>
      <c r="J1023" s="0">
        <f>IF(B1023="Issues","yes", IF(B1023="Cosmetic Issue", "yes", IF(B1023="Perf Issue", "yes","")))</f>
        <v/>
      </c>
      <c r="K1023" s="0">
        <f>IF(B1023="Dead", "yes","")</f>
        <v/>
      </c>
      <c r="L1023" s="0">
        <f>IF(K1023="yes", "Dead", IF(LEN(D1023)&lt;2,"Loose", (IF(B1023="Sold","Shipped",IF(I1023="yes","Assembled","Bonded")))))</f>
        <v/>
      </c>
      <c r="M1023" s="0">
        <f>if(L1023="Shipped",L1023, IF(L1023="Loose", L1023, if(J1023="yes", CONCATENATE("Pending ", L1023), IF(I1023="yes", IF(B1023="Internal", "Internal", L1023), IF(L1023="Bonded", L1023, CONCATENATE(L1023, " Bonded"))))))</f>
        <v/>
      </c>
      <c r="N1023" s="0">
        <f>if(len(C1023)&lt;2, "", if(H1023="yes", "certified", IF(ISERROR(SEARCH("TE",C1023)), "PMI", "TE")))</f>
        <v/>
      </c>
      <c r="O1023" s="0">
        <f>IF(L1023="Shipped",'Production Log'!K1023,"")</f>
        <v/>
      </c>
      <c r="P1023" s="0">
        <f>IF(ISERROR(SEARCH("Bonded", M1023)), CONCATENATE(M1023," ", N1023), M1023)</f>
        <v/>
      </c>
      <c r="Q1023" s="0" t="s">
        <v>240</v>
      </c>
      <c r="R1023" s="0">
        <f>'Production Log'!L1023</f>
        <v/>
      </c>
      <c r="S1023" s="0" t="s">
        <v>232</v>
      </c>
      <c r="T1023" s="0">
        <f>'Production Log'!M1023</f>
        <v/>
      </c>
      <c r="U1023" s="204">
        <f>'Production Log'!K1023</f>
        <v/>
      </c>
      <c r="V1023" s="204" t="s">
        <v>233</v>
      </c>
    </row>
    <row r="1024">
      <c r="A1024" s="0">
        <f>'Production Log'!A1024</f>
        <v/>
      </c>
      <c r="B1024" s="0">
        <f>'Production Log'!B1024</f>
        <v/>
      </c>
      <c r="C1024" s="0">
        <f>'Production Log'!F1024</f>
        <v/>
      </c>
      <c r="D1024" s="0">
        <f>'Production Log'!W1024</f>
        <v/>
      </c>
      <c r="E1024" s="0">
        <f>'Production Log'!X1024</f>
        <v/>
      </c>
      <c r="F1024" s="0">
        <f>'Production Log'!Y1024</f>
        <v/>
      </c>
      <c r="G1024" s="0">
        <f>'Production Log'!Z1024</f>
        <v/>
      </c>
      <c r="H1024" s="0">
        <f>'Production Log'!C1024</f>
        <v/>
      </c>
      <c r="I1024" s="0">
        <f>IF(B1024="Sold", "yes", IF(LEN(F1024)&gt;1,IF(LEN(G1024)&gt;1,IF(LEN(E1024)&gt;1,IF(LEN(D1024)&gt;1,"yes","no"),"no"),"no") ,"no"))</f>
        <v/>
      </c>
      <c r="J1024" s="0">
        <f>IF(B1024="Issues","yes", IF(B1024="Cosmetic Issue", "yes", IF(B1024="Perf Issue", "yes","")))</f>
        <v/>
      </c>
      <c r="K1024" s="0">
        <f>IF(B1024="Dead", "yes","")</f>
        <v/>
      </c>
      <c r="L1024" s="0">
        <f>IF(K1024="yes", "Dead", IF(LEN(D1024)&lt;2,"Loose", (IF(B1024="Sold","Shipped",IF(I1024="yes","Assembled","Bonded")))))</f>
        <v/>
      </c>
      <c r="M1024" s="0">
        <f>if(L1024="Shipped",L1024, IF(L1024="Loose", L1024, if(J1024="yes", CONCATENATE("Pending ", L1024), IF(I1024="yes", IF(B1024="Internal", "Internal", L1024), IF(L1024="Bonded", L1024, CONCATENATE(L1024, " Bonded"))))))</f>
        <v/>
      </c>
      <c r="N1024" s="0">
        <f>if(len(C1024)&lt;2, "", if(H1024="yes", "certified", IF(ISERROR(SEARCH("TE",C1024)), "PMI", "TE")))</f>
        <v/>
      </c>
      <c r="O1024" s="0">
        <f>IF(L1024="Shipped",'Production Log'!K1024,"")</f>
        <v/>
      </c>
      <c r="P1024" s="0">
        <f>IF(ISERROR(SEARCH("Bonded", M1024)), CONCATENATE(M1024," ", N1024), M1024)</f>
        <v/>
      </c>
      <c r="Q1024" s="0" t="s">
        <v>240</v>
      </c>
      <c r="R1024" s="0">
        <f>'Production Log'!L1024</f>
        <v/>
      </c>
      <c r="S1024" s="0" t="s">
        <v>232</v>
      </c>
      <c r="T1024" s="0">
        <f>'Production Log'!M1024</f>
        <v/>
      </c>
      <c r="U1024" s="204">
        <f>'Production Log'!K1024</f>
        <v/>
      </c>
      <c r="V1024" s="204" t="s">
        <v>241</v>
      </c>
    </row>
    <row r="1025">
      <c r="A1025" s="0">
        <f>'Production Log'!A1025</f>
        <v/>
      </c>
      <c r="B1025" s="0">
        <f>'Production Log'!B1025</f>
        <v/>
      </c>
      <c r="C1025" s="0">
        <f>'Production Log'!F1025</f>
        <v/>
      </c>
      <c r="D1025" s="0">
        <f>'Production Log'!W1025</f>
        <v/>
      </c>
      <c r="E1025" s="0">
        <f>'Production Log'!X1025</f>
        <v/>
      </c>
      <c r="F1025" s="0">
        <f>'Production Log'!Y1025</f>
        <v/>
      </c>
      <c r="G1025" s="0">
        <f>'Production Log'!Z1025</f>
        <v/>
      </c>
      <c r="H1025" s="0">
        <f>'Production Log'!C1025</f>
        <v/>
      </c>
      <c r="I1025" s="0">
        <f>IF(B1025="Sold", "yes", IF(LEN(F1025)&gt;1,IF(LEN(G1025)&gt;1,IF(LEN(E1025)&gt;1,IF(LEN(D1025)&gt;1,"yes","no"),"no"),"no") ,"no"))</f>
        <v/>
      </c>
      <c r="J1025" s="0">
        <f>IF(B1025="Issues","yes", IF(B1025="Cosmetic Issue", "yes", IF(B1025="Perf Issue", "yes","")))</f>
        <v/>
      </c>
      <c r="K1025" s="0">
        <f>IF(B1025="Dead", "yes","")</f>
        <v/>
      </c>
      <c r="L1025" s="0">
        <f>IF(K1025="yes", "Dead", IF(LEN(D1025)&lt;2,"Loose", (IF(B1025="Sold","Shipped",IF(I1025="yes","Assembled","Bonded")))))</f>
        <v/>
      </c>
      <c r="M1025" s="0">
        <f>if(L1025="Shipped",L1025, IF(L1025="Loose", L1025, if(J1025="yes", CONCATENATE("Pending ", L1025), IF(I1025="yes", IF(B1025="Internal", "Internal", L1025), IF(L1025="Bonded", L1025, CONCATENATE(L1025, " Bonded"))))))</f>
        <v/>
      </c>
      <c r="N1025" s="0">
        <f>if(len(C1025)&lt;2, "", if(H1025="yes", "certified", IF(ISERROR(SEARCH("TE",C1025)), "PMI", "TE")))</f>
        <v/>
      </c>
      <c r="O1025" s="0">
        <f>IF(L1025="Shipped",'Production Log'!K1025,"")</f>
        <v/>
      </c>
      <c r="P1025" s="0">
        <f>IF(ISERROR(SEARCH("Bonded", M1025)), CONCATENATE(M1025," ", N1025), M1025)</f>
        <v/>
      </c>
      <c r="Q1025" s="0" t="s">
        <v>242</v>
      </c>
      <c r="R1025" s="0">
        <f>'Production Log'!L1025</f>
        <v/>
      </c>
      <c r="S1025" s="0" t="s">
        <v>232</v>
      </c>
      <c r="T1025" s="0">
        <f>'Production Log'!M1025</f>
        <v/>
      </c>
      <c r="U1025" s="204">
        <f>'Production Log'!K1025</f>
        <v/>
      </c>
      <c r="V1025" s="204" t="s">
        <v>233</v>
      </c>
    </row>
    <row r="1026">
      <c r="A1026" s="0">
        <f>'Production Log'!A1026</f>
        <v/>
      </c>
      <c r="B1026" s="0">
        <f>'Production Log'!B1026</f>
        <v/>
      </c>
      <c r="C1026" s="0">
        <f>'Production Log'!F1026</f>
        <v/>
      </c>
      <c r="D1026" s="0">
        <f>'Production Log'!W1026</f>
        <v/>
      </c>
      <c r="E1026" s="0">
        <f>'Production Log'!X1026</f>
        <v/>
      </c>
      <c r="F1026" s="0">
        <f>'Production Log'!Y1026</f>
        <v/>
      </c>
      <c r="G1026" s="0">
        <f>'Production Log'!Z1026</f>
        <v/>
      </c>
      <c r="H1026" s="0">
        <f>'Production Log'!C1026</f>
        <v/>
      </c>
      <c r="I1026" s="0">
        <f>IF(B1026="Sold", "yes", IF(LEN(F1026)&gt;1,IF(LEN(G1026)&gt;1,IF(LEN(E1026)&gt;1,IF(LEN(D1026)&gt;1,"yes","no"),"no"),"no") ,"no"))</f>
        <v/>
      </c>
      <c r="J1026" s="0">
        <f>IF(B1026="Issues","yes", IF(B1026="Cosmetic Issue", "yes", IF(B1026="Perf Issue", "yes","")))</f>
        <v/>
      </c>
      <c r="K1026" s="0">
        <f>IF(B1026="Dead", "yes","")</f>
        <v/>
      </c>
      <c r="L1026" s="0">
        <f>IF(K1026="yes", "Dead", IF(LEN(D1026)&lt;2,"Loose", (IF(B1026="Sold","Shipped",IF(I1026="yes","Assembled","Bonded")))))</f>
        <v/>
      </c>
      <c r="M1026" s="0">
        <f>if(L1026="Shipped",L1026, IF(L1026="Loose", L1026, if(J1026="yes", CONCATENATE("Pending ", L1026), IF(I1026="yes", IF(B1026="Internal", "Internal", L1026), IF(L1026="Bonded", L1026, CONCATENATE(L1026, " Bonded"))))))</f>
        <v/>
      </c>
      <c r="N1026" s="0">
        <f>if(len(C1026)&lt;2, "", if(H1026="yes", "certified", IF(ISERROR(SEARCH("TE",C1026)), "PMI", "TE")))</f>
        <v/>
      </c>
      <c r="O1026" s="0">
        <f>IF(L1026="Shipped",'Production Log'!K1026,"")</f>
        <v/>
      </c>
      <c r="P1026" s="0">
        <f>IF(ISERROR(SEARCH("Bonded", M1026)), CONCATENATE(M1026," ", N1026), M1026)</f>
        <v/>
      </c>
      <c r="Q1026" s="0" t="s">
        <v>242</v>
      </c>
      <c r="R1026" s="0">
        <f>'Production Log'!L1026</f>
        <v/>
      </c>
      <c r="S1026" s="0" t="s">
        <v>243</v>
      </c>
      <c r="T1026" s="0">
        <f>'Production Log'!M1026</f>
        <v/>
      </c>
      <c r="U1026" s="204">
        <f>'Production Log'!K1026</f>
        <v/>
      </c>
      <c r="V1026" s="204" t="s">
        <v>241</v>
      </c>
    </row>
    <row r="1027">
      <c r="A1027" s="0">
        <f>'Production Log'!A1027</f>
        <v/>
      </c>
      <c r="B1027" s="0">
        <f>'Production Log'!B1027</f>
        <v/>
      </c>
      <c r="C1027" s="0">
        <f>'Production Log'!F1027</f>
        <v/>
      </c>
      <c r="D1027" s="0">
        <f>'Production Log'!W1027</f>
        <v/>
      </c>
      <c r="E1027" s="0">
        <f>'Production Log'!X1027</f>
        <v/>
      </c>
      <c r="F1027" s="0">
        <f>'Production Log'!Y1027</f>
        <v/>
      </c>
      <c r="G1027" s="0">
        <f>'Production Log'!Z1027</f>
        <v/>
      </c>
      <c r="H1027" s="0">
        <f>'Production Log'!C1027</f>
        <v/>
      </c>
      <c r="I1027" s="0">
        <f>IF(B1027="Sold", "yes", IF(LEN(F1027)&gt;1,IF(LEN(G1027)&gt;1,IF(LEN(E1027)&gt;1,IF(LEN(D1027)&gt;1,"yes","no"),"no"),"no") ,"no"))</f>
        <v/>
      </c>
      <c r="J1027" s="0">
        <f>IF(B1027="Issues","yes", IF(B1027="Cosmetic Issue", "yes", IF(B1027="Perf Issue", "yes","")))</f>
        <v/>
      </c>
      <c r="K1027" s="0">
        <f>IF(B1027="Dead", "yes","")</f>
        <v/>
      </c>
      <c r="L1027" s="0">
        <f>IF(K1027="yes", "Dead", IF(LEN(D1027)&lt;2,"Loose", (IF(B1027="Sold","Shipped",IF(I1027="yes","Assembled","Bonded")))))</f>
        <v/>
      </c>
      <c r="M1027" s="0">
        <f>if(L1027="Shipped",L1027, IF(L1027="Loose", L1027, if(J1027="yes", CONCATENATE("Pending ", L1027), IF(I1027="yes", IF(B1027="Internal", "Internal", L1027), IF(L1027="Bonded", L1027, CONCATENATE(L1027, " Bonded"))))))</f>
        <v/>
      </c>
      <c r="N1027" s="0">
        <f>if(len(C1027)&lt;2, "", if(H1027="yes", "certified", IF(ISERROR(SEARCH("TE",C1027)), "PMI", "TE")))</f>
        <v/>
      </c>
      <c r="O1027" s="0">
        <f>IF(L1027="Shipped",'Production Log'!K1027,"")</f>
        <v/>
      </c>
      <c r="P1027" s="0">
        <f>IF(ISERROR(SEARCH("Bonded", M1027)), CONCATENATE(M1027," ", N1027), M1027)</f>
        <v/>
      </c>
      <c r="Q1027" s="0" t="s">
        <v>242</v>
      </c>
      <c r="R1027" s="0">
        <f>'Production Log'!L1027</f>
        <v/>
      </c>
      <c r="S1027" s="0" t="s">
        <v>232</v>
      </c>
      <c r="T1027" s="0">
        <f>'Production Log'!M1027</f>
        <v/>
      </c>
      <c r="U1027" s="204">
        <f>'Production Log'!K1027</f>
        <v/>
      </c>
      <c r="V1027" s="204" t="s">
        <v>233</v>
      </c>
    </row>
    <row r="1028">
      <c r="A1028" s="0">
        <f>'Production Log'!A1028</f>
        <v/>
      </c>
      <c r="B1028" s="0">
        <f>'Production Log'!B1028</f>
        <v/>
      </c>
      <c r="C1028" s="0">
        <f>'Production Log'!F1028</f>
        <v/>
      </c>
      <c r="D1028" s="0">
        <f>'Production Log'!W1028</f>
        <v/>
      </c>
      <c r="E1028" s="0">
        <f>'Production Log'!X1028</f>
        <v/>
      </c>
      <c r="F1028" s="0">
        <f>'Production Log'!Y1028</f>
        <v/>
      </c>
      <c r="G1028" s="0">
        <f>'Production Log'!Z1028</f>
        <v/>
      </c>
      <c r="H1028" s="0">
        <f>'Production Log'!C1028</f>
        <v/>
      </c>
      <c r="I1028" s="0">
        <f>IF(B1028="Sold", "yes", IF(LEN(F1028)&gt;1,IF(LEN(G1028)&gt;1,IF(LEN(E1028)&gt;1,IF(LEN(D1028)&gt;1,"yes","no"),"no"),"no") ,"no"))</f>
        <v/>
      </c>
      <c r="J1028" s="0">
        <f>IF(B1028="Issues","yes", IF(B1028="Cosmetic Issue", "yes", IF(B1028="Perf Issue", "yes","")))</f>
        <v/>
      </c>
      <c r="K1028" s="0">
        <f>IF(B1028="Dead", "yes","")</f>
        <v/>
      </c>
      <c r="L1028" s="0">
        <f>IF(K1028="yes", "Dead", IF(LEN(D1028)&lt;2,"Loose", (IF(B1028="Sold","Shipped",IF(I1028="yes","Assembled","Bonded")))))</f>
        <v/>
      </c>
      <c r="M1028" s="0">
        <f>if(L1028="Shipped",L1028, IF(L1028="Loose", L1028, if(J1028="yes", CONCATENATE("Pending ", L1028), IF(I1028="yes", IF(B1028="Internal", "Internal", L1028), IF(L1028="Bonded", L1028, CONCATENATE(L1028, " Bonded"))))))</f>
        <v/>
      </c>
      <c r="N1028" s="0">
        <f>if(len(C1028)&lt;2, "", if(H1028="yes", "certified", IF(ISERROR(SEARCH("TE",C1028)), "PMI", "TE")))</f>
        <v/>
      </c>
      <c r="O1028" s="0">
        <f>IF(L1028="Shipped",'Production Log'!K1028,"")</f>
        <v/>
      </c>
      <c r="P1028" s="0">
        <f>IF(ISERROR(SEARCH("Bonded", M1028)), CONCATENATE(M1028," ", N1028), M1028)</f>
        <v/>
      </c>
      <c r="Q1028" s="0" t="s">
        <v>242</v>
      </c>
      <c r="R1028" s="0">
        <f>'Production Log'!L1028</f>
        <v/>
      </c>
      <c r="S1028" s="0" t="s">
        <v>232</v>
      </c>
      <c r="T1028" s="0">
        <f>'Production Log'!M1028</f>
        <v/>
      </c>
      <c r="U1028" s="204">
        <f>'Production Log'!K1028</f>
        <v/>
      </c>
      <c r="V1028" s="204" t="n">
        <v>98006450</v>
      </c>
    </row>
    <row r="1029">
      <c r="A1029" s="0">
        <f>'Production Log'!A1029</f>
        <v/>
      </c>
      <c r="B1029" s="0">
        <f>'Production Log'!B1029</f>
        <v/>
      </c>
      <c r="C1029" s="0">
        <f>'Production Log'!F1029</f>
        <v/>
      </c>
      <c r="D1029" s="0">
        <f>'Production Log'!W1029</f>
        <v/>
      </c>
      <c r="E1029" s="0">
        <f>'Production Log'!X1029</f>
        <v/>
      </c>
      <c r="F1029" s="0">
        <f>'Production Log'!Y1029</f>
        <v/>
      </c>
      <c r="G1029" s="0">
        <f>'Production Log'!Z1029</f>
        <v/>
      </c>
      <c r="H1029" s="0">
        <f>'Production Log'!C1029</f>
        <v/>
      </c>
      <c r="I1029" s="0">
        <f>IF(B1029="Sold", "yes", IF(LEN(F1029)&gt;1,IF(LEN(G1029)&gt;1,IF(LEN(E1029)&gt;1,IF(LEN(D1029)&gt;1,"yes","no"),"no"),"no") ,"no"))</f>
        <v/>
      </c>
      <c r="J1029" s="0">
        <f>IF(B1029="Issues","yes", IF(B1029="Cosmetic Issue", "yes", IF(B1029="Perf Issue", "yes","")))</f>
        <v/>
      </c>
      <c r="K1029" s="0">
        <f>IF(B1029="Dead", "yes","")</f>
        <v/>
      </c>
      <c r="L1029" s="0">
        <f>IF(K1029="yes", "Dead", IF(LEN(D1029)&lt;2,"Loose", (IF(B1029="Sold","Shipped",IF(I1029="yes","Assembled","Bonded")))))</f>
        <v/>
      </c>
      <c r="M1029" s="0">
        <f>if(L1029="Shipped",L1029, IF(L1029="Loose", L1029, if(J1029="yes", CONCATENATE("Pending ", L1029), IF(I1029="yes", IF(B1029="Internal", "Internal", L1029), IF(L1029="Bonded", L1029, CONCATENATE(L1029, " Bonded"))))))</f>
        <v/>
      </c>
      <c r="N1029" s="0">
        <f>if(len(C1029)&lt;2, "", if(H1029="yes", "certified", IF(ISERROR(SEARCH("TE",C1029)), "PMI", "TE")))</f>
        <v/>
      </c>
      <c r="O1029" s="0">
        <f>IF(L1029="Shipped",'Production Log'!K1029,"")</f>
        <v/>
      </c>
      <c r="P1029" s="0">
        <f>IF(ISERROR(SEARCH("Bonded", M1029)), CONCATENATE(M1029," ", N1029), M1029)</f>
        <v/>
      </c>
      <c r="Q1029" s="0" t="s">
        <v>242</v>
      </c>
      <c r="R1029" s="0">
        <f>'Production Log'!L1029</f>
        <v/>
      </c>
      <c r="S1029" s="0" t="s">
        <v>232</v>
      </c>
      <c r="T1029" s="0">
        <f>'Production Log'!M1029</f>
        <v/>
      </c>
      <c r="U1029" s="204">
        <f>'Production Log'!K1029</f>
        <v/>
      </c>
      <c r="V1029" s="204" t="s">
        <v>233</v>
      </c>
    </row>
    <row r="1030">
      <c r="A1030" s="0">
        <f>'Production Log'!A1030</f>
        <v/>
      </c>
      <c r="B1030" s="0">
        <f>'Production Log'!B1030</f>
        <v/>
      </c>
      <c r="C1030" s="0">
        <f>'Production Log'!F1030</f>
        <v/>
      </c>
      <c r="D1030" s="0">
        <f>'Production Log'!W1030</f>
        <v/>
      </c>
      <c r="E1030" s="0">
        <f>'Production Log'!X1030</f>
        <v/>
      </c>
      <c r="F1030" s="0">
        <f>'Production Log'!Y1030</f>
        <v/>
      </c>
      <c r="G1030" s="0">
        <f>'Production Log'!Z1030</f>
        <v/>
      </c>
      <c r="H1030" s="0">
        <f>'Production Log'!C1030</f>
        <v/>
      </c>
      <c r="I1030" s="0">
        <f>IF(B1030="Sold", "yes", IF(LEN(F1030)&gt;1,IF(LEN(G1030)&gt;1,IF(LEN(E1030)&gt;1,IF(LEN(D1030)&gt;1,"yes","no"),"no"),"no") ,"no"))</f>
        <v/>
      </c>
      <c r="J1030" s="0">
        <f>IF(B1030="Issues","yes", IF(B1030="Cosmetic Issue", "yes", IF(B1030="Perf Issue", "yes","")))</f>
        <v/>
      </c>
      <c r="K1030" s="0">
        <f>IF(B1030="Dead", "yes","")</f>
        <v/>
      </c>
      <c r="L1030" s="0">
        <f>IF(K1030="yes", "Dead", IF(LEN(D1030)&lt;2,"Loose", (IF(B1030="Sold","Shipped",IF(I1030="yes","Assembled","Bonded")))))</f>
        <v/>
      </c>
      <c r="M1030" s="0">
        <f>if(L1030="Shipped",L1030, IF(L1030="Loose", L1030, if(J1030="yes", CONCATENATE("Pending ", L1030), IF(I1030="yes", IF(B1030="Internal", "Internal", L1030), IF(L1030="Bonded", L1030, CONCATENATE(L1030, " Bonded"))))))</f>
        <v/>
      </c>
      <c r="N1030" s="0">
        <f>if(len(C1030)&lt;2, "", if(H1030="yes", "certified", IF(ISERROR(SEARCH("TE",C1030)), "PMI", "TE")))</f>
        <v/>
      </c>
      <c r="O1030" s="0">
        <f>IF(L1030="Shipped",'Production Log'!K1030,"")</f>
        <v/>
      </c>
      <c r="P1030" s="0">
        <f>IF(ISERROR(SEARCH("Bonded", M1030)), CONCATENATE(M1030," ", N1030), M1030)</f>
        <v/>
      </c>
      <c r="Q1030" s="0" t="s">
        <v>242</v>
      </c>
      <c r="R1030" s="0">
        <f>'Production Log'!L1030</f>
        <v/>
      </c>
      <c r="S1030" s="0" t="s">
        <v>232</v>
      </c>
      <c r="T1030" s="0">
        <f>'Production Log'!M1030</f>
        <v/>
      </c>
      <c r="U1030" s="204">
        <f>'Production Log'!K1030</f>
        <v/>
      </c>
      <c r="V1030" s="204" t="s">
        <v>233</v>
      </c>
    </row>
    <row r="1031">
      <c r="A1031" s="0">
        <f>'Production Log'!A1031</f>
        <v/>
      </c>
      <c r="B1031" s="0">
        <f>'Production Log'!B1031</f>
        <v/>
      </c>
      <c r="C1031" s="0">
        <f>'Production Log'!F1031</f>
        <v/>
      </c>
      <c r="D1031" s="0">
        <f>'Production Log'!W1031</f>
        <v/>
      </c>
      <c r="E1031" s="0">
        <f>'Production Log'!X1031</f>
        <v/>
      </c>
      <c r="F1031" s="0">
        <f>'Production Log'!Y1031</f>
        <v/>
      </c>
      <c r="G1031" s="0">
        <f>'Production Log'!Z1031</f>
        <v/>
      </c>
      <c r="H1031" s="0">
        <f>'Production Log'!C1031</f>
        <v/>
      </c>
      <c r="I1031" s="0">
        <f>IF(B1031="Sold", "yes", IF(LEN(F1031)&gt;1,IF(LEN(G1031)&gt;1,IF(LEN(E1031)&gt;1,IF(LEN(D1031)&gt;1,"yes","no"),"no"),"no") ,"no"))</f>
        <v/>
      </c>
      <c r="J1031" s="0">
        <f>IF(B1031="Issues","yes", IF(B1031="Cosmetic Issue", "yes", IF(B1031="Perf Issue", "yes","")))</f>
        <v/>
      </c>
      <c r="K1031" s="0">
        <f>IF(B1031="Dead", "yes","")</f>
        <v/>
      </c>
      <c r="L1031" s="0">
        <f>IF(K1031="yes", "Dead", IF(LEN(D1031)&lt;2,"Loose", (IF(B1031="Sold","Shipped",IF(I1031="yes","Assembled","Bonded")))))</f>
        <v/>
      </c>
      <c r="M1031" s="0">
        <f>if(L1031="Shipped",L1031, IF(L1031="Loose", L1031, if(J1031="yes", CONCATENATE("Pending ", L1031), IF(I1031="yes", IF(B1031="Internal", "Internal", L1031), IF(L1031="Bonded", L1031, CONCATENATE(L1031, " Bonded"))))))</f>
        <v/>
      </c>
      <c r="N1031" s="0">
        <f>if(len(C1031)&lt;2, "", if(H1031="yes", "certified", IF(ISERROR(SEARCH("TE",C1031)), "PMI", "TE")))</f>
        <v/>
      </c>
      <c r="O1031" s="0">
        <f>IF(L1031="Shipped",'Production Log'!K1031,"")</f>
        <v/>
      </c>
      <c r="P1031" s="0">
        <f>IF(ISERROR(SEARCH("Bonded", M1031)), CONCATENATE(M1031," ", N1031), M1031)</f>
        <v/>
      </c>
      <c r="Q1031" s="0" t="s">
        <v>242</v>
      </c>
      <c r="R1031" s="0">
        <f>'Production Log'!L1031</f>
        <v/>
      </c>
      <c r="S1031" s="0" t="s">
        <v>232</v>
      </c>
      <c r="T1031" s="0">
        <f>'Production Log'!M1031</f>
        <v/>
      </c>
      <c r="U1031" s="204">
        <f>'Production Log'!K1031</f>
        <v/>
      </c>
      <c r="V1031" s="204" t="n">
        <v>98006450</v>
      </c>
    </row>
    <row r="1032">
      <c r="A1032" s="0">
        <f>'Production Log'!A1032</f>
        <v/>
      </c>
      <c r="B1032" s="0">
        <f>'Production Log'!B1032</f>
        <v/>
      </c>
      <c r="C1032" s="0">
        <f>'Production Log'!F1032</f>
        <v/>
      </c>
      <c r="D1032" s="0">
        <f>'Production Log'!W1032</f>
        <v/>
      </c>
      <c r="E1032" s="0">
        <f>'Production Log'!X1032</f>
        <v/>
      </c>
      <c r="F1032" s="0">
        <f>'Production Log'!Y1032</f>
        <v/>
      </c>
      <c r="G1032" s="0">
        <f>'Production Log'!Z1032</f>
        <v/>
      </c>
      <c r="H1032" s="0">
        <f>'Production Log'!C1032</f>
        <v/>
      </c>
      <c r="I1032" s="0">
        <f>IF(B1032="Sold", "yes", IF(LEN(F1032)&gt;1,IF(LEN(G1032)&gt;1,IF(LEN(E1032)&gt;1,IF(LEN(D1032)&gt;1,"yes","no"),"no"),"no") ,"no"))</f>
        <v/>
      </c>
      <c r="J1032" s="0">
        <f>IF(B1032="Issues","yes", IF(B1032="Cosmetic Issue", "yes", IF(B1032="Perf Issue", "yes","")))</f>
        <v/>
      </c>
      <c r="K1032" s="0">
        <f>IF(B1032="Dead", "yes","")</f>
        <v/>
      </c>
      <c r="L1032" s="0">
        <f>IF(K1032="yes", "Dead", IF(LEN(D1032)&lt;2,"Loose", (IF(B1032="Sold","Shipped",IF(I1032="yes","Assembled","Bonded")))))</f>
        <v/>
      </c>
      <c r="M1032" s="0">
        <f>if(L1032="Shipped",L1032, IF(L1032="Loose", L1032, if(J1032="yes", CONCATENATE("Pending ", L1032), IF(I1032="yes", IF(B1032="Internal", "Internal", L1032), IF(L1032="Bonded", L1032, CONCATENATE(L1032, " Bonded"))))))</f>
        <v/>
      </c>
      <c r="N1032" s="0">
        <f>if(len(C1032)&lt;2, "", if(H1032="yes", "certified", IF(ISERROR(SEARCH("TE",C1032)), "PMI", "TE")))</f>
        <v/>
      </c>
      <c r="O1032" s="0">
        <f>IF(L1032="Shipped",'Production Log'!K1032,"")</f>
        <v/>
      </c>
      <c r="P1032" s="0">
        <f>IF(ISERROR(SEARCH("Bonded", M1032)), CONCATENATE(M1032," ", N1032), M1032)</f>
        <v/>
      </c>
      <c r="Q1032" s="0" t="s">
        <v>242</v>
      </c>
      <c r="R1032" s="0">
        <f>'Production Log'!L1032</f>
        <v/>
      </c>
      <c r="S1032" s="0" t="s">
        <v>243</v>
      </c>
      <c r="T1032" s="0">
        <f>'Production Log'!M1032</f>
        <v/>
      </c>
      <c r="U1032" s="204">
        <f>'Production Log'!K1032</f>
        <v/>
      </c>
      <c r="V1032" s="204" t="s">
        <v>241</v>
      </c>
    </row>
    <row r="1033">
      <c r="A1033" s="0">
        <f>'Production Log'!A1033</f>
        <v/>
      </c>
      <c r="B1033" s="0">
        <f>'Production Log'!B1033</f>
        <v/>
      </c>
      <c r="C1033" s="0">
        <f>'Production Log'!F1033</f>
        <v/>
      </c>
      <c r="D1033" s="0">
        <f>'Production Log'!W1033</f>
        <v/>
      </c>
      <c r="E1033" s="0">
        <f>'Production Log'!X1033</f>
        <v/>
      </c>
      <c r="F1033" s="0">
        <f>'Production Log'!Y1033</f>
        <v/>
      </c>
      <c r="G1033" s="0">
        <f>'Production Log'!Z1033</f>
        <v/>
      </c>
      <c r="H1033" s="0">
        <f>'Production Log'!C1033</f>
        <v/>
      </c>
      <c r="I1033" s="0">
        <f>IF(B1033="Sold", "yes", IF(LEN(F1033)&gt;1,IF(LEN(G1033)&gt;1,IF(LEN(E1033)&gt;1,IF(LEN(D1033)&gt;1,"yes","no"),"no"),"no") ,"no"))</f>
        <v/>
      </c>
      <c r="J1033" s="0">
        <f>IF(B1033="Issues","yes", IF(B1033="Cosmetic Issue", "yes", IF(B1033="Perf Issue", "yes","")))</f>
        <v/>
      </c>
      <c r="K1033" s="0">
        <f>IF(B1033="Dead", "yes","")</f>
        <v/>
      </c>
      <c r="L1033" s="0">
        <f>IF(K1033="yes", "Dead", IF(LEN(D1033)&lt;2,"Loose", (IF(B1033="Sold","Shipped",IF(I1033="yes","Assembled","Bonded")))))</f>
        <v/>
      </c>
      <c r="M1033" s="0">
        <f>if(L1033="Shipped",L1033, IF(L1033="Loose", L1033, if(J1033="yes", CONCATENATE("Pending ", L1033), IF(I1033="yes", IF(B1033="Internal", "Internal", L1033), IF(L1033="Bonded", L1033, CONCATENATE(L1033, " Bonded"))))))</f>
        <v/>
      </c>
      <c r="N1033" s="0">
        <f>if(len(C1033)&lt;2, "", if(H1033="yes", "certified", IF(ISERROR(SEARCH("TE",C1033)), "PMI", "TE")))</f>
        <v/>
      </c>
      <c r="O1033" s="0">
        <f>IF(L1033="Shipped",'Production Log'!K1033,"")</f>
        <v/>
      </c>
      <c r="P1033" s="0">
        <f>IF(ISERROR(SEARCH("Bonded", M1033)), CONCATENATE(M1033," ", N1033), M1033)</f>
        <v/>
      </c>
      <c r="Q1033" s="0" t="s">
        <v>242</v>
      </c>
      <c r="R1033" s="0">
        <f>'Production Log'!L1033</f>
        <v/>
      </c>
      <c r="S1033" s="0" t="s">
        <v>243</v>
      </c>
      <c r="T1033" s="0">
        <f>'Production Log'!M1033</f>
        <v/>
      </c>
      <c r="U1033" s="204">
        <f>'Production Log'!K1033</f>
        <v/>
      </c>
    </row>
    <row r="1034">
      <c r="A1034" s="0">
        <f>'Production Log'!A1034</f>
        <v/>
      </c>
      <c r="B1034" s="0">
        <f>'Production Log'!B1034</f>
        <v/>
      </c>
      <c r="C1034" s="0">
        <f>'Production Log'!F1034</f>
        <v/>
      </c>
      <c r="D1034" s="0">
        <f>'Production Log'!W1034</f>
        <v/>
      </c>
      <c r="E1034" s="0">
        <f>'Production Log'!X1034</f>
        <v/>
      </c>
      <c r="F1034" s="0">
        <f>'Production Log'!Y1034</f>
        <v/>
      </c>
      <c r="G1034" s="0">
        <f>'Production Log'!Z1034</f>
        <v/>
      </c>
      <c r="H1034" s="0">
        <f>'Production Log'!C1034</f>
        <v/>
      </c>
      <c r="I1034" s="0">
        <f>IF(B1034="Sold", "yes", IF(LEN(F1034)&gt;1,IF(LEN(G1034)&gt;1,IF(LEN(E1034)&gt;1,IF(LEN(D1034)&gt;1,"yes","no"),"no"),"no") ,"no"))</f>
        <v/>
      </c>
      <c r="J1034" s="0">
        <f>IF(B1034="Issues","yes", IF(B1034="Cosmetic Issue", "yes", IF(B1034="Perf Issue", "yes","")))</f>
        <v/>
      </c>
      <c r="K1034" s="0">
        <f>IF(B1034="Dead", "yes","")</f>
        <v/>
      </c>
      <c r="L1034" s="0">
        <f>IF(K1034="yes", "Dead", IF(LEN(D1034)&lt;2,"Loose", (IF(B1034="Sold","Shipped",IF(I1034="yes","Assembled","Bonded")))))</f>
        <v/>
      </c>
      <c r="M1034" s="0">
        <f>if(L1034="Shipped",L1034, IF(L1034="Loose", L1034, if(J1034="yes", CONCATENATE("Pending ", L1034), IF(I1034="yes", IF(B1034="Internal", "Internal", L1034), IF(L1034="Bonded", L1034, CONCATENATE(L1034, " Bonded"))))))</f>
        <v/>
      </c>
      <c r="N1034" s="0">
        <f>if(len(C1034)&lt;2, "", if(H1034="yes", "certified", IF(ISERROR(SEARCH("TE",C1034)), "PMI", "TE")))</f>
        <v/>
      </c>
      <c r="O1034" s="0">
        <f>IF(L1034="Shipped",'Production Log'!K1034,"")</f>
        <v/>
      </c>
      <c r="P1034" s="0">
        <f>IF(ISERROR(SEARCH("Bonded", M1034)), CONCATENATE(M1034," ", N1034), M1034)</f>
        <v/>
      </c>
      <c r="Q1034" s="0" t="s">
        <v>242</v>
      </c>
      <c r="R1034" s="0">
        <f>'Production Log'!L1034</f>
        <v/>
      </c>
      <c r="S1034" s="0" t="s">
        <v>243</v>
      </c>
      <c r="T1034" s="0">
        <f>'Production Log'!M1034</f>
        <v/>
      </c>
      <c r="U1034" s="204">
        <f>'Production Log'!K1034</f>
        <v/>
      </c>
    </row>
    <row r="1035">
      <c r="A1035" s="0">
        <f>'Production Log'!A1035</f>
        <v/>
      </c>
      <c r="B1035" s="0">
        <f>'Production Log'!B1035</f>
        <v/>
      </c>
      <c r="C1035" s="0">
        <f>'Production Log'!F1035</f>
        <v/>
      </c>
      <c r="D1035" s="0">
        <f>'Production Log'!W1035</f>
        <v/>
      </c>
      <c r="E1035" s="0">
        <f>'Production Log'!X1035</f>
        <v/>
      </c>
      <c r="F1035" s="0">
        <f>'Production Log'!Y1035</f>
        <v/>
      </c>
      <c r="G1035" s="0">
        <f>'Production Log'!Z1035</f>
        <v/>
      </c>
      <c r="H1035" s="0">
        <f>'Production Log'!C1035</f>
        <v/>
      </c>
      <c r="I1035" s="0">
        <f>IF(B1035="Sold", "yes", IF(LEN(F1035)&gt;1,IF(LEN(G1035)&gt;1,IF(LEN(E1035)&gt;1,IF(LEN(D1035)&gt;1,"yes","no"),"no"),"no") ,"no"))</f>
        <v/>
      </c>
      <c r="J1035" s="0">
        <f>IF(B1035="Issues","yes", IF(B1035="Cosmetic Issue", "yes", IF(B1035="Perf Issue", "yes","")))</f>
        <v/>
      </c>
      <c r="K1035" s="0">
        <f>IF(B1035="Dead", "yes","")</f>
        <v/>
      </c>
      <c r="L1035" s="0">
        <f>IF(K1035="yes", "Dead", IF(LEN(D1035)&lt;2,"Loose", (IF(B1035="Sold","Shipped",IF(I1035="yes","Assembled","Bonded")))))</f>
        <v/>
      </c>
      <c r="M1035" s="0">
        <f>if(L1035="Shipped",L1035, IF(L1035="Loose", L1035, if(J1035="yes", CONCATENATE("Pending ", L1035), IF(I1035="yes", IF(B1035="Internal", "Internal", L1035), IF(L1035="Bonded", L1035, CONCATENATE(L1035, " Bonded"))))))</f>
        <v/>
      </c>
      <c r="N1035" s="0">
        <f>if(len(C1035)&lt;2, "", if(H1035="yes", "certified", IF(ISERROR(SEARCH("TE",C1035)), "PMI", "TE")))</f>
        <v/>
      </c>
      <c r="O1035" s="0">
        <f>IF(L1035="Shipped",'Production Log'!K1035,"")</f>
        <v/>
      </c>
      <c r="P1035" s="0">
        <f>IF(ISERROR(SEARCH("Bonded", M1035)), CONCATENATE(M1035," ", N1035), M1035)</f>
        <v/>
      </c>
      <c r="Q1035" s="0" t="s">
        <v>242</v>
      </c>
      <c r="R1035" s="0">
        <f>'Production Log'!L1035</f>
        <v/>
      </c>
      <c r="S1035" s="0" t="s">
        <v>243</v>
      </c>
      <c r="T1035" s="0">
        <f>'Production Log'!M1035</f>
        <v/>
      </c>
      <c r="U1035" s="204">
        <f>'Production Log'!K1035</f>
        <v/>
      </c>
    </row>
    <row r="1036">
      <c r="A1036" s="0">
        <f>'Production Log'!A1036</f>
        <v/>
      </c>
      <c r="B1036" s="0">
        <f>'Production Log'!B1036</f>
        <v/>
      </c>
      <c r="C1036" s="0">
        <f>'Production Log'!F1036</f>
        <v/>
      </c>
      <c r="D1036" s="0">
        <f>'Production Log'!W1036</f>
        <v/>
      </c>
      <c r="E1036" s="0">
        <f>'Production Log'!X1036</f>
        <v/>
      </c>
      <c r="F1036" s="0">
        <f>'Production Log'!Y1036</f>
        <v/>
      </c>
      <c r="G1036" s="0">
        <f>'Production Log'!Z1036</f>
        <v/>
      </c>
      <c r="H1036" s="0">
        <f>'Production Log'!C1036</f>
        <v/>
      </c>
      <c r="I1036" s="0">
        <f>IF(B1036="Sold", "yes", IF(LEN(F1036)&gt;1,IF(LEN(G1036)&gt;1,IF(LEN(E1036)&gt;1,IF(LEN(D1036)&gt;1,"yes","no"),"no"),"no") ,"no"))</f>
        <v/>
      </c>
      <c r="J1036" s="0">
        <f>IF(B1036="Issues","yes", IF(B1036="Cosmetic Issue", "yes", IF(B1036="Perf Issue", "yes","")))</f>
        <v/>
      </c>
      <c r="K1036" s="0">
        <f>IF(B1036="Dead", "yes","")</f>
        <v/>
      </c>
      <c r="L1036" s="0">
        <f>IF(K1036="yes", "Dead", IF(LEN(D1036)&lt;2,"Loose", (IF(B1036="Sold","Shipped",IF(I1036="yes","Assembled","Bonded")))))</f>
        <v/>
      </c>
      <c r="M1036" s="0">
        <f>if(L1036="Shipped",L1036, IF(L1036="Loose", L1036, if(J1036="yes", CONCATENATE("Pending ", L1036), IF(I1036="yes", IF(B1036="Internal", "Internal", L1036), IF(L1036="Bonded", L1036, CONCATENATE(L1036, " Bonded"))))))</f>
        <v/>
      </c>
      <c r="N1036" s="0">
        <f>if(len(C1036)&lt;2, "", if(H1036="yes", "certified", IF(ISERROR(SEARCH("TE",C1036)), "PMI", "TE")))</f>
        <v/>
      </c>
      <c r="O1036" s="0">
        <f>IF(L1036="Shipped",'Production Log'!K1036,"")</f>
        <v/>
      </c>
      <c r="P1036" s="0">
        <f>IF(ISERROR(SEARCH("Bonded", M1036)), CONCATENATE(M1036," ", N1036), M1036)</f>
        <v/>
      </c>
      <c r="Q1036" s="0" t="s">
        <v>242</v>
      </c>
      <c r="R1036" s="0">
        <f>'Production Log'!L1036</f>
        <v/>
      </c>
      <c r="S1036" s="0" t="s">
        <v>243</v>
      </c>
      <c r="T1036" s="0">
        <f>'Production Log'!M1036</f>
        <v/>
      </c>
      <c r="U1036" s="204">
        <f>'Production Log'!K1036</f>
        <v/>
      </c>
    </row>
    <row r="1037">
      <c r="A1037" s="0">
        <f>'Production Log'!A1037</f>
        <v/>
      </c>
      <c r="B1037" s="0">
        <f>'Production Log'!B1037</f>
        <v/>
      </c>
      <c r="C1037" s="0">
        <f>'Production Log'!F1037</f>
        <v/>
      </c>
      <c r="D1037" s="0">
        <f>'Production Log'!W1037</f>
        <v/>
      </c>
      <c r="E1037" s="0">
        <f>'Production Log'!X1037</f>
        <v/>
      </c>
      <c r="F1037" s="0">
        <f>'Production Log'!Y1037</f>
        <v/>
      </c>
      <c r="G1037" s="0">
        <f>'Production Log'!Z1037</f>
        <v/>
      </c>
      <c r="H1037" s="0">
        <f>'Production Log'!C1037</f>
        <v/>
      </c>
      <c r="I1037" s="0">
        <f>IF(B1037="Sold", "yes", IF(LEN(F1037)&gt;1,IF(LEN(G1037)&gt;1,IF(LEN(E1037)&gt;1,IF(LEN(D1037)&gt;1,"yes","no"),"no"),"no") ,"no"))</f>
        <v/>
      </c>
      <c r="J1037" s="0">
        <f>IF(B1037="Issues","yes", IF(B1037="Cosmetic Issue", "yes", IF(B1037="Perf Issue", "yes","")))</f>
        <v/>
      </c>
      <c r="K1037" s="0">
        <f>IF(B1037="Dead", "yes","")</f>
        <v/>
      </c>
      <c r="L1037" s="0">
        <f>IF(K1037="yes", "Dead", IF(LEN(D1037)&lt;2,"Loose", (IF(B1037="Sold","Shipped",IF(I1037="yes","Assembled","Bonded")))))</f>
        <v/>
      </c>
      <c r="M1037" s="0">
        <f>if(L1037="Shipped",L1037, IF(L1037="Loose", L1037, if(J1037="yes", CONCATENATE("Pending ", L1037), IF(I1037="yes", IF(B1037="Internal", "Internal", L1037), IF(L1037="Bonded", L1037, CONCATENATE(L1037, " Bonded"))))))</f>
        <v/>
      </c>
      <c r="N1037" s="0">
        <f>if(len(C1037)&lt;2, "", if(H1037="yes", "certified", IF(ISERROR(SEARCH("TE",C1037)), "PMI", "TE")))</f>
        <v/>
      </c>
      <c r="O1037" s="0">
        <f>IF(L1037="Shipped",'Production Log'!K1037,"")</f>
        <v/>
      </c>
      <c r="P1037" s="0">
        <f>IF(ISERROR(SEARCH("Bonded", M1037)), CONCATENATE(M1037," ", N1037), M1037)</f>
        <v/>
      </c>
      <c r="Q1037" s="0" t="s">
        <v>242</v>
      </c>
      <c r="R1037" s="0">
        <f>'Production Log'!L1037</f>
        <v/>
      </c>
      <c r="S1037" s="0" t="s">
        <v>243</v>
      </c>
      <c r="T1037" s="0">
        <f>'Production Log'!M1037</f>
        <v/>
      </c>
      <c r="U1037" s="204">
        <f>'Production Log'!K1037</f>
        <v/>
      </c>
      <c r="V1037" s="204" t="s">
        <v>241</v>
      </c>
    </row>
    <row r="1038">
      <c r="A1038" s="0">
        <f>'Production Log'!A1038</f>
        <v/>
      </c>
      <c r="B1038" s="0">
        <f>'Production Log'!B1038</f>
        <v/>
      </c>
      <c r="C1038" s="0">
        <f>'Production Log'!F1038</f>
        <v/>
      </c>
      <c r="D1038" s="0">
        <f>'Production Log'!W1038</f>
        <v/>
      </c>
      <c r="E1038" s="0">
        <f>'Production Log'!X1038</f>
        <v/>
      </c>
      <c r="F1038" s="0">
        <f>'Production Log'!Y1038</f>
        <v/>
      </c>
      <c r="G1038" s="0">
        <f>'Production Log'!Z1038</f>
        <v/>
      </c>
      <c r="H1038" s="0">
        <f>'Production Log'!C1038</f>
        <v/>
      </c>
      <c r="I1038" s="0">
        <f>IF(B1038="Sold", "yes", IF(LEN(F1038)&gt;1,IF(LEN(G1038)&gt;1,IF(LEN(E1038)&gt;1,IF(LEN(D1038)&gt;1,"yes","no"),"no"),"no") ,"no"))</f>
        <v/>
      </c>
      <c r="J1038" s="0">
        <f>IF(B1038="Issues","yes", IF(B1038="Cosmetic Issue", "yes", IF(B1038="Perf Issue", "yes","")))</f>
        <v/>
      </c>
      <c r="K1038" s="0">
        <f>IF(B1038="Dead", "yes","")</f>
        <v/>
      </c>
      <c r="L1038" s="0">
        <f>IF(K1038="yes", "Dead", IF(LEN(D1038)&lt;2,"Loose", (IF(B1038="Sold","Shipped",IF(I1038="yes","Assembled","Bonded")))))</f>
        <v/>
      </c>
      <c r="M1038" s="0">
        <f>if(L1038="Shipped",L1038, IF(L1038="Loose", L1038, if(J1038="yes", CONCATENATE("Pending ", L1038), IF(I1038="yes", IF(B1038="Internal", "Internal", L1038), IF(L1038="Bonded", L1038, CONCATENATE(L1038, " Bonded"))))))</f>
        <v/>
      </c>
      <c r="N1038" s="0">
        <f>if(len(C1038)&lt;2, "", if(H1038="yes", "certified", IF(ISERROR(SEARCH("TE",C1038)), "PMI", "TE")))</f>
        <v/>
      </c>
      <c r="O1038" s="0">
        <f>IF(L1038="Shipped",'Production Log'!K1038,"")</f>
        <v/>
      </c>
      <c r="P1038" s="0">
        <f>IF(ISERROR(SEARCH("Bonded", M1038)), CONCATENATE(M1038," ", N1038), M1038)</f>
        <v/>
      </c>
      <c r="Q1038" s="0" t="s">
        <v>242</v>
      </c>
      <c r="R1038" s="0">
        <f>'Production Log'!L1038</f>
        <v/>
      </c>
      <c r="S1038" s="0" t="s">
        <v>243</v>
      </c>
      <c r="T1038" s="0">
        <f>'Production Log'!M1038</f>
        <v/>
      </c>
      <c r="U1038" s="204">
        <f>'Production Log'!K1038</f>
        <v/>
      </c>
      <c r="V1038" s="204" t="n">
        <v>98006450</v>
      </c>
    </row>
    <row r="1039">
      <c r="A1039" s="0">
        <f>'Production Log'!A1039</f>
        <v/>
      </c>
      <c r="B1039" s="0">
        <f>'Production Log'!B1039</f>
        <v/>
      </c>
      <c r="C1039" s="0">
        <f>'Production Log'!F1039</f>
        <v/>
      </c>
      <c r="D1039" s="0">
        <f>'Production Log'!W1039</f>
        <v/>
      </c>
      <c r="E1039" s="0">
        <f>'Production Log'!X1039</f>
        <v/>
      </c>
      <c r="F1039" s="0">
        <f>'Production Log'!Y1039</f>
        <v/>
      </c>
      <c r="G1039" s="0">
        <f>'Production Log'!Z1039</f>
        <v/>
      </c>
      <c r="H1039" s="0">
        <f>'Production Log'!C1039</f>
        <v/>
      </c>
      <c r="I1039" s="0">
        <f>IF(B1039="Sold", "yes", IF(LEN(F1039)&gt;1,IF(LEN(G1039)&gt;1,IF(LEN(E1039)&gt;1,IF(LEN(D1039)&gt;1,"yes","no"),"no"),"no") ,"no"))</f>
        <v/>
      </c>
      <c r="J1039" s="0">
        <f>IF(B1039="Issues","yes", IF(B1039="Cosmetic Issue", "yes", IF(B1039="Perf Issue", "yes","")))</f>
        <v/>
      </c>
      <c r="K1039" s="0">
        <f>IF(B1039="Dead", "yes","")</f>
        <v/>
      </c>
      <c r="L1039" s="0">
        <f>IF(K1039="yes", "Dead", IF(LEN(D1039)&lt;2,"Loose", (IF(B1039="Sold","Shipped",IF(I1039="yes","Assembled","Bonded")))))</f>
        <v/>
      </c>
      <c r="M1039" s="0">
        <f>if(L1039="Shipped",L1039, IF(L1039="Loose", L1039, if(J1039="yes", CONCATENATE("Pending ", L1039), IF(I1039="yes", IF(B1039="Internal", "Internal", L1039), IF(L1039="Bonded", L1039, CONCATENATE(L1039, " Bonded"))))))</f>
        <v/>
      </c>
      <c r="N1039" s="0">
        <f>if(len(C1039)&lt;2, "", if(H1039="yes", "certified", IF(ISERROR(SEARCH("TE",C1039)), "PMI", "TE")))</f>
        <v/>
      </c>
      <c r="O1039" s="0">
        <f>IF(L1039="Shipped",'Production Log'!K1039,"")</f>
        <v/>
      </c>
      <c r="P1039" s="0">
        <f>IF(ISERROR(SEARCH("Bonded", M1039)), CONCATENATE(M1039," ", N1039), M1039)</f>
        <v/>
      </c>
      <c r="Q1039" s="0" t="s">
        <v>242</v>
      </c>
      <c r="R1039" s="0">
        <f>'Production Log'!L1039</f>
        <v/>
      </c>
      <c r="S1039" s="0" t="s">
        <v>243</v>
      </c>
      <c r="T1039" s="0">
        <f>'Production Log'!M1039</f>
        <v/>
      </c>
      <c r="U1039" s="204">
        <f>'Production Log'!K1039</f>
        <v/>
      </c>
      <c r="V1039" s="204" t="s">
        <v>241</v>
      </c>
    </row>
    <row r="1040">
      <c r="A1040" s="0">
        <f>'Production Log'!A1040</f>
        <v/>
      </c>
      <c r="B1040" s="0">
        <f>'Production Log'!B1040</f>
        <v/>
      </c>
      <c r="C1040" s="0">
        <f>'Production Log'!F1040</f>
        <v/>
      </c>
      <c r="D1040" s="0">
        <f>'Production Log'!W1040</f>
        <v/>
      </c>
      <c r="E1040" s="0">
        <f>'Production Log'!X1040</f>
        <v/>
      </c>
      <c r="F1040" s="0">
        <f>'Production Log'!Y1040</f>
        <v/>
      </c>
      <c r="G1040" s="0">
        <f>'Production Log'!Z1040</f>
        <v/>
      </c>
      <c r="H1040" s="0">
        <f>'Production Log'!C1040</f>
        <v/>
      </c>
      <c r="I1040" s="0">
        <f>IF(B1040="Sold", "yes", IF(LEN(F1040)&gt;1,IF(LEN(G1040)&gt;1,IF(LEN(E1040)&gt;1,IF(LEN(D1040)&gt;1,"yes","no"),"no"),"no") ,"no"))</f>
        <v/>
      </c>
      <c r="J1040" s="0">
        <f>IF(B1040="Issues","yes", IF(B1040="Cosmetic Issue", "yes", IF(B1040="Perf Issue", "yes","")))</f>
        <v/>
      </c>
      <c r="K1040" s="0">
        <f>IF(B1040="Dead", "yes","")</f>
        <v/>
      </c>
      <c r="L1040" s="0">
        <f>IF(K1040="yes", "Dead", IF(LEN(D1040)&lt;2,"Loose", (IF(B1040="Sold","Shipped",IF(I1040="yes","Assembled","Bonded")))))</f>
        <v/>
      </c>
      <c r="M1040" s="0">
        <f>if(L1040="Shipped",L1040, IF(L1040="Loose", L1040, if(J1040="yes", CONCATENATE("Pending ", L1040), IF(I1040="yes", IF(B1040="Internal", "Internal", L1040), IF(L1040="Bonded", L1040, CONCATENATE(L1040, " Bonded"))))))</f>
        <v/>
      </c>
      <c r="N1040" s="0">
        <f>if(len(C1040)&lt;2, "", if(H1040="yes", "certified", IF(ISERROR(SEARCH("TE",C1040)), "PMI", "TE")))</f>
        <v/>
      </c>
      <c r="O1040" s="0">
        <f>IF(L1040="Shipped",'Production Log'!K1040,"")</f>
        <v/>
      </c>
      <c r="P1040" s="0">
        <f>IF(ISERROR(SEARCH("Bonded", M1040)), CONCATENATE(M1040," ", N1040), M1040)</f>
        <v/>
      </c>
      <c r="Q1040" s="0" t="s">
        <v>242</v>
      </c>
      <c r="R1040" s="0">
        <f>'Production Log'!L1040</f>
        <v/>
      </c>
      <c r="S1040" s="0" t="s">
        <v>243</v>
      </c>
      <c r="T1040" s="0">
        <f>'Production Log'!M1040</f>
        <v/>
      </c>
      <c r="U1040" s="204">
        <f>'Production Log'!K1040</f>
        <v/>
      </c>
      <c r="V1040" s="204" t="s">
        <v>241</v>
      </c>
    </row>
    <row r="1041">
      <c r="A1041" s="0">
        <f>'Production Log'!A1041</f>
        <v/>
      </c>
      <c r="B1041" s="0">
        <f>'Production Log'!B1041</f>
        <v/>
      </c>
      <c r="C1041" s="0">
        <f>'Production Log'!F1041</f>
        <v/>
      </c>
      <c r="D1041" s="0">
        <f>'Production Log'!W1041</f>
        <v/>
      </c>
      <c r="E1041" s="0">
        <f>'Production Log'!X1041</f>
        <v/>
      </c>
      <c r="F1041" s="0">
        <f>'Production Log'!Y1041</f>
        <v/>
      </c>
      <c r="G1041" s="0">
        <f>'Production Log'!Z1041</f>
        <v/>
      </c>
      <c r="H1041" s="0">
        <f>'Production Log'!C1041</f>
        <v/>
      </c>
      <c r="I1041" s="0">
        <f>IF(B1041="Sold", "yes", IF(LEN(F1041)&gt;1,IF(LEN(G1041)&gt;1,IF(LEN(E1041)&gt;1,IF(LEN(D1041)&gt;1,"yes","no"),"no"),"no") ,"no"))</f>
        <v/>
      </c>
      <c r="J1041" s="0">
        <f>IF(B1041="Issues","yes", IF(B1041="Cosmetic Issue", "yes", IF(B1041="Perf Issue", "yes","")))</f>
        <v/>
      </c>
      <c r="K1041" s="0">
        <f>IF(B1041="Dead", "yes","")</f>
        <v/>
      </c>
      <c r="L1041" s="0">
        <f>IF(K1041="yes", "Dead", IF(LEN(D1041)&lt;2,"Loose", (IF(B1041="Sold","Shipped",IF(I1041="yes","Assembled","Bonded")))))</f>
        <v/>
      </c>
      <c r="M1041" s="0">
        <f>if(L1041="Shipped",L1041, IF(L1041="Loose", L1041, if(J1041="yes", CONCATENATE("Pending ", L1041), IF(I1041="yes", IF(B1041="Internal", "Internal", L1041), IF(L1041="Bonded", L1041, CONCATENATE(L1041, " Bonded"))))))</f>
        <v/>
      </c>
      <c r="N1041" s="0">
        <f>if(len(C1041)&lt;2, "", if(H1041="yes", "certified", IF(ISERROR(SEARCH("TE",C1041)), "PMI", "TE")))</f>
        <v/>
      </c>
      <c r="O1041" s="0">
        <f>IF(L1041="Shipped",'Production Log'!K1041,"")</f>
        <v/>
      </c>
      <c r="P1041" s="0">
        <f>IF(ISERROR(SEARCH("Bonded", M1041)), CONCATENATE(M1041," ", N1041), M1041)</f>
        <v/>
      </c>
      <c r="Q1041" s="0" t="s">
        <v>227</v>
      </c>
      <c r="R1041" s="0">
        <f>'Production Log'!L1041</f>
        <v/>
      </c>
      <c r="S1041" s="0" t="s">
        <v>243</v>
      </c>
      <c r="T1041" s="0">
        <f>'Production Log'!M1041</f>
        <v/>
      </c>
      <c r="U1041" s="204">
        <f>'Production Log'!K1041</f>
        <v/>
      </c>
    </row>
    <row r="1042">
      <c r="A1042" s="0">
        <f>'Production Log'!A1042</f>
        <v/>
      </c>
      <c r="B1042" s="0">
        <f>'Production Log'!B1042</f>
        <v/>
      </c>
      <c r="C1042" s="0">
        <f>'Production Log'!F1042</f>
        <v/>
      </c>
      <c r="D1042" s="0">
        <f>'Production Log'!W1042</f>
        <v/>
      </c>
      <c r="E1042" s="0">
        <f>'Production Log'!X1042</f>
        <v/>
      </c>
      <c r="F1042" s="0">
        <f>'Production Log'!Y1042</f>
        <v/>
      </c>
      <c r="G1042" s="0">
        <f>'Production Log'!Z1042</f>
        <v/>
      </c>
      <c r="H1042" s="0">
        <f>'Production Log'!C1042</f>
        <v/>
      </c>
      <c r="I1042" s="0">
        <f>IF(B1042="Sold", "yes", IF(LEN(F1042)&gt;1,IF(LEN(G1042)&gt;1,IF(LEN(E1042)&gt;1,IF(LEN(D1042)&gt;1,"yes","no"),"no"),"no") ,"no"))</f>
        <v/>
      </c>
      <c r="J1042" s="0">
        <f>IF(B1042="Issues","yes", IF(B1042="Cosmetic Issue", "yes", IF(B1042="Perf Issue", "yes","")))</f>
        <v/>
      </c>
      <c r="K1042" s="0">
        <f>IF(B1042="Dead", "yes","")</f>
        <v/>
      </c>
      <c r="L1042" s="0">
        <f>IF(K1042="yes", "Dead", IF(LEN(D1042)&lt;2,"Loose", (IF(B1042="Sold","Shipped",IF(I1042="yes","Assembled","Bonded")))))</f>
        <v/>
      </c>
      <c r="M1042" s="0">
        <f>if(L1042="Shipped",L1042, IF(L1042="Loose", L1042, if(J1042="yes", CONCATENATE("Pending ", L1042), IF(I1042="yes", IF(B1042="Internal", "Internal", L1042), IF(L1042="Bonded", L1042, CONCATENATE(L1042, " Bonded"))))))</f>
        <v/>
      </c>
      <c r="N1042" s="0">
        <f>if(len(C1042)&lt;2, "", if(H1042="yes", "certified", IF(ISERROR(SEARCH("TE",C1042)), "PMI", "TE")))</f>
        <v/>
      </c>
      <c r="O1042" s="0">
        <f>IF(L1042="Shipped",'Production Log'!K1042,"")</f>
        <v/>
      </c>
      <c r="P1042" s="0">
        <f>IF(ISERROR(SEARCH("Bonded", M1042)), CONCATENATE(M1042," ", N1042), M1042)</f>
        <v/>
      </c>
      <c r="Q1042" s="0" t="s">
        <v>227</v>
      </c>
      <c r="R1042" s="0">
        <f>'Production Log'!L1042</f>
        <v/>
      </c>
      <c r="S1042" s="0" t="s">
        <v>243</v>
      </c>
      <c r="T1042" s="0">
        <f>'Production Log'!M1042</f>
        <v/>
      </c>
      <c r="U1042" s="204">
        <f>'Production Log'!K1042</f>
        <v/>
      </c>
      <c r="V1042" s="204" t="s">
        <v>241</v>
      </c>
    </row>
    <row r="1043">
      <c r="A1043" s="0">
        <f>'Production Log'!A1043</f>
        <v/>
      </c>
      <c r="B1043" s="0">
        <f>'Production Log'!B1043</f>
        <v/>
      </c>
      <c r="C1043" s="0">
        <f>'Production Log'!F1043</f>
        <v/>
      </c>
      <c r="D1043" s="0">
        <f>'Production Log'!W1043</f>
        <v/>
      </c>
      <c r="E1043" s="0">
        <f>'Production Log'!X1043</f>
        <v/>
      </c>
      <c r="F1043" s="0">
        <f>'Production Log'!Y1043</f>
        <v/>
      </c>
      <c r="G1043" s="0">
        <f>'Production Log'!Z1043</f>
        <v/>
      </c>
      <c r="H1043" s="0">
        <f>'Production Log'!C1043</f>
        <v/>
      </c>
      <c r="I1043" s="0">
        <f>IF(B1043="Sold", "yes", IF(LEN(F1043)&gt;1,IF(LEN(G1043)&gt;1,IF(LEN(E1043)&gt;1,IF(LEN(D1043)&gt;1,"yes","no"),"no"),"no") ,"no"))</f>
        <v/>
      </c>
      <c r="J1043" s="0">
        <f>IF(B1043="Issues","yes", IF(B1043="Cosmetic Issue", "yes", IF(B1043="Perf Issue", "yes","")))</f>
        <v/>
      </c>
      <c r="K1043" s="0">
        <f>IF(B1043="Dead", "yes","")</f>
        <v/>
      </c>
      <c r="L1043" s="0">
        <f>IF(K1043="yes", "Dead", IF(LEN(D1043)&lt;2,"Loose", (IF(B1043="Sold","Shipped",IF(I1043="yes","Assembled","Bonded")))))</f>
        <v/>
      </c>
      <c r="M1043" s="0">
        <f>if(L1043="Shipped",L1043, IF(L1043="Loose", L1043, if(J1043="yes", CONCATENATE("Pending ", L1043), IF(I1043="yes", IF(B1043="Internal", "Internal", L1043), IF(L1043="Bonded", L1043, CONCATENATE(L1043, " Bonded"))))))</f>
        <v/>
      </c>
      <c r="N1043" s="0">
        <f>if(len(C1043)&lt;2, "", if(H1043="yes", "certified", IF(ISERROR(SEARCH("TE",C1043)), "PMI", "TE")))</f>
        <v/>
      </c>
      <c r="O1043" s="0">
        <f>IF(L1043="Shipped",'Production Log'!K1043,"")</f>
        <v/>
      </c>
      <c r="P1043" s="0">
        <f>IF(ISERROR(SEARCH("Bonded", M1043)), CONCATENATE(M1043," ", N1043), M1043)</f>
        <v/>
      </c>
      <c r="Q1043" s="0" t="s">
        <v>227</v>
      </c>
      <c r="R1043" s="0">
        <f>'Production Log'!L1043</f>
        <v/>
      </c>
      <c r="S1043" s="0" t="s">
        <v>243</v>
      </c>
      <c r="T1043" s="0">
        <f>'Production Log'!M1043</f>
        <v/>
      </c>
      <c r="U1043" s="204">
        <f>'Production Log'!K1043</f>
        <v/>
      </c>
      <c r="V1043" s="204" t="s">
        <v>241</v>
      </c>
    </row>
    <row r="1044">
      <c r="A1044" s="0">
        <f>'Production Log'!A1044</f>
        <v/>
      </c>
      <c r="B1044" s="0">
        <f>'Production Log'!B1044</f>
        <v/>
      </c>
      <c r="C1044" s="0">
        <f>'Production Log'!F1044</f>
        <v/>
      </c>
      <c r="D1044" s="0">
        <f>'Production Log'!W1044</f>
        <v/>
      </c>
      <c r="E1044" s="0">
        <f>'Production Log'!X1044</f>
        <v/>
      </c>
      <c r="F1044" s="0">
        <f>'Production Log'!Y1044</f>
        <v/>
      </c>
      <c r="G1044" s="0">
        <f>'Production Log'!Z1044</f>
        <v/>
      </c>
      <c r="H1044" s="0">
        <f>'Production Log'!C1044</f>
        <v/>
      </c>
      <c r="I1044" s="0">
        <f>IF(B1044="Sold", "yes", IF(LEN(F1044)&gt;1,IF(LEN(G1044)&gt;1,IF(LEN(E1044)&gt;1,IF(LEN(D1044)&gt;1,"yes","no"),"no"),"no") ,"no"))</f>
        <v/>
      </c>
      <c r="J1044" s="0">
        <f>IF(B1044="Issues","yes", IF(B1044="Cosmetic Issue", "yes", IF(B1044="Perf Issue", "yes","")))</f>
        <v/>
      </c>
      <c r="K1044" s="0">
        <f>IF(B1044="Dead", "yes","")</f>
        <v/>
      </c>
      <c r="L1044" s="0">
        <f>IF(K1044="yes", "Dead", IF(LEN(D1044)&lt;2,"Loose", (IF(B1044="Sold","Shipped",IF(I1044="yes","Assembled","Bonded")))))</f>
        <v/>
      </c>
      <c r="M1044" s="0">
        <f>if(L1044="Shipped",L1044, IF(L1044="Loose", L1044, if(J1044="yes", CONCATENATE("Pending ", L1044), IF(I1044="yes", IF(B1044="Internal", "Internal", L1044), IF(L1044="Bonded", L1044, CONCATENATE(L1044, " Bonded"))))))</f>
        <v/>
      </c>
      <c r="N1044" s="0">
        <f>if(len(C1044)&lt;2, "", if(H1044="yes", "certified", IF(ISERROR(SEARCH("TE",C1044)), "PMI", "TE")))</f>
        <v/>
      </c>
      <c r="O1044" s="0">
        <f>IF(L1044="Shipped",'Production Log'!K1044,"")</f>
        <v/>
      </c>
      <c r="P1044" s="0">
        <f>IF(ISERROR(SEARCH("Bonded", M1044)), CONCATENATE(M1044," ", N1044), M1044)</f>
        <v/>
      </c>
      <c r="Q1044" s="0" t="s">
        <v>227</v>
      </c>
      <c r="R1044" s="0">
        <f>'Production Log'!L1044</f>
        <v/>
      </c>
      <c r="S1044" s="0" t="s">
        <v>243</v>
      </c>
      <c r="T1044" s="0">
        <f>'Production Log'!M1044</f>
        <v/>
      </c>
      <c r="U1044" s="204">
        <f>'Production Log'!K1044</f>
        <v/>
      </c>
      <c r="V1044" s="204" t="n">
        <v>98006450</v>
      </c>
    </row>
    <row r="1045">
      <c r="A1045" s="0">
        <f>'Production Log'!A1045</f>
        <v/>
      </c>
      <c r="B1045" s="0">
        <f>'Production Log'!B1045</f>
        <v/>
      </c>
      <c r="C1045" s="0">
        <f>'Production Log'!F1045</f>
        <v/>
      </c>
      <c r="D1045" s="0">
        <f>'Production Log'!W1045</f>
        <v/>
      </c>
      <c r="E1045" s="0">
        <f>'Production Log'!X1045</f>
        <v/>
      </c>
      <c r="F1045" s="0">
        <f>'Production Log'!Y1045</f>
        <v/>
      </c>
      <c r="G1045" s="0">
        <f>'Production Log'!Z1045</f>
        <v/>
      </c>
      <c r="H1045" s="0">
        <f>'Production Log'!C1045</f>
        <v/>
      </c>
      <c r="I1045" s="0">
        <f>IF(B1045="Sold", "yes", IF(LEN(F1045)&gt;1,IF(LEN(G1045)&gt;1,IF(LEN(E1045)&gt;1,IF(LEN(D1045)&gt;1,"yes","no"),"no"),"no") ,"no"))</f>
        <v/>
      </c>
      <c r="J1045" s="0">
        <f>IF(B1045="Issues","yes", IF(B1045="Cosmetic Issue", "yes", IF(B1045="Perf Issue", "yes","")))</f>
        <v/>
      </c>
      <c r="K1045" s="0">
        <f>IF(B1045="Dead", "yes","")</f>
        <v/>
      </c>
      <c r="L1045" s="0">
        <f>IF(K1045="yes", "Dead", IF(LEN(D1045)&lt;2,"Loose", (IF(B1045="Sold","Shipped",IF(I1045="yes","Assembled","Bonded")))))</f>
        <v/>
      </c>
      <c r="M1045" s="0">
        <f>if(L1045="Shipped",L1045, IF(L1045="Loose", L1045, if(J1045="yes", CONCATENATE("Pending ", L1045), IF(I1045="yes", IF(B1045="Internal", "Internal", L1045), IF(L1045="Bonded", L1045, CONCATENATE(L1045, " Bonded"))))))</f>
        <v/>
      </c>
      <c r="N1045" s="0">
        <f>if(len(C1045)&lt;2, "", if(H1045="yes", "certified", IF(ISERROR(SEARCH("TE",C1045)), "PMI", "TE")))</f>
        <v/>
      </c>
      <c r="O1045" s="0">
        <f>IF(L1045="Shipped",'Production Log'!K1045,"")</f>
        <v/>
      </c>
      <c r="P1045" s="0">
        <f>IF(ISERROR(SEARCH("Bonded", M1045)), CONCATENATE(M1045," ", N1045), M1045)</f>
        <v/>
      </c>
      <c r="Q1045" s="0" t="s">
        <v>227</v>
      </c>
      <c r="R1045" s="0">
        <f>'Production Log'!L1045</f>
        <v/>
      </c>
      <c r="S1045" s="0" t="s">
        <v>243</v>
      </c>
      <c r="T1045" s="0">
        <f>'Production Log'!M1045</f>
        <v/>
      </c>
      <c r="U1045" s="204">
        <f>'Production Log'!K1045</f>
        <v/>
      </c>
      <c r="V1045" s="204" t="s">
        <v>244</v>
      </c>
      <c r="Y1045" s="0" t="s">
        <v>114</v>
      </c>
    </row>
    <row r="1046">
      <c r="A1046" s="0">
        <f>'Production Log'!A1046</f>
        <v/>
      </c>
      <c r="B1046" s="0">
        <f>'Production Log'!B1046</f>
        <v/>
      </c>
      <c r="C1046" s="0">
        <f>'Production Log'!F1047</f>
        <v/>
      </c>
      <c r="D1046" s="0">
        <f>'Production Log'!W1046</f>
        <v/>
      </c>
      <c r="E1046" s="0">
        <f>'Production Log'!X1046</f>
        <v/>
      </c>
      <c r="F1046" s="0">
        <f>'Production Log'!Y1046</f>
        <v/>
      </c>
      <c r="G1046" s="0">
        <f>'Production Log'!Z1046</f>
        <v/>
      </c>
      <c r="H1046" s="0">
        <f>'Production Log'!C1046</f>
        <v/>
      </c>
      <c r="I1046" s="0">
        <f>IF(B1046="Sold", "yes", IF(LEN(F1046)&gt;1,IF(LEN(G1046)&gt;1,IF(LEN(E1046)&gt;1,IF(LEN(D1046)&gt;1,"yes","no"),"no"),"no") ,"no"))</f>
        <v/>
      </c>
      <c r="J1046" s="0">
        <f>IF(B1046="Issues","yes", IF(B1046="Cosmetic Issue", "yes", IF(B1046="Perf Issue", "yes","")))</f>
        <v/>
      </c>
      <c r="K1046" s="0">
        <f>IF(B1046="Dead", "yes","")</f>
        <v/>
      </c>
      <c r="L1046" s="0">
        <f>IF(K1046="yes", "Dead", IF(LEN(D1046)&lt;2,"Loose", (IF(B1046="Sold","Shipped",IF(I1046="yes","Assembled","Bonded")))))</f>
        <v/>
      </c>
      <c r="M1046" s="0">
        <f>if(L1046="Shipped",L1046, IF(L1046="Loose", L1046, if(J1046="yes", CONCATENATE("Pending ", L1046), IF(I1046="yes", IF(B1046="Internal", "Internal", L1046), IF(L1046="Bonded", L1046, CONCATENATE(L1046, " Bonded"))))))</f>
        <v/>
      </c>
      <c r="N1046" s="0">
        <f>if(len(C1046)&lt;2, "", if(H1046="yes", "certified", IF(ISERROR(SEARCH("TE",C1046)), "PMI", "TE")))</f>
        <v/>
      </c>
      <c r="O1046" s="0">
        <f>IF(L1046="Shipped",'Production Log'!K1046,"")</f>
        <v/>
      </c>
      <c r="P1046" s="0">
        <f>IF(ISERROR(SEARCH("Bonded", M1046)), CONCATENATE(M1046," ", N1046), M1046)</f>
        <v/>
      </c>
      <c r="Q1046" s="0" t="s">
        <v>227</v>
      </c>
      <c r="R1046" s="0">
        <f>'Production Log'!L1046</f>
        <v/>
      </c>
      <c r="T1046" s="0">
        <f>'Production Log'!M1046</f>
        <v/>
      </c>
      <c r="U1046" s="204">
        <f>'Production Log'!K1046</f>
        <v/>
      </c>
      <c r="W1046" s="0" t="s">
        <v>245</v>
      </c>
      <c r="Y1046" s="0" t="n"/>
    </row>
    <row r="1047">
      <c r="A1047" s="0">
        <f>'Production Log'!A1047</f>
        <v/>
      </c>
      <c r="B1047" s="0">
        <f>'Production Log'!B1047</f>
        <v/>
      </c>
      <c r="C1047" s="0">
        <f>'Production Log'!F1048</f>
        <v/>
      </c>
      <c r="D1047" s="0">
        <f>'Production Log'!W1047</f>
        <v/>
      </c>
      <c r="E1047" s="0">
        <f>'Production Log'!X1047</f>
        <v/>
      </c>
      <c r="F1047" s="0">
        <f>'Production Log'!Y1047</f>
        <v/>
      </c>
      <c r="G1047" s="0">
        <f>'Production Log'!Z1047</f>
        <v/>
      </c>
      <c r="H1047" s="0">
        <f>'Production Log'!C1047</f>
        <v/>
      </c>
      <c r="I1047" s="0">
        <f>IF(B1047="Sold", "yes", IF(LEN(F1047)&gt;1,IF(LEN(G1047)&gt;1,IF(LEN(E1047)&gt;1,IF(LEN(D1047)&gt;1,"yes","no"),"no"),"no") ,"no"))</f>
        <v/>
      </c>
      <c r="J1047" s="0">
        <f>IF(B1047="Issues","yes", IF(B1047="Cosmetic Issue", "yes", IF(B1047="Perf Issue", "yes","")))</f>
        <v/>
      </c>
      <c r="K1047" s="0">
        <f>IF(B1047="Dead", "yes","")</f>
        <v/>
      </c>
      <c r="L1047" s="0">
        <f>IF(K1047="yes", "Dead", IF(LEN(D1047)&lt;2,"Loose", (IF(B1047="Sold","Shipped",IF(I1047="yes","Assembled","Bonded")))))</f>
        <v/>
      </c>
      <c r="M1047" s="0">
        <f>if(L1047="Shipped",L1047, IF(L1047="Loose", L1047, if(J1047="yes", CONCATENATE("Pending ", L1047), IF(I1047="yes", IF(B1047="Internal", "Internal", L1047), IF(L1047="Bonded", L1047, CONCATENATE(L1047, " Bonded"))))))</f>
        <v/>
      </c>
      <c r="N1047" s="0">
        <f>if(len(C1047)&lt;2, "", if(H1047="yes", "certified", IF(ISERROR(SEARCH("TE",C1047)), "PMI", "TE")))</f>
        <v/>
      </c>
      <c r="O1047" s="0">
        <f>IF(L1047="Shipped",'Production Log'!K1047,"")</f>
        <v/>
      </c>
      <c r="P1047" s="0">
        <f>IF(ISERROR(SEARCH("Bonded", M1047)), CONCATENATE(M1047," ", N1047), M1047)</f>
        <v/>
      </c>
      <c r="Q1047" s="0" t="s">
        <v>227</v>
      </c>
      <c r="R1047" s="0">
        <f>'Production Log'!L1047</f>
        <v/>
      </c>
      <c r="S1047" s="0" t="s">
        <v>243</v>
      </c>
      <c r="T1047" s="0">
        <f>'Production Log'!M1047</f>
        <v/>
      </c>
      <c r="U1047" s="204">
        <f>'Production Log'!K1047</f>
        <v/>
      </c>
      <c r="V1047" s="204" t="s">
        <v>244</v>
      </c>
      <c r="Y1047" s="0" t="s">
        <v>114</v>
      </c>
    </row>
    <row r="1048">
      <c r="A1048" s="0">
        <f>'Production Log'!A1048</f>
        <v/>
      </c>
      <c r="B1048" s="0">
        <f>'Production Log'!B1048</f>
        <v/>
      </c>
      <c r="C1048" s="0">
        <f>'Production Log'!F1048</f>
        <v/>
      </c>
      <c r="D1048" s="0">
        <f>'Production Log'!W1048</f>
        <v/>
      </c>
      <c r="E1048" s="0">
        <f>'Production Log'!X1048</f>
        <v/>
      </c>
      <c r="F1048" s="0">
        <f>'Production Log'!Y1048</f>
        <v/>
      </c>
      <c r="G1048" s="0">
        <f>'Production Log'!Z1048</f>
        <v/>
      </c>
      <c r="H1048" s="0">
        <f>'Production Log'!C1048</f>
        <v/>
      </c>
      <c r="I1048" s="0">
        <f>IF(B1048="Sold", "yes", IF(LEN(F1048)&gt;1,IF(LEN(G1048)&gt;1,IF(LEN(E1048)&gt;1,IF(LEN(D1048)&gt;1,"yes","no"),"no"),"no") ,"no"))</f>
        <v/>
      </c>
      <c r="J1048" s="0">
        <f>IF(B1048="Issues","yes", IF(B1048="Cosmetic Issue", "yes", IF(B1048="Perf Issue", "yes","")))</f>
        <v/>
      </c>
      <c r="K1048" s="0">
        <f>IF(B1048="Dead", "yes","")</f>
        <v/>
      </c>
      <c r="L1048" s="0">
        <f>IF(K1048="yes", "Dead", IF(LEN(D1048)&lt;2,"Loose", (IF(B1048="Sold","Shipped",IF(I1048="yes","Assembled","Bonded")))))</f>
        <v/>
      </c>
      <c r="M1048" s="0">
        <f>if(L1048="Shipped",L1048, IF(L1048="Loose", L1048, if(J1048="yes", CONCATENATE("Pending ", L1048), IF(I1048="yes", IF(B1048="Internal", "Internal", L1048), IF(L1048="Bonded", L1048, CONCATENATE(L1048, " Bonded"))))))</f>
        <v/>
      </c>
      <c r="N1048" s="0">
        <f>if(len(C1048)&lt;2, "", if(H1048="yes", "certified", IF(ISERROR(SEARCH("TE",C1048)), "PMI", "TE")))</f>
        <v/>
      </c>
      <c r="O1048" s="0">
        <f>IF(L1048="Shipped",'Production Log'!K1048,"")</f>
        <v/>
      </c>
      <c r="P1048" s="0">
        <f>IF(ISERROR(SEARCH("Bonded", M1048)), CONCATENATE(M1048," ", N1048), M1048)</f>
        <v/>
      </c>
      <c r="Q1048" s="0" t="s">
        <v>227</v>
      </c>
      <c r="R1048" s="0">
        <f>'Production Log'!L1048</f>
        <v/>
      </c>
      <c r="S1048" s="0" t="s">
        <v>243</v>
      </c>
      <c r="T1048" s="0">
        <f>'Production Log'!M1048</f>
        <v/>
      </c>
      <c r="U1048" s="204">
        <f>'Production Log'!K1048</f>
        <v/>
      </c>
    </row>
    <row r="1049">
      <c r="A1049" s="0">
        <f>'Production Log'!A1049</f>
        <v/>
      </c>
      <c r="B1049" s="0">
        <f>'Production Log'!B1049</f>
        <v/>
      </c>
      <c r="C1049" s="0">
        <f>'Production Log'!F1049</f>
        <v/>
      </c>
      <c r="D1049" s="0">
        <f>'Production Log'!W1049</f>
        <v/>
      </c>
      <c r="E1049" s="0">
        <f>'Production Log'!X1049</f>
        <v/>
      </c>
      <c r="F1049" s="0">
        <f>'Production Log'!Y1049</f>
        <v/>
      </c>
      <c r="G1049" s="0">
        <f>'Production Log'!Z1049</f>
        <v/>
      </c>
      <c r="H1049" s="0">
        <f>'Production Log'!C1049</f>
        <v/>
      </c>
      <c r="I1049" s="0">
        <f>IF(B1049="Sold", "yes", IF(LEN(F1049)&gt;1,IF(LEN(G1049)&gt;1,IF(LEN(E1049)&gt;1,IF(LEN(D1049)&gt;1,"yes","no"),"no"),"no") ,"no"))</f>
        <v/>
      </c>
      <c r="J1049" s="0">
        <f>IF(B1049="Issues","yes", IF(B1049="Cosmetic Issue", "yes", IF(B1049="Perf Issue", "yes","")))</f>
        <v/>
      </c>
      <c r="K1049" s="0">
        <f>IF(B1049="Dead", "yes","")</f>
        <v/>
      </c>
      <c r="L1049" s="0">
        <f>IF(K1049="yes", "Dead", IF(LEN(D1049)&lt;2,"Loose", (IF(B1049="Sold","Shipped",IF(I1049="yes","Assembled","Bonded")))))</f>
        <v/>
      </c>
      <c r="M1049" s="0">
        <f>if(L1049="Shipped",L1049, IF(L1049="Loose", L1049, if(J1049="yes", CONCATENATE("Pending ", L1049), IF(I1049="yes", IF(B1049="Internal", "Internal", L1049), IF(L1049="Bonded", L1049, CONCATENATE(L1049, " Bonded"))))))</f>
        <v/>
      </c>
      <c r="N1049" s="0">
        <f>if(len(C1049)&lt;2, "", if(H1049="yes", "certified", IF(ISERROR(SEARCH("TE",C1049)), "PMI", "TE")))</f>
        <v/>
      </c>
      <c r="O1049" s="0">
        <f>IF(L1049="Shipped",'Production Log'!K1049,"")</f>
        <v/>
      </c>
      <c r="P1049" s="0">
        <f>IF(ISERROR(SEARCH("Bonded", M1049)), CONCATENATE(M1049," ", N1049), M1049)</f>
        <v/>
      </c>
      <c r="Q1049" s="0" t="s">
        <v>227</v>
      </c>
      <c r="R1049" s="0">
        <f>'Production Log'!L1049</f>
        <v/>
      </c>
      <c r="S1049" s="0" t="s">
        <v>243</v>
      </c>
      <c r="T1049" s="0">
        <f>'Production Log'!M1049</f>
        <v/>
      </c>
      <c r="U1049" s="204">
        <f>'Production Log'!K1049</f>
        <v/>
      </c>
      <c r="V1049" s="204" t="s">
        <v>241</v>
      </c>
    </row>
    <row r="1050">
      <c r="A1050" s="0">
        <f>'Production Log'!A1050</f>
        <v/>
      </c>
      <c r="B1050" s="0">
        <f>'Production Log'!B1050</f>
        <v/>
      </c>
      <c r="C1050" s="0">
        <f>'Production Log'!F1050</f>
        <v/>
      </c>
      <c r="D1050" s="0">
        <f>'Production Log'!W1050</f>
        <v/>
      </c>
      <c r="E1050" s="0">
        <f>'Production Log'!X1050</f>
        <v/>
      </c>
      <c r="F1050" s="0">
        <f>'Production Log'!Y1050</f>
        <v/>
      </c>
      <c r="G1050" s="0">
        <f>'Production Log'!Z1050</f>
        <v/>
      </c>
      <c r="H1050" s="0">
        <f>'Production Log'!C1050</f>
        <v/>
      </c>
      <c r="I1050" s="0">
        <f>IF(B1050="Sold", "yes", IF(LEN(F1050)&gt;1,IF(LEN(G1050)&gt;1,IF(LEN(E1050)&gt;1,IF(LEN(D1050)&gt;1,"yes","no"),"no"),"no") ,"no"))</f>
        <v/>
      </c>
      <c r="J1050" s="0">
        <f>IF(B1050="Issues","yes", IF(B1050="Cosmetic Issue", "yes", IF(B1050="Perf Issue", "yes","")))</f>
        <v/>
      </c>
      <c r="K1050" s="0">
        <f>IF(B1050="Dead", "yes","")</f>
        <v/>
      </c>
      <c r="L1050" s="0">
        <f>IF(K1050="yes", "Dead", IF(LEN(D1050)&lt;2,"Loose", (IF(B1050="Sold","Shipped",IF(I1050="yes","Assembled","Bonded")))))</f>
        <v/>
      </c>
      <c r="M1050" s="0">
        <f>if(L1050="Shipped",L1050, IF(L1050="Loose", L1050, if(J1050="yes", CONCATENATE("Pending ", L1050), IF(I1050="yes", IF(B1050="Internal", "Internal", L1050), IF(L1050="Bonded", L1050, CONCATENATE(L1050, " Bonded"))))))</f>
        <v/>
      </c>
      <c r="N1050" s="0">
        <f>if(len(C1050)&lt;2, "", if(H1050="yes", "certified", IF(ISERROR(SEARCH("TE",C1050)), "PMI", "TE")))</f>
        <v/>
      </c>
      <c r="O1050" s="0">
        <f>IF(L1050="Shipped",'Production Log'!K1050,"")</f>
        <v/>
      </c>
      <c r="P1050" s="0">
        <f>IF(ISERROR(SEARCH("Bonded", M1050)), CONCATENATE(M1050," ", N1050), M1050)</f>
        <v/>
      </c>
      <c r="Q1050" s="0" t="s">
        <v>227</v>
      </c>
      <c r="R1050" s="0">
        <f>'Production Log'!L1050</f>
        <v/>
      </c>
      <c r="S1050" s="0" t="s">
        <v>243</v>
      </c>
      <c r="T1050" s="0">
        <f>'Production Log'!M1050</f>
        <v/>
      </c>
      <c r="U1050" s="204">
        <f>'Production Log'!K1050</f>
        <v/>
      </c>
      <c r="V1050" s="204" t="s">
        <v>246</v>
      </c>
    </row>
    <row r="1051">
      <c r="A1051" s="0">
        <f>'Production Log'!A1051</f>
        <v/>
      </c>
      <c r="B1051" s="0">
        <f>'Production Log'!B1051</f>
        <v/>
      </c>
      <c r="C1051" s="0">
        <f>'Production Log'!F1051</f>
        <v/>
      </c>
      <c r="D1051" s="0">
        <f>'Production Log'!W1051</f>
        <v/>
      </c>
      <c r="E1051" s="0">
        <f>'Production Log'!X1051</f>
        <v/>
      </c>
      <c r="F1051" s="0">
        <f>'Production Log'!Y1051</f>
        <v/>
      </c>
      <c r="G1051" s="0">
        <f>'Production Log'!Z1051</f>
        <v/>
      </c>
      <c r="H1051" s="0">
        <f>'Production Log'!C1051</f>
        <v/>
      </c>
      <c r="I1051" s="0">
        <f>IF(B1051="Sold", "yes", IF(LEN(F1051)&gt;1,IF(LEN(G1051)&gt;1,IF(LEN(E1051)&gt;1,IF(LEN(D1051)&gt;1,"yes","no"),"no"),"no") ,"no"))</f>
        <v/>
      </c>
      <c r="J1051" s="0">
        <f>IF(B1051="Issues","yes", IF(B1051="Cosmetic Issue", "yes", IF(B1051="Perf Issue", "yes","")))</f>
        <v/>
      </c>
      <c r="K1051" s="0">
        <f>IF(B1051="Dead", "yes","")</f>
        <v/>
      </c>
      <c r="L1051" s="0">
        <f>IF(K1051="yes", "Dead", IF(LEN(D1051)&lt;2,"Loose", (IF(B1051="Sold","Shipped",IF(I1051="yes","Assembled","Bonded")))))</f>
        <v/>
      </c>
      <c r="M1051" s="0">
        <f>if(L1051="Shipped",L1051, IF(L1051="Loose", L1051, if(J1051="yes", CONCATENATE("Pending ", L1051), IF(I1051="yes", IF(B1051="Internal", "Internal", L1051), IF(L1051="Bonded", L1051, CONCATENATE(L1051, " Bonded"))))))</f>
        <v/>
      </c>
      <c r="N1051" s="0">
        <f>if(len(C1051)&lt;2, "", if(H1051="yes", "certified", IF(ISERROR(SEARCH("TE",C1051)), "PMI", "TE")))</f>
        <v/>
      </c>
      <c r="O1051" s="0">
        <f>IF(L1051="Shipped",'Production Log'!K1051,"")</f>
        <v/>
      </c>
      <c r="P1051" s="0">
        <f>IF(ISERROR(SEARCH("Bonded", M1051)), CONCATENATE(M1051," ", N1051), M1051)</f>
        <v/>
      </c>
      <c r="Q1051" s="0" t="s">
        <v>227</v>
      </c>
      <c r="R1051" s="0">
        <f>'Production Log'!L1051</f>
        <v/>
      </c>
      <c r="S1051" s="0" t="s">
        <v>243</v>
      </c>
      <c r="T1051" s="0">
        <f>'Production Log'!M1051</f>
        <v/>
      </c>
      <c r="U1051" s="204">
        <f>'Production Log'!K1051</f>
        <v/>
      </c>
      <c r="V1051" s="204" t="s">
        <v>246</v>
      </c>
    </row>
    <row r="1052">
      <c r="A1052" s="0">
        <f>'Production Log'!A1052</f>
        <v/>
      </c>
      <c r="B1052" s="0">
        <f>'Production Log'!B1052</f>
        <v/>
      </c>
      <c r="C1052" s="0">
        <f>'Production Log'!F1052</f>
        <v/>
      </c>
      <c r="D1052" s="0">
        <f>'Production Log'!W1052</f>
        <v/>
      </c>
      <c r="E1052" s="0">
        <f>'Production Log'!X1052</f>
        <v/>
      </c>
      <c r="F1052" s="0">
        <f>'Production Log'!Y1052</f>
        <v/>
      </c>
      <c r="G1052" s="0">
        <f>'Production Log'!Z1052</f>
        <v/>
      </c>
      <c r="H1052" s="0">
        <f>'Production Log'!C1052</f>
        <v/>
      </c>
      <c r="I1052" s="0">
        <f>IF(B1052="Sold", "yes", IF(LEN(F1052)&gt;1,IF(LEN(G1052)&gt;1,IF(LEN(E1052)&gt;1,IF(LEN(D1052)&gt;1,"yes","no"),"no"),"no") ,"no"))</f>
        <v/>
      </c>
      <c r="J1052" s="0">
        <f>IF(B1052="Issues","yes", IF(B1052="Cosmetic Issue", "yes", IF(B1052="Perf Issue", "yes","")))</f>
        <v/>
      </c>
      <c r="K1052" s="0">
        <f>IF(B1052="Dead", "yes","")</f>
        <v/>
      </c>
      <c r="L1052" s="0">
        <f>IF(K1052="yes", "Dead", IF(LEN(D1052)&lt;2,"Loose", (IF(B1052="Sold","Shipped",IF(I1052="yes","Assembled","Bonded")))))</f>
        <v/>
      </c>
      <c r="M1052" s="0">
        <f>if(L1052="Shipped",L1052, IF(L1052="Loose", L1052, if(J1052="yes", CONCATENATE("Pending ", L1052), IF(I1052="yes", IF(B1052="Internal", "Internal", L1052), IF(L1052="Bonded", L1052, CONCATENATE(L1052, " Bonded"))))))</f>
        <v/>
      </c>
      <c r="N1052" s="0">
        <f>if(len(C1052)&lt;2, "", if(H1052="yes", "certified", IF(ISERROR(SEARCH("TE",C1052)), "PMI", "TE")))</f>
        <v/>
      </c>
      <c r="O1052" s="0">
        <f>IF(L1052="Shipped",'Production Log'!K1052,"")</f>
        <v/>
      </c>
      <c r="P1052" s="0">
        <f>IF(ISERROR(SEARCH("Bonded", M1052)), CONCATENATE(M1052," ", N1052), M1052)</f>
        <v/>
      </c>
      <c r="Q1052" s="0" t="s">
        <v>227</v>
      </c>
      <c r="R1052" s="0">
        <f>'Production Log'!L1052</f>
        <v/>
      </c>
      <c r="S1052" s="0" t="s">
        <v>247</v>
      </c>
      <c r="T1052" s="0">
        <f>'Production Log'!M1052</f>
        <v/>
      </c>
      <c r="U1052" s="204">
        <f>'Production Log'!K1052</f>
        <v/>
      </c>
      <c r="V1052" s="204" t="n">
        <v>21004621</v>
      </c>
    </row>
    <row r="1053">
      <c r="A1053" s="0">
        <f>'Production Log'!A1053</f>
        <v/>
      </c>
      <c r="B1053" s="0">
        <f>'Production Log'!B1053</f>
        <v/>
      </c>
      <c r="C1053" s="0">
        <f>'Production Log'!F1053</f>
        <v/>
      </c>
      <c r="D1053" s="0">
        <f>'Production Log'!W1053</f>
        <v/>
      </c>
      <c r="E1053" s="0">
        <f>'Production Log'!X1053</f>
        <v/>
      </c>
      <c r="F1053" s="0">
        <f>'Production Log'!Y1053</f>
        <v/>
      </c>
      <c r="G1053" s="0">
        <f>'Production Log'!Z1053</f>
        <v/>
      </c>
      <c r="H1053" s="0">
        <f>'Production Log'!C1053</f>
        <v/>
      </c>
      <c r="I1053" s="0">
        <f>IF(B1053="Sold", "yes", IF(LEN(F1053)&gt;1,IF(LEN(G1053)&gt;1,IF(LEN(E1053)&gt;1,IF(LEN(D1053)&gt;1,"yes","no"),"no"),"no") ,"no"))</f>
        <v/>
      </c>
      <c r="J1053" s="0">
        <f>IF(B1053="Issues","yes", IF(B1053="Cosmetic Issue", "yes", IF(B1053="Perf Issue", "yes","")))</f>
        <v/>
      </c>
      <c r="K1053" s="0">
        <f>IF(B1053="Dead", "yes","")</f>
        <v/>
      </c>
      <c r="L1053" s="0">
        <f>IF(K1053="yes", "Dead", IF(LEN(D1053)&lt;2,"Loose", (IF(B1053="Sold","Shipped",IF(I1053="yes","Assembled","Bonded")))))</f>
        <v/>
      </c>
      <c r="M1053" s="0">
        <f>if(L1053="Shipped",L1053, IF(L1053="Loose", L1053, if(J1053="yes", CONCATENATE("Pending ", L1053), IF(I1053="yes", IF(B1053="Internal", "Internal", L1053), IF(L1053="Bonded", L1053, CONCATENATE(L1053, " Bonded"))))))</f>
        <v/>
      </c>
      <c r="N1053" s="0">
        <f>if(len(C1053)&lt;2, "", if(H1053="yes", "certified", IF(ISERROR(SEARCH("TE",C1053)), "PMI", "TE")))</f>
        <v/>
      </c>
      <c r="O1053" s="0">
        <f>IF(L1053="Shipped",'Production Log'!K1053,"")</f>
        <v/>
      </c>
      <c r="P1053" s="0">
        <f>IF(ISERROR(SEARCH("Bonded", M1053)), CONCATENATE(M1053," ", N1053), M1053)</f>
        <v/>
      </c>
      <c r="Q1053" s="0" t="s">
        <v>227</v>
      </c>
      <c r="R1053" s="0">
        <f>'Production Log'!L1053</f>
        <v/>
      </c>
      <c r="S1053" s="0" t="s">
        <v>247</v>
      </c>
      <c r="T1053" s="0">
        <f>'Production Log'!M1053</f>
        <v/>
      </c>
      <c r="U1053" s="204">
        <f>'Production Log'!K1053</f>
        <v/>
      </c>
      <c r="V1053" s="204" t="n">
        <v>21004621</v>
      </c>
    </row>
    <row r="1054">
      <c r="A1054" s="0">
        <f>'Production Log'!A1054</f>
        <v/>
      </c>
      <c r="B1054" s="0">
        <f>'Production Log'!B1054</f>
        <v/>
      </c>
      <c r="C1054" s="0">
        <f>'Production Log'!F1054</f>
        <v/>
      </c>
      <c r="D1054" s="0">
        <f>'Production Log'!W1054</f>
        <v/>
      </c>
      <c r="E1054" s="0">
        <f>'Production Log'!X1054</f>
        <v/>
      </c>
      <c r="F1054" s="0">
        <f>'Production Log'!Y1054</f>
        <v/>
      </c>
      <c r="G1054" s="0">
        <f>'Production Log'!Z1054</f>
        <v/>
      </c>
      <c r="H1054" s="0">
        <f>'Production Log'!C1054</f>
        <v/>
      </c>
      <c r="I1054" s="0">
        <f>IF(B1054="Sold", "yes", IF(LEN(F1054)&gt;1,IF(LEN(G1054)&gt;1,IF(LEN(E1054)&gt;1,IF(LEN(D1054)&gt;1,"yes","no"),"no"),"no") ,"no"))</f>
        <v/>
      </c>
      <c r="J1054" s="0">
        <f>IF(B1054="Issues","yes", IF(B1054="Cosmetic Issue", "yes", IF(B1054="Perf Issue", "yes","")))</f>
        <v/>
      </c>
      <c r="K1054" s="0">
        <f>IF(B1054="Dead", "yes","")</f>
        <v/>
      </c>
      <c r="L1054" s="0">
        <f>IF(K1054="yes", "Dead", IF(LEN(D1054)&lt;2,"Loose", (IF(B1054="Sold","Shipped",IF(I1054="yes","Assembled","Bonded")))))</f>
        <v/>
      </c>
      <c r="M1054" s="0">
        <f>if(L1054="Shipped",L1054, IF(L1054="Loose", L1054, if(J1054="yes", CONCATENATE("Pending ", L1054), IF(I1054="yes", IF(B1054="Internal", "Internal", L1054), IF(L1054="Bonded", L1054, CONCATENATE(L1054, " Bonded"))))))</f>
        <v/>
      </c>
      <c r="N1054" s="0">
        <f>if(len(C1054)&lt;2, "", if(H1054="yes", "certified", IF(ISERROR(SEARCH("TE",C1054)), "PMI", "TE")))</f>
        <v/>
      </c>
      <c r="O1054" s="0">
        <f>IF(L1054="Shipped",'Production Log'!K1054,"")</f>
        <v/>
      </c>
      <c r="P1054" s="0">
        <f>IF(ISERROR(SEARCH("Bonded", M1054)), CONCATENATE(M1054," ", N1054), M1054)</f>
        <v/>
      </c>
      <c r="Q1054" s="0" t="s">
        <v>227</v>
      </c>
      <c r="R1054" s="0">
        <f>'Production Log'!L1054</f>
        <v/>
      </c>
      <c r="S1054" s="0" t="s">
        <v>247</v>
      </c>
      <c r="T1054" s="0">
        <f>'Production Log'!M1054</f>
        <v/>
      </c>
      <c r="U1054" s="204">
        <f>'Production Log'!K1054</f>
        <v/>
      </c>
      <c r="V1054" s="204" t="n">
        <v>21004621</v>
      </c>
    </row>
    <row r="1055">
      <c r="A1055" s="0">
        <f>'Production Log'!A1055</f>
        <v/>
      </c>
      <c r="B1055" s="0">
        <f>'Production Log'!B1055</f>
        <v/>
      </c>
      <c r="C1055" s="0">
        <f>'Production Log'!F1055</f>
        <v/>
      </c>
      <c r="D1055" s="0">
        <f>'Production Log'!W1055</f>
        <v/>
      </c>
      <c r="E1055" s="0">
        <f>'Production Log'!X1055</f>
        <v/>
      </c>
      <c r="F1055" s="0">
        <f>'Production Log'!Y1055</f>
        <v/>
      </c>
      <c r="G1055" s="0">
        <f>'Production Log'!Z1055</f>
        <v/>
      </c>
      <c r="H1055" s="0">
        <f>'Production Log'!C1055</f>
        <v/>
      </c>
      <c r="I1055" s="0">
        <f>IF(B1055="Sold", "yes", IF(LEN(F1055)&gt;1,IF(LEN(G1055)&gt;1,IF(LEN(E1055)&gt;1,IF(LEN(D1055)&gt;1,"yes","no"),"no"),"no") ,"no"))</f>
        <v/>
      </c>
      <c r="J1055" s="0">
        <f>IF(B1055="Issues","yes", IF(B1055="Cosmetic Issue", "yes", IF(B1055="Perf Issue", "yes","")))</f>
        <v/>
      </c>
      <c r="K1055" s="0">
        <f>IF(B1055="Dead", "yes","")</f>
        <v/>
      </c>
      <c r="L1055" s="0">
        <f>IF(K1055="yes", "Dead", IF(LEN(D1055)&lt;2,"Loose", (IF(B1055="Sold","Shipped",IF(I1055="yes","Assembled","Bonded")))))</f>
        <v/>
      </c>
      <c r="M1055" s="0">
        <f>if(L1055="Shipped",L1055, IF(L1055="Loose", L1055, if(J1055="yes", CONCATENATE("Pending ", L1055), IF(I1055="yes", IF(B1055="Internal", "Internal", L1055), IF(L1055="Bonded", L1055, CONCATENATE(L1055, " Bonded"))))))</f>
        <v/>
      </c>
      <c r="N1055" s="0">
        <f>if(len(C1055)&lt;2, "", if(H1055="yes", "certified", IF(ISERROR(SEARCH("TE",C1055)), "PMI", "TE")))</f>
        <v/>
      </c>
      <c r="O1055" s="0">
        <f>IF(L1055="Shipped",'Production Log'!K1055,"")</f>
        <v/>
      </c>
      <c r="P1055" s="0">
        <f>IF(ISERROR(SEARCH("Bonded", M1055)), CONCATENATE(M1055," ", N1055), M1055)</f>
        <v/>
      </c>
      <c r="Q1055" s="0" t="s">
        <v>227</v>
      </c>
      <c r="R1055" s="0">
        <f>'Production Log'!L1055</f>
        <v/>
      </c>
      <c r="S1055" s="0" t="s">
        <v>247</v>
      </c>
      <c r="T1055" s="0">
        <f>'Production Log'!M1055</f>
        <v/>
      </c>
      <c r="U1055" s="204">
        <f>'Production Log'!K1055</f>
        <v/>
      </c>
      <c r="V1055" s="204" t="n">
        <v>21004659</v>
      </c>
    </row>
    <row r="1056">
      <c r="A1056" s="0">
        <f>'Production Log'!A1056</f>
        <v/>
      </c>
      <c r="B1056" s="0">
        <f>'Production Log'!B1056</f>
        <v/>
      </c>
      <c r="C1056" s="0">
        <f>'Production Log'!F1056</f>
        <v/>
      </c>
      <c r="D1056" s="0">
        <f>'Production Log'!W1056</f>
        <v/>
      </c>
      <c r="E1056" s="0">
        <f>'Production Log'!X1056</f>
        <v/>
      </c>
      <c r="F1056" s="0">
        <f>'Production Log'!Y1056</f>
        <v/>
      </c>
      <c r="G1056" s="0">
        <f>'Production Log'!Z1056</f>
        <v/>
      </c>
      <c r="H1056" s="0">
        <f>'Production Log'!C1056</f>
        <v/>
      </c>
      <c r="I1056" s="0">
        <f>IF(B1056="Sold", "yes", IF(LEN(F1056)&gt;1,IF(LEN(G1056)&gt;1,IF(LEN(E1056)&gt;1,IF(LEN(D1056)&gt;1,"yes","no"),"no"),"no") ,"no"))</f>
        <v/>
      </c>
      <c r="J1056" s="0">
        <f>IF(B1056="Issues","yes", IF(B1056="Cosmetic Issue", "yes", IF(B1056="Perf Issue", "yes","")))</f>
        <v/>
      </c>
      <c r="K1056" s="0">
        <f>IF(B1056="Dead", "yes","")</f>
        <v/>
      </c>
      <c r="L1056" s="0">
        <f>IF(K1056="yes", "Dead", IF(LEN(D1056)&lt;2,"Loose", (IF(B1056="Sold","Shipped",IF(I1056="yes","Assembled","Bonded")))))</f>
        <v/>
      </c>
      <c r="M1056" s="0">
        <f>if(L1056="Shipped",L1056, IF(L1056="Loose", L1056, if(J1056="yes", CONCATENATE("Pending ", L1056), IF(I1056="yes", IF(B1056="Internal", "Internal", L1056), IF(L1056="Bonded", L1056, CONCATENATE(L1056, " Bonded"))))))</f>
        <v/>
      </c>
      <c r="N1056" s="0">
        <f>if(len(C1056)&lt;2, "", if(H1056="yes", "certified", IF(ISERROR(SEARCH("TE",C1056)), "PMI", "TE")))</f>
        <v/>
      </c>
      <c r="O1056" s="0">
        <f>IF(L1056="Shipped",'Production Log'!K1056,"")</f>
        <v/>
      </c>
      <c r="P1056" s="0">
        <f>IF(ISERROR(SEARCH("Bonded", M1056)), CONCATENATE(M1056," ", N1056), M1056)</f>
        <v/>
      </c>
      <c r="Q1056" s="0" t="s">
        <v>227</v>
      </c>
      <c r="R1056" s="0">
        <f>'Production Log'!L1056</f>
        <v/>
      </c>
      <c r="S1056" s="0" t="s">
        <v>247</v>
      </c>
      <c r="T1056" s="0">
        <f>'Production Log'!M1056</f>
        <v/>
      </c>
      <c r="U1056" s="204">
        <f>'Production Log'!K1056</f>
        <v/>
      </c>
      <c r="V1056" s="204" t="n">
        <v>21004659</v>
      </c>
    </row>
    <row r="1057">
      <c r="A1057" s="0">
        <f>'Production Log'!A1057</f>
        <v/>
      </c>
      <c r="B1057" s="0">
        <f>'Production Log'!B1057</f>
        <v/>
      </c>
      <c r="C1057" s="0">
        <f>'Production Log'!F1057</f>
        <v/>
      </c>
      <c r="D1057" s="0">
        <f>'Production Log'!W1057</f>
        <v/>
      </c>
      <c r="E1057" s="0">
        <f>'Production Log'!X1057</f>
        <v/>
      </c>
      <c r="F1057" s="0">
        <f>'Production Log'!Y1057</f>
        <v/>
      </c>
      <c r="G1057" s="0">
        <f>'Production Log'!Z1057</f>
        <v/>
      </c>
      <c r="H1057" s="0">
        <f>'Production Log'!C1057</f>
        <v/>
      </c>
      <c r="I1057" s="0">
        <f>IF(B1057="Sold", "yes", IF(LEN(F1057)&gt;1,IF(LEN(G1057)&gt;1,IF(LEN(E1057)&gt;1,IF(LEN(D1057)&gt;1,"yes","no"),"no"),"no") ,"no"))</f>
        <v/>
      </c>
      <c r="J1057" s="0">
        <f>IF(B1057="Issues","yes", IF(B1057="Cosmetic Issue", "yes", IF(B1057="Perf Issue", "yes","")))</f>
        <v/>
      </c>
      <c r="K1057" s="0">
        <f>IF(B1057="Dead", "yes","")</f>
        <v/>
      </c>
      <c r="L1057" s="0">
        <f>IF(K1057="yes", "Dead", IF(LEN(D1057)&lt;2,"Loose", (IF(B1057="Sold","Shipped",IF(I1057="yes","Assembled","Bonded")))))</f>
        <v/>
      </c>
      <c r="M1057" s="0">
        <f>if(L1057="Shipped",L1057, IF(L1057="Loose", L1057, if(J1057="yes", CONCATENATE("Pending ", L1057), IF(I1057="yes", IF(B1057="Internal", "Internal", L1057), IF(L1057="Bonded", L1057, CONCATENATE(L1057, " Bonded"))))))</f>
        <v/>
      </c>
      <c r="N1057" s="0">
        <f>if(len(C1057)&lt;2, "", if(H1057="yes", "certified", IF(ISERROR(SEARCH("TE",C1057)), "PMI", "TE")))</f>
        <v/>
      </c>
      <c r="O1057" s="0">
        <f>IF(L1057="Shipped",'Production Log'!K1057,"")</f>
        <v/>
      </c>
      <c r="P1057" s="0">
        <f>IF(ISERROR(SEARCH("Bonded", M1057)), CONCATENATE(M1057," ", N1057), M1057)</f>
        <v/>
      </c>
      <c r="Q1057" s="0" t="s">
        <v>227</v>
      </c>
      <c r="R1057" s="0">
        <f>'Production Log'!L1057</f>
        <v/>
      </c>
      <c r="S1057" s="0" t="s">
        <v>247</v>
      </c>
      <c r="T1057" s="0">
        <f>'Production Log'!M1057</f>
        <v/>
      </c>
      <c r="U1057" s="204">
        <f>'Production Log'!K1057</f>
        <v/>
      </c>
      <c r="V1057" s="204" t="n">
        <v>21004659</v>
      </c>
    </row>
    <row r="1058">
      <c r="A1058" s="0">
        <f>'Production Log'!A1058</f>
        <v/>
      </c>
      <c r="B1058" s="0">
        <f>'Production Log'!B1058</f>
        <v/>
      </c>
      <c r="C1058" s="0">
        <f>'Production Log'!F1058</f>
        <v/>
      </c>
      <c r="D1058" s="0">
        <f>'Production Log'!W1058</f>
        <v/>
      </c>
      <c r="E1058" s="0">
        <f>'Production Log'!X1058</f>
        <v/>
      </c>
      <c r="F1058" s="0">
        <f>'Production Log'!Y1058</f>
        <v/>
      </c>
      <c r="G1058" s="0">
        <f>'Production Log'!Z1058</f>
        <v/>
      </c>
      <c r="H1058" s="0">
        <f>'Production Log'!C1058</f>
        <v/>
      </c>
      <c r="I1058" s="0">
        <f>IF(B1058="Sold", "yes", IF(LEN(F1058)&gt;1,IF(LEN(G1058)&gt;1,IF(LEN(E1058)&gt;1,IF(LEN(D1058)&gt;1,"yes","no"),"no"),"no") ,"no"))</f>
        <v/>
      </c>
      <c r="J1058" s="0">
        <f>IF(B1058="Issues","yes", IF(B1058="Cosmetic Issue", "yes", IF(B1058="Perf Issue", "yes","")))</f>
        <v/>
      </c>
      <c r="K1058" s="0">
        <f>IF(B1058="Dead", "yes","")</f>
        <v/>
      </c>
      <c r="L1058" s="0">
        <f>IF(K1058="yes", "Dead", IF(LEN(D1058)&lt;2,"Loose", (IF(B1058="Sold","Shipped",IF(I1058="yes","Assembled","Bonded")))))</f>
        <v/>
      </c>
      <c r="M1058" s="0">
        <f>if(L1058="Shipped",L1058, IF(L1058="Loose", L1058, if(J1058="yes", CONCATENATE("Pending ", L1058), IF(I1058="yes", IF(B1058="Internal", "Internal", L1058), IF(L1058="Bonded", L1058, CONCATENATE(L1058, " Bonded"))))))</f>
        <v/>
      </c>
      <c r="N1058" s="0">
        <f>if(len(C1058)&lt;2, "", if(H1058="yes", "certified", IF(ISERROR(SEARCH("TE",C1058)), "PMI", "TE")))</f>
        <v/>
      </c>
      <c r="O1058" s="0">
        <f>IF(L1058="Shipped",'Production Log'!K1058,"")</f>
        <v/>
      </c>
      <c r="P1058" s="0">
        <f>IF(ISERROR(SEARCH("Bonded", M1058)), CONCATENATE(M1058," ", N1058), M1058)</f>
        <v/>
      </c>
      <c r="Q1058" s="0" t="s">
        <v>227</v>
      </c>
      <c r="R1058" s="0">
        <f>'Production Log'!L1058</f>
        <v/>
      </c>
      <c r="S1058" s="0" t="s">
        <v>247</v>
      </c>
      <c r="T1058" s="0">
        <f>'Production Log'!M1058</f>
        <v/>
      </c>
      <c r="U1058" s="204">
        <f>'Production Log'!K1058</f>
        <v/>
      </c>
      <c r="V1058" s="204" t="n">
        <v>21004659</v>
      </c>
    </row>
    <row r="1059">
      <c r="A1059" s="0">
        <f>'Production Log'!A1059</f>
        <v/>
      </c>
      <c r="B1059" s="0">
        <f>'Production Log'!B1059</f>
        <v/>
      </c>
      <c r="C1059" s="0">
        <f>'Production Log'!F1059</f>
        <v/>
      </c>
      <c r="D1059" s="0">
        <f>'Production Log'!W1059</f>
        <v/>
      </c>
      <c r="E1059" s="0">
        <f>'Production Log'!X1059</f>
        <v/>
      </c>
      <c r="F1059" s="0">
        <f>'Production Log'!Y1059</f>
        <v/>
      </c>
      <c r="G1059" s="0">
        <f>'Production Log'!Z1059</f>
        <v/>
      </c>
      <c r="H1059" s="0">
        <f>'Production Log'!C1059</f>
        <v/>
      </c>
      <c r="I1059" s="0">
        <f>IF(B1059="Sold", "yes", IF(LEN(F1059)&gt;1,IF(LEN(G1059)&gt;1,IF(LEN(E1059)&gt;1,IF(LEN(D1059)&gt;1,"yes","no"),"no"),"no") ,"no"))</f>
        <v/>
      </c>
      <c r="J1059" s="0">
        <f>IF(B1059="Issues","yes", IF(B1059="Cosmetic Issue", "yes", IF(B1059="Perf Issue", "yes","")))</f>
        <v/>
      </c>
      <c r="K1059" s="0">
        <f>IF(B1059="Dead", "yes","")</f>
        <v/>
      </c>
      <c r="L1059" s="0">
        <f>IF(K1059="yes", "Dead", IF(LEN(D1059)&lt;2,"Loose", (IF(B1059="Sold","Shipped",IF(I1059="yes","Assembled","Bonded")))))</f>
        <v/>
      </c>
      <c r="M1059" s="0">
        <f>if(L1059="Shipped",L1059, IF(L1059="Loose", L1059, if(J1059="yes", CONCATENATE("Pending ", L1059), IF(I1059="yes", IF(B1059="Internal", "Internal", L1059), IF(L1059="Bonded", L1059, CONCATENATE(L1059, " Bonded"))))))</f>
        <v/>
      </c>
      <c r="N1059" s="0">
        <f>if(len(C1059)&lt;2, "", if(H1059="yes", "certified", IF(ISERROR(SEARCH("TE",C1059)), "PMI", "TE")))</f>
        <v/>
      </c>
      <c r="O1059" s="0">
        <f>IF(L1059="Shipped",'Production Log'!K1059,"")</f>
        <v/>
      </c>
      <c r="P1059" s="0">
        <f>IF(ISERROR(SEARCH("Bonded", M1059)), CONCATENATE(M1059," ", N1059), M1059)</f>
        <v/>
      </c>
      <c r="Q1059" s="0" t="s">
        <v>227</v>
      </c>
      <c r="R1059" s="0">
        <f>'Production Log'!L1059</f>
        <v/>
      </c>
      <c r="S1059" s="0" t="s">
        <v>247</v>
      </c>
      <c r="T1059" s="0">
        <f>'Production Log'!M1059</f>
        <v/>
      </c>
      <c r="U1059" s="204">
        <f>'Production Log'!K1059</f>
        <v/>
      </c>
      <c r="V1059" s="204" t="n">
        <v>21004659</v>
      </c>
    </row>
    <row r="1060">
      <c r="A1060" s="0">
        <f>'Production Log'!A1060</f>
        <v/>
      </c>
      <c r="B1060" s="0">
        <f>'Production Log'!B1060</f>
        <v/>
      </c>
      <c r="C1060" s="0">
        <f>'Production Log'!F1060</f>
        <v/>
      </c>
      <c r="D1060" s="0">
        <f>'Production Log'!W1060</f>
        <v/>
      </c>
      <c r="E1060" s="0">
        <f>'Production Log'!X1060</f>
        <v/>
      </c>
      <c r="F1060" s="0">
        <f>'Production Log'!Y1060</f>
        <v/>
      </c>
      <c r="G1060" s="0">
        <f>'Production Log'!Z1060</f>
        <v/>
      </c>
      <c r="H1060" s="0">
        <f>'Production Log'!C1060</f>
        <v/>
      </c>
      <c r="I1060" s="0">
        <f>IF(B1060="Sold", "yes", IF(LEN(F1060)&gt;1,IF(LEN(G1060)&gt;1,IF(LEN(E1060)&gt;1,IF(LEN(D1060)&gt;1,"yes","no"),"no"),"no") ,"no"))</f>
        <v/>
      </c>
      <c r="J1060" s="0">
        <f>IF(B1060="Issues","yes", IF(B1060="Cosmetic Issue", "yes", IF(B1060="Perf Issue", "yes","")))</f>
        <v/>
      </c>
      <c r="K1060" s="0">
        <f>IF(B1060="Dead", "yes","")</f>
        <v/>
      </c>
      <c r="L1060" s="0">
        <f>IF(K1060="yes", "Dead", IF(LEN(D1060)&lt;2,"Loose", (IF(B1060="Sold","Shipped",IF(I1060="yes","Assembled","Bonded")))))</f>
        <v/>
      </c>
      <c r="M1060" s="0">
        <f>if(L1060="Shipped",L1060, IF(L1060="Loose", L1060, if(J1060="yes", CONCATENATE("Pending ", L1060), IF(I1060="yes", IF(B1060="Internal", "Internal", L1060), IF(L1060="Bonded", L1060, CONCATENATE(L1060, " Bonded"))))))</f>
        <v/>
      </c>
      <c r="N1060" s="0">
        <f>if(len(C1060)&lt;2, "", if(H1060="yes", "certified", IF(ISERROR(SEARCH("TE",C1060)), "PMI", "TE")))</f>
        <v/>
      </c>
      <c r="O1060" s="0">
        <f>IF(L1060="Shipped",'Production Log'!K1060,"")</f>
        <v/>
      </c>
      <c r="P1060" s="0">
        <f>IF(ISERROR(SEARCH("Bonded", M1060)), CONCATENATE(M1060," ", N1060), M1060)</f>
        <v/>
      </c>
      <c r="Q1060" s="0" t="s">
        <v>227</v>
      </c>
      <c r="R1060" s="0">
        <f>'Production Log'!L1060</f>
        <v/>
      </c>
      <c r="S1060" s="0" t="s">
        <v>247</v>
      </c>
      <c r="T1060" s="0">
        <f>'Production Log'!M1060</f>
        <v/>
      </c>
      <c r="U1060" s="204">
        <f>'Production Log'!K1060</f>
        <v/>
      </c>
    </row>
    <row r="1061">
      <c r="A1061" s="0">
        <f>'Production Log'!A1061</f>
        <v/>
      </c>
      <c r="B1061" s="0">
        <f>'Production Log'!B1061</f>
        <v/>
      </c>
      <c r="C1061" s="0">
        <f>'Production Log'!F1061</f>
        <v/>
      </c>
      <c r="D1061" s="0">
        <f>'Production Log'!W1061</f>
        <v/>
      </c>
      <c r="E1061" s="0">
        <f>'Production Log'!X1061</f>
        <v/>
      </c>
      <c r="F1061" s="0">
        <f>'Production Log'!Y1061</f>
        <v/>
      </c>
      <c r="G1061" s="0">
        <f>'Production Log'!Z1061</f>
        <v/>
      </c>
      <c r="H1061" s="0">
        <f>'Production Log'!C1061</f>
        <v/>
      </c>
      <c r="I1061" s="0">
        <f>IF(B1061="Sold", "yes", IF(LEN(F1061)&gt;1,IF(LEN(G1061)&gt;1,IF(LEN(E1061)&gt;1,IF(LEN(D1061)&gt;1,"yes","no"),"no"),"no") ,"no"))</f>
        <v/>
      </c>
      <c r="J1061" s="0">
        <f>IF(B1061="Issues","yes", IF(B1061="Cosmetic Issue", "yes", IF(B1061="Perf Issue", "yes","")))</f>
        <v/>
      </c>
      <c r="K1061" s="0">
        <f>IF(B1061="Dead", "yes","")</f>
        <v/>
      </c>
      <c r="L1061" s="0">
        <f>IF(K1061="yes", "Dead", IF(LEN(D1061)&lt;2,"Loose", (IF(B1061="Sold","Shipped",IF(I1061="yes","Assembled","Bonded")))))</f>
        <v/>
      </c>
      <c r="M1061" s="0">
        <f>if(L1061="Shipped",L1061, IF(L1061="Loose", L1061, if(J1061="yes", CONCATENATE("Pending ", L1061), IF(I1061="yes", IF(B1061="Internal", "Internal", L1061), IF(L1061="Bonded", L1061, CONCATENATE(L1061, " Bonded"))))))</f>
        <v/>
      </c>
      <c r="N1061" s="0">
        <f>if(len(C1061)&lt;2, "", if(H1061="yes", "certified", IF(ISERROR(SEARCH("TE",C1061)), "PMI", "TE")))</f>
        <v/>
      </c>
      <c r="O1061" s="0">
        <f>IF(L1061="Shipped",'Production Log'!K1061,"")</f>
        <v/>
      </c>
      <c r="P1061" s="0">
        <f>IF(ISERROR(SEARCH("Bonded", M1061)), CONCATENATE(M1061," ", N1061), M1061)</f>
        <v/>
      </c>
      <c r="Q1061" s="0" t="s">
        <v>227</v>
      </c>
      <c r="R1061" s="0">
        <f>'Production Log'!L1061</f>
        <v/>
      </c>
      <c r="S1061" s="0" t="s">
        <v>247</v>
      </c>
      <c r="T1061" s="0">
        <f>'Production Log'!M1061</f>
        <v/>
      </c>
      <c r="U1061" s="204">
        <f>'Production Log'!K1061</f>
        <v/>
      </c>
    </row>
    <row r="1062">
      <c r="A1062" s="0">
        <f>'Production Log'!A1062</f>
        <v/>
      </c>
      <c r="B1062" s="0">
        <f>'Production Log'!B1062</f>
        <v/>
      </c>
      <c r="C1062" s="0">
        <f>'Production Log'!F1062</f>
        <v/>
      </c>
      <c r="D1062" s="0">
        <f>'Production Log'!W1062</f>
        <v/>
      </c>
      <c r="E1062" s="0">
        <f>'Production Log'!X1062</f>
        <v/>
      </c>
      <c r="F1062" s="0">
        <f>'Production Log'!Y1062</f>
        <v/>
      </c>
      <c r="G1062" s="0">
        <f>'Production Log'!Z1062</f>
        <v/>
      </c>
      <c r="H1062" s="0">
        <f>'Production Log'!C1062</f>
        <v/>
      </c>
      <c r="I1062" s="0">
        <f>IF(B1062="Sold", "yes", IF(LEN(F1062)&gt;1,IF(LEN(G1062)&gt;1,IF(LEN(E1062)&gt;1,IF(LEN(D1062)&gt;1,"yes","no"),"no"),"no") ,"no"))</f>
        <v/>
      </c>
      <c r="J1062" s="0">
        <f>IF(B1062="Issues","yes", IF(B1062="Cosmetic Issue", "yes", IF(B1062="Perf Issue", "yes","")))</f>
        <v/>
      </c>
      <c r="K1062" s="0">
        <f>IF(B1062="Dead", "yes","")</f>
        <v/>
      </c>
      <c r="L1062" s="0">
        <f>IF(K1062="yes", "Dead", IF(LEN(D1062)&lt;2,"Loose", (IF(B1062="Sold","Shipped",IF(I1062="yes","Assembled","Bonded")))))</f>
        <v/>
      </c>
      <c r="M1062" s="0">
        <f>if(L1062="Shipped",L1062, IF(L1062="Loose", L1062, if(J1062="yes", CONCATENATE("Pending ", L1062), IF(I1062="yes", IF(B1062="Internal", "Internal", L1062), IF(L1062="Bonded", L1062, CONCATENATE(L1062, " Bonded"))))))</f>
        <v/>
      </c>
      <c r="N1062" s="0">
        <f>if(len(C1062)&lt;2, "", if(H1062="yes", "certified", IF(ISERROR(SEARCH("TE",C1062)), "PMI", "TE")))</f>
        <v/>
      </c>
      <c r="O1062" s="0">
        <f>IF(L1062="Shipped",'Production Log'!K1062,"")</f>
        <v/>
      </c>
      <c r="P1062" s="0">
        <f>IF(ISERROR(SEARCH("Bonded", M1062)), CONCATENATE(M1062," ", N1062), M1062)</f>
        <v/>
      </c>
      <c r="Q1062" s="0" t="s">
        <v>227</v>
      </c>
      <c r="R1062" s="0">
        <f>'Production Log'!L1062</f>
        <v/>
      </c>
      <c r="S1062" s="0" t="s">
        <v>243</v>
      </c>
      <c r="T1062" s="0">
        <f>'Production Log'!M1062</f>
        <v/>
      </c>
      <c r="U1062" s="204">
        <f>'Production Log'!K1062</f>
        <v/>
      </c>
    </row>
    <row r="1063">
      <c r="A1063" s="0">
        <f>'Production Log'!A1063</f>
        <v/>
      </c>
      <c r="B1063" s="0">
        <f>'Production Log'!B1063</f>
        <v/>
      </c>
      <c r="C1063" s="0">
        <f>'Production Log'!F1063</f>
        <v/>
      </c>
      <c r="D1063" s="0">
        <f>'Production Log'!W1063</f>
        <v/>
      </c>
      <c r="E1063" s="0">
        <f>'Production Log'!X1063</f>
        <v/>
      </c>
      <c r="F1063" s="0">
        <f>'Production Log'!Y1063</f>
        <v/>
      </c>
      <c r="G1063" s="0">
        <f>'Production Log'!Z1063</f>
        <v/>
      </c>
      <c r="H1063" s="0">
        <f>'Production Log'!C1063</f>
        <v/>
      </c>
      <c r="I1063" s="0">
        <f>IF(B1063="Sold", "yes", IF(LEN(F1063)&gt;1,IF(LEN(G1063)&gt;1,IF(LEN(E1063)&gt;1,IF(LEN(D1063)&gt;1,"yes","no"),"no"),"no") ,"no"))</f>
        <v/>
      </c>
      <c r="J1063" s="0">
        <f>IF(B1063="Issues","yes", IF(B1063="Cosmetic Issue", "yes", IF(B1063="Perf Issue", "yes","")))</f>
        <v/>
      </c>
      <c r="K1063" s="0">
        <f>IF(B1063="Dead", "yes","")</f>
        <v/>
      </c>
      <c r="L1063" s="0">
        <f>IF(K1063="yes", "Dead", IF(LEN(D1063)&lt;2,"Loose", (IF(B1063="Sold","Shipped",IF(I1063="yes","Assembled","Bonded")))))</f>
        <v/>
      </c>
      <c r="M1063" s="0">
        <f>if(L1063="Shipped",L1063, IF(L1063="Loose", L1063, if(J1063="yes", CONCATENATE("Pending ", L1063), IF(I1063="yes", IF(B1063="Internal", "Internal", L1063), IF(L1063="Bonded", L1063, CONCATENATE(L1063, " Bonded"))))))</f>
        <v/>
      </c>
      <c r="N1063" s="0">
        <f>if(len(C1063)&lt;2, "", if(H1063="yes", "certified", IF(ISERROR(SEARCH("TE",C1063)), "PMI", "TE")))</f>
        <v/>
      </c>
      <c r="O1063" s="0">
        <f>IF(L1063="Shipped",'Production Log'!K1063,"")</f>
        <v/>
      </c>
      <c r="P1063" s="0">
        <f>IF(ISERROR(SEARCH("Bonded", M1063)), CONCATENATE(M1063," ", N1063), M1063)</f>
        <v/>
      </c>
      <c r="Q1063" s="0" t="s">
        <v>227</v>
      </c>
      <c r="R1063" s="0">
        <f>'Production Log'!L1063</f>
        <v/>
      </c>
      <c r="S1063" s="0" t="s">
        <v>243</v>
      </c>
      <c r="T1063" s="0">
        <f>'Production Log'!M1063</f>
        <v/>
      </c>
      <c r="U1063" s="204">
        <f>'Production Log'!K1063</f>
        <v/>
      </c>
    </row>
    <row r="1064">
      <c r="A1064" s="0">
        <f>'Production Log'!A1064</f>
        <v/>
      </c>
      <c r="B1064" s="0">
        <f>'Production Log'!B1064</f>
        <v/>
      </c>
      <c r="C1064" s="0">
        <f>'Production Log'!F1064</f>
        <v/>
      </c>
      <c r="D1064" s="0">
        <f>'Production Log'!W1064</f>
        <v/>
      </c>
      <c r="E1064" s="0">
        <f>'Production Log'!X1064</f>
        <v/>
      </c>
      <c r="F1064" s="0">
        <f>'Production Log'!Y1064</f>
        <v/>
      </c>
      <c r="G1064" s="0">
        <f>'Production Log'!Z1064</f>
        <v/>
      </c>
      <c r="H1064" s="0">
        <f>'Production Log'!C1064</f>
        <v/>
      </c>
      <c r="I1064" s="0">
        <f>IF(B1064="Sold", "yes", IF(LEN(F1064)&gt;1,IF(LEN(G1064)&gt;1,IF(LEN(E1064)&gt;1,IF(LEN(D1064)&gt;1,"yes","no"),"no"),"no") ,"no"))</f>
        <v/>
      </c>
      <c r="J1064" s="0">
        <f>IF(B1064="Issues","yes", IF(B1064="Cosmetic Issue", "yes", IF(B1064="Perf Issue", "yes","")))</f>
        <v/>
      </c>
      <c r="K1064" s="0">
        <f>IF(B1064="Dead", "yes","")</f>
        <v/>
      </c>
      <c r="L1064" s="0">
        <f>IF(K1064="yes", "Dead", IF(LEN(D1064)&lt;2,"Loose", (IF(B1064="Sold","Shipped",IF(I1064="yes","Assembled","Bonded")))))</f>
        <v/>
      </c>
      <c r="M1064" s="0">
        <f>if(L1064="Shipped",L1064, IF(L1064="Loose", L1064, if(J1064="yes", CONCATENATE("Pending ", L1064), IF(I1064="yes", IF(B1064="Internal", "Internal", L1064), IF(L1064="Bonded", L1064, CONCATENATE(L1064, " Bonded"))))))</f>
        <v/>
      </c>
      <c r="N1064" s="0">
        <f>if(len(C1064)&lt;2, "", if(H1064="yes", "certified", IF(ISERROR(SEARCH("TE",C1064)), "PMI", "TE")))</f>
        <v/>
      </c>
      <c r="O1064" s="0">
        <f>IF(L1064="Shipped",'Production Log'!K1064,"")</f>
        <v/>
      </c>
      <c r="P1064" s="0">
        <f>IF(ISERROR(SEARCH("Bonded", M1064)), CONCATENATE(M1064," ", N1064), M1064)</f>
        <v/>
      </c>
      <c r="Q1064" s="0" t="s">
        <v>227</v>
      </c>
      <c r="R1064" s="0">
        <f>'Production Log'!L1064</f>
        <v/>
      </c>
      <c r="S1064" s="0" t="s">
        <v>243</v>
      </c>
      <c r="T1064" s="0">
        <f>'Production Log'!M1064</f>
        <v/>
      </c>
      <c r="U1064" s="204">
        <f>'Production Log'!K1064</f>
        <v/>
      </c>
    </row>
    <row r="1065">
      <c r="A1065" s="0">
        <f>'Production Log'!A1065</f>
        <v/>
      </c>
      <c r="B1065" s="0">
        <f>'Production Log'!B1065</f>
        <v/>
      </c>
      <c r="C1065" s="0">
        <f>'Production Log'!F1065</f>
        <v/>
      </c>
      <c r="D1065" s="0">
        <f>'Production Log'!W1065</f>
        <v/>
      </c>
      <c r="E1065" s="0">
        <f>'Production Log'!X1065</f>
        <v/>
      </c>
      <c r="F1065" s="0">
        <f>'Production Log'!Y1065</f>
        <v/>
      </c>
      <c r="G1065" s="0">
        <f>'Production Log'!Z1065</f>
        <v/>
      </c>
      <c r="H1065" s="0">
        <f>'Production Log'!C1065</f>
        <v/>
      </c>
      <c r="I1065" s="0">
        <f>IF(B1065="Sold", "yes", IF(LEN(F1065)&gt;1,IF(LEN(G1065)&gt;1,IF(LEN(E1065)&gt;1,IF(LEN(D1065)&gt;1,"yes","no"),"no"),"no") ,"no"))</f>
        <v/>
      </c>
      <c r="J1065" s="0">
        <f>IF(B1065="Issues","yes", IF(B1065="Cosmetic Issue", "yes", IF(B1065="Perf Issue", "yes","")))</f>
        <v/>
      </c>
      <c r="K1065" s="0">
        <f>IF(B1065="Dead", "yes","")</f>
        <v/>
      </c>
      <c r="L1065" s="0">
        <f>IF(K1065="yes", "Dead", IF(LEN(D1065)&lt;2,"Loose", (IF(B1065="Sold","Shipped",IF(I1065="yes","Assembled","Bonded")))))</f>
        <v/>
      </c>
      <c r="M1065" s="0">
        <f>if(L1065="Shipped",L1065, IF(L1065="Loose", L1065, if(J1065="yes", CONCATENATE("Pending ", L1065), IF(I1065="yes", IF(B1065="Internal", "Internal", L1065), IF(L1065="Bonded", L1065, CONCATENATE(L1065, " Bonded"))))))</f>
        <v/>
      </c>
      <c r="N1065" s="0">
        <f>if(len(C1065)&lt;2, "", if(H1065="yes", "certified", IF(ISERROR(SEARCH("TE",C1065)), "PMI", "TE")))</f>
        <v/>
      </c>
      <c r="O1065" s="0">
        <f>IF(L1065="Shipped",'Production Log'!K1065,"")</f>
        <v/>
      </c>
      <c r="P1065" s="0">
        <f>IF(ISERROR(SEARCH("Bonded", M1065)), CONCATENATE(M1065," ", N1065), M1065)</f>
        <v/>
      </c>
      <c r="Q1065" s="0" t="s">
        <v>227</v>
      </c>
      <c r="R1065" s="0">
        <f>'Production Log'!L1065</f>
        <v/>
      </c>
      <c r="S1065" s="0" t="s">
        <v>174</v>
      </c>
      <c r="T1065" s="0">
        <f>'Production Log'!M1065</f>
        <v/>
      </c>
      <c r="U1065" s="204">
        <f>'Production Log'!K1065</f>
        <v/>
      </c>
    </row>
    <row r="1066">
      <c r="A1066" s="0">
        <f>'Production Log'!A1066</f>
        <v/>
      </c>
      <c r="B1066" s="0">
        <f>'Production Log'!B1066</f>
        <v/>
      </c>
      <c r="C1066" s="0">
        <f>'Production Log'!F1066</f>
        <v/>
      </c>
      <c r="D1066" s="0">
        <f>'Production Log'!W1066</f>
        <v/>
      </c>
      <c r="E1066" s="0">
        <f>'Production Log'!X1066</f>
        <v/>
      </c>
      <c r="F1066" s="0">
        <f>'Production Log'!Y1066</f>
        <v/>
      </c>
      <c r="G1066" s="0">
        <f>'Production Log'!Z1066</f>
        <v/>
      </c>
      <c r="H1066" s="0">
        <f>'Production Log'!C1066</f>
        <v/>
      </c>
      <c r="I1066" s="0">
        <f>IF(B1066="Sold", "yes", IF(LEN(F1066)&gt;1,IF(LEN(G1066)&gt;1,IF(LEN(E1066)&gt;1,IF(LEN(D1066)&gt;1,"yes","no"),"no"),"no") ,"no"))</f>
        <v/>
      </c>
      <c r="J1066" s="0">
        <f>IF(B1066="Issues","yes", IF(B1066="Cosmetic Issue", "yes", IF(B1066="Perf Issue", "yes","")))</f>
        <v/>
      </c>
      <c r="K1066" s="0">
        <f>IF(B1066="Dead", "yes","")</f>
        <v/>
      </c>
      <c r="L1066" s="0">
        <f>IF(K1066="yes", "Dead", IF(LEN(D1066)&lt;2,"Loose", (IF(B1066="Sold","Shipped",IF(I1066="yes","Assembled","Bonded")))))</f>
        <v/>
      </c>
      <c r="M1066" s="0">
        <f>if(L1066="Shipped",L1066, IF(L1066="Loose", L1066, if(J1066="yes", CONCATENATE("Pending ", L1066), IF(I1066="yes", IF(B1066="Internal", "Internal", L1066), IF(L1066="Bonded", L1066, CONCATENATE(L1066, " Bonded"))))))</f>
        <v/>
      </c>
      <c r="N1066" s="0">
        <f>if(len(C1066)&lt;2, "", if(H1066="yes", "certified", IF(ISERROR(SEARCH("TE",C1066)), "PMI", "TE")))</f>
        <v/>
      </c>
      <c r="O1066" s="0">
        <f>IF(L1066="Shipped",'Production Log'!K1066,"")</f>
        <v/>
      </c>
      <c r="P1066" s="0">
        <f>IF(ISERROR(SEARCH("Bonded", M1066)), CONCATENATE(M1066," ", N1066), M1066)</f>
        <v/>
      </c>
      <c r="Q1066" s="0" t="s">
        <v>227</v>
      </c>
      <c r="R1066" s="0">
        <f>'Production Log'!L1066</f>
        <v/>
      </c>
      <c r="S1066" s="0" t="s">
        <v>174</v>
      </c>
      <c r="T1066" s="0">
        <f>'Production Log'!M1066</f>
        <v/>
      </c>
      <c r="U1066" s="204">
        <f>'Production Log'!K1066</f>
        <v/>
      </c>
    </row>
    <row r="1067">
      <c r="A1067" s="0">
        <f>'Production Log'!A1067</f>
        <v/>
      </c>
      <c r="B1067" s="0">
        <f>'Production Log'!B1067</f>
        <v/>
      </c>
      <c r="C1067" s="0">
        <f>'Production Log'!F1067</f>
        <v/>
      </c>
      <c r="D1067" s="0">
        <f>'Production Log'!W1067</f>
        <v/>
      </c>
      <c r="E1067" s="0">
        <f>'Production Log'!X1067</f>
        <v/>
      </c>
      <c r="F1067" s="0">
        <f>'Production Log'!Y1067</f>
        <v/>
      </c>
      <c r="G1067" s="0">
        <f>'Production Log'!Z1067</f>
        <v/>
      </c>
      <c r="H1067" s="0">
        <f>'Production Log'!C1067</f>
        <v/>
      </c>
      <c r="I1067" s="0">
        <f>IF(B1067="Sold", "yes", IF(LEN(F1067)&gt;1,IF(LEN(G1067)&gt;1,IF(LEN(E1067)&gt;1,IF(LEN(D1067)&gt;1,"yes","no"),"no"),"no") ,"no"))</f>
        <v/>
      </c>
      <c r="J1067" s="0">
        <f>IF(B1067="Issues","yes", IF(B1067="Cosmetic Issue", "yes", IF(B1067="Perf Issue", "yes","")))</f>
        <v/>
      </c>
      <c r="K1067" s="0">
        <f>IF(B1067="Dead", "yes","")</f>
        <v/>
      </c>
      <c r="L1067" s="0">
        <f>IF(K1067="yes", "Dead", IF(LEN(D1067)&lt;2,"Loose", (IF(B1067="Sold","Shipped",IF(I1067="yes","Assembled","Bonded")))))</f>
        <v/>
      </c>
      <c r="M1067" s="0">
        <f>if(L1067="Shipped",L1067, IF(L1067="Loose", L1067, if(J1067="yes", CONCATENATE("Pending ", L1067), IF(I1067="yes", IF(B1067="Internal", "Internal", L1067), IF(L1067="Bonded", L1067, CONCATENATE(L1067, " Bonded"))))))</f>
        <v/>
      </c>
      <c r="N1067" s="0">
        <f>if(len(C1067)&lt;2, "", if(H1067="yes", "certified", IF(ISERROR(SEARCH("TE",C1067)), "PMI", "TE")))</f>
        <v/>
      </c>
      <c r="O1067" s="0">
        <f>IF(L1067="Shipped",'Production Log'!K1067,"")</f>
        <v/>
      </c>
      <c r="P1067" s="0">
        <f>IF(ISERROR(SEARCH("Bonded", M1067)), CONCATENATE(M1067," ", N1067), M1067)</f>
        <v/>
      </c>
      <c r="Q1067" s="0" t="s">
        <v>227</v>
      </c>
      <c r="R1067" s="0">
        <f>'Production Log'!L1067</f>
        <v/>
      </c>
      <c r="S1067" s="0" t="s">
        <v>174</v>
      </c>
      <c r="T1067" s="0">
        <f>'Production Log'!M1067</f>
        <v/>
      </c>
      <c r="U1067" s="204">
        <f>'Production Log'!K1067</f>
        <v/>
      </c>
    </row>
    <row r="1068">
      <c r="A1068" s="0">
        <f>'Production Log'!A1068</f>
        <v/>
      </c>
      <c r="B1068" s="0">
        <f>'Production Log'!B1068</f>
        <v/>
      </c>
      <c r="C1068" s="0">
        <f>'Production Log'!F1068</f>
        <v/>
      </c>
      <c r="D1068" s="0">
        <f>'Production Log'!W1068</f>
        <v/>
      </c>
      <c r="E1068" s="0">
        <f>'Production Log'!X1068</f>
        <v/>
      </c>
      <c r="F1068" s="0">
        <f>'Production Log'!Y1068</f>
        <v/>
      </c>
      <c r="G1068" s="0">
        <f>'Production Log'!Z1068</f>
        <v/>
      </c>
      <c r="H1068" s="0">
        <f>'Production Log'!C1068</f>
        <v/>
      </c>
      <c r="I1068" s="0">
        <f>IF(B1068="Sold", "yes", IF(LEN(F1068)&gt;1,IF(LEN(G1068)&gt;1,IF(LEN(E1068)&gt;1,IF(LEN(D1068)&gt;1,"yes","no"),"no"),"no") ,"no"))</f>
        <v/>
      </c>
      <c r="J1068" s="0">
        <f>IF(B1068="Issues","yes", IF(B1068="Cosmetic Issue", "yes", IF(B1068="Perf Issue", "yes","")))</f>
        <v/>
      </c>
      <c r="K1068" s="0">
        <f>IF(B1068="Dead", "yes","")</f>
        <v/>
      </c>
      <c r="L1068" s="0">
        <f>IF(K1068="yes", "Dead", IF(LEN(D1068)&lt;2,"Loose", (IF(B1068="Sold","Shipped",IF(I1068="yes","Assembled","Bonded")))))</f>
        <v/>
      </c>
      <c r="M1068" s="0">
        <f>if(L1068="Shipped",L1068, IF(L1068="Loose", L1068, if(J1068="yes", CONCATENATE("Pending ", L1068), IF(I1068="yes", IF(B1068="Internal", "Internal", L1068), IF(L1068="Bonded", L1068, CONCATENATE(L1068, " Bonded"))))))</f>
        <v/>
      </c>
      <c r="N1068" s="0">
        <f>if(len(C1068)&lt;2, "", if(H1068="yes", "certified", IF(ISERROR(SEARCH("TE",C1068)), "PMI", "TE")))</f>
        <v/>
      </c>
      <c r="O1068" s="0">
        <f>IF(L1068="Shipped",'Production Log'!K1068,"")</f>
        <v/>
      </c>
      <c r="P1068" s="0">
        <f>IF(ISERROR(SEARCH("Bonded", M1068)), CONCATENATE(M1068," ", N1068), M1068)</f>
        <v/>
      </c>
      <c r="Q1068" s="0" t="s">
        <v>227</v>
      </c>
      <c r="R1068" s="0">
        <f>'Production Log'!L1068</f>
        <v/>
      </c>
      <c r="S1068" s="0" t="s">
        <v>174</v>
      </c>
      <c r="T1068" s="0">
        <f>'Production Log'!M1068</f>
        <v/>
      </c>
      <c r="U1068" s="204">
        <f>'Production Log'!K1068</f>
        <v/>
      </c>
    </row>
    <row r="1069">
      <c r="A1069" s="0">
        <f>'Production Log'!A1069</f>
        <v/>
      </c>
      <c r="B1069" s="0">
        <f>'Production Log'!B1069</f>
        <v/>
      </c>
      <c r="C1069" s="0">
        <f>'Production Log'!F1069</f>
        <v/>
      </c>
      <c r="D1069" s="0">
        <f>'Production Log'!W1069</f>
        <v/>
      </c>
      <c r="E1069" s="0">
        <f>'Production Log'!X1069</f>
        <v/>
      </c>
      <c r="F1069" s="0">
        <f>'Production Log'!Y1069</f>
        <v/>
      </c>
      <c r="G1069" s="0">
        <f>'Production Log'!Z1069</f>
        <v/>
      </c>
      <c r="H1069" s="0">
        <f>'Production Log'!C1069</f>
        <v/>
      </c>
      <c r="I1069" s="0">
        <f>IF(B1069="Sold", "yes", IF(LEN(F1069)&gt;1,IF(LEN(G1069)&gt;1,IF(LEN(E1069)&gt;1,IF(LEN(D1069)&gt;1,"yes","no"),"no"),"no") ,"no"))</f>
        <v/>
      </c>
      <c r="J1069" s="0">
        <f>IF(B1069="Issues","yes", IF(B1069="Cosmetic Issue", "yes", IF(B1069="Perf Issue", "yes","")))</f>
        <v/>
      </c>
      <c r="K1069" s="0">
        <f>IF(B1069="Dead", "yes","")</f>
        <v/>
      </c>
      <c r="L1069" s="0">
        <f>IF(K1069="yes", "Dead", IF(LEN(D1069)&lt;2,"Loose", (IF(B1069="Sold","Shipped",IF(I1069="yes","Assembled","Bonded")))))</f>
        <v/>
      </c>
      <c r="M1069" s="0">
        <f>if(L1069="Shipped",L1069, IF(L1069="Loose", L1069, if(J1069="yes", CONCATENATE("Pending ", L1069), IF(I1069="yes", IF(B1069="Internal", "Internal", L1069), IF(L1069="Bonded", L1069, CONCATENATE(L1069, " Bonded"))))))</f>
        <v/>
      </c>
      <c r="N1069" s="0">
        <f>if(len(C1069)&lt;2, "", if(H1069="yes", "certified", IF(ISERROR(SEARCH("TE",C1069)), "PMI", "TE")))</f>
        <v/>
      </c>
      <c r="O1069" s="0">
        <f>IF(L1069="Shipped",'Production Log'!K1069,"")</f>
        <v/>
      </c>
      <c r="P1069" s="0">
        <f>IF(ISERROR(SEARCH("Bonded", M1069)), CONCATENATE(M1069," ", N1069), M1069)</f>
        <v/>
      </c>
      <c r="Q1069" s="0" t="s">
        <v>248</v>
      </c>
      <c r="R1069" s="0">
        <f>'Production Log'!L1069</f>
        <v/>
      </c>
      <c r="S1069" s="0" t="s">
        <v>174</v>
      </c>
      <c r="T1069" s="0">
        <f>'Production Log'!M1069</f>
        <v/>
      </c>
      <c r="U1069" s="204">
        <f>'Production Log'!K1069</f>
        <v/>
      </c>
    </row>
    <row r="1070">
      <c r="A1070" s="0">
        <f>'Production Log'!A1070</f>
        <v/>
      </c>
      <c r="B1070" s="0">
        <f>'Production Log'!B1070</f>
        <v/>
      </c>
      <c r="C1070" s="0">
        <f>'Production Log'!F1070</f>
        <v/>
      </c>
      <c r="D1070" s="0">
        <f>'Production Log'!W1070</f>
        <v/>
      </c>
      <c r="E1070" s="0">
        <f>'Production Log'!X1070</f>
        <v/>
      </c>
      <c r="F1070" s="0">
        <f>'Production Log'!Y1070</f>
        <v/>
      </c>
      <c r="G1070" s="0">
        <f>'Production Log'!Z1070</f>
        <v/>
      </c>
      <c r="H1070" s="0">
        <f>'Production Log'!C1070</f>
        <v/>
      </c>
      <c r="I1070" s="0">
        <f>IF(B1070="Sold", "yes", IF(LEN(F1070)&gt;1,IF(LEN(G1070)&gt;1,IF(LEN(E1070)&gt;1,IF(LEN(D1070)&gt;1,"yes","no"),"no"),"no") ,"no"))</f>
        <v/>
      </c>
      <c r="J1070" s="0">
        <f>IF(B1070="Issues","yes", IF(B1070="Cosmetic Issue", "yes", IF(B1070="Perf Issue", "yes","")))</f>
        <v/>
      </c>
      <c r="K1070" s="0">
        <f>IF(B1070="Dead", "yes","")</f>
        <v/>
      </c>
      <c r="L1070" s="0">
        <f>IF(K1070="yes", "Dead", IF(LEN(D1070)&lt;2,"Loose", (IF(B1070="Sold","Shipped",IF(I1070="yes","Assembled","Bonded")))))</f>
        <v/>
      </c>
      <c r="M1070" s="0">
        <f>if(L1070="Shipped",L1070, IF(L1070="Loose", L1070, if(J1070="yes", CONCATENATE("Pending ", L1070), IF(I1070="yes", IF(B1070="Internal", "Internal", L1070), IF(L1070="Bonded", L1070, CONCATENATE(L1070, " Bonded"))))))</f>
        <v/>
      </c>
      <c r="N1070" s="0">
        <f>if(len(C1070)&lt;2, "", if(H1070="yes", "certified", IF(ISERROR(SEARCH("TE",C1070)), "PMI", "TE")))</f>
        <v/>
      </c>
      <c r="O1070" s="0">
        <f>IF(L1070="Shipped",'Production Log'!K1070,"")</f>
        <v/>
      </c>
      <c r="P1070" s="0">
        <f>IF(ISERROR(SEARCH("Bonded", M1070)), CONCATENATE(M1070," ", N1070), M1070)</f>
        <v/>
      </c>
      <c r="Q1070" s="0" t="s">
        <v>248</v>
      </c>
      <c r="R1070" s="0">
        <f>'Production Log'!L1070</f>
        <v/>
      </c>
      <c r="S1070" s="0" t="s">
        <v>174</v>
      </c>
      <c r="T1070" s="0">
        <f>'Production Log'!M1070</f>
        <v/>
      </c>
      <c r="U1070" s="204">
        <f>'Production Log'!K1070</f>
        <v/>
      </c>
    </row>
    <row r="1071">
      <c r="A1071" s="0">
        <f>'Production Log'!A1071</f>
        <v/>
      </c>
      <c r="B1071" s="0">
        <f>'Production Log'!B1071</f>
        <v/>
      </c>
      <c r="C1071" s="0">
        <f>'Production Log'!F1071</f>
        <v/>
      </c>
      <c r="D1071" s="0">
        <f>'Production Log'!W1071</f>
        <v/>
      </c>
      <c r="E1071" s="0">
        <f>'Production Log'!X1071</f>
        <v/>
      </c>
      <c r="F1071" s="0">
        <f>'Production Log'!Y1071</f>
        <v/>
      </c>
      <c r="G1071" s="0">
        <f>'Production Log'!Z1071</f>
        <v/>
      </c>
      <c r="H1071" s="0">
        <f>'Production Log'!C1071</f>
        <v/>
      </c>
      <c r="I1071" s="0">
        <f>IF(B1071="Sold", "yes", IF(LEN(F1071)&gt;1,IF(LEN(G1071)&gt;1,IF(LEN(E1071)&gt;1,IF(LEN(D1071)&gt;1,"yes","no"),"no"),"no") ,"no"))</f>
        <v/>
      </c>
      <c r="J1071" s="0">
        <f>IF(B1071="Issues","yes", IF(B1071="Cosmetic Issue", "yes", IF(B1071="Perf Issue", "yes","")))</f>
        <v/>
      </c>
      <c r="K1071" s="0">
        <f>IF(B1071="Dead", "yes","")</f>
        <v/>
      </c>
      <c r="L1071" s="0">
        <f>IF(K1071="yes", "Dead", IF(LEN(D1071)&lt;2,"Loose", (IF(B1071="Sold","Shipped",IF(I1071="yes","Assembled","Bonded")))))</f>
        <v/>
      </c>
      <c r="M1071" s="0">
        <f>if(L1071="Shipped",L1071, IF(L1071="Loose", L1071, if(J1071="yes", CONCATENATE("Pending ", L1071), IF(I1071="yes", IF(B1071="Internal", "Internal", L1071), IF(L1071="Bonded", L1071, CONCATENATE(L1071, " Bonded"))))))</f>
        <v/>
      </c>
      <c r="N1071" s="0">
        <f>if(len(C1071)&lt;2, "", if(H1071="yes", "certified", IF(ISERROR(SEARCH("TE",C1071)), "PMI", "TE")))</f>
        <v/>
      </c>
      <c r="O1071" s="0">
        <f>IF(L1071="Shipped",'Production Log'!K1071,"")</f>
        <v/>
      </c>
      <c r="P1071" s="0">
        <f>IF(ISERROR(SEARCH("Bonded", M1071)), CONCATENATE(M1071," ", N1071), M1071)</f>
        <v/>
      </c>
      <c r="Q1071" s="0" t="s">
        <v>248</v>
      </c>
      <c r="R1071" s="0">
        <f>'Production Log'!L1071</f>
        <v/>
      </c>
      <c r="S1071" s="0" t="s">
        <v>174</v>
      </c>
      <c r="T1071" s="0">
        <f>'Production Log'!M1071</f>
        <v/>
      </c>
      <c r="U1071" s="204">
        <f>'Production Log'!K1071</f>
        <v/>
      </c>
      <c r="Y1071" s="0" t="n"/>
    </row>
    <row r="1072">
      <c r="A1072" s="0">
        <f>'Production Log'!A1072</f>
        <v/>
      </c>
      <c r="B1072" s="0">
        <f>'Production Log'!B1072</f>
        <v/>
      </c>
      <c r="C1072" s="0">
        <f>'Production Log'!F1072</f>
        <v/>
      </c>
      <c r="D1072" s="0">
        <f>'Production Log'!W1072</f>
        <v/>
      </c>
      <c r="E1072" s="0">
        <f>'Production Log'!X1072</f>
        <v/>
      </c>
      <c r="F1072" s="0">
        <f>'Production Log'!Y1072</f>
        <v/>
      </c>
      <c r="G1072" s="0">
        <f>'Production Log'!Z1072</f>
        <v/>
      </c>
      <c r="H1072" s="0">
        <f>'Production Log'!C1072</f>
        <v/>
      </c>
      <c r="I1072" s="0">
        <f>IF(B1072="Sold", "yes", IF(LEN(F1072)&gt;1,IF(LEN(G1072)&gt;1,IF(LEN(E1072)&gt;1,IF(LEN(D1072)&gt;1,"yes","no"),"no"),"no") ,"no"))</f>
        <v/>
      </c>
      <c r="J1072" s="0">
        <f>IF(B1072="Issues","yes", IF(B1072="Cosmetic Issue", "yes", IF(B1072="Perf Issue", "yes","")))</f>
        <v/>
      </c>
      <c r="K1072" s="0">
        <f>IF(B1072="Dead", "yes","")</f>
        <v/>
      </c>
      <c r="L1072" s="0">
        <f>IF(K1072="yes", "Dead", IF(LEN(D1072)&lt;2,"Loose", (IF(B1072="Sold","Shipped",IF(I1072="yes","Assembled","Bonded")))))</f>
        <v/>
      </c>
      <c r="M1072" s="0">
        <f>if(L1072="Shipped",L1072, IF(L1072="Loose", L1072, if(J1072="yes", CONCATENATE("Pending ", L1072), IF(I1072="yes", IF(B1072="Internal", "Internal", L1072), IF(L1072="Bonded", L1072, CONCATENATE(L1072, " Bonded"))))))</f>
        <v/>
      </c>
      <c r="N1072" s="0">
        <f>if(len(C1072)&lt;2, "", if(H1072="yes", "certified", IF(ISERROR(SEARCH("TE",C1072)), "PMI", "TE")))</f>
        <v/>
      </c>
      <c r="O1072" s="0">
        <f>IF(L1072="Shipped",'Production Log'!K1072,"")</f>
        <v/>
      </c>
      <c r="P1072" s="0">
        <f>IF(ISERROR(SEARCH("Bonded", M1072)), CONCATENATE(M1072," ", N1072), M1072)</f>
        <v/>
      </c>
      <c r="Q1072" s="0" t="s">
        <v>248</v>
      </c>
      <c r="R1072" s="0">
        <f>'Production Log'!L1072</f>
        <v/>
      </c>
      <c r="S1072" s="0" t="s">
        <v>174</v>
      </c>
      <c r="T1072" s="0">
        <f>'Production Log'!M1072</f>
        <v/>
      </c>
      <c r="U1072" s="204">
        <f>'Production Log'!K1072</f>
        <v/>
      </c>
      <c r="Y1072" s="0" t="n"/>
    </row>
    <row r="1073">
      <c r="A1073" s="0">
        <f>'Production Log'!A1073</f>
        <v/>
      </c>
      <c r="B1073" s="0">
        <f>'Production Log'!B1073</f>
        <v/>
      </c>
      <c r="C1073" s="0">
        <f>'Production Log'!F1073</f>
        <v/>
      </c>
      <c r="D1073" s="0">
        <f>'Production Log'!W1073</f>
        <v/>
      </c>
      <c r="E1073" s="0">
        <f>'Production Log'!X1073</f>
        <v/>
      </c>
      <c r="F1073" s="0">
        <f>'Production Log'!Y1073</f>
        <v/>
      </c>
      <c r="G1073" s="0">
        <f>'Production Log'!Z1073</f>
        <v/>
      </c>
      <c r="H1073" s="0">
        <f>'Production Log'!C1073</f>
        <v/>
      </c>
      <c r="I1073" s="0">
        <f>IF(B1073="Sold", "yes", IF(LEN(F1073)&gt;1,IF(LEN(G1073)&gt;1,IF(LEN(E1073)&gt;1,IF(LEN(D1073)&gt;1,"yes","no"),"no"),"no") ,"no"))</f>
        <v/>
      </c>
      <c r="J1073" s="0">
        <f>IF(B1073="Issues","yes", IF(B1073="Cosmetic Issue", "yes", IF(B1073="Perf Issue", "yes","")))</f>
        <v/>
      </c>
      <c r="K1073" s="0">
        <f>IF(B1073="Dead", "yes","")</f>
        <v/>
      </c>
      <c r="L1073" s="0">
        <f>IF(K1073="yes", "Dead", IF(LEN(D1073)&lt;2,"Loose", (IF(B1073="Sold","Shipped",IF(I1073="yes","Assembled","Bonded")))))</f>
        <v/>
      </c>
      <c r="M1073" s="0">
        <f>if(L1073="Shipped",L1073, IF(L1073="Loose", L1073, if(J1073="yes", CONCATENATE("Pending ", L1073), IF(I1073="yes", IF(B1073="Internal", "Internal", L1073), IF(L1073="Bonded", L1073, CONCATENATE(L1073, " Bonded"))))))</f>
        <v/>
      </c>
      <c r="N1073" s="0">
        <f>if(len(C1073)&lt;2, "", if(H1073="yes", "certified", IF(ISERROR(SEARCH("TE",C1073)), "PMI", "TE")))</f>
        <v/>
      </c>
      <c r="O1073" s="0">
        <f>IF(L1073="Shipped",'Production Log'!K1073,"")</f>
        <v/>
      </c>
      <c r="P1073" s="0">
        <f>IF(ISERROR(SEARCH("Bonded", M1073)), CONCATENATE(M1073," ", N1073), M1073)</f>
        <v/>
      </c>
      <c r="Q1073" s="0" t="s">
        <v>248</v>
      </c>
      <c r="R1073" s="0">
        <f>'Production Log'!L1073</f>
        <v/>
      </c>
      <c r="S1073" s="0" t="s">
        <v>174</v>
      </c>
      <c r="T1073" s="0">
        <f>'Production Log'!M1073</f>
        <v/>
      </c>
      <c r="U1073" s="204">
        <f>'Production Log'!K1073</f>
        <v/>
      </c>
      <c r="Y1073" s="0" t="n"/>
    </row>
    <row r="1074">
      <c r="A1074" s="0">
        <f>'Production Log'!A1074</f>
        <v/>
      </c>
      <c r="B1074" s="0">
        <f>'Production Log'!B1074</f>
        <v/>
      </c>
      <c r="C1074" s="0">
        <f>'Production Log'!F1074</f>
        <v/>
      </c>
      <c r="D1074" s="0">
        <f>'Production Log'!W1074</f>
        <v/>
      </c>
      <c r="E1074" s="0">
        <f>'Production Log'!X1074</f>
        <v/>
      </c>
      <c r="F1074" s="0">
        <f>'Production Log'!Y1074</f>
        <v/>
      </c>
      <c r="G1074" s="0">
        <f>'Production Log'!Z1074</f>
        <v/>
      </c>
      <c r="H1074" s="0">
        <f>'Production Log'!C1074</f>
        <v/>
      </c>
      <c r="I1074" s="0">
        <f>IF(B1074="Sold", "yes", IF(LEN(F1074)&gt;1,IF(LEN(G1074)&gt;1,IF(LEN(E1074)&gt;1,IF(LEN(D1074)&gt;1,"yes","no"),"no"),"no") ,"no"))</f>
        <v/>
      </c>
      <c r="J1074" s="0">
        <f>IF(B1074="Issues","yes", IF(B1074="Cosmetic Issue", "yes", IF(B1074="Perf Issue", "yes","")))</f>
        <v/>
      </c>
      <c r="K1074" s="0">
        <f>IF(B1074="Dead", "yes","")</f>
        <v/>
      </c>
      <c r="L1074" s="0">
        <f>IF(K1074="yes", "Dead", IF(LEN(D1074)&lt;2,"Loose", (IF(B1074="Sold","Shipped",IF(I1074="yes","Assembled","Bonded")))))</f>
        <v/>
      </c>
      <c r="M1074" s="0">
        <f>if(L1074="Shipped",L1074, IF(L1074="Loose", L1074, if(J1074="yes", CONCATENATE("Pending ", L1074), IF(I1074="yes", IF(B1074="Internal", "Internal", L1074), IF(L1074="Bonded", L1074, CONCATENATE(L1074, " Bonded"))))))</f>
        <v/>
      </c>
      <c r="N1074" s="0">
        <f>if(len(C1074)&lt;2, "", if(H1074="yes", "certified", IF(ISERROR(SEARCH("TE",C1074)), "PMI", "TE")))</f>
        <v/>
      </c>
      <c r="O1074" s="0">
        <f>IF(L1074="Shipped",'Production Log'!K1074,"")</f>
        <v/>
      </c>
      <c r="P1074" s="0">
        <f>IF(ISERROR(SEARCH("Bonded", M1074)), CONCATENATE(M1074," ", N1074), M1074)</f>
        <v/>
      </c>
      <c r="Q1074" s="0" t="s">
        <v>248</v>
      </c>
      <c r="R1074" s="0">
        <f>'Production Log'!L1074</f>
        <v/>
      </c>
      <c r="S1074" s="0" t="s">
        <v>174</v>
      </c>
      <c r="T1074" s="0">
        <f>'Production Log'!M1074</f>
        <v/>
      </c>
      <c r="U1074" s="204">
        <f>'Production Log'!K1074</f>
        <v/>
      </c>
      <c r="Y1074" s="0" t="n"/>
    </row>
    <row r="1075">
      <c r="A1075" s="0">
        <f>'Production Log'!A1075</f>
        <v/>
      </c>
      <c r="B1075" s="0">
        <f>'Production Log'!B1075</f>
        <v/>
      </c>
      <c r="C1075" s="0">
        <f>'Production Log'!F1075</f>
        <v/>
      </c>
      <c r="D1075" s="0">
        <f>'Production Log'!W1075</f>
        <v/>
      </c>
      <c r="E1075" s="0">
        <f>'Production Log'!X1075</f>
        <v/>
      </c>
      <c r="F1075" s="0">
        <f>'Production Log'!Y1075</f>
        <v/>
      </c>
      <c r="G1075" s="0">
        <f>'Production Log'!Z1075</f>
        <v/>
      </c>
      <c r="H1075" s="0">
        <f>'Production Log'!C1075</f>
        <v/>
      </c>
      <c r="I1075" s="0">
        <f>IF(B1075="Sold", "yes", IF(LEN(F1075)&gt;1,IF(LEN(G1075)&gt;1,IF(LEN(E1075)&gt;1,IF(LEN(D1075)&gt;1,"yes","no"),"no"),"no") ,"no"))</f>
        <v/>
      </c>
      <c r="J1075" s="0">
        <f>IF(B1075="Issues","yes", IF(B1075="Cosmetic Issue", "yes", IF(B1075="Perf Issue", "yes","")))</f>
        <v/>
      </c>
      <c r="K1075" s="0">
        <f>IF(B1075="Dead", "yes","")</f>
        <v/>
      </c>
      <c r="L1075" s="0">
        <f>IF(K1075="yes", "Dead", IF(LEN(D1075)&lt;2,"Loose", (IF(B1075="Sold","Shipped",IF(I1075="yes","Assembled","Bonded")))))</f>
        <v/>
      </c>
      <c r="M1075" s="0">
        <f>if(L1075="Shipped",L1075, IF(L1075="Loose", L1075, if(J1075="yes", CONCATENATE("Pending ", L1075), IF(I1075="yes", IF(B1075="Internal", "Internal", L1075), IF(L1075="Bonded", L1075, CONCATENATE(L1075, " Bonded"))))))</f>
        <v/>
      </c>
      <c r="N1075" s="0">
        <f>if(len(C1075)&lt;2, "", if(H1075="yes", "certified", IF(ISERROR(SEARCH("TE",C1075)), "PMI", "TE")))</f>
        <v/>
      </c>
      <c r="O1075" s="0">
        <f>IF(L1075="Shipped",'Production Log'!K1075,"")</f>
        <v/>
      </c>
      <c r="P1075" s="0">
        <f>IF(ISERROR(SEARCH("Bonded", M1075)), CONCATENATE(M1075," ", N1075), M1075)</f>
        <v/>
      </c>
      <c r="Q1075" s="0" t="s">
        <v>248</v>
      </c>
      <c r="R1075" s="0">
        <f>'Production Log'!L1075</f>
        <v/>
      </c>
      <c r="S1075" s="0" t="s">
        <v>174</v>
      </c>
      <c r="T1075" s="0">
        <f>'Production Log'!M1075</f>
        <v/>
      </c>
      <c r="U1075" s="204">
        <f>'Production Log'!K1075</f>
        <v/>
      </c>
      <c r="Y1075" s="0" t="n"/>
    </row>
    <row r="1076">
      <c r="A1076" s="0">
        <f>'Production Log'!A1076</f>
        <v/>
      </c>
      <c r="B1076" s="0">
        <f>'Production Log'!B1076</f>
        <v/>
      </c>
      <c r="C1076" s="0">
        <f>'Production Log'!F1076</f>
        <v/>
      </c>
      <c r="D1076" s="0">
        <f>'Production Log'!W1076</f>
        <v/>
      </c>
      <c r="E1076" s="0">
        <f>'Production Log'!X1076</f>
        <v/>
      </c>
      <c r="F1076" s="0">
        <f>'Production Log'!Y1076</f>
        <v/>
      </c>
      <c r="G1076" s="0">
        <f>'Production Log'!Z1076</f>
        <v/>
      </c>
      <c r="H1076" s="0">
        <f>'Production Log'!C1076</f>
        <v/>
      </c>
      <c r="I1076" s="0">
        <f>IF(B1076="Sold", "yes", IF(LEN(F1076)&gt;1,IF(LEN(G1076)&gt;1,IF(LEN(E1076)&gt;1,IF(LEN(D1076)&gt;1,"yes","no"),"no"),"no") ,"no"))</f>
        <v/>
      </c>
      <c r="J1076" s="0">
        <f>IF(B1076="Issues","yes", IF(B1076="Cosmetic Issue", "yes", IF(B1076="Perf Issue", "yes","")))</f>
        <v/>
      </c>
      <c r="K1076" s="0">
        <f>IF(B1076="Dead", "yes","")</f>
        <v/>
      </c>
      <c r="L1076" s="0">
        <f>IF(K1076="yes", "Dead", IF(LEN(D1076)&lt;2,"Loose", (IF(B1076="Sold","Shipped",IF(I1076="yes","Assembled","Bonded")))))</f>
        <v/>
      </c>
      <c r="M1076" s="0">
        <f>if(L1076="Shipped",L1076, IF(L1076="Loose", L1076, if(J1076="yes", CONCATENATE("Pending ", L1076), IF(I1076="yes", IF(B1076="Internal", "Internal", L1076), IF(L1076="Bonded", L1076, CONCATENATE(L1076, " Bonded"))))))</f>
        <v/>
      </c>
      <c r="N1076" s="0">
        <f>if(len(C1076)&lt;2, "", if(H1076="yes", "certified", IF(ISERROR(SEARCH("TE",C1076)), "PMI", "TE")))</f>
        <v/>
      </c>
      <c r="O1076" s="0">
        <f>IF(L1076="Shipped",'Production Log'!K1076,"")</f>
        <v/>
      </c>
      <c r="P1076" s="0">
        <f>IF(ISERROR(SEARCH("Bonded", M1076)), CONCATENATE(M1076," ", N1076), M1076)</f>
        <v/>
      </c>
      <c r="Q1076" s="0" t="s">
        <v>248</v>
      </c>
      <c r="R1076" s="0">
        <f>'Production Log'!L1076</f>
        <v/>
      </c>
      <c r="T1076" s="0">
        <f>'Production Log'!M1076</f>
        <v/>
      </c>
      <c r="U1076" s="204">
        <f>'Production Log'!K1076</f>
        <v/>
      </c>
    </row>
    <row r="1077">
      <c r="A1077" s="0">
        <f>'Production Log'!A1077</f>
        <v/>
      </c>
      <c r="B1077" s="0">
        <f>'Production Log'!B1077</f>
        <v/>
      </c>
      <c r="C1077" s="0">
        <f>'Production Log'!F1077</f>
        <v/>
      </c>
      <c r="D1077" s="0">
        <f>'Production Log'!W1077</f>
        <v/>
      </c>
      <c r="E1077" s="0">
        <f>'Production Log'!X1077</f>
        <v/>
      </c>
      <c r="F1077" s="0">
        <f>'Production Log'!Y1077</f>
        <v/>
      </c>
      <c r="G1077" s="0">
        <f>'Production Log'!Z1077</f>
        <v/>
      </c>
      <c r="H1077" s="0">
        <f>'Production Log'!C1077</f>
        <v/>
      </c>
      <c r="I1077" s="0">
        <f>IF(B1077="Sold", "yes", IF(LEN(F1077)&gt;1,IF(LEN(G1077)&gt;1,IF(LEN(E1077)&gt;1,IF(LEN(D1077)&gt;1,"yes","no"),"no"),"no") ,"no"))</f>
        <v/>
      </c>
      <c r="J1077" s="0">
        <f>IF(B1077="Issues","yes", IF(B1077="Cosmetic Issue", "yes", IF(B1077="Perf Issue", "yes","")))</f>
        <v/>
      </c>
      <c r="K1077" s="0">
        <f>IF(B1077="Dead", "yes","")</f>
        <v/>
      </c>
      <c r="L1077" s="0">
        <f>IF(K1077="yes", "Dead", IF(LEN(D1077)&lt;2,"Loose", (IF(B1077="Sold","Shipped",IF(I1077="yes","Assembled","Bonded")))))</f>
        <v/>
      </c>
      <c r="M1077" s="0">
        <f>if(L1077="Shipped",L1077, IF(L1077="Loose", L1077, if(J1077="yes", CONCATENATE("Pending ", L1077), IF(I1077="yes", IF(B1077="Internal", "Internal", L1077), IF(L1077="Bonded", L1077, CONCATENATE(L1077, " Bonded"))))))</f>
        <v/>
      </c>
      <c r="N1077" s="0">
        <f>if(len(C1077)&lt;2, "", if(H1077="yes", "certified", IF(ISERROR(SEARCH("TE",C1077)), "PMI", "TE")))</f>
        <v/>
      </c>
      <c r="O1077" s="0">
        <f>IF(L1077="Shipped",'Production Log'!K1077,"")</f>
        <v/>
      </c>
      <c r="P1077" s="0">
        <f>IF(ISERROR(SEARCH("Bonded", M1077)), CONCATENATE(M1077," ", N1077), M1077)</f>
        <v/>
      </c>
      <c r="Q1077" s="0" t="s">
        <v>248</v>
      </c>
      <c r="R1077" s="0">
        <f>'Production Log'!L1077</f>
        <v/>
      </c>
      <c r="S1077" s="0" t="n"/>
      <c r="T1077" s="0">
        <f>'Production Log'!M1077</f>
        <v/>
      </c>
      <c r="U1077" s="204">
        <f>'Production Log'!K1077</f>
        <v/>
      </c>
    </row>
    <row r="1078">
      <c r="A1078" s="0">
        <f>'Production Log'!A1078</f>
        <v/>
      </c>
      <c r="B1078" s="0">
        <f>'Production Log'!B1078</f>
        <v/>
      </c>
      <c r="C1078" s="0">
        <f>'Production Log'!F1078</f>
        <v/>
      </c>
      <c r="D1078" s="0">
        <f>'Production Log'!W1078</f>
        <v/>
      </c>
      <c r="E1078" s="0">
        <f>'Production Log'!X1078</f>
        <v/>
      </c>
      <c r="F1078" s="0">
        <f>'Production Log'!Y1078</f>
        <v/>
      </c>
      <c r="G1078" s="0">
        <f>'Production Log'!Z1078</f>
        <v/>
      </c>
      <c r="H1078" s="0">
        <f>'Production Log'!C1078</f>
        <v/>
      </c>
      <c r="I1078" s="0">
        <f>IF(B1078="Sold", "yes", IF(LEN(F1078)&gt;1,IF(LEN(G1078)&gt;1,IF(LEN(E1078)&gt;1,IF(LEN(D1078)&gt;1,"yes","no"),"no"),"no") ,"no"))</f>
        <v/>
      </c>
      <c r="J1078" s="0">
        <f>IF(B1078="Issues","yes", IF(B1078="Cosmetic Issue", "yes", IF(B1078="Perf Issue", "yes","")))</f>
        <v/>
      </c>
      <c r="K1078" s="0">
        <f>IF(B1078="Dead", "yes","")</f>
        <v/>
      </c>
      <c r="L1078" s="0">
        <f>IF(K1078="yes", "Dead", IF(LEN(D1078)&lt;2,"Loose", (IF(B1078="Sold","Shipped",IF(I1078="yes","Assembled","Bonded")))))</f>
        <v/>
      </c>
      <c r="M1078" s="0">
        <f>if(L1078="Shipped",L1078, IF(L1078="Loose", L1078, if(J1078="yes", CONCATENATE("Pending ", L1078), IF(I1078="yes", IF(B1078="Internal", "Internal", L1078), IF(L1078="Bonded", L1078, CONCATENATE(L1078, " Bonded"))))))</f>
        <v/>
      </c>
      <c r="N1078" s="0">
        <f>if(len(C1078)&lt;2, "", if(H1078="yes", "certified", IF(ISERROR(SEARCH("TE",C1078)), "PMI", "TE")))</f>
        <v/>
      </c>
      <c r="O1078" s="0">
        <f>IF(L1078="Shipped",'Production Log'!K1078,"")</f>
        <v/>
      </c>
      <c r="P1078" s="0">
        <f>IF(ISERROR(SEARCH("Bonded", M1078)), CONCATENATE(M1078," ", N1078), M1078)</f>
        <v/>
      </c>
      <c r="Q1078" s="0" t="s">
        <v>248</v>
      </c>
      <c r="R1078" s="0">
        <f>'Production Log'!L1078</f>
        <v/>
      </c>
      <c r="S1078" s="0" t="s">
        <v>174</v>
      </c>
      <c r="T1078" s="0">
        <f>'Production Log'!M1078</f>
        <v/>
      </c>
      <c r="U1078" s="204">
        <f>'Production Log'!K1078</f>
        <v/>
      </c>
    </row>
    <row r="1079">
      <c r="A1079" s="0">
        <f>'Production Log'!A1079</f>
        <v/>
      </c>
      <c r="B1079" s="0">
        <f>'Production Log'!B1079</f>
        <v/>
      </c>
      <c r="C1079" s="0">
        <f>'Production Log'!F1079</f>
        <v/>
      </c>
      <c r="D1079" s="0">
        <f>'Production Log'!W1079</f>
        <v/>
      </c>
      <c r="E1079" s="0">
        <f>'Production Log'!X1079</f>
        <v/>
      </c>
      <c r="F1079" s="0">
        <f>'Production Log'!Y1079</f>
        <v/>
      </c>
      <c r="G1079" s="0">
        <f>'Production Log'!Z1079</f>
        <v/>
      </c>
      <c r="H1079" s="0">
        <f>'Production Log'!C1079</f>
        <v/>
      </c>
      <c r="I1079" s="0">
        <f>IF(B1079="Sold", "yes", IF(LEN(F1079)&gt;1,IF(LEN(G1079)&gt;1,IF(LEN(E1079)&gt;1,IF(LEN(D1079)&gt;1,"yes","no"),"no"),"no") ,"no"))</f>
        <v/>
      </c>
      <c r="J1079" s="0">
        <f>IF(B1079="Issues","yes", IF(B1079="Cosmetic Issue", "yes", IF(B1079="Perf Issue", "yes","")))</f>
        <v/>
      </c>
      <c r="K1079" s="0">
        <f>IF(B1079="Dead", "yes","")</f>
        <v/>
      </c>
      <c r="L1079" s="0">
        <f>IF(K1079="yes", "Dead", IF(LEN(D1079)&lt;2,"Loose", (IF(B1079="Sold","Shipped",IF(I1079="yes","Assembled","Bonded")))))</f>
        <v/>
      </c>
      <c r="M1079" s="0">
        <f>if(L1079="Shipped",L1079, IF(L1079="Loose", L1079, if(J1079="yes", CONCATENATE("Pending ", L1079), IF(I1079="yes", IF(B1079="Internal", "Internal", L1079), IF(L1079="Bonded", L1079, CONCATENATE(L1079, " Bonded"))))))</f>
        <v/>
      </c>
      <c r="N1079" s="0">
        <f>if(len(C1079)&lt;2, "", if(H1079="yes", "certified", IF(ISERROR(SEARCH("TE",C1079)), "PMI", "TE")))</f>
        <v/>
      </c>
      <c r="O1079" s="0">
        <f>IF(L1079="Shipped",'Production Log'!K1079,"")</f>
        <v/>
      </c>
      <c r="P1079" s="0">
        <f>IF(ISERROR(SEARCH("Bonded", M1079)), CONCATENATE(M1079," ", N1079), M1079)</f>
        <v/>
      </c>
      <c r="Q1079" s="0" t="s">
        <v>248</v>
      </c>
      <c r="R1079" s="0">
        <f>'Production Log'!L1079</f>
        <v/>
      </c>
      <c r="T1079" s="0">
        <f>'Production Log'!M1079</f>
        <v/>
      </c>
      <c r="U1079" s="204">
        <f>'Production Log'!K1079</f>
        <v/>
      </c>
      <c r="W1079" s="0" t="s">
        <v>245</v>
      </c>
    </row>
    <row r="1080">
      <c r="A1080" s="0">
        <f>'Production Log'!A1080</f>
        <v/>
      </c>
      <c r="B1080" s="0">
        <f>'Production Log'!B1080</f>
        <v/>
      </c>
      <c r="C1080" s="0">
        <f>'Production Log'!F1080</f>
        <v/>
      </c>
      <c r="D1080" s="0">
        <f>'Production Log'!W1080</f>
        <v/>
      </c>
      <c r="E1080" s="0">
        <f>'Production Log'!X1080</f>
        <v/>
      </c>
      <c r="F1080" s="0">
        <f>'Production Log'!Y1080</f>
        <v/>
      </c>
      <c r="G1080" s="0">
        <f>'Production Log'!Z1080</f>
        <v/>
      </c>
      <c r="H1080" s="0">
        <f>'Production Log'!C1080</f>
        <v/>
      </c>
      <c r="I1080" s="0">
        <f>IF(B1080="Sold", "yes", IF(LEN(F1080)&gt;1,IF(LEN(G1080)&gt;1,IF(LEN(E1080)&gt;1,IF(LEN(D1080)&gt;1,"yes","no"),"no"),"no") ,"no"))</f>
        <v/>
      </c>
      <c r="J1080" s="0">
        <f>IF(B1080="Issues","yes", IF(B1080="Cosmetic Issue", "yes", IF(B1080="Perf Issue", "yes","")))</f>
        <v/>
      </c>
      <c r="K1080" s="0">
        <f>IF(B1080="Dead", "yes","")</f>
        <v/>
      </c>
      <c r="L1080" s="0">
        <f>IF(K1080="yes", "Dead", IF(LEN(D1080)&lt;2,"Loose", (IF(B1080="Sold","Shipped",IF(I1080="yes","Assembled","Bonded")))))</f>
        <v/>
      </c>
      <c r="M1080" s="0">
        <f>if(L1080="Shipped",L1080, IF(L1080="Loose", L1080, if(J1080="yes", CONCATENATE("Pending ", L1080), IF(I1080="yes", IF(B1080="Internal", "Internal", L1080), IF(L1080="Bonded", L1080, CONCATENATE(L1080, " Bonded"))))))</f>
        <v/>
      </c>
      <c r="N1080" s="0">
        <f>if(len(C1080)&lt;2, "", if(H1080="yes", "certified", IF(ISERROR(SEARCH("TE",C1080)), "PMI", "TE")))</f>
        <v/>
      </c>
      <c r="O1080" s="0">
        <f>IF(L1080="Shipped",'Production Log'!K1080,"")</f>
        <v/>
      </c>
      <c r="P1080" s="0">
        <f>IF(ISERROR(SEARCH("Bonded", M1080)), CONCATENATE(M1080," ", N1080), M1080)</f>
        <v/>
      </c>
      <c r="Q1080" s="0" t="s">
        <v>248</v>
      </c>
      <c r="R1080" s="0">
        <f>'Production Log'!L1080</f>
        <v/>
      </c>
      <c r="S1080" s="0" t="s">
        <v>174</v>
      </c>
      <c r="T1080" s="0">
        <f>'Production Log'!M1080</f>
        <v/>
      </c>
      <c r="U1080" s="204">
        <f>'Production Log'!K1080</f>
        <v/>
      </c>
    </row>
    <row r="1081">
      <c r="A1081" s="0">
        <f>'Production Log'!A1081</f>
        <v/>
      </c>
      <c r="B1081" s="0">
        <f>'Production Log'!B1081</f>
        <v/>
      </c>
      <c r="C1081" s="0">
        <f>'Production Log'!F1081</f>
        <v/>
      </c>
      <c r="D1081" s="0">
        <f>'Production Log'!W1081</f>
        <v/>
      </c>
      <c r="E1081" s="0">
        <f>'Production Log'!X1081</f>
        <v/>
      </c>
      <c r="F1081" s="0">
        <f>'Production Log'!Y1081</f>
        <v/>
      </c>
      <c r="G1081" s="0">
        <f>'Production Log'!Z1081</f>
        <v/>
      </c>
      <c r="H1081" s="0">
        <f>'Production Log'!C1081</f>
        <v/>
      </c>
      <c r="I1081" s="0">
        <f>IF(B1081="Sold", "yes", IF(LEN(F1081)&gt;1,IF(LEN(G1081)&gt;1,IF(LEN(E1081)&gt;1,IF(LEN(D1081)&gt;1,"yes","no"),"no"),"no") ,"no"))</f>
        <v/>
      </c>
      <c r="J1081" s="0">
        <f>IF(B1081="Issues","yes", IF(B1081="Cosmetic Issue", "yes", IF(B1081="Perf Issue", "yes","")))</f>
        <v/>
      </c>
      <c r="K1081" s="0">
        <f>IF(B1081="Dead", "yes","")</f>
        <v/>
      </c>
      <c r="L1081" s="0">
        <f>IF(K1081="yes", "Dead", IF(LEN(D1081)&lt;2,"Loose", (IF(B1081="Sold","Shipped",IF(I1081="yes","Assembled","Bonded")))))</f>
        <v/>
      </c>
      <c r="M1081" s="0">
        <f>if(L1081="Shipped",L1081, IF(L1081="Loose", L1081, if(J1081="yes", CONCATENATE("Pending ", L1081), IF(I1081="yes", IF(B1081="Internal", "Internal", L1081), IF(L1081="Bonded", L1081, CONCATENATE(L1081, " Bonded"))))))</f>
        <v/>
      </c>
      <c r="N1081" s="0">
        <f>if(len(C1081)&lt;2, "", if(H1081="yes", "certified", IF(ISERROR(SEARCH("TE",C1081)), "PMI", "TE")))</f>
        <v/>
      </c>
      <c r="O1081" s="0">
        <f>IF(L1081="Shipped",'Production Log'!K1081,"")</f>
        <v/>
      </c>
      <c r="P1081" s="0">
        <f>IF(ISERROR(SEARCH("Bonded", M1081)), CONCATENATE(M1081," ", N1081), M1081)</f>
        <v/>
      </c>
      <c r="Q1081" s="0" t="s">
        <v>248</v>
      </c>
      <c r="R1081" s="0">
        <f>'Production Log'!L1081</f>
        <v/>
      </c>
      <c r="S1081" s="0" t="s">
        <v>174</v>
      </c>
      <c r="T1081" s="0">
        <f>'Production Log'!M1081</f>
        <v/>
      </c>
      <c r="U1081" s="204">
        <f>'Production Log'!K1081</f>
        <v/>
      </c>
    </row>
    <row r="1082">
      <c r="A1082" s="0">
        <f>'Production Log'!A1082</f>
        <v/>
      </c>
      <c r="B1082" s="0">
        <f>'Production Log'!B1082</f>
        <v/>
      </c>
      <c r="C1082" s="0">
        <f>'Production Log'!F1082</f>
        <v/>
      </c>
      <c r="D1082" s="0">
        <f>'Production Log'!W1082</f>
        <v/>
      </c>
      <c r="E1082" s="0">
        <f>'Production Log'!X1082</f>
        <v/>
      </c>
      <c r="F1082" s="0">
        <f>'Production Log'!Y1082</f>
        <v/>
      </c>
      <c r="G1082" s="0">
        <f>'Production Log'!Z1082</f>
        <v/>
      </c>
      <c r="H1082" s="0">
        <f>'Production Log'!C1082</f>
        <v/>
      </c>
      <c r="I1082" s="0">
        <f>IF(B1082="Sold", "yes", IF(LEN(F1082)&gt;1,IF(LEN(G1082)&gt;1,IF(LEN(E1082)&gt;1,IF(LEN(D1082)&gt;1,"yes","no"),"no"),"no") ,"no"))</f>
        <v/>
      </c>
      <c r="J1082" s="0">
        <f>IF(B1082="Issues","yes", IF(B1082="Cosmetic Issue", "yes", IF(B1082="Perf Issue", "yes","")))</f>
        <v/>
      </c>
      <c r="K1082" s="0">
        <f>IF(B1082="Dead", "yes","")</f>
        <v/>
      </c>
      <c r="L1082" s="0">
        <f>IF(K1082="yes", "Dead", IF(LEN(D1082)&lt;2,"Loose", (IF(B1082="Sold","Shipped",IF(I1082="yes","Assembled","Bonded")))))</f>
        <v/>
      </c>
      <c r="M1082" s="0">
        <f>if(L1082="Shipped",L1082, IF(L1082="Loose", L1082, if(J1082="yes", CONCATENATE("Pending ", L1082), IF(I1082="yes", IF(B1082="Internal", "Internal", L1082), IF(L1082="Bonded", L1082, CONCATENATE(L1082, " Bonded"))))))</f>
        <v/>
      </c>
      <c r="N1082" s="0">
        <f>if(len(C1082)&lt;2, "", if(H1082="yes", "certified", IF(ISERROR(SEARCH("TE",C1082)), "PMI", "TE")))</f>
        <v/>
      </c>
      <c r="O1082" s="0">
        <f>IF(L1082="Shipped",'Production Log'!K1082,"")</f>
        <v/>
      </c>
      <c r="P1082" s="0">
        <f>IF(ISERROR(SEARCH("Bonded", M1082)), CONCATENATE(M1082," ", N1082), M1082)</f>
        <v/>
      </c>
      <c r="Q1082" s="0" t="s">
        <v>248</v>
      </c>
      <c r="R1082" s="0">
        <f>'Production Log'!L1082</f>
        <v/>
      </c>
      <c r="S1082" s="0" t="s">
        <v>174</v>
      </c>
      <c r="T1082" s="0">
        <f>'Production Log'!M1082</f>
        <v/>
      </c>
      <c r="U1082" s="204">
        <f>'Production Log'!K1082</f>
        <v/>
      </c>
    </row>
    <row r="1083">
      <c r="A1083" s="0">
        <f>'Production Log'!A1083</f>
        <v/>
      </c>
      <c r="B1083" s="0">
        <f>'Production Log'!B1083</f>
        <v/>
      </c>
      <c r="C1083" s="0">
        <f>'Production Log'!F1083</f>
        <v/>
      </c>
      <c r="D1083" s="0">
        <f>'Production Log'!W1083</f>
        <v/>
      </c>
      <c r="E1083" s="0">
        <f>'Production Log'!X1083</f>
        <v/>
      </c>
      <c r="F1083" s="0">
        <f>'Production Log'!Y1083</f>
        <v/>
      </c>
      <c r="G1083" s="0">
        <f>'Production Log'!Z1083</f>
        <v/>
      </c>
      <c r="H1083" s="0">
        <f>'Production Log'!C1083</f>
        <v/>
      </c>
      <c r="I1083" s="0">
        <f>IF(B1083="Sold", "yes", IF(LEN(F1083)&gt;1,IF(LEN(G1083)&gt;1,IF(LEN(E1083)&gt;1,IF(LEN(D1083)&gt;1,"yes","no"),"no"),"no") ,"no"))</f>
        <v/>
      </c>
      <c r="J1083" s="0">
        <f>IF(B1083="Issues","yes", IF(B1083="Cosmetic Issue", "yes", IF(B1083="Perf Issue", "yes","")))</f>
        <v/>
      </c>
      <c r="K1083" s="0">
        <f>IF(B1083="Dead", "yes","")</f>
        <v/>
      </c>
      <c r="L1083" s="0">
        <f>IF(K1083="yes", "Dead", IF(LEN(D1083)&lt;2,"Loose", (IF(B1083="Sold","Shipped",IF(I1083="yes","Assembled","Bonded")))))</f>
        <v/>
      </c>
      <c r="M1083" s="0">
        <f>if(L1083="Shipped",L1083, IF(L1083="Loose", L1083, if(J1083="yes", CONCATENATE("Pending ", L1083), IF(I1083="yes", IF(B1083="Internal", "Internal", L1083), IF(L1083="Bonded", L1083, CONCATENATE(L1083, " Bonded"))))))</f>
        <v/>
      </c>
      <c r="N1083" s="0">
        <f>if(len(C1083)&lt;2, "", if(H1083="yes", "certified", IF(ISERROR(SEARCH("TE",C1083)), "PMI", "TE")))</f>
        <v/>
      </c>
      <c r="O1083" s="0">
        <f>IF(L1083="Shipped",'Production Log'!K1083,"")</f>
        <v/>
      </c>
      <c r="P1083" s="0">
        <f>IF(ISERROR(SEARCH("Bonded", M1083)), CONCATENATE(M1083," ", N1083), M1083)</f>
        <v/>
      </c>
      <c r="Q1083" s="0" t="s">
        <v>248</v>
      </c>
      <c r="R1083" s="0">
        <f>'Production Log'!L1083</f>
        <v/>
      </c>
      <c r="S1083" s="0" t="s">
        <v>174</v>
      </c>
      <c r="T1083" s="0">
        <f>'Production Log'!M1083</f>
        <v/>
      </c>
      <c r="U1083" s="204">
        <f>'Production Log'!K1083</f>
        <v/>
      </c>
    </row>
    <row r="1084">
      <c r="A1084" s="0">
        <f>'Production Log'!A1084</f>
        <v/>
      </c>
      <c r="B1084" s="0">
        <f>'Production Log'!B1084</f>
        <v/>
      </c>
      <c r="C1084" s="0">
        <f>'Production Log'!F1084</f>
        <v/>
      </c>
      <c r="D1084" s="0">
        <f>'Production Log'!W1084</f>
        <v/>
      </c>
      <c r="E1084" s="0">
        <f>'Production Log'!X1084</f>
        <v/>
      </c>
      <c r="F1084" s="0">
        <f>'Production Log'!Y1084</f>
        <v/>
      </c>
      <c r="G1084" s="0">
        <f>'Production Log'!Z1084</f>
        <v/>
      </c>
      <c r="H1084" s="0">
        <f>'Production Log'!C1084</f>
        <v/>
      </c>
      <c r="I1084" s="0">
        <f>IF(B1084="Sold", "yes", IF(LEN(F1084)&gt;1,IF(LEN(G1084)&gt;1,IF(LEN(E1084)&gt;1,IF(LEN(D1084)&gt;1,"yes","no"),"no"),"no") ,"no"))</f>
        <v/>
      </c>
      <c r="J1084" s="0">
        <f>IF(B1084="Issues","yes", IF(B1084="Cosmetic Issue", "yes", IF(B1084="Perf Issue", "yes","")))</f>
        <v/>
      </c>
      <c r="K1084" s="0">
        <f>IF(B1084="Dead", "yes","")</f>
        <v/>
      </c>
      <c r="L1084" s="0">
        <f>IF(K1084="yes", "Dead", IF(LEN(D1084)&lt;2,"Loose", (IF(B1084="Sold","Shipped",IF(I1084="yes","Assembled","Bonded")))))</f>
        <v/>
      </c>
      <c r="M1084" s="0">
        <f>if(L1084="Shipped",L1084, IF(L1084="Loose", L1084, if(J1084="yes", CONCATENATE("Pending ", L1084), IF(I1084="yes", IF(B1084="Internal", "Internal", L1084), IF(L1084="Bonded", L1084, CONCATENATE(L1084, " Bonded"))))))</f>
        <v/>
      </c>
      <c r="N1084" s="0">
        <f>if(len(C1084)&lt;2, "", if(H1084="yes", "certified", IF(ISERROR(SEARCH("TE",C1084)), "PMI", "TE")))</f>
        <v/>
      </c>
      <c r="O1084" s="0">
        <f>IF(L1084="Shipped",'Production Log'!K1084,"")</f>
        <v/>
      </c>
      <c r="P1084" s="0">
        <f>IF(ISERROR(SEARCH("Bonded", M1084)), CONCATENATE(M1084," ", N1084), M1084)</f>
        <v/>
      </c>
      <c r="Q1084" s="0" t="s">
        <v>248</v>
      </c>
      <c r="R1084" s="0">
        <f>'Production Log'!L1084</f>
        <v/>
      </c>
      <c r="S1084" s="0" t="s">
        <v>174</v>
      </c>
      <c r="T1084" s="0">
        <f>'Production Log'!M1084</f>
        <v/>
      </c>
      <c r="U1084" s="204">
        <f>'Production Log'!K1084</f>
        <v/>
      </c>
    </row>
    <row r="1085">
      <c r="A1085" s="0">
        <f>'Production Log'!A1085</f>
        <v/>
      </c>
      <c r="B1085" s="0">
        <f>'Production Log'!B1085</f>
        <v/>
      </c>
      <c r="C1085" s="0">
        <f>'Production Log'!F1085</f>
        <v/>
      </c>
      <c r="D1085" s="0">
        <f>'Production Log'!W1085</f>
        <v/>
      </c>
      <c r="E1085" s="0">
        <f>'Production Log'!X1085</f>
        <v/>
      </c>
      <c r="F1085" s="0">
        <f>'Production Log'!Y1085</f>
        <v/>
      </c>
      <c r="G1085" s="0">
        <f>'Production Log'!Z1085</f>
        <v/>
      </c>
      <c r="H1085" s="0">
        <f>'Production Log'!C1085</f>
        <v/>
      </c>
      <c r="I1085" s="0">
        <f>IF(B1085="Sold", "yes", IF(LEN(F1085)&gt;1,IF(LEN(G1085)&gt;1,IF(LEN(E1085)&gt;1,IF(LEN(D1085)&gt;1,"yes","no"),"no"),"no") ,"no"))</f>
        <v/>
      </c>
      <c r="J1085" s="0">
        <f>IF(B1085="Issues","yes", IF(B1085="Cosmetic Issue", "yes", IF(B1085="Perf Issue", "yes","")))</f>
        <v/>
      </c>
      <c r="K1085" s="0">
        <f>IF(B1085="Dead", "yes","")</f>
        <v/>
      </c>
      <c r="L1085" s="0">
        <f>IF(K1085="yes", "Dead", IF(LEN(D1085)&lt;2,"Loose", (IF(B1085="Sold","Shipped",IF(I1085="yes","Assembled","Bonded")))))</f>
        <v/>
      </c>
      <c r="M1085" s="0">
        <f>if(L1085="Shipped",L1085, IF(L1085="Loose", L1085, if(J1085="yes", CONCATENATE("Pending ", L1085), IF(I1085="yes", IF(B1085="Internal", "Internal", L1085), IF(L1085="Bonded", L1085, CONCATENATE(L1085, " Bonded"))))))</f>
        <v/>
      </c>
      <c r="N1085" s="0">
        <f>if(len(C1085)&lt;2, "", if(H1085="yes", "certified", IF(ISERROR(SEARCH("TE",C1085)), "PMI", "TE")))</f>
        <v/>
      </c>
      <c r="O1085" s="0">
        <f>IF(L1085="Shipped",'Production Log'!K1085,"")</f>
        <v/>
      </c>
      <c r="P1085" s="0">
        <f>IF(ISERROR(SEARCH("Bonded", M1085)), CONCATENATE(M1085," ", N1085), M1085)</f>
        <v/>
      </c>
      <c r="Q1085" s="0" t="s">
        <v>248</v>
      </c>
      <c r="R1085" s="0">
        <f>'Production Log'!L1085</f>
        <v/>
      </c>
      <c r="S1085" s="0" t="s">
        <v>174</v>
      </c>
      <c r="T1085" s="0">
        <f>'Production Log'!M1085</f>
        <v/>
      </c>
      <c r="U1085" s="204">
        <f>'Production Log'!K1085</f>
        <v/>
      </c>
    </row>
    <row r="1086">
      <c r="A1086" s="0">
        <f>'Production Log'!A1086</f>
        <v/>
      </c>
      <c r="B1086" s="0">
        <f>'Production Log'!B1086</f>
        <v/>
      </c>
      <c r="C1086" s="0">
        <f>'Production Log'!F1086</f>
        <v/>
      </c>
      <c r="D1086" s="0">
        <f>'Production Log'!W1086</f>
        <v/>
      </c>
      <c r="E1086" s="0">
        <f>'Production Log'!X1086</f>
        <v/>
      </c>
      <c r="F1086" s="0">
        <f>'Production Log'!Y1086</f>
        <v/>
      </c>
      <c r="G1086" s="0">
        <f>'Production Log'!Z1086</f>
        <v/>
      </c>
      <c r="H1086" s="0">
        <f>'Production Log'!C1086</f>
        <v/>
      </c>
      <c r="I1086" s="0">
        <f>IF(B1086="Sold", "yes", IF(LEN(F1086)&gt;1,IF(LEN(G1086)&gt;1,IF(LEN(E1086)&gt;1,IF(LEN(D1086)&gt;1,"yes","no"),"no"),"no") ,"no"))</f>
        <v/>
      </c>
      <c r="J1086" s="0">
        <f>IF(B1086="Issues","yes", IF(B1086="Cosmetic Issue", "yes", IF(B1086="Perf Issue", "yes","")))</f>
        <v/>
      </c>
      <c r="K1086" s="0">
        <f>IF(B1086="Dead", "yes","")</f>
        <v/>
      </c>
      <c r="L1086" s="0">
        <f>IF(K1086="yes", "Dead", IF(LEN(D1086)&lt;2,"Loose", (IF(B1086="Sold","Shipped",IF(I1086="yes","Assembled","Bonded")))))</f>
        <v/>
      </c>
      <c r="M1086" s="0">
        <f>if(L1086="Shipped",L1086, IF(L1086="Loose", L1086, if(J1086="yes", CONCATENATE("Pending ", L1086), IF(I1086="yes", IF(B1086="Internal", "Internal", L1086), IF(L1086="Bonded", L1086, CONCATENATE(L1086, " Bonded"))))))</f>
        <v/>
      </c>
      <c r="N1086" s="0">
        <f>if(len(C1086)&lt;2, "", if(H1086="yes", "certified", IF(ISERROR(SEARCH("TE",C1086)), "PMI", "TE")))</f>
        <v/>
      </c>
      <c r="O1086" s="0">
        <f>IF(L1086="Shipped",'Production Log'!K1086,"")</f>
        <v/>
      </c>
      <c r="P1086" s="0">
        <f>IF(ISERROR(SEARCH("Bonded", M1086)), CONCATENATE(M1086," ", N1086), M1086)</f>
        <v/>
      </c>
      <c r="Q1086" s="0" t="s">
        <v>248</v>
      </c>
      <c r="R1086" s="0">
        <f>'Production Log'!L1086</f>
        <v/>
      </c>
      <c r="T1086" s="0">
        <f>'Production Log'!M1086</f>
        <v/>
      </c>
      <c r="U1086" s="204">
        <f>'Production Log'!K1086</f>
        <v/>
      </c>
    </row>
    <row r="1087">
      <c r="A1087" s="0">
        <f>'Production Log'!A1087</f>
        <v/>
      </c>
      <c r="B1087" s="0">
        <f>'Production Log'!B1087</f>
        <v/>
      </c>
      <c r="C1087" s="0">
        <f>'Production Log'!F1087</f>
        <v/>
      </c>
      <c r="D1087" s="0">
        <f>'Production Log'!W1087</f>
        <v/>
      </c>
      <c r="E1087" s="0">
        <f>'Production Log'!X1087</f>
        <v/>
      </c>
      <c r="F1087" s="0">
        <f>'Production Log'!Y1087</f>
        <v/>
      </c>
      <c r="G1087" s="0">
        <f>'Production Log'!Z1087</f>
        <v/>
      </c>
      <c r="H1087" s="0">
        <f>'Production Log'!C1087</f>
        <v/>
      </c>
      <c r="I1087" s="0">
        <f>IF(B1087="Sold", "yes", IF(LEN(F1087)&gt;1,IF(LEN(G1087)&gt;1,IF(LEN(E1087)&gt;1,IF(LEN(D1087)&gt;1,"yes","no"),"no"),"no") ,"no"))</f>
        <v/>
      </c>
      <c r="J1087" s="0">
        <f>IF(B1087="Issues","yes", IF(B1087="Cosmetic Issue", "yes", IF(B1087="Perf Issue", "yes","")))</f>
        <v/>
      </c>
      <c r="K1087" s="0">
        <f>IF(B1087="Dead", "yes","")</f>
        <v/>
      </c>
      <c r="L1087" s="0">
        <f>IF(K1087="yes", "Dead", IF(LEN(D1087)&lt;2,"Loose", (IF(B1087="Sold","Shipped",IF(I1087="yes","Assembled","Bonded")))))</f>
        <v/>
      </c>
      <c r="M1087" s="0">
        <f>if(L1087="Shipped",L1087, IF(L1087="Loose", L1087, if(J1087="yes", CONCATENATE("Pending ", L1087), IF(I1087="yes", IF(B1087="Internal", "Internal", L1087), IF(L1087="Bonded", L1087, CONCATENATE(L1087, " Bonded"))))))</f>
        <v/>
      </c>
      <c r="N1087" s="0">
        <f>if(len(C1087)&lt;2, "", if(H1087="yes", "certified", IF(ISERROR(SEARCH("TE",C1087)), "PMI", "TE")))</f>
        <v/>
      </c>
      <c r="O1087" s="0">
        <f>IF(L1087="Shipped",'Production Log'!K1087,"")</f>
        <v/>
      </c>
      <c r="P1087" s="0">
        <f>IF(ISERROR(SEARCH("Bonded", M1087)), CONCATENATE(M1087," ", N1087), M1087)</f>
        <v/>
      </c>
      <c r="Q1087" s="0" t="s">
        <v>248</v>
      </c>
      <c r="R1087" s="0">
        <f>'Production Log'!L1087</f>
        <v/>
      </c>
      <c r="T1087" s="0">
        <f>'Production Log'!M1087</f>
        <v/>
      </c>
      <c r="U1087" s="204">
        <f>'Production Log'!K1087</f>
        <v/>
      </c>
    </row>
    <row r="1088">
      <c r="A1088" s="0">
        <f>'Production Log'!A1088</f>
        <v/>
      </c>
      <c r="B1088" s="0">
        <f>'Production Log'!B1088</f>
        <v/>
      </c>
      <c r="C1088" s="0">
        <f>'Production Log'!F1088</f>
        <v/>
      </c>
      <c r="D1088" s="0">
        <f>'Production Log'!W1088</f>
        <v/>
      </c>
      <c r="E1088" s="0">
        <f>'Production Log'!X1088</f>
        <v/>
      </c>
      <c r="F1088" s="0">
        <f>'Production Log'!Y1088</f>
        <v/>
      </c>
      <c r="G1088" s="0">
        <f>'Production Log'!Z1088</f>
        <v/>
      </c>
      <c r="H1088" s="0">
        <f>'Production Log'!C1088</f>
        <v/>
      </c>
      <c r="I1088" s="0">
        <f>IF(B1088="Sold", "yes", IF(LEN(F1088)&gt;1,IF(LEN(G1088)&gt;1,IF(LEN(E1088)&gt;1,IF(LEN(D1088)&gt;1,"yes","no"),"no"),"no") ,"no"))</f>
        <v/>
      </c>
      <c r="J1088" s="0">
        <f>IF(B1088="Issues","yes", IF(B1088="Cosmetic Issue", "yes", IF(B1088="Perf Issue", "yes","")))</f>
        <v/>
      </c>
      <c r="K1088" s="0">
        <f>IF(B1088="Dead", "yes","")</f>
        <v/>
      </c>
      <c r="L1088" s="0">
        <f>IF(K1088="yes", "Dead", IF(LEN(D1088)&lt;2,"Loose", (IF(B1088="Sold","Shipped",IF(I1088="yes","Assembled","Bonded")))))</f>
        <v/>
      </c>
      <c r="M1088" s="0">
        <f>if(L1088="Shipped",L1088, IF(L1088="Loose", L1088, if(J1088="yes", CONCATENATE("Pending ", L1088), IF(I1088="yes", IF(B1088="Internal", "Internal", L1088), IF(L1088="Bonded", L1088, CONCATENATE(L1088, " Bonded"))))))</f>
        <v/>
      </c>
      <c r="N1088" s="0">
        <f>if(len(C1088)&lt;2, "", if(H1088="yes", "certified", IF(ISERROR(SEARCH("TE",C1088)), "PMI", "TE")))</f>
        <v/>
      </c>
      <c r="O1088" s="0">
        <f>IF(L1088="Shipped",'Production Log'!K1088,"")</f>
        <v/>
      </c>
      <c r="P1088" s="0">
        <f>IF(ISERROR(SEARCH("Bonded", M1088)), CONCATENATE(M1088," ", N1088), M1088)</f>
        <v/>
      </c>
      <c r="Q1088" s="0" t="s">
        <v>248</v>
      </c>
      <c r="R1088" s="0">
        <f>'Production Log'!L1088</f>
        <v/>
      </c>
      <c r="T1088" s="0">
        <f>'Production Log'!M1088</f>
        <v/>
      </c>
      <c r="U1088" s="204">
        <f>'Production Log'!K1088</f>
        <v/>
      </c>
    </row>
    <row r="1089">
      <c r="A1089" s="0">
        <f>'Production Log'!A1089</f>
        <v/>
      </c>
      <c r="B1089" s="0">
        <f>'Production Log'!B1089</f>
        <v/>
      </c>
      <c r="C1089" s="0">
        <f>'Production Log'!F1089</f>
        <v/>
      </c>
      <c r="D1089" s="0">
        <f>'Production Log'!W1089</f>
        <v/>
      </c>
      <c r="E1089" s="0">
        <f>'Production Log'!X1089</f>
        <v/>
      </c>
      <c r="F1089" s="0">
        <f>'Production Log'!Y1089</f>
        <v/>
      </c>
      <c r="G1089" s="0">
        <f>'Production Log'!Z1089</f>
        <v/>
      </c>
      <c r="H1089" s="0">
        <f>'Production Log'!C1089</f>
        <v/>
      </c>
      <c r="I1089" s="0">
        <f>IF(B1089="Sold", "yes", IF(LEN(F1089)&gt;1,IF(LEN(G1089)&gt;1,IF(LEN(E1089)&gt;1,IF(LEN(D1089)&gt;1,"yes","no"),"no"),"no") ,"no"))</f>
        <v/>
      </c>
      <c r="J1089" s="0">
        <f>IF(B1089="Issues","yes", IF(B1089="Cosmetic Issue", "yes", IF(B1089="Perf Issue", "yes","")))</f>
        <v/>
      </c>
      <c r="K1089" s="0">
        <f>IF(B1089="Dead", "yes","")</f>
        <v/>
      </c>
      <c r="L1089" s="0">
        <f>IF(K1089="yes", "Dead", IF(LEN(D1089)&lt;2,"Loose", (IF(B1089="Sold","Shipped",IF(I1089="yes","Assembled","Bonded")))))</f>
        <v/>
      </c>
      <c r="M1089" s="0">
        <f>if(L1089="Shipped",L1089, IF(L1089="Loose", L1089, if(J1089="yes", CONCATENATE("Pending ", L1089), IF(I1089="yes", IF(B1089="Internal", "Internal", L1089), IF(L1089="Bonded", L1089, CONCATENATE(L1089, " Bonded"))))))</f>
        <v/>
      </c>
      <c r="N1089" s="0">
        <f>if(len(C1089)&lt;2, "", if(H1089="yes", "certified", IF(ISERROR(SEARCH("TE",C1089)), "PMI", "TE")))</f>
        <v/>
      </c>
      <c r="O1089" s="0">
        <f>IF(L1089="Shipped",'Production Log'!K1089,"")</f>
        <v/>
      </c>
      <c r="P1089" s="0">
        <f>IF(ISERROR(SEARCH("Bonded", M1089)), CONCATENATE(M1089," ", N1089), M1089)</f>
        <v/>
      </c>
      <c r="Q1089" s="0" t="s">
        <v>248</v>
      </c>
      <c r="R1089" s="0">
        <f>'Production Log'!L1089</f>
        <v/>
      </c>
      <c r="T1089" s="0">
        <f>'Production Log'!M1089</f>
        <v/>
      </c>
      <c r="U1089" s="204">
        <f>'Production Log'!K1089</f>
        <v/>
      </c>
    </row>
    <row r="1090">
      <c r="A1090" s="0">
        <f>'Production Log'!A1090</f>
        <v/>
      </c>
      <c r="B1090" s="0">
        <f>'Production Log'!B1090</f>
        <v/>
      </c>
      <c r="C1090" s="0">
        <f>'Production Log'!F1090</f>
        <v/>
      </c>
      <c r="D1090" s="0">
        <f>'Production Log'!W1090</f>
        <v/>
      </c>
      <c r="E1090" s="0">
        <f>'Production Log'!X1090</f>
        <v/>
      </c>
      <c r="F1090" s="0">
        <f>'Production Log'!Y1090</f>
        <v/>
      </c>
      <c r="G1090" s="0">
        <f>'Production Log'!Z1090</f>
        <v/>
      </c>
      <c r="H1090" s="0">
        <f>'Production Log'!C1090</f>
        <v/>
      </c>
      <c r="I1090" s="0">
        <f>IF(B1090="Sold", "yes", IF(LEN(F1090)&gt;1,IF(LEN(G1090)&gt;1,IF(LEN(E1090)&gt;1,IF(LEN(D1090)&gt;1,"yes","no"),"no"),"no") ,"no"))</f>
        <v/>
      </c>
      <c r="J1090" s="0">
        <f>IF(B1090="Issues","yes", IF(B1090="Cosmetic Issue", "yes", IF(B1090="Perf Issue", "yes","")))</f>
        <v/>
      </c>
      <c r="K1090" s="0">
        <f>IF(B1090="Dead", "yes","")</f>
        <v/>
      </c>
      <c r="L1090" s="0">
        <f>IF(K1090="yes", "Dead", IF(LEN(D1090)&lt;2,"Loose", (IF(B1090="Sold","Shipped",IF(I1090="yes","Assembled","Bonded")))))</f>
        <v/>
      </c>
      <c r="M1090" s="0">
        <f>if(L1090="Shipped",L1090, IF(L1090="Loose", L1090, if(J1090="yes", CONCATENATE("Pending ", L1090), IF(I1090="yes", IF(B1090="Internal", "Internal", L1090), IF(L1090="Bonded", L1090, CONCATENATE(L1090, " Bonded"))))))</f>
        <v/>
      </c>
      <c r="N1090" s="0">
        <f>if(len(C1090)&lt;2, "", if(H1090="yes", "certified", IF(ISERROR(SEARCH("TE",C1090)), "PMI", "TE")))</f>
        <v/>
      </c>
      <c r="O1090" s="0">
        <f>IF(L1090="Shipped",'Production Log'!K1090,"")</f>
        <v/>
      </c>
      <c r="P1090" s="0">
        <f>IF(ISERROR(SEARCH("Bonded", M1090)), CONCATENATE(M1090," ", N1090), M1090)</f>
        <v/>
      </c>
      <c r="Q1090" s="0" t="s">
        <v>248</v>
      </c>
      <c r="R1090" s="0">
        <f>'Production Log'!L1090</f>
        <v/>
      </c>
      <c r="T1090" s="0">
        <f>'Production Log'!M1090</f>
        <v/>
      </c>
      <c r="U1090" s="204">
        <f>'Production Log'!K1090</f>
        <v/>
      </c>
    </row>
    <row r="1091">
      <c r="A1091" s="0">
        <f>'Production Log'!A1091</f>
        <v/>
      </c>
      <c r="B1091" s="0">
        <f>'Production Log'!B1091</f>
        <v/>
      </c>
      <c r="C1091" s="0">
        <f>'Production Log'!F1091</f>
        <v/>
      </c>
      <c r="D1091" s="0">
        <f>'Production Log'!W1091</f>
        <v/>
      </c>
      <c r="E1091" s="0">
        <f>'Production Log'!X1091</f>
        <v/>
      </c>
      <c r="F1091" s="0">
        <f>'Production Log'!Y1091</f>
        <v/>
      </c>
      <c r="G1091" s="0">
        <f>'Production Log'!Z1091</f>
        <v/>
      </c>
      <c r="H1091" s="0">
        <f>'Production Log'!C1091</f>
        <v/>
      </c>
      <c r="I1091" s="0">
        <f>IF(B1091="Sold", "yes", IF(LEN(F1091)&gt;1,IF(LEN(G1091)&gt;1,IF(LEN(E1091)&gt;1,IF(LEN(D1091)&gt;1,"yes","no"),"no"),"no") ,"no"))</f>
        <v/>
      </c>
      <c r="J1091" s="0">
        <f>IF(B1091="Issues","yes", IF(B1091="Cosmetic Issue", "yes", IF(B1091="Perf Issue", "yes","")))</f>
        <v/>
      </c>
      <c r="K1091" s="0">
        <f>IF(B1091="Dead", "yes","")</f>
        <v/>
      </c>
      <c r="L1091" s="0">
        <f>IF(K1091="yes", "Dead", IF(LEN(D1091)&lt;2,"Loose", (IF(B1091="Sold","Shipped",IF(I1091="yes","Assembled","Bonded")))))</f>
        <v/>
      </c>
      <c r="M1091" s="0">
        <f>if(L1091="Shipped",L1091, IF(L1091="Loose", L1091, if(J1091="yes", CONCATENATE("Pending ", L1091), IF(I1091="yes", IF(B1091="Internal", "Internal", L1091), IF(L1091="Bonded", L1091, CONCATENATE(L1091, " Bonded"))))))</f>
        <v/>
      </c>
      <c r="N1091" s="0">
        <f>if(len(C1091)&lt;2, "", if(H1091="yes", "certified", IF(ISERROR(SEARCH("TE",C1091)), "PMI", "TE")))</f>
        <v/>
      </c>
      <c r="O1091" s="0">
        <f>IF(L1091="Shipped",'Production Log'!K1091,"")</f>
        <v/>
      </c>
      <c r="P1091" s="0">
        <f>IF(ISERROR(SEARCH("Bonded", M1091)), CONCATENATE(M1091," ", N1091), M1091)</f>
        <v/>
      </c>
      <c r="Q1091" s="0" t="s">
        <v>248</v>
      </c>
      <c r="R1091" s="0">
        <f>'Production Log'!L1091</f>
        <v/>
      </c>
      <c r="T1091" s="0">
        <f>'Production Log'!M1091</f>
        <v/>
      </c>
      <c r="U1091" s="204">
        <f>'Production Log'!K1091</f>
        <v/>
      </c>
    </row>
    <row r="1092">
      <c r="A1092" s="0">
        <f>'Production Log'!A1092</f>
        <v/>
      </c>
      <c r="B1092" s="0">
        <f>'Production Log'!B1092</f>
        <v/>
      </c>
      <c r="C1092" s="0">
        <f>'Production Log'!F1092</f>
        <v/>
      </c>
      <c r="D1092" s="0">
        <f>'Production Log'!W1092</f>
        <v/>
      </c>
      <c r="E1092" s="0">
        <f>'Production Log'!X1092</f>
        <v/>
      </c>
      <c r="F1092" s="0">
        <f>'Production Log'!Y1092</f>
        <v/>
      </c>
      <c r="G1092" s="0">
        <f>'Production Log'!Z1092</f>
        <v/>
      </c>
      <c r="H1092" s="0">
        <f>'Production Log'!C1092</f>
        <v/>
      </c>
      <c r="I1092" s="0">
        <f>IF(B1092="Sold", "yes", IF(LEN(F1092)&gt;1,IF(LEN(G1092)&gt;1,IF(LEN(E1092)&gt;1,IF(LEN(D1092)&gt;1,"yes","no"),"no"),"no") ,"no"))</f>
        <v/>
      </c>
      <c r="J1092" s="0">
        <f>IF(B1092="Issues","yes", IF(B1092="Cosmetic Issue", "yes", IF(B1092="Perf Issue", "yes","")))</f>
        <v/>
      </c>
      <c r="K1092" s="0">
        <f>IF(B1092="Dead", "yes","")</f>
        <v/>
      </c>
      <c r="L1092" s="0">
        <f>IF(K1092="yes", "Dead", IF(LEN(D1092)&lt;2,"Loose", (IF(B1092="Sold","Shipped",IF(I1092="yes","Assembled","Bonded")))))</f>
        <v/>
      </c>
      <c r="M1092" s="0">
        <f>if(L1092="Shipped",L1092, IF(L1092="Loose", L1092, if(J1092="yes", CONCATENATE("Pending ", L1092), IF(I1092="yes", IF(B1092="Internal", "Internal", L1092), IF(L1092="Bonded", L1092, CONCATENATE(L1092, " Bonded"))))))</f>
        <v/>
      </c>
      <c r="N1092" s="0">
        <f>if(len(C1092)&lt;2, "", if(H1092="yes", "certified", IF(ISERROR(SEARCH("TE",C1092)), "PMI", "TE")))</f>
        <v/>
      </c>
      <c r="O1092" s="0">
        <f>IF(L1092="Shipped",'Production Log'!K1092,"")</f>
        <v/>
      </c>
      <c r="P1092" s="0">
        <f>IF(ISERROR(SEARCH("Bonded", M1092)), CONCATENATE(M1092," ", N1092), M1092)</f>
        <v/>
      </c>
      <c r="Q1092" s="0" t="s">
        <v>248</v>
      </c>
      <c r="R1092" s="0">
        <f>'Production Log'!L1092</f>
        <v/>
      </c>
      <c r="T1092" s="0">
        <f>'Production Log'!M1092</f>
        <v/>
      </c>
      <c r="U1092" s="204">
        <f>'Production Log'!K1092</f>
        <v/>
      </c>
    </row>
    <row r="1093">
      <c r="A1093" s="0">
        <f>'Production Log'!A1093</f>
        <v/>
      </c>
      <c r="B1093" s="0">
        <f>'Production Log'!B1093</f>
        <v/>
      </c>
      <c r="C1093" s="0">
        <f>'Production Log'!F1093</f>
        <v/>
      </c>
      <c r="D1093" s="0">
        <f>'Production Log'!W1093</f>
        <v/>
      </c>
      <c r="E1093" s="0">
        <f>'Production Log'!X1093</f>
        <v/>
      </c>
      <c r="F1093" s="0">
        <f>'Production Log'!Y1093</f>
        <v/>
      </c>
      <c r="G1093" s="0">
        <f>'Production Log'!Z1093</f>
        <v/>
      </c>
      <c r="H1093" s="0">
        <f>'Production Log'!C1093</f>
        <v/>
      </c>
      <c r="I1093" s="0">
        <f>IF(B1093="Sold", "yes", IF(LEN(F1093)&gt;1,IF(LEN(G1093)&gt;1,IF(LEN(E1093)&gt;1,IF(LEN(D1093)&gt;1,"yes","no"),"no"),"no") ,"no"))</f>
        <v/>
      </c>
      <c r="J1093" s="0">
        <f>IF(B1093="Issues","yes", IF(B1093="Cosmetic Issue", "yes", IF(B1093="Perf Issue", "yes","")))</f>
        <v/>
      </c>
      <c r="K1093" s="0">
        <f>IF(B1093="Dead", "yes","")</f>
        <v/>
      </c>
      <c r="L1093" s="0">
        <f>IF(K1093="yes", "Dead", IF(LEN(D1093)&lt;2,"Loose", (IF(B1093="Sold","Shipped",IF(I1093="yes","Assembled","Bonded")))))</f>
        <v/>
      </c>
      <c r="M1093" s="0">
        <f>if(L1093="Shipped",L1093, IF(L1093="Loose", L1093, if(J1093="yes", CONCATENATE("Pending ", L1093), IF(I1093="yes", IF(B1093="Internal", "Internal", L1093), IF(L1093="Bonded", L1093, CONCATENATE(L1093, " Bonded"))))))</f>
        <v/>
      </c>
      <c r="N1093" s="0">
        <f>if(len(C1093)&lt;2, "", if(H1093="yes", "certified", IF(ISERROR(SEARCH("TE",C1093)), "PMI", "TE")))</f>
        <v/>
      </c>
      <c r="O1093" s="0">
        <f>IF(L1093="Shipped",'Production Log'!K1093,"")</f>
        <v/>
      </c>
      <c r="P1093" s="0">
        <f>IF(ISERROR(SEARCH("Bonded", M1093)), CONCATENATE(M1093," ", N1093), M1093)</f>
        <v/>
      </c>
      <c r="Q1093" s="0" t="s">
        <v>248</v>
      </c>
      <c r="R1093" s="0">
        <f>'Production Log'!L1093</f>
        <v/>
      </c>
      <c r="T1093" s="0">
        <f>'Production Log'!M1093</f>
        <v/>
      </c>
      <c r="U1093" s="204">
        <f>'Production Log'!K1093</f>
        <v/>
      </c>
    </row>
    <row r="1094">
      <c r="A1094" s="0">
        <f>'Production Log'!A1094</f>
        <v/>
      </c>
      <c r="B1094" s="0">
        <f>'Production Log'!B1094</f>
        <v/>
      </c>
      <c r="C1094" s="0">
        <f>'Production Log'!F1094</f>
        <v/>
      </c>
      <c r="D1094" s="0">
        <f>'Production Log'!W1094</f>
        <v/>
      </c>
      <c r="E1094" s="0">
        <f>'Production Log'!X1094</f>
        <v/>
      </c>
      <c r="F1094" s="0">
        <f>'Production Log'!Y1094</f>
        <v/>
      </c>
      <c r="G1094" s="0">
        <f>'Production Log'!Z1094</f>
        <v/>
      </c>
      <c r="H1094" s="0">
        <f>'Production Log'!C1094</f>
        <v/>
      </c>
      <c r="I1094" s="0">
        <f>IF(B1094="Sold", "yes", IF(LEN(F1094)&gt;1,IF(LEN(G1094)&gt;1,IF(LEN(E1094)&gt;1,IF(LEN(D1094)&gt;1,"yes","no"),"no"),"no") ,"no"))</f>
        <v/>
      </c>
      <c r="J1094" s="0">
        <f>IF(B1094="Issues","yes", IF(B1094="Cosmetic Issue", "yes", IF(B1094="Perf Issue", "yes","")))</f>
        <v/>
      </c>
      <c r="K1094" s="0">
        <f>IF(B1094="Dead", "yes","")</f>
        <v/>
      </c>
      <c r="L1094" s="0">
        <f>IF(K1094="yes", "Dead", IF(LEN(D1094)&lt;2,"Loose", (IF(B1094="Sold","Shipped",IF(I1094="yes","Assembled","Bonded")))))</f>
        <v/>
      </c>
      <c r="M1094" s="0">
        <f>if(L1094="Shipped",L1094, IF(L1094="Loose", L1094, if(J1094="yes", CONCATENATE("Pending ", L1094), IF(I1094="yes", IF(B1094="Internal", "Internal", L1094), IF(L1094="Bonded", L1094, CONCATENATE(L1094, " Bonded"))))))</f>
        <v/>
      </c>
      <c r="N1094" s="0">
        <f>if(len(C1094)&lt;2, "", if(H1094="yes", "certified", IF(ISERROR(SEARCH("TE",C1094)), "PMI", "TE")))</f>
        <v/>
      </c>
      <c r="O1094" s="0">
        <f>IF(L1094="Shipped",'Production Log'!K1094,"")</f>
        <v/>
      </c>
      <c r="P1094" s="0">
        <f>IF(ISERROR(SEARCH("Bonded", M1094)), CONCATENATE(M1094," ", N1094), M1094)</f>
        <v/>
      </c>
      <c r="Q1094" s="0" t="s">
        <v>248</v>
      </c>
      <c r="R1094" s="0">
        <f>'Production Log'!L1094</f>
        <v/>
      </c>
      <c r="T1094" s="0">
        <f>'Production Log'!M1094</f>
        <v/>
      </c>
      <c r="U1094" s="204">
        <f>'Production Log'!K1094</f>
        <v/>
      </c>
    </row>
    <row r="1095">
      <c r="A1095" s="0">
        <f>'Production Log'!A1095</f>
        <v/>
      </c>
      <c r="B1095" s="0">
        <f>'Production Log'!B1095</f>
        <v/>
      </c>
      <c r="C1095" s="0">
        <f>'Production Log'!F1095</f>
        <v/>
      </c>
      <c r="D1095" s="0">
        <f>'Production Log'!W1095</f>
        <v/>
      </c>
      <c r="E1095" s="0">
        <f>'Production Log'!X1095</f>
        <v/>
      </c>
      <c r="F1095" s="0">
        <f>'Production Log'!Y1095</f>
        <v/>
      </c>
      <c r="G1095" s="0">
        <f>'Production Log'!Z1095</f>
        <v/>
      </c>
      <c r="H1095" s="0">
        <f>'Production Log'!C1095</f>
        <v/>
      </c>
      <c r="I1095" s="0">
        <f>IF(B1095="Sold", "yes", IF(LEN(F1095)&gt;1,IF(LEN(G1095)&gt;1,IF(LEN(E1095)&gt;1,IF(LEN(D1095)&gt;1,"yes","no"),"no"),"no") ,"no"))</f>
        <v/>
      </c>
      <c r="J1095" s="0">
        <f>IF(B1095="Issues","yes", IF(B1095="Cosmetic Issue", "yes", IF(B1095="Perf Issue", "yes","")))</f>
        <v/>
      </c>
      <c r="K1095" s="0">
        <f>IF(B1095="Dead", "yes","")</f>
        <v/>
      </c>
      <c r="L1095" s="0">
        <f>IF(K1095="yes", "Dead", IF(LEN(D1095)&lt;2,"Loose", (IF(B1095="Sold","Shipped",IF(I1095="yes","Assembled","Bonded")))))</f>
        <v/>
      </c>
      <c r="M1095" s="0">
        <f>if(L1095="Shipped",L1095, IF(L1095="Loose", L1095, if(J1095="yes", CONCATENATE("Pending ", L1095), IF(I1095="yes", IF(B1095="Internal", "Internal", L1095), IF(L1095="Bonded", L1095, CONCATENATE(L1095, " Bonded"))))))</f>
        <v/>
      </c>
      <c r="N1095" s="0">
        <f>if(len(C1095)&lt;2, "", if(H1095="yes", "certified", IF(ISERROR(SEARCH("TE",C1095)), "PMI", "TE")))</f>
        <v/>
      </c>
      <c r="O1095" s="0">
        <f>IF(L1095="Shipped",'Production Log'!K1095,"")</f>
        <v/>
      </c>
      <c r="P1095" s="0">
        <f>IF(ISERROR(SEARCH("Bonded", M1095)), CONCATENATE(M1095," ", N1095), M1095)</f>
        <v/>
      </c>
      <c r="Q1095" s="0" t="s">
        <v>248</v>
      </c>
      <c r="R1095" s="0">
        <f>'Production Log'!L1095</f>
        <v/>
      </c>
      <c r="S1095" s="0" t="s">
        <v>249</v>
      </c>
      <c r="T1095" s="0">
        <f>'Production Log'!M1095</f>
        <v/>
      </c>
      <c r="U1095" s="204">
        <f>'Production Log'!K1095</f>
        <v/>
      </c>
    </row>
    <row r="1096">
      <c r="A1096" s="0">
        <f>'Production Log'!A1096</f>
        <v/>
      </c>
      <c r="B1096" s="0">
        <f>'Production Log'!B1096</f>
        <v/>
      </c>
      <c r="C1096" s="0">
        <f>'Production Log'!F1096</f>
        <v/>
      </c>
      <c r="D1096" s="0">
        <f>'Production Log'!W1096</f>
        <v/>
      </c>
      <c r="E1096" s="0">
        <f>'Production Log'!X1096</f>
        <v/>
      </c>
      <c r="F1096" s="0">
        <f>'Production Log'!Y1096</f>
        <v/>
      </c>
      <c r="G1096" s="0">
        <f>'Production Log'!Z1096</f>
        <v/>
      </c>
      <c r="H1096" s="0">
        <f>'Production Log'!C1096</f>
        <v/>
      </c>
      <c r="I1096" s="0">
        <f>IF(B1096="Sold", "yes", IF(LEN(F1096)&gt;1,IF(LEN(G1096)&gt;1,IF(LEN(E1096)&gt;1,IF(LEN(D1096)&gt;1,"yes","no"),"no"),"no") ,"no"))</f>
        <v/>
      </c>
      <c r="J1096" s="0">
        <f>IF(B1096="Issues","yes", IF(B1096="Cosmetic Issue", "yes", IF(B1096="Perf Issue", "yes","")))</f>
        <v/>
      </c>
      <c r="K1096" s="0">
        <f>IF(B1096="Dead", "yes","")</f>
        <v/>
      </c>
      <c r="L1096" s="0">
        <f>IF(K1096="yes", "Dead", IF(LEN(D1096)&lt;2,"Loose", (IF(B1096="Sold","Shipped",IF(I1096="yes","Assembled","Bonded")))))</f>
        <v/>
      </c>
      <c r="M1096" s="0">
        <f>if(L1096="Shipped",L1096, IF(L1096="Loose", L1096, if(J1096="yes", CONCATENATE("Pending ", L1096), IF(I1096="yes", IF(B1096="Internal", "Internal", L1096), IF(L1096="Bonded", L1096, CONCATENATE(L1096, " Bonded"))))))</f>
        <v/>
      </c>
      <c r="N1096" s="0">
        <f>if(len(C1096)&lt;2, "", if(H1096="yes", "certified", IF(ISERROR(SEARCH("TE",C1096)), "PMI", "TE")))</f>
        <v/>
      </c>
      <c r="O1096" s="0">
        <f>IF(L1096="Shipped",'Production Log'!K1096,"")</f>
        <v/>
      </c>
      <c r="P1096" s="0">
        <f>IF(ISERROR(SEARCH("Bonded", M1096)), CONCATENATE(M1096," ", N1096), M1096)</f>
        <v/>
      </c>
      <c r="Q1096" s="0" t="s">
        <v>248</v>
      </c>
      <c r="R1096" s="0">
        <f>'Production Log'!L1096</f>
        <v/>
      </c>
      <c r="S1096" s="0" t="s">
        <v>249</v>
      </c>
      <c r="T1096" s="0">
        <f>'Production Log'!M1096</f>
        <v/>
      </c>
      <c r="U1096" s="204">
        <f>'Production Log'!K1096</f>
        <v/>
      </c>
    </row>
    <row r="1097">
      <c r="A1097" s="0">
        <f>'Production Log'!A1097</f>
        <v/>
      </c>
      <c r="B1097" s="0">
        <f>'Production Log'!B1097</f>
        <v/>
      </c>
      <c r="C1097" s="0">
        <f>'Production Log'!F1097</f>
        <v/>
      </c>
      <c r="D1097" s="0">
        <f>'Production Log'!W1097</f>
        <v/>
      </c>
      <c r="E1097" s="0">
        <f>'Production Log'!X1097</f>
        <v/>
      </c>
      <c r="F1097" s="0">
        <f>'Production Log'!Y1097</f>
        <v/>
      </c>
      <c r="G1097" s="0">
        <f>'Production Log'!Z1097</f>
        <v/>
      </c>
      <c r="H1097" s="0">
        <f>'Production Log'!C1097</f>
        <v/>
      </c>
      <c r="I1097" s="0">
        <f>IF(B1097="Sold", "yes", IF(LEN(F1097)&gt;1,IF(LEN(G1097)&gt;1,IF(LEN(E1097)&gt;1,IF(LEN(D1097)&gt;1,"yes","no"),"no"),"no") ,"no"))</f>
        <v/>
      </c>
      <c r="J1097" s="0">
        <f>IF(B1097="Issues","yes", IF(B1097="Cosmetic Issue", "yes", IF(B1097="Perf Issue", "yes","")))</f>
        <v/>
      </c>
      <c r="K1097" s="0">
        <f>IF(B1097="Dead", "yes","")</f>
        <v/>
      </c>
      <c r="L1097" s="0">
        <f>IF(K1097="yes", "Dead", IF(LEN(D1097)&lt;2,"Loose", (IF(B1097="Sold","Shipped",IF(I1097="yes","Assembled","Bonded")))))</f>
        <v/>
      </c>
      <c r="M1097" s="0">
        <f>if(L1097="Shipped",L1097, IF(L1097="Loose", L1097, if(J1097="yes", CONCATENATE("Pending ", L1097), IF(I1097="yes", IF(B1097="Internal", "Internal", L1097), IF(L1097="Bonded", L1097, CONCATENATE(L1097, " Bonded"))))))</f>
        <v/>
      </c>
      <c r="N1097" s="0">
        <f>if(len(C1097)&lt;2, "", if(H1097="yes", "certified", IF(ISERROR(SEARCH("TE",C1097)), "PMI", "TE")))</f>
        <v/>
      </c>
      <c r="O1097" s="0">
        <f>IF(L1097="Shipped",'Production Log'!K1097,"")</f>
        <v/>
      </c>
      <c r="P1097" s="0">
        <f>IF(ISERROR(SEARCH("Bonded", M1097)), CONCATENATE(M1097," ", N1097), M1097)</f>
        <v/>
      </c>
      <c r="Q1097" s="0" t="s">
        <v>248</v>
      </c>
      <c r="R1097" s="0">
        <f>'Production Log'!L1097</f>
        <v/>
      </c>
      <c r="S1097" s="0" t="s">
        <v>249</v>
      </c>
      <c r="T1097" s="0">
        <f>'Production Log'!M1097</f>
        <v/>
      </c>
      <c r="U1097" s="204">
        <f>'Production Log'!K1097</f>
        <v/>
      </c>
    </row>
    <row r="1098">
      <c r="A1098" s="0">
        <f>'Production Log'!A1098</f>
        <v/>
      </c>
      <c r="B1098" s="0">
        <f>'Production Log'!B1098</f>
        <v/>
      </c>
      <c r="C1098" s="0">
        <f>'Production Log'!F1098</f>
        <v/>
      </c>
      <c r="D1098" s="0">
        <f>'Production Log'!W1098</f>
        <v/>
      </c>
      <c r="E1098" s="0">
        <f>'Production Log'!X1098</f>
        <v/>
      </c>
      <c r="F1098" s="0">
        <f>'Production Log'!Y1098</f>
        <v/>
      </c>
      <c r="G1098" s="0">
        <f>'Production Log'!Z1098</f>
        <v/>
      </c>
      <c r="H1098" s="0">
        <f>'Production Log'!C1098</f>
        <v/>
      </c>
      <c r="I1098" s="0">
        <f>IF(B1098="Sold", "yes", IF(LEN(F1098)&gt;1,IF(LEN(G1098)&gt;1,IF(LEN(E1098)&gt;1,IF(LEN(D1098)&gt;1,"yes","no"),"no"),"no") ,"no"))</f>
        <v/>
      </c>
      <c r="J1098" s="0">
        <f>IF(B1098="Issues","yes", IF(B1098="Cosmetic Issue", "yes", IF(B1098="Perf Issue", "yes","")))</f>
        <v/>
      </c>
      <c r="K1098" s="0">
        <f>IF(B1098="Dead", "yes","")</f>
        <v/>
      </c>
      <c r="L1098" s="0">
        <f>IF(K1098="yes", "Dead", IF(LEN(D1098)&lt;2,"Loose", (IF(B1098="Sold","Shipped",IF(I1098="yes","Assembled","Bonded")))))</f>
        <v/>
      </c>
      <c r="M1098" s="0">
        <f>if(L1098="Shipped",L1098, IF(L1098="Loose", L1098, if(J1098="yes", CONCATENATE("Pending ", L1098), IF(I1098="yes", IF(B1098="Internal", "Internal", L1098), IF(L1098="Bonded", L1098, CONCATENATE(L1098, " Bonded"))))))</f>
        <v/>
      </c>
      <c r="N1098" s="0">
        <f>if(len(C1098)&lt;2, "", if(H1098="yes", "certified", IF(ISERROR(SEARCH("TE",C1098)), "PMI", "TE")))</f>
        <v/>
      </c>
      <c r="O1098" s="0">
        <f>IF(L1098="Shipped",'Production Log'!K1098,"")</f>
        <v/>
      </c>
      <c r="P1098" s="0">
        <f>IF(ISERROR(SEARCH("Bonded", M1098)), CONCATENATE(M1098," ", N1098), M1098)</f>
        <v/>
      </c>
      <c r="Q1098" s="0" t="s">
        <v>248</v>
      </c>
      <c r="R1098" s="0">
        <f>'Production Log'!L1098</f>
        <v/>
      </c>
      <c r="S1098" s="0" t="s">
        <v>249</v>
      </c>
      <c r="T1098" s="0">
        <f>'Production Log'!M1098</f>
        <v/>
      </c>
      <c r="U1098" s="204">
        <f>'Production Log'!K1098</f>
        <v/>
      </c>
    </row>
    <row r="1099">
      <c r="A1099" s="0">
        <f>'Production Log'!A1099</f>
        <v/>
      </c>
      <c r="B1099" s="0">
        <f>'Production Log'!B1099</f>
        <v/>
      </c>
      <c r="C1099" s="0">
        <f>'Production Log'!F1099</f>
        <v/>
      </c>
      <c r="D1099" s="0">
        <f>'Production Log'!W1099</f>
        <v/>
      </c>
      <c r="E1099" s="0">
        <f>'Production Log'!X1099</f>
        <v/>
      </c>
      <c r="F1099" s="0">
        <f>'Production Log'!Y1099</f>
        <v/>
      </c>
      <c r="G1099" s="0">
        <f>'Production Log'!Z1099</f>
        <v/>
      </c>
      <c r="H1099" s="0">
        <f>'Production Log'!C1099</f>
        <v/>
      </c>
      <c r="I1099" s="0">
        <f>IF(B1099="Sold", "yes", IF(LEN(F1099)&gt;1,IF(LEN(G1099)&gt;1,IF(LEN(E1099)&gt;1,IF(LEN(D1099)&gt;1,"yes","no"),"no"),"no") ,"no"))</f>
        <v/>
      </c>
      <c r="J1099" s="0">
        <f>IF(B1099="Issues","yes", IF(B1099="Cosmetic Issue", "yes", IF(B1099="Perf Issue", "yes","")))</f>
        <v/>
      </c>
      <c r="K1099" s="0">
        <f>IF(B1099="Dead", "yes","")</f>
        <v/>
      </c>
      <c r="L1099" s="0">
        <f>IF(K1099="yes", "Dead", IF(LEN(D1099)&lt;2,"Loose", (IF(B1099="Sold","Shipped",IF(I1099="yes","Assembled","Bonded")))))</f>
        <v/>
      </c>
      <c r="M1099" s="0">
        <f>if(L1099="Shipped",L1099, IF(L1099="Loose", L1099, if(J1099="yes", CONCATENATE("Pending ", L1099), IF(I1099="yes", IF(B1099="Internal", "Internal", L1099), IF(L1099="Bonded", L1099, CONCATENATE(L1099, " Bonded"))))))</f>
        <v/>
      </c>
      <c r="N1099" s="0">
        <f>if(len(C1099)&lt;2, "", if(H1099="yes", "certified", IF(ISERROR(SEARCH("TE",C1099)), "PMI", "TE")))</f>
        <v/>
      </c>
      <c r="O1099" s="0">
        <f>IF(L1099="Shipped",'Production Log'!K1099,"")</f>
        <v/>
      </c>
      <c r="P1099" s="0">
        <f>IF(ISERROR(SEARCH("Bonded", M1099)), CONCATENATE(M1099," ", N1099), M1099)</f>
        <v/>
      </c>
      <c r="Q1099" s="0" t="s">
        <v>248</v>
      </c>
      <c r="R1099" s="0">
        <f>'Production Log'!L1099</f>
        <v/>
      </c>
      <c r="S1099" s="0" t="s">
        <v>249</v>
      </c>
      <c r="T1099" s="0">
        <f>'Production Log'!M1099</f>
        <v/>
      </c>
      <c r="U1099" s="204">
        <f>'Production Log'!K1099</f>
        <v/>
      </c>
    </row>
    <row r="1100">
      <c r="A1100" s="0">
        <f>'Production Log'!A1100</f>
        <v/>
      </c>
      <c r="B1100" s="0">
        <f>'Production Log'!B1100</f>
        <v/>
      </c>
      <c r="C1100" s="0">
        <f>'Production Log'!F1100</f>
        <v/>
      </c>
      <c r="D1100" s="0">
        <f>'Production Log'!W1100</f>
        <v/>
      </c>
      <c r="E1100" s="0">
        <f>'Production Log'!X1100</f>
        <v/>
      </c>
      <c r="F1100" s="0">
        <f>'Production Log'!Y1100</f>
        <v/>
      </c>
      <c r="G1100" s="0">
        <f>'Production Log'!Z1100</f>
        <v/>
      </c>
      <c r="H1100" s="0">
        <f>'Production Log'!C1100</f>
        <v/>
      </c>
      <c r="I1100" s="0">
        <f>IF(B1100="Sold", "yes", IF(LEN(F1100)&gt;1,IF(LEN(G1100)&gt;1,IF(LEN(E1100)&gt;1,IF(LEN(D1100)&gt;1,"yes","no"),"no"),"no") ,"no"))</f>
        <v/>
      </c>
      <c r="J1100" s="0">
        <f>IF(B1100="Issues","yes", IF(B1100="Cosmetic Issue", "yes", IF(B1100="Perf Issue", "yes","")))</f>
        <v/>
      </c>
      <c r="K1100" s="0">
        <f>IF(B1100="Dead", "yes","")</f>
        <v/>
      </c>
      <c r="L1100" s="0">
        <f>IF(K1100="yes", "Dead", IF(LEN(D1100)&lt;2,"Loose", (IF(B1100="Sold","Shipped",IF(I1100="yes","Assembled","Bonded")))))</f>
        <v/>
      </c>
      <c r="M1100" s="0">
        <f>if(L1100="Shipped",L1100, IF(L1100="Loose", L1100, if(J1100="yes", CONCATENATE("Pending ", L1100), IF(I1100="yes", IF(B1100="Internal", "Internal", L1100), IF(L1100="Bonded", L1100, CONCATENATE(L1100, " Bonded"))))))</f>
        <v/>
      </c>
      <c r="N1100" s="0">
        <f>if(len(C1100)&lt;2, "", if(H1100="yes", "certified", IF(ISERROR(SEARCH("TE",C1100)), "PMI", "TE")))</f>
        <v/>
      </c>
      <c r="O1100" s="0">
        <f>IF(L1100="Shipped",'Production Log'!K1100,"")</f>
        <v/>
      </c>
      <c r="P1100" s="0">
        <f>IF(ISERROR(SEARCH("Bonded", M1100)), CONCATENATE(M1100," ", N1100), M1100)</f>
        <v/>
      </c>
      <c r="Q1100" s="0" t="s">
        <v>248</v>
      </c>
      <c r="R1100" s="0">
        <f>'Production Log'!L1100</f>
        <v/>
      </c>
      <c r="S1100" s="0" t="s">
        <v>249</v>
      </c>
      <c r="T1100" s="0">
        <f>'Production Log'!M1100</f>
        <v/>
      </c>
      <c r="U1100" s="204">
        <f>'Production Log'!K1100</f>
        <v/>
      </c>
    </row>
    <row r="1101">
      <c r="A1101" s="0">
        <f>'Production Log'!A1101</f>
        <v/>
      </c>
      <c r="B1101" s="0">
        <f>'Production Log'!B1101</f>
        <v/>
      </c>
      <c r="C1101" s="0">
        <f>'Production Log'!F1101</f>
        <v/>
      </c>
      <c r="D1101" s="0">
        <f>'Production Log'!W1101</f>
        <v/>
      </c>
      <c r="E1101" s="0">
        <f>'Production Log'!X1101</f>
        <v/>
      </c>
      <c r="F1101" s="0">
        <f>'Production Log'!Y1101</f>
        <v/>
      </c>
      <c r="G1101" s="0">
        <f>'Production Log'!Z1101</f>
        <v/>
      </c>
      <c r="H1101" s="0">
        <f>'Production Log'!C1101</f>
        <v/>
      </c>
      <c r="I1101" s="0">
        <f>IF(B1101="Sold", "yes", IF(LEN(F1101)&gt;1,IF(LEN(G1101)&gt;1,IF(LEN(E1101)&gt;1,IF(LEN(D1101)&gt;1,"yes","no"),"no"),"no") ,"no"))</f>
        <v/>
      </c>
      <c r="J1101" s="0">
        <f>IF(B1101="Issues","yes", IF(B1101="Cosmetic Issue", "yes", IF(B1101="Perf Issue", "yes","")))</f>
        <v/>
      </c>
      <c r="K1101" s="0">
        <f>IF(B1101="Dead", "yes","")</f>
        <v/>
      </c>
      <c r="L1101" s="0">
        <f>IF(K1101="yes", "Dead", IF(LEN(D1101)&lt;2,"Loose", (IF(B1101="Sold","Shipped",IF(I1101="yes","Assembled","Bonded")))))</f>
        <v/>
      </c>
      <c r="M1101" s="0">
        <f>if(L1101="Shipped",L1101, IF(L1101="Loose", L1101, if(J1101="yes", CONCATENATE("Pending ", L1101), IF(I1101="yes", IF(B1101="Internal", "Internal", L1101), IF(L1101="Bonded", L1101, CONCATENATE(L1101, " Bonded"))))))</f>
        <v/>
      </c>
      <c r="N1101" s="0">
        <f>if(len(C1101)&lt;2, "", if(H1101="yes", "certified", IF(ISERROR(SEARCH("TE",C1101)), "PMI", "TE")))</f>
        <v/>
      </c>
      <c r="O1101" s="0">
        <f>IF(L1101="Shipped",'Production Log'!K1101,"")</f>
        <v/>
      </c>
      <c r="P1101" s="0">
        <f>IF(ISERROR(SEARCH("Bonded", M1101)), CONCATENATE(M1101," ", N1101), M1101)</f>
        <v/>
      </c>
      <c r="Q1101" s="0" t="s">
        <v>248</v>
      </c>
      <c r="R1101" s="0">
        <f>'Production Log'!L1101</f>
        <v/>
      </c>
      <c r="S1101" s="0" t="s">
        <v>249</v>
      </c>
      <c r="T1101" s="0">
        <f>'Production Log'!M1101</f>
        <v/>
      </c>
      <c r="U1101" s="204">
        <f>'Production Log'!K1101</f>
        <v/>
      </c>
    </row>
    <row r="1102">
      <c r="A1102" s="0">
        <f>'Production Log'!A1102</f>
        <v/>
      </c>
      <c r="B1102" s="0">
        <f>'Production Log'!B1102</f>
        <v/>
      </c>
      <c r="C1102" s="0">
        <f>'Production Log'!F1102</f>
        <v/>
      </c>
      <c r="D1102" s="0">
        <f>'Production Log'!W1102</f>
        <v/>
      </c>
      <c r="E1102" s="0">
        <f>'Production Log'!X1102</f>
        <v/>
      </c>
      <c r="F1102" s="0">
        <f>'Production Log'!Y1102</f>
        <v/>
      </c>
      <c r="G1102" s="0">
        <f>'Production Log'!Z1102</f>
        <v/>
      </c>
      <c r="H1102" s="0">
        <f>'Production Log'!C1102</f>
        <v/>
      </c>
      <c r="I1102" s="0">
        <f>IF(B1102="Sold", "yes", IF(LEN(F1102)&gt;1,IF(LEN(G1102)&gt;1,IF(LEN(E1102)&gt;1,IF(LEN(D1102)&gt;1,"yes","no"),"no"),"no") ,"no"))</f>
        <v/>
      </c>
      <c r="J1102" s="0">
        <f>IF(B1102="Issues","yes", IF(B1102="Cosmetic Issue", "yes", IF(B1102="Perf Issue", "yes","")))</f>
        <v/>
      </c>
      <c r="K1102" s="0">
        <f>IF(B1102="Dead", "yes","")</f>
        <v/>
      </c>
      <c r="L1102" s="0">
        <f>IF(K1102="yes", "Dead", IF(LEN(D1102)&lt;2,"Loose", (IF(B1102="Sold","Shipped",IF(I1102="yes","Assembled","Bonded")))))</f>
        <v/>
      </c>
      <c r="M1102" s="0">
        <f>if(L1102="Shipped",L1102, IF(L1102="Loose", L1102, if(J1102="yes", CONCATENATE("Pending ", L1102), IF(I1102="yes", IF(B1102="Internal", "Internal", L1102), IF(L1102="Bonded", L1102, CONCATENATE(L1102, " Bonded"))))))</f>
        <v/>
      </c>
      <c r="N1102" s="0">
        <f>if(len(C1102)&lt;2, "", if(H1102="yes", "certified", IF(ISERROR(SEARCH("TE",C1102)), "PMI", "TE")))</f>
        <v/>
      </c>
      <c r="O1102" s="0">
        <f>IF(L1102="Shipped",'Production Log'!K1102,"")</f>
        <v/>
      </c>
      <c r="P1102" s="0">
        <f>IF(ISERROR(SEARCH("Bonded", M1102)), CONCATENATE(M1102," ", N1102), M1102)</f>
        <v/>
      </c>
      <c r="Q1102" s="0" t="s">
        <v>248</v>
      </c>
      <c r="R1102" s="0">
        <f>'Production Log'!L1102</f>
        <v/>
      </c>
      <c r="S1102" s="0" t="s">
        <v>249</v>
      </c>
      <c r="T1102" s="0">
        <f>'Production Log'!M1102</f>
        <v/>
      </c>
      <c r="U1102" s="204">
        <f>'Production Log'!K1102</f>
        <v/>
      </c>
    </row>
    <row r="1103">
      <c r="A1103" s="0">
        <f>'Production Log'!A1103</f>
        <v/>
      </c>
      <c r="B1103" s="0">
        <f>'Production Log'!B1103</f>
        <v/>
      </c>
      <c r="C1103" s="0">
        <f>'Production Log'!F1103</f>
        <v/>
      </c>
      <c r="D1103" s="0">
        <f>'Production Log'!W1103</f>
        <v/>
      </c>
      <c r="E1103" s="0">
        <f>'Production Log'!X1103</f>
        <v/>
      </c>
      <c r="F1103" s="0">
        <f>'Production Log'!Y1103</f>
        <v/>
      </c>
      <c r="G1103" s="0">
        <f>'Production Log'!Z1103</f>
        <v/>
      </c>
      <c r="H1103" s="0">
        <f>'Production Log'!C1103</f>
        <v/>
      </c>
      <c r="I1103" s="0">
        <f>IF(B1103="Sold", "yes", IF(LEN(F1103)&gt;1,IF(LEN(G1103)&gt;1,IF(LEN(E1103)&gt;1,IF(LEN(D1103)&gt;1,"yes","no"),"no"),"no") ,"no"))</f>
        <v/>
      </c>
      <c r="J1103" s="0">
        <f>IF(B1103="Issues","yes", IF(B1103="Cosmetic Issue", "yes", IF(B1103="Perf Issue", "yes","")))</f>
        <v/>
      </c>
      <c r="K1103" s="0">
        <f>IF(B1103="Dead", "yes","")</f>
        <v/>
      </c>
      <c r="L1103" s="0">
        <f>IF(K1103="yes", "Dead", IF(LEN(D1103)&lt;2,"Loose", (IF(B1103="Sold","Shipped",IF(I1103="yes","Assembled","Bonded")))))</f>
        <v/>
      </c>
      <c r="M1103" s="0">
        <f>if(L1103="Shipped",L1103, IF(L1103="Loose", L1103, if(J1103="yes", CONCATENATE("Pending ", L1103), IF(I1103="yes", IF(B1103="Internal", "Internal", L1103), IF(L1103="Bonded", L1103, CONCATENATE(L1103, " Bonded"))))))</f>
        <v/>
      </c>
      <c r="N1103" s="0">
        <f>if(len(C1103)&lt;2, "", if(H1103="yes", "certified", IF(ISERROR(SEARCH("TE",C1103)), "PMI", "TE")))</f>
        <v/>
      </c>
      <c r="O1103" s="0">
        <f>IF(L1103="Shipped",'Production Log'!K1103,"")</f>
        <v/>
      </c>
      <c r="P1103" s="0">
        <f>IF(ISERROR(SEARCH("Bonded", M1103)), CONCATENATE(M1103," ", N1103), M1103)</f>
        <v/>
      </c>
      <c r="Q1103" s="0" t="s">
        <v>248</v>
      </c>
      <c r="R1103" s="0">
        <f>'Production Log'!L1103</f>
        <v/>
      </c>
      <c r="S1103" s="0" t="s">
        <v>249</v>
      </c>
      <c r="T1103" s="0">
        <f>'Production Log'!M1103</f>
        <v/>
      </c>
      <c r="U1103" s="204">
        <f>'Production Log'!K1103</f>
        <v/>
      </c>
    </row>
    <row r="1104">
      <c r="A1104" s="0">
        <f>'Production Log'!A1104</f>
        <v/>
      </c>
      <c r="B1104" s="0">
        <f>'Production Log'!B1104</f>
        <v/>
      </c>
      <c r="C1104" s="0">
        <f>'Production Log'!F1104</f>
        <v/>
      </c>
      <c r="D1104" s="0">
        <f>'Production Log'!W1104</f>
        <v/>
      </c>
      <c r="E1104" s="0">
        <f>'Production Log'!X1104</f>
        <v/>
      </c>
      <c r="F1104" s="0">
        <f>'Production Log'!Y1104</f>
        <v/>
      </c>
      <c r="G1104" s="0">
        <f>'Production Log'!Z1104</f>
        <v/>
      </c>
      <c r="H1104" s="0">
        <f>'Production Log'!C1104</f>
        <v/>
      </c>
      <c r="I1104" s="0">
        <f>IF(B1104="Sold", "yes", IF(LEN(F1104)&gt;1,IF(LEN(G1104)&gt;1,IF(LEN(E1104)&gt;1,IF(LEN(D1104)&gt;1,"yes","no"),"no"),"no") ,"no"))</f>
        <v/>
      </c>
      <c r="J1104" s="0">
        <f>IF(B1104="Issues","yes", IF(B1104="Cosmetic Issue", "yes", IF(B1104="Perf Issue", "yes","")))</f>
        <v/>
      </c>
      <c r="K1104" s="0">
        <f>IF(B1104="Dead", "yes","")</f>
        <v/>
      </c>
      <c r="L1104" s="0">
        <f>IF(K1104="yes", "Dead", IF(LEN(D1104)&lt;2,"Loose", (IF(B1104="Sold","Shipped",IF(I1104="yes","Assembled","Bonded")))))</f>
        <v/>
      </c>
      <c r="M1104" s="0">
        <f>if(L1104="Shipped",L1104, IF(L1104="Loose", L1104, if(J1104="yes", CONCATENATE("Pending ", L1104), IF(I1104="yes", IF(B1104="Internal", "Internal", L1104), IF(L1104="Bonded", L1104, CONCATENATE(L1104, " Bonded"))))))</f>
        <v/>
      </c>
      <c r="N1104" s="0">
        <f>if(len(C1104)&lt;2, "", if(H1104="yes", "certified", IF(ISERROR(SEARCH("TE",C1104)), "PMI", "TE")))</f>
        <v/>
      </c>
      <c r="O1104" s="0">
        <f>IF(L1104="Shipped",'Production Log'!K1104,"")</f>
        <v/>
      </c>
      <c r="P1104" s="0">
        <f>IF(ISERROR(SEARCH("Bonded", M1104)), CONCATENATE(M1104," ", N1104), M1104)</f>
        <v/>
      </c>
      <c r="Q1104" s="0" t="s">
        <v>250</v>
      </c>
      <c r="R1104" s="0">
        <f>'Production Log'!L1104</f>
        <v/>
      </c>
      <c r="S1104" s="0" t="s">
        <v>249</v>
      </c>
      <c r="T1104" s="0">
        <f>'Production Log'!M1104</f>
        <v/>
      </c>
      <c r="U1104" s="204">
        <f>'Production Log'!K1104</f>
        <v/>
      </c>
    </row>
    <row r="1105">
      <c r="A1105" s="0">
        <f>'Production Log'!A1105</f>
        <v/>
      </c>
      <c r="B1105" s="0">
        <f>'Production Log'!B1105</f>
        <v/>
      </c>
      <c r="C1105" s="0">
        <f>'Production Log'!F1105</f>
        <v/>
      </c>
      <c r="D1105" s="0">
        <f>'Production Log'!W1105</f>
        <v/>
      </c>
      <c r="E1105" s="0">
        <f>'Production Log'!X1105</f>
        <v/>
      </c>
      <c r="F1105" s="0">
        <f>'Production Log'!Y1105</f>
        <v/>
      </c>
      <c r="G1105" s="0">
        <f>'Production Log'!Z1105</f>
        <v/>
      </c>
      <c r="H1105" s="0">
        <f>'Production Log'!C1105</f>
        <v/>
      </c>
      <c r="I1105" s="0">
        <f>IF(B1105="Sold", "yes", IF(LEN(F1105)&gt;1,IF(LEN(G1105)&gt;1,IF(LEN(E1105)&gt;1,IF(LEN(D1105)&gt;1,"yes","no"),"no"),"no") ,"no"))</f>
        <v/>
      </c>
      <c r="J1105" s="0">
        <f>IF(B1105="Issues","yes", IF(B1105="Cosmetic Issue", "yes", IF(B1105="Perf Issue", "yes","")))</f>
        <v/>
      </c>
      <c r="K1105" s="0">
        <f>IF(B1105="Dead", "yes","")</f>
        <v/>
      </c>
      <c r="L1105" s="0">
        <f>IF(K1105="yes", "Dead", IF(LEN(D1105)&lt;2,"Loose", (IF(B1105="Sold","Shipped",IF(I1105="yes","Assembled","Bonded")))))</f>
        <v/>
      </c>
      <c r="M1105" s="0">
        <f>if(L1105="Shipped",L1105, IF(L1105="Loose", L1105, if(J1105="yes", CONCATENATE("Pending ", L1105), IF(I1105="yes", IF(B1105="Internal", "Internal", L1105), IF(L1105="Bonded", L1105, CONCATENATE(L1105, " Bonded"))))))</f>
        <v/>
      </c>
      <c r="N1105" s="0">
        <f>if(len(C1105)&lt;2, "", if(H1105="yes", "certified", IF(ISERROR(SEARCH("TE",C1105)), "PMI", "TE")))</f>
        <v/>
      </c>
      <c r="O1105" s="0">
        <f>IF(L1105="Shipped",'Production Log'!K1105,"")</f>
        <v/>
      </c>
      <c r="P1105" s="0">
        <f>IF(ISERROR(SEARCH("Bonded", M1105)), CONCATENATE(M1105," ", N1105), M1105)</f>
        <v/>
      </c>
      <c r="Q1105" s="0" t="s">
        <v>250</v>
      </c>
      <c r="R1105" s="0">
        <f>'Production Log'!L1105</f>
        <v/>
      </c>
      <c r="S1105" s="0" t="s">
        <v>249</v>
      </c>
      <c r="T1105" s="0">
        <f>'Production Log'!M1105</f>
        <v/>
      </c>
      <c r="U1105" s="204">
        <f>'Production Log'!K1105</f>
        <v/>
      </c>
    </row>
    <row r="1106">
      <c r="A1106" s="0">
        <f>'Production Log'!A1106</f>
        <v/>
      </c>
      <c r="B1106" s="0">
        <f>'Production Log'!B1106</f>
        <v/>
      </c>
      <c r="C1106" s="0">
        <f>'Production Log'!F1106</f>
        <v/>
      </c>
      <c r="D1106" s="0">
        <f>'Production Log'!W1106</f>
        <v/>
      </c>
      <c r="E1106" s="0">
        <f>'Production Log'!X1106</f>
        <v/>
      </c>
      <c r="F1106" s="0">
        <f>'Production Log'!Y1106</f>
        <v/>
      </c>
      <c r="G1106" s="0">
        <f>'Production Log'!Z1106</f>
        <v/>
      </c>
      <c r="H1106" s="0">
        <f>'Production Log'!C1106</f>
        <v/>
      </c>
      <c r="I1106" s="0">
        <f>IF(B1106="Sold", "yes", IF(LEN(F1106)&gt;1,IF(LEN(G1106)&gt;1,IF(LEN(E1106)&gt;1,IF(LEN(D1106)&gt;1,"yes","no"),"no"),"no") ,"no"))</f>
        <v/>
      </c>
      <c r="J1106" s="0">
        <f>IF(B1106="Issues","yes", IF(B1106="Cosmetic Issue", "yes", IF(B1106="Perf Issue", "yes","")))</f>
        <v/>
      </c>
      <c r="K1106" s="0">
        <f>IF(B1106="Dead", "yes","")</f>
        <v/>
      </c>
      <c r="L1106" s="0">
        <f>IF(K1106="yes", "Dead", IF(LEN(D1106)&lt;2,"Loose", (IF(B1106="Sold","Shipped",IF(I1106="yes","Assembled","Bonded")))))</f>
        <v/>
      </c>
      <c r="M1106" s="0">
        <f>if(L1106="Shipped",L1106, IF(L1106="Loose", L1106, if(J1106="yes", CONCATENATE("Pending ", L1106), IF(I1106="yes", IF(B1106="Internal", "Internal", L1106), IF(L1106="Bonded", L1106, CONCATENATE(L1106, " Bonded"))))))</f>
        <v/>
      </c>
      <c r="N1106" s="0">
        <f>if(len(C1106)&lt;2, "", if(H1106="yes", "certified", IF(ISERROR(SEARCH("TE",C1106)), "PMI", "TE")))</f>
        <v/>
      </c>
      <c r="O1106" s="0">
        <f>IF(L1106="Shipped",'Production Log'!K1106,"")</f>
        <v/>
      </c>
      <c r="P1106" s="0">
        <f>IF(ISERROR(SEARCH("Bonded", M1106)), CONCATENATE(M1106," ", N1106), M1106)</f>
        <v/>
      </c>
      <c r="Q1106" s="0" t="s">
        <v>250</v>
      </c>
      <c r="R1106" s="0">
        <f>'Production Log'!L1106</f>
        <v/>
      </c>
      <c r="T1106" s="0">
        <f>'Production Log'!M1106</f>
        <v/>
      </c>
      <c r="U1106" s="204">
        <f>'Production Log'!K1106</f>
        <v/>
      </c>
    </row>
    <row r="1107">
      <c r="A1107" s="0">
        <f>'Production Log'!A1107</f>
        <v/>
      </c>
      <c r="B1107" s="0">
        <f>'Production Log'!B1107</f>
        <v/>
      </c>
      <c r="C1107" s="0">
        <f>'Production Log'!F1107</f>
        <v/>
      </c>
      <c r="D1107" s="0">
        <f>'Production Log'!W1107</f>
        <v/>
      </c>
      <c r="E1107" s="0">
        <f>'Production Log'!X1107</f>
        <v/>
      </c>
      <c r="F1107" s="0">
        <f>'Production Log'!Y1107</f>
        <v/>
      </c>
      <c r="G1107" s="0">
        <f>'Production Log'!Z1107</f>
        <v/>
      </c>
      <c r="H1107" s="0">
        <f>'Production Log'!C1107</f>
        <v/>
      </c>
      <c r="I1107" s="0">
        <f>IF(B1107="Sold", "yes", IF(LEN(F1107)&gt;1,IF(LEN(G1107)&gt;1,IF(LEN(E1107)&gt;1,IF(LEN(D1107)&gt;1,"yes","no"),"no"),"no") ,"no"))</f>
        <v/>
      </c>
      <c r="J1107" s="0">
        <f>IF(B1107="Issues","yes", IF(B1107="Cosmetic Issue", "yes", IF(B1107="Perf Issue", "yes","")))</f>
        <v/>
      </c>
      <c r="K1107" s="0">
        <f>IF(B1107="Dead", "yes","")</f>
        <v/>
      </c>
      <c r="L1107" s="0">
        <f>IF(K1107="yes", "Dead", IF(LEN(D1107)&lt;2,"Loose", (IF(B1107="Sold","Shipped",IF(I1107="yes","Assembled","Bonded")))))</f>
        <v/>
      </c>
      <c r="M1107" s="0">
        <f>if(L1107="Shipped",L1107, IF(L1107="Loose", L1107, if(J1107="yes", CONCATENATE("Pending ", L1107), IF(I1107="yes", IF(B1107="Internal", "Internal", L1107), IF(L1107="Bonded", L1107, CONCATENATE(L1107, " Bonded"))))))</f>
        <v/>
      </c>
      <c r="N1107" s="0">
        <f>if(len(C1107)&lt;2, "", if(H1107="yes", "certified", IF(ISERROR(SEARCH("TE",C1107)), "PMI", "TE")))</f>
        <v/>
      </c>
      <c r="O1107" s="0">
        <f>IF(L1107="Shipped",'Production Log'!K1107,"")</f>
        <v/>
      </c>
      <c r="P1107" s="0">
        <f>IF(ISERROR(SEARCH("Bonded", M1107)), CONCATENATE(M1107," ", N1107), M1107)</f>
        <v/>
      </c>
      <c r="Q1107" s="0" t="s">
        <v>250</v>
      </c>
      <c r="R1107" s="0">
        <f>'Production Log'!L1107</f>
        <v/>
      </c>
      <c r="T1107" s="0">
        <f>'Production Log'!M1107</f>
        <v/>
      </c>
      <c r="U1107" s="204">
        <f>'Production Log'!K1107</f>
        <v/>
      </c>
    </row>
    <row r="1108">
      <c r="A1108" s="0">
        <f>'Production Log'!A1108</f>
        <v/>
      </c>
      <c r="B1108" s="0">
        <f>'Production Log'!B1108</f>
        <v/>
      </c>
      <c r="C1108" s="0">
        <f>'Production Log'!F1108</f>
        <v/>
      </c>
      <c r="D1108" s="0">
        <f>'Production Log'!W1108</f>
        <v/>
      </c>
      <c r="E1108" s="0">
        <f>'Production Log'!X1108</f>
        <v/>
      </c>
      <c r="F1108" s="0">
        <f>'Production Log'!Y1108</f>
        <v/>
      </c>
      <c r="G1108" s="0">
        <f>'Production Log'!Z1108</f>
        <v/>
      </c>
      <c r="H1108" s="0">
        <f>'Production Log'!C1108</f>
        <v/>
      </c>
      <c r="I1108" s="0">
        <f>IF(B1108="Sold", "yes", IF(LEN(F1108)&gt;1,IF(LEN(G1108)&gt;1,IF(LEN(E1108)&gt;1,IF(LEN(D1108)&gt;1,"yes","no"),"no"),"no") ,"no"))</f>
        <v/>
      </c>
      <c r="J1108" s="0">
        <f>IF(B1108="Issues","yes", IF(B1108="Cosmetic Issue", "yes", IF(B1108="Perf Issue", "yes","")))</f>
        <v/>
      </c>
      <c r="K1108" s="0">
        <f>IF(B1108="Dead", "yes","")</f>
        <v/>
      </c>
      <c r="L1108" s="0">
        <f>IF(K1108="yes", "Dead", IF(LEN(D1108)&lt;2,"Loose", (IF(B1108="Sold","Shipped",IF(I1108="yes","Assembled","Bonded")))))</f>
        <v/>
      </c>
      <c r="M1108" s="0">
        <f>if(L1108="Shipped",L1108, IF(L1108="Loose", L1108, if(J1108="yes", CONCATENATE("Pending ", L1108), IF(I1108="yes", IF(B1108="Internal", "Internal", L1108), IF(L1108="Bonded", L1108, CONCATENATE(L1108, " Bonded"))))))</f>
        <v/>
      </c>
      <c r="N1108" s="0">
        <f>if(len(C1108)&lt;2, "", if(H1108="yes", "certified", IF(ISERROR(SEARCH("TE",C1108)), "PMI", "TE")))</f>
        <v/>
      </c>
      <c r="O1108" s="0">
        <f>IF(L1108="Shipped",'Production Log'!K1108,"")</f>
        <v/>
      </c>
      <c r="P1108" s="0">
        <f>IF(ISERROR(SEARCH("Bonded", M1108)), CONCATENATE(M1108," ", N1108), M1108)</f>
        <v/>
      </c>
      <c r="Q1108" s="0" t="s">
        <v>250</v>
      </c>
      <c r="R1108" s="0">
        <f>'Production Log'!L1108</f>
        <v/>
      </c>
      <c r="T1108" s="0">
        <f>'Production Log'!M1108</f>
        <v/>
      </c>
      <c r="U1108" s="204">
        <f>'Production Log'!K1108</f>
        <v/>
      </c>
    </row>
    <row r="1109">
      <c r="A1109" s="0">
        <f>'Production Log'!A1109</f>
        <v/>
      </c>
      <c r="B1109" s="0">
        <f>'Production Log'!B1109</f>
        <v/>
      </c>
      <c r="C1109" s="0">
        <f>'Production Log'!F1109</f>
        <v/>
      </c>
      <c r="D1109" s="0">
        <f>'Production Log'!W1109</f>
        <v/>
      </c>
      <c r="E1109" s="0">
        <f>'Production Log'!X1109</f>
        <v/>
      </c>
      <c r="F1109" s="0">
        <f>'Production Log'!Y1109</f>
        <v/>
      </c>
      <c r="G1109" s="0">
        <f>'Production Log'!Z1109</f>
        <v/>
      </c>
      <c r="H1109" s="0">
        <f>'Production Log'!C1109</f>
        <v/>
      </c>
      <c r="I1109" s="0">
        <f>IF(B1109="Sold", "yes", IF(LEN(F1109)&gt;1,IF(LEN(G1109)&gt;1,IF(LEN(E1109)&gt;1,IF(LEN(D1109)&gt;1,"yes","no"),"no"),"no") ,"no"))</f>
        <v/>
      </c>
      <c r="J1109" s="0">
        <f>IF(B1109="Issues","yes", IF(B1109="Cosmetic Issue", "yes", IF(B1109="Perf Issue", "yes","")))</f>
        <v/>
      </c>
      <c r="K1109" s="0">
        <f>IF(B1109="Dead", "yes","")</f>
        <v/>
      </c>
      <c r="L1109" s="0">
        <f>IF(K1109="yes", "Dead", IF(LEN(D1109)&lt;2,"Loose", (IF(B1109="Sold","Shipped",IF(I1109="yes","Assembled","Bonded")))))</f>
        <v/>
      </c>
      <c r="M1109" s="0">
        <f>if(L1109="Shipped",L1109, IF(L1109="Loose", L1109, if(J1109="yes", CONCATENATE("Pending ", L1109), IF(I1109="yes", IF(B1109="Internal", "Internal", L1109), IF(L1109="Bonded", L1109, CONCATENATE(L1109, " Bonded"))))))</f>
        <v/>
      </c>
      <c r="N1109" s="0">
        <f>if(len(C1109)&lt;2, "", if(H1109="yes", "certified", IF(ISERROR(SEARCH("TE",C1109)), "PMI", "TE")))</f>
        <v/>
      </c>
      <c r="O1109" s="0">
        <f>IF(L1109="Shipped",'Production Log'!K1109,"")</f>
        <v/>
      </c>
      <c r="P1109" s="0">
        <f>IF(ISERROR(SEARCH("Bonded", M1109)), CONCATENATE(M1109," ", N1109), M1109)</f>
        <v/>
      </c>
      <c r="Q1109" s="0" t="s">
        <v>250</v>
      </c>
      <c r="R1109" s="0">
        <f>'Production Log'!L1109</f>
        <v/>
      </c>
      <c r="T1109" s="0">
        <f>'Production Log'!M1109</f>
        <v/>
      </c>
      <c r="U1109" s="204">
        <f>'Production Log'!K1109</f>
        <v/>
      </c>
    </row>
    <row r="1110">
      <c r="A1110" s="0">
        <f>'Production Log'!A1110</f>
        <v/>
      </c>
      <c r="B1110" s="0">
        <f>'Production Log'!B1110</f>
        <v/>
      </c>
      <c r="C1110" s="0">
        <f>'Production Log'!F1110</f>
        <v/>
      </c>
      <c r="D1110" s="0">
        <f>'Production Log'!W1110</f>
        <v/>
      </c>
      <c r="E1110" s="0">
        <f>'Production Log'!X1110</f>
        <v/>
      </c>
      <c r="F1110" s="0">
        <f>'Production Log'!Y1110</f>
        <v/>
      </c>
      <c r="G1110" s="0">
        <f>'Production Log'!Z1110</f>
        <v/>
      </c>
      <c r="H1110" s="0">
        <f>'Production Log'!C1110</f>
        <v/>
      </c>
      <c r="I1110" s="0">
        <f>IF(B1110="Sold", "yes", IF(LEN(F1110)&gt;1,IF(LEN(G1110)&gt;1,IF(LEN(E1110)&gt;1,IF(LEN(D1110)&gt;1,"yes","no"),"no"),"no") ,"no"))</f>
        <v/>
      </c>
      <c r="J1110" s="0">
        <f>IF(B1110="Issues","yes", IF(B1110="Cosmetic Issue", "yes", IF(B1110="Perf Issue", "yes","")))</f>
        <v/>
      </c>
      <c r="K1110" s="0">
        <f>IF(B1110="Dead", "yes","")</f>
        <v/>
      </c>
      <c r="L1110" s="0">
        <f>IF(K1110="yes", "Dead", IF(LEN(D1110)&lt;2,"Loose", (IF(B1110="Sold","Shipped",IF(I1110="yes","Assembled","Bonded")))))</f>
        <v/>
      </c>
      <c r="M1110" s="0">
        <f>if(L1110="Shipped",L1110, IF(L1110="Loose", L1110, if(J1110="yes", CONCATENATE("Pending ", L1110), IF(I1110="yes", IF(B1110="Internal", "Internal", L1110), IF(L1110="Bonded", L1110, CONCATENATE(L1110, " Bonded"))))))</f>
        <v/>
      </c>
      <c r="N1110" s="0">
        <f>if(len(C1110)&lt;2, "", if(H1110="yes", "certified", IF(ISERROR(SEARCH("TE",C1110)), "PMI", "TE")))</f>
        <v/>
      </c>
      <c r="O1110" s="0">
        <f>IF(L1110="Shipped",'Production Log'!K1110,"")</f>
        <v/>
      </c>
      <c r="P1110" s="0">
        <f>IF(ISERROR(SEARCH("Bonded", M1110)), CONCATENATE(M1110," ", N1110), M1110)</f>
        <v/>
      </c>
      <c r="Q1110" s="0" t="s">
        <v>250</v>
      </c>
      <c r="R1110" s="0">
        <f>'Production Log'!L1110</f>
        <v/>
      </c>
      <c r="T1110" s="0">
        <f>'Production Log'!M1110</f>
        <v/>
      </c>
      <c r="U1110" s="204">
        <f>'Production Log'!K1110</f>
        <v/>
      </c>
    </row>
    <row r="1111">
      <c r="A1111" s="0">
        <f>'Production Log'!A1111</f>
        <v/>
      </c>
      <c r="B1111" s="0">
        <f>'Production Log'!B1111</f>
        <v/>
      </c>
      <c r="C1111" s="0">
        <f>'Production Log'!F1111</f>
        <v/>
      </c>
      <c r="D1111" s="0">
        <f>'Production Log'!W1111</f>
        <v/>
      </c>
      <c r="E1111" s="0">
        <f>'Production Log'!X1111</f>
        <v/>
      </c>
      <c r="F1111" s="0">
        <f>'Production Log'!Y1111</f>
        <v/>
      </c>
      <c r="G1111" s="0">
        <f>'Production Log'!Z1111</f>
        <v/>
      </c>
      <c r="H1111" s="0">
        <f>'Production Log'!C1111</f>
        <v/>
      </c>
      <c r="I1111" s="0">
        <f>IF(B1111="Sold", "yes", IF(LEN(F1111)&gt;1,IF(LEN(G1111)&gt;1,IF(LEN(E1111)&gt;1,IF(LEN(D1111)&gt;1,"yes","no"),"no"),"no") ,"no"))</f>
        <v/>
      </c>
      <c r="J1111" s="0">
        <f>IF(B1111="Issues","yes", IF(B1111="Cosmetic Issue", "yes", IF(B1111="Perf Issue", "yes","")))</f>
        <v/>
      </c>
      <c r="K1111" s="0">
        <f>IF(B1111="Dead", "yes","")</f>
        <v/>
      </c>
      <c r="L1111" s="0">
        <f>IF(K1111="yes", "Dead", IF(LEN(D1111)&lt;2,"Loose", (IF(B1111="Sold","Shipped",IF(I1111="yes","Assembled","Bonded")))))</f>
        <v/>
      </c>
      <c r="M1111" s="0">
        <f>if(L1111="Shipped",L1111, IF(L1111="Loose", L1111, if(J1111="yes", CONCATENATE("Pending ", L1111), IF(I1111="yes", IF(B1111="Internal", "Internal", L1111), IF(L1111="Bonded", L1111, CONCATENATE(L1111, " Bonded"))))))</f>
        <v/>
      </c>
      <c r="N1111" s="0">
        <f>if(len(C1111)&lt;2, "", if(H1111="yes", "certified", IF(ISERROR(SEARCH("TE",C1111)), "PMI", "TE")))</f>
        <v/>
      </c>
      <c r="O1111" s="0">
        <f>IF(L1111="Shipped",'Production Log'!K1111,"")</f>
        <v/>
      </c>
      <c r="P1111" s="0">
        <f>IF(ISERROR(SEARCH("Bonded", M1111)), CONCATENATE(M1111," ", N1111), M1111)</f>
        <v/>
      </c>
      <c r="Q1111" s="0" t="s">
        <v>250</v>
      </c>
      <c r="R1111" s="0">
        <f>'Production Log'!L1111</f>
        <v/>
      </c>
      <c r="T1111" s="0">
        <f>'Production Log'!M1111</f>
        <v/>
      </c>
      <c r="W1111" s="0" t="n"/>
    </row>
    <row r="1112">
      <c r="A1112" s="0">
        <f>'Production Log'!A1112</f>
        <v/>
      </c>
      <c r="B1112" s="0">
        <f>'Production Log'!B1112</f>
        <v/>
      </c>
      <c r="C1112" s="0">
        <f>'Production Log'!F1112</f>
        <v/>
      </c>
      <c r="D1112" s="0">
        <f>'Production Log'!W1112</f>
        <v/>
      </c>
      <c r="E1112" s="0">
        <f>'Production Log'!X1112</f>
        <v/>
      </c>
      <c r="F1112" s="0">
        <f>'Production Log'!Y1112</f>
        <v/>
      </c>
      <c r="G1112" s="0">
        <f>'Production Log'!Z1112</f>
        <v/>
      </c>
      <c r="H1112" s="0">
        <f>'Production Log'!C1112</f>
        <v/>
      </c>
      <c r="I1112" s="0">
        <f>IF(B1112="Sold", "yes", IF(LEN(F1112)&gt;1,IF(LEN(G1112)&gt;1,IF(LEN(E1112)&gt;1,IF(LEN(D1112)&gt;1,"yes","no"),"no"),"no") ,"no"))</f>
        <v/>
      </c>
      <c r="J1112" s="0">
        <f>IF(B1112="Issues","yes", IF(B1112="Cosmetic Issue", "yes", IF(B1112="Perf Issue", "yes","")))</f>
        <v/>
      </c>
      <c r="K1112" s="0">
        <f>IF(B1112="Dead", "yes","")</f>
        <v/>
      </c>
      <c r="L1112" s="0">
        <f>IF(K1112="yes", "Dead", IF(LEN(D1112)&lt;2,"Loose", (IF(B1112="Sold","Shipped",IF(I1112="yes","Assembled","Bonded")))))</f>
        <v/>
      </c>
      <c r="M1112" s="0">
        <f>if(L1112="Shipped",L1112, IF(L1112="Loose", L1112, if(J1112="yes", CONCATENATE("Pending ", L1112), IF(I1112="yes", IF(B1112="Internal", "Internal", L1112), IF(L1112="Bonded", L1112, CONCATENATE(L1112, " Bonded"))))))</f>
        <v/>
      </c>
      <c r="N1112" s="0">
        <f>if(len(C1112)&lt;2, "", if(H1112="yes", "certified", IF(ISERROR(SEARCH("TE",C1112)), "PMI", "TE")))</f>
        <v/>
      </c>
      <c r="O1112" s="0">
        <f>IF(L1112="Shipped",'Production Log'!K1112,"")</f>
        <v/>
      </c>
      <c r="P1112" s="0">
        <f>IF(ISERROR(SEARCH("Bonded", M1112)), CONCATENATE(M1112," ", N1112), M1112)</f>
        <v/>
      </c>
      <c r="Q1112" s="0" t="s">
        <v>250</v>
      </c>
      <c r="R1112" s="0">
        <f>'Production Log'!L1112</f>
        <v/>
      </c>
      <c r="T1112" s="0">
        <f>'Production Log'!M1112</f>
        <v/>
      </c>
      <c r="W1112" s="0" t="n"/>
    </row>
    <row r="1113">
      <c r="A1113" s="0">
        <f>'Production Log'!A1113</f>
        <v/>
      </c>
      <c r="B1113" s="0">
        <f>'Production Log'!B1113</f>
        <v/>
      </c>
      <c r="C1113" s="0">
        <f>'Production Log'!F1113</f>
        <v/>
      </c>
      <c r="D1113" s="0">
        <f>'Production Log'!W1113</f>
        <v/>
      </c>
      <c r="E1113" s="0">
        <f>'Production Log'!X1113</f>
        <v/>
      </c>
      <c r="F1113" s="0">
        <f>'Production Log'!Y1113</f>
        <v/>
      </c>
      <c r="G1113" s="0">
        <f>'Production Log'!Z1113</f>
        <v/>
      </c>
      <c r="H1113" s="0">
        <f>'Production Log'!C1113</f>
        <v/>
      </c>
      <c r="I1113" s="0">
        <f>IF(B1113="Sold", "yes", IF(LEN(F1113)&gt;1,IF(LEN(G1113)&gt;1,IF(LEN(E1113)&gt;1,IF(LEN(D1113)&gt;1,"yes","no"),"no"),"no") ,"no"))</f>
        <v/>
      </c>
      <c r="J1113" s="0">
        <f>IF(B1113="Issues","yes", IF(B1113="Cosmetic Issue", "yes", IF(B1113="Perf Issue", "yes","")))</f>
        <v/>
      </c>
      <c r="K1113" s="0">
        <f>IF(B1113="Dead", "yes","")</f>
        <v/>
      </c>
      <c r="L1113" s="0">
        <f>IF(K1113="yes", "Dead", IF(LEN(D1113)&lt;2,"Loose", (IF(B1113="Sold","Shipped",IF(I1113="yes","Assembled","Bonded")))))</f>
        <v/>
      </c>
      <c r="M1113" s="0">
        <f>if(L1113="Shipped",L1113, IF(L1113="Loose", L1113, if(J1113="yes", CONCATENATE("Pending ", L1113), IF(I1113="yes", IF(B1113="Internal", "Internal", L1113), IF(L1113="Bonded", L1113, CONCATENATE(L1113, " Bonded"))))))</f>
        <v/>
      </c>
      <c r="N1113" s="0">
        <f>if(len(C1113)&lt;2, "", if(H1113="yes", "certified", IF(ISERROR(SEARCH("TE",C1113)), "PMI", "TE")))</f>
        <v/>
      </c>
      <c r="O1113" s="0">
        <f>IF(L1113="Shipped",'Production Log'!K1113,"")</f>
        <v/>
      </c>
      <c r="P1113" s="0">
        <f>IF(ISERROR(SEARCH("Bonded", M1113)), CONCATENATE(M1113," ", N1113), M1113)</f>
        <v/>
      </c>
      <c r="Q1113" s="0" t="s">
        <v>250</v>
      </c>
      <c r="R1113" s="0">
        <f>'Production Log'!L1113</f>
        <v/>
      </c>
      <c r="T1113" s="0">
        <f>'Production Log'!M1113</f>
        <v/>
      </c>
      <c r="W1113" s="0" t="n"/>
    </row>
    <row r="1114">
      <c r="A1114" s="0">
        <f>'Production Log'!A1114</f>
        <v/>
      </c>
      <c r="B1114" s="0">
        <f>'Production Log'!B1114</f>
        <v/>
      </c>
      <c r="C1114" s="0">
        <f>'Production Log'!F1114</f>
        <v/>
      </c>
      <c r="D1114" s="0">
        <f>'Production Log'!W1114</f>
        <v/>
      </c>
      <c r="E1114" s="0">
        <f>'Production Log'!X1114</f>
        <v/>
      </c>
      <c r="F1114" s="0">
        <f>'Production Log'!Z1113</f>
        <v/>
      </c>
      <c r="G1114" s="0">
        <f>'Production Log'!Z1114</f>
        <v/>
      </c>
      <c r="H1114" s="0">
        <f>'Production Log'!C1114</f>
        <v/>
      </c>
      <c r="I1114" s="0">
        <f>IF(B1114="Sold", "yes", IF(LEN(F1114)&gt;1,IF(LEN(G1114)&gt;1,IF(LEN(E1114)&gt;1,IF(LEN(D1114)&gt;1,"yes","no"),"no"),"no") ,"no"))</f>
        <v/>
      </c>
      <c r="J1114" s="0">
        <f>IF(B1114="Issues","yes", IF(B1114="Cosmetic Issue", "yes", IF(B1114="Perf Issue", "yes","")))</f>
        <v/>
      </c>
      <c r="K1114" s="0">
        <f>IF(B1114="Dead", "yes","")</f>
        <v/>
      </c>
      <c r="L1114" s="0">
        <f>IF(K1114="yes", "Dead", IF(LEN(D1114)&lt;2,"Loose", (IF(B1114="Sold","Shipped",IF(I1114="yes","Assembled","Bonded")))))</f>
        <v/>
      </c>
      <c r="M1114" s="0">
        <f>if(L1114="Shipped",L1114, IF(L1114="Loose", L1114, if(J1114="yes", CONCATENATE("Pending ", L1114), IF(I1114="yes", IF(B1114="Internal", "Internal", L1114), IF(L1114="Bonded", L1114, CONCATENATE(L1114, " Bonded"))))))</f>
        <v/>
      </c>
      <c r="N1114" s="0">
        <f>if(len(C1114)&lt;2, "", if(H1114="yes", "certified", IF(ISERROR(SEARCH("TE",C1114)), "PMI", "TE")))</f>
        <v/>
      </c>
      <c r="O1114" s="0">
        <f>IF(L1114="Shipped",'Production Log'!K1114,"")</f>
        <v/>
      </c>
      <c r="P1114" s="0">
        <f>IF(ISERROR(SEARCH("Bonded", M1114)), CONCATENATE(M1114," ", N1114), M1114)</f>
        <v/>
      </c>
      <c r="Q1114" s="0" t="s">
        <v>251</v>
      </c>
      <c r="R1114" s="0">
        <f>'Production Log'!L1114</f>
        <v/>
      </c>
      <c r="T1114" s="0">
        <f>'Production Log'!M1114</f>
        <v/>
      </c>
      <c r="W1114" s="0" t="n"/>
    </row>
    <row r="1115">
      <c r="A1115" s="0">
        <f>'Production Log'!A1115</f>
        <v/>
      </c>
      <c r="B1115" s="0">
        <f>'Production Log'!B1115</f>
        <v/>
      </c>
      <c r="C1115" s="0">
        <f>'Production Log'!F1115</f>
        <v/>
      </c>
      <c r="D1115" s="0">
        <f>'Production Log'!W1115</f>
        <v/>
      </c>
      <c r="E1115" s="0">
        <f>'Production Log'!X1115</f>
        <v/>
      </c>
      <c r="F1115" s="0">
        <f>'Production Log'!Y1115</f>
        <v/>
      </c>
      <c r="G1115" s="0">
        <f>'Production Log'!Z1115</f>
        <v/>
      </c>
      <c r="H1115" s="0">
        <f>'Production Log'!C1115</f>
        <v/>
      </c>
      <c r="I1115" s="0">
        <f>IF(B1115="Sold", "yes", IF(LEN(F1115)&gt;1,IF(LEN(G1115)&gt;1,IF(LEN(E1115)&gt;1,IF(LEN(D1115)&gt;1,"yes","no"),"no"),"no") ,"no"))</f>
        <v/>
      </c>
      <c r="J1115" s="0">
        <f>IF(B1115="Issues","yes", IF(B1115="Cosmetic Issue", "yes", IF(B1115="Perf Issue", "yes","")))</f>
        <v/>
      </c>
      <c r="K1115" s="0">
        <f>IF(B1115="Dead", "yes","")</f>
        <v/>
      </c>
      <c r="L1115" s="0">
        <f>IF(K1115="yes", "Dead", IF(LEN(D1115)&lt;2,"Loose", (IF(B1115="Sold","Shipped",IF(I1115="yes","Assembled","Bonded")))))</f>
        <v/>
      </c>
      <c r="M1115" s="0">
        <f>if(L1115="Shipped",L1115, IF(L1115="Loose", L1115, if(J1115="yes", CONCATENATE("Pending ", L1115), IF(I1115="yes", IF(B1115="Internal", "Internal", L1115), IF(L1115="Bonded", L1115, CONCATENATE(L1115, " Bonded"))))))</f>
        <v/>
      </c>
      <c r="N1115" s="0">
        <f>if(len(C1115)&lt;2, "", if(H1115="yes", "certified", IF(ISERROR(SEARCH("TE",C1115)), "PMI", "TE")))</f>
        <v/>
      </c>
      <c r="O1115" s="0">
        <f>IF(L1115="Shipped",'Production Log'!K1115,"")</f>
        <v/>
      </c>
      <c r="P1115" s="0">
        <f>IF(ISERROR(SEARCH("Bonded", M1115)), CONCATENATE(M1115," ", N1115), M1115)</f>
        <v/>
      </c>
      <c r="Q1115" s="0" t="s">
        <v>251</v>
      </c>
      <c r="R1115" s="0">
        <f>'Production Log'!L1115</f>
        <v/>
      </c>
      <c r="T1115" s="0">
        <f>'Production Log'!M1115</f>
        <v/>
      </c>
      <c r="W1115" s="0" t="n"/>
    </row>
    <row r="1116">
      <c r="A1116" s="0">
        <f>'Production Log'!A1116</f>
        <v/>
      </c>
      <c r="B1116" s="0">
        <f>'Production Log'!B1116</f>
        <v/>
      </c>
      <c r="C1116" s="0">
        <f>'Production Log'!F1116</f>
        <v/>
      </c>
      <c r="D1116" s="0">
        <f>'Production Log'!W1116</f>
        <v/>
      </c>
      <c r="E1116" s="0">
        <f>'Production Log'!X1116</f>
        <v/>
      </c>
      <c r="F1116" s="0">
        <f>'Production Log'!Y1116</f>
        <v/>
      </c>
      <c r="G1116" s="0">
        <f>'Production Log'!Z1116</f>
        <v/>
      </c>
      <c r="H1116" s="0">
        <f>'Production Log'!C1116</f>
        <v/>
      </c>
      <c r="I1116" s="0">
        <f>IF(B1116="Sold", "yes", IF(LEN(F1116)&gt;1,IF(LEN(G1116)&gt;1,IF(LEN(E1116)&gt;1,IF(LEN(D1116)&gt;1,"yes","no"),"no"),"no") ,"no"))</f>
        <v/>
      </c>
      <c r="J1116" s="0">
        <f>IF(B1116="Issues","yes", IF(B1116="Cosmetic Issue", "yes", IF(B1116="Perf Issue", "yes","")))</f>
        <v/>
      </c>
      <c r="K1116" s="0">
        <f>IF(B1116="Dead", "yes","")</f>
        <v/>
      </c>
      <c r="L1116" s="0">
        <f>IF(K1116="yes", "Dead", IF(LEN(D1116)&lt;2,"Loose", (IF(B1116="Sold","Shipped",IF(I1116="yes","Assembled","Bonded")))))</f>
        <v/>
      </c>
      <c r="M1116" s="0">
        <f>if(L1116="Shipped",L1116, IF(L1116="Loose", L1116, if(J1116="yes", CONCATENATE("Pending ", L1116), IF(I1116="yes", IF(B1116="Internal", "Internal", L1116), IF(L1116="Bonded", L1116, CONCATENATE(L1116, " Bonded"))))))</f>
        <v/>
      </c>
      <c r="N1116" s="0">
        <f>if(len(C1116)&lt;2, "", if(H1116="yes", "certified", IF(ISERROR(SEARCH("TE",C1116)), "PMI", "TE")))</f>
        <v/>
      </c>
      <c r="O1116" s="0">
        <f>IF(L1116="Shipped",'Production Log'!K1116,"")</f>
        <v/>
      </c>
      <c r="P1116" s="0">
        <f>IF(ISERROR(SEARCH("Bonded", M1116)), CONCATENATE(M1116," ", N1116), M1116)</f>
        <v/>
      </c>
      <c r="Q1116" s="0" t="s">
        <v>251</v>
      </c>
      <c r="R1116" s="0">
        <f>'Production Log'!L1116</f>
        <v/>
      </c>
      <c r="T1116" s="0">
        <f>'Production Log'!M1116</f>
        <v/>
      </c>
      <c r="W1116" s="0" t="n"/>
    </row>
    <row r="1117">
      <c r="A1117" s="0">
        <f>'Production Log'!A1117</f>
        <v/>
      </c>
      <c r="B1117" s="0">
        <f>'Production Log'!B1117</f>
        <v/>
      </c>
      <c r="C1117" s="0">
        <f>'Production Log'!F1117</f>
        <v/>
      </c>
      <c r="D1117" s="0">
        <f>'Production Log'!W1117</f>
        <v/>
      </c>
      <c r="E1117" s="0">
        <f>'Production Log'!X1117</f>
        <v/>
      </c>
      <c r="F1117" s="0">
        <f>'Production Log'!Y1117</f>
        <v/>
      </c>
      <c r="G1117" s="0">
        <f>'Production Log'!Z1117</f>
        <v/>
      </c>
      <c r="H1117" s="0">
        <f>'Production Log'!C1117</f>
        <v/>
      </c>
      <c r="I1117" s="0">
        <f>IF(B1117="Sold", "yes", IF(LEN(F1117)&gt;1,IF(LEN(G1117)&gt;1,IF(LEN(E1117)&gt;1,IF(LEN(D1117)&gt;1,"yes","no"),"no"),"no") ,"no"))</f>
        <v/>
      </c>
      <c r="J1117" s="0">
        <f>IF(B1117="Issues","yes", IF(B1117="Cosmetic Issue", "yes", IF(B1117="Perf Issue", "yes","")))</f>
        <v/>
      </c>
      <c r="K1117" s="0">
        <f>IF(B1117="Dead", "yes","")</f>
        <v/>
      </c>
      <c r="L1117" s="0">
        <f>IF(K1117="yes", "Dead", IF(LEN(D1117)&lt;2,"Loose", (IF(B1117="Sold","Shipped",IF(I1117="yes","Assembled","Bonded")))))</f>
        <v/>
      </c>
      <c r="M1117" s="0">
        <f>if(L1117="Shipped",L1117, IF(L1117="Loose", L1117, if(J1117="yes", CONCATENATE("Pending ", L1117), IF(I1117="yes", IF(B1117="Internal", "Internal", L1117), IF(L1117="Bonded", L1117, CONCATENATE(L1117, " Bonded"))))))</f>
        <v/>
      </c>
      <c r="N1117" s="0">
        <f>if(len(C1117)&lt;2, "", if(H1117="yes", "certified", IF(ISERROR(SEARCH("TE",C1117)), "PMI", "TE")))</f>
        <v/>
      </c>
      <c r="O1117" s="0">
        <f>IF(L1117="Shipped",'Production Log'!K1117,"")</f>
        <v/>
      </c>
      <c r="P1117" s="0">
        <f>IF(ISERROR(SEARCH("Bonded", M1117)), CONCATENATE(M1117," ", N1117), M1117)</f>
        <v/>
      </c>
      <c r="Q1117" s="0" t="s">
        <v>251</v>
      </c>
      <c r="R1117" s="0">
        <f>'Production Log'!L1117</f>
        <v/>
      </c>
      <c r="T1117" s="0">
        <f>'Production Log'!M1117</f>
        <v/>
      </c>
      <c r="W1117" s="0" t="n"/>
    </row>
    <row r="1118">
      <c r="A1118" s="0">
        <f>'Production Log'!A1118</f>
        <v/>
      </c>
      <c r="B1118" s="0">
        <f>'Production Log'!B1118</f>
        <v/>
      </c>
      <c r="C1118" s="0">
        <f>'Production Log'!F1118</f>
        <v/>
      </c>
      <c r="D1118" s="0">
        <f>'Production Log'!W1118</f>
        <v/>
      </c>
      <c r="E1118" s="0">
        <f>'Production Log'!X1118</f>
        <v/>
      </c>
      <c r="F1118" s="0">
        <f>'Production Log'!Y1118</f>
        <v/>
      </c>
      <c r="G1118" s="0">
        <f>'Production Log'!Z1118</f>
        <v/>
      </c>
      <c r="H1118" s="0">
        <f>'Production Log'!C1118</f>
        <v/>
      </c>
      <c r="I1118" s="0">
        <f>IF(B1118="Sold", "yes", IF(LEN(F1118)&gt;1,IF(LEN(G1118)&gt;1,IF(LEN(E1118)&gt;1,IF(LEN(D1118)&gt;1,"yes","no"),"no"),"no") ,"no"))</f>
        <v/>
      </c>
      <c r="J1118" s="0">
        <f>IF(B1118="Issues","yes", IF(B1118="Cosmetic Issue", "yes", IF(B1118="Perf Issue", "yes","")))</f>
        <v/>
      </c>
      <c r="K1118" s="0">
        <f>IF(B1118="Dead", "yes","")</f>
        <v/>
      </c>
      <c r="L1118" s="0">
        <f>IF(K1118="yes", "Dead", IF(LEN(D1118)&lt;2,"Loose", (IF(B1118="Sold","Shipped",IF(I1118="yes","Assembled","Bonded")))))</f>
        <v/>
      </c>
      <c r="M1118" s="0">
        <f>if(L1118="Shipped",L1118, IF(L1118="Loose", L1118, if(J1118="yes", CONCATENATE("Pending ", L1118), IF(I1118="yes", IF(B1118="Internal", "Internal", L1118), IF(L1118="Bonded", L1118, CONCATENATE(L1118, " Bonded"))))))</f>
        <v/>
      </c>
      <c r="N1118" s="0">
        <f>if(len(C1118)&lt;2, "", if(H1118="yes", "certified", IF(ISERROR(SEARCH("TE",C1118)), "PMI", "TE")))</f>
        <v/>
      </c>
      <c r="O1118" s="0">
        <f>IF(L1118="Shipped",'Production Log'!K1118,"")</f>
        <v/>
      </c>
      <c r="P1118" s="0">
        <f>IF(ISERROR(SEARCH("Bonded", M1118)), CONCATENATE(M1118," ", N1118), M1118)</f>
        <v/>
      </c>
      <c r="Q1118" s="0" t="s">
        <v>251</v>
      </c>
      <c r="R1118" s="0">
        <f>'Production Log'!L1118</f>
        <v/>
      </c>
      <c r="T1118" s="0">
        <f>'Production Log'!M1118</f>
        <v/>
      </c>
      <c r="W1118" s="0" t="n"/>
    </row>
    <row r="1119">
      <c r="A1119" s="0">
        <f>'Production Log'!A1119</f>
        <v/>
      </c>
      <c r="B1119" s="0">
        <f>'Production Log'!B1119</f>
        <v/>
      </c>
      <c r="C1119" s="0">
        <f>'Production Log'!F1119</f>
        <v/>
      </c>
      <c r="D1119" s="0">
        <f>'Production Log'!W1119</f>
        <v/>
      </c>
      <c r="E1119" s="0">
        <f>'Production Log'!X1119</f>
        <v/>
      </c>
      <c r="F1119" s="0">
        <f>'Production Log'!Y1119</f>
        <v/>
      </c>
      <c r="G1119" s="0">
        <f>'Production Log'!Z1119</f>
        <v/>
      </c>
      <c r="H1119" s="0">
        <f>'Production Log'!C1119</f>
        <v/>
      </c>
      <c r="I1119" s="0">
        <f>IF(B1119="Sold", "yes", IF(LEN(F1119)&gt;1,IF(LEN(G1119)&gt;1,IF(LEN(E1119)&gt;1,IF(LEN(D1119)&gt;1,"yes","no"),"no"),"no") ,"no"))</f>
        <v/>
      </c>
      <c r="J1119" s="0">
        <f>IF(B1119="Issues","yes", IF(B1119="Cosmetic Issue", "yes", IF(B1119="Perf Issue", "yes","")))</f>
        <v/>
      </c>
      <c r="K1119" s="0">
        <f>IF(B1119="Dead", "yes","")</f>
        <v/>
      </c>
      <c r="L1119" s="0">
        <f>IF(K1119="yes", "Dead", IF(LEN(D1119)&lt;2,"Loose", (IF(B1119="Sold","Shipped",IF(I1119="yes","Assembled","Bonded")))))</f>
        <v/>
      </c>
      <c r="M1119" s="0">
        <f>if(L1119="Shipped",L1119, IF(L1119="Loose", L1119, if(J1119="yes", CONCATENATE("Pending ", L1119), IF(I1119="yes", IF(B1119="Internal", "Internal", L1119), IF(L1119="Bonded", L1119, CONCATENATE(L1119, " Bonded"))))))</f>
        <v/>
      </c>
      <c r="N1119" s="0">
        <f>if(len(C1119)&lt;2, "", if(H1119="yes", "certified", IF(ISERROR(SEARCH("TE",C1119)), "PMI", "TE")))</f>
        <v/>
      </c>
      <c r="O1119" s="0">
        <f>IF(L1119="Shipped",'Production Log'!K1119,"")</f>
        <v/>
      </c>
      <c r="P1119" s="0">
        <f>IF(ISERROR(SEARCH("Bonded", M1119)), CONCATENATE(M1119," ", N1119), M1119)</f>
        <v/>
      </c>
      <c r="Q1119" s="0" t="s">
        <v>251</v>
      </c>
      <c r="R1119" s="0">
        <f>'Production Log'!L1119</f>
        <v/>
      </c>
      <c r="T1119" s="0">
        <f>'Production Log'!M1119</f>
        <v/>
      </c>
      <c r="W1119" s="0" t="n"/>
    </row>
    <row r="1120">
      <c r="A1120" s="0">
        <f>'Production Log'!A1120</f>
        <v/>
      </c>
      <c r="B1120" s="0">
        <f>'Production Log'!B1120</f>
        <v/>
      </c>
      <c r="C1120" s="0">
        <f>'Production Log'!F1120</f>
        <v/>
      </c>
      <c r="D1120" s="0">
        <f>'Production Log'!W1120</f>
        <v/>
      </c>
      <c r="E1120" s="0">
        <f>'Production Log'!X1120</f>
        <v/>
      </c>
      <c r="F1120" s="0">
        <f>'Production Log'!Y1120</f>
        <v/>
      </c>
      <c r="G1120" s="0">
        <f>'Production Log'!Z1120</f>
        <v/>
      </c>
      <c r="H1120" s="0">
        <f>'Production Log'!C1120</f>
        <v/>
      </c>
      <c r="I1120" s="0">
        <f>IF(B1120="Sold", "yes", IF(LEN(F1120)&gt;1,IF(LEN(G1120)&gt;1,IF(LEN(E1120)&gt;1,IF(LEN(D1120)&gt;1,"yes","no"),"no"),"no") ,"no"))</f>
        <v/>
      </c>
      <c r="J1120" s="0">
        <f>IF(B1120="Issues","yes", IF(B1120="Cosmetic Issue", "yes", IF(B1120="Perf Issue", "yes","")))</f>
        <v/>
      </c>
      <c r="K1120" s="0">
        <f>IF(B1120="Dead", "yes","")</f>
        <v/>
      </c>
      <c r="L1120" s="0">
        <f>IF(K1120="yes", "Dead", IF(LEN(D1120)&lt;2,"Loose", (IF(B1120="Sold","Shipped",IF(I1120="yes","Assembled","Bonded")))))</f>
        <v/>
      </c>
      <c r="M1120" s="0">
        <f>if(L1120="Shipped",L1120, IF(L1120="Loose", L1120, if(J1120="yes", CONCATENATE("Pending ", L1120), IF(I1120="yes", IF(B1120="Internal", "Internal", L1120), IF(L1120="Bonded", L1120, CONCATENATE(L1120, " Bonded"))))))</f>
        <v/>
      </c>
      <c r="N1120" s="0">
        <f>if(len(C1120)&lt;2, "", if(H1120="yes", "certified", IF(ISERROR(SEARCH("TE",C1120)), "PMI", "TE")))</f>
        <v/>
      </c>
      <c r="O1120" s="0">
        <f>IF(L1120="Shipped",'Production Log'!K1120,"")</f>
        <v/>
      </c>
      <c r="P1120" s="0">
        <f>IF(ISERROR(SEARCH("Bonded", M1120)), CONCATENATE(M1120," ", N1120), M1120)</f>
        <v/>
      </c>
      <c r="Q1120" s="0" t="s">
        <v>251</v>
      </c>
      <c r="R1120" s="0">
        <f>'Production Log'!L1120</f>
        <v/>
      </c>
      <c r="T1120" s="0">
        <f>'Production Log'!M1120</f>
        <v/>
      </c>
      <c r="W1120" s="0" t="n"/>
    </row>
    <row r="1121">
      <c r="A1121" s="0">
        <f>'Production Log'!A1121</f>
        <v/>
      </c>
      <c r="B1121" s="0">
        <f>'Production Log'!B1121</f>
        <v/>
      </c>
      <c r="C1121" s="0">
        <f>'Production Log'!F1121</f>
        <v/>
      </c>
      <c r="D1121" s="0">
        <f>'Production Log'!W1121</f>
        <v/>
      </c>
      <c r="E1121" s="0">
        <f>'Production Log'!X1121</f>
        <v/>
      </c>
      <c r="F1121" s="0">
        <f>'Production Log'!Y1121</f>
        <v/>
      </c>
      <c r="G1121" s="0">
        <f>'Production Log'!Z1121</f>
        <v/>
      </c>
      <c r="H1121" s="0">
        <f>'Production Log'!C1121</f>
        <v/>
      </c>
      <c r="I1121" s="0">
        <f>IF(B1121="Sold", "yes", IF(LEN(F1121)&gt;1,IF(LEN(G1121)&gt;1,IF(LEN(E1121)&gt;1,IF(LEN(D1121)&gt;1,"yes","no"),"no"),"no") ,"no"))</f>
        <v/>
      </c>
      <c r="J1121" s="0">
        <f>IF(B1121="Issues","yes", IF(B1121="Cosmetic Issue", "yes", IF(B1121="Perf Issue", "yes","")))</f>
        <v/>
      </c>
      <c r="K1121" s="0">
        <f>IF(B1121="Dead", "yes","")</f>
        <v/>
      </c>
      <c r="L1121" s="0">
        <f>IF(K1121="yes", "Dead", IF(LEN(D1121)&lt;2,"Loose", (IF(B1121="Sold","Shipped",IF(I1121="yes","Assembled","Bonded")))))</f>
        <v/>
      </c>
      <c r="M1121" s="0">
        <f>if(L1121="Shipped",L1121, IF(L1121="Loose", L1121, if(J1121="yes", CONCATENATE("Pending ", L1121), IF(I1121="yes", IF(B1121="Internal", "Internal", L1121), IF(L1121="Bonded", L1121, CONCATENATE(L1121, " Bonded"))))))</f>
        <v/>
      </c>
      <c r="N1121" s="0">
        <f>if(len(C1121)&lt;2, "", if(H1121="yes", "certified", IF(ISERROR(SEARCH("TE",C1121)), "PMI", "TE")))</f>
        <v/>
      </c>
      <c r="O1121" s="0">
        <f>IF(L1121="Shipped",'Production Log'!K1121,"")</f>
        <v/>
      </c>
      <c r="P1121" s="0">
        <f>IF(ISERROR(SEARCH("Bonded", M1121)), CONCATENATE(M1121," ", N1121), M1121)</f>
        <v/>
      </c>
      <c r="Q1121" s="0" t="s">
        <v>251</v>
      </c>
      <c r="R1121" s="0">
        <f>'Production Log'!L1121</f>
        <v/>
      </c>
      <c r="T1121" s="0">
        <f>'Production Log'!M1121</f>
        <v/>
      </c>
      <c r="W1121" s="0" t="n"/>
    </row>
    <row r="1122">
      <c r="A1122" s="0">
        <f>'Production Log'!A1122</f>
        <v/>
      </c>
      <c r="B1122" s="0">
        <f>'Production Log'!B1122</f>
        <v/>
      </c>
      <c r="C1122" s="0">
        <f>'Production Log'!F1122</f>
        <v/>
      </c>
      <c r="D1122" s="0">
        <f>'Production Log'!W1122</f>
        <v/>
      </c>
      <c r="E1122" s="0">
        <f>'Production Log'!X1122</f>
        <v/>
      </c>
      <c r="F1122" s="0">
        <f>'Production Log'!Y1122</f>
        <v/>
      </c>
      <c r="G1122" s="0">
        <f>'Production Log'!Z1122</f>
        <v/>
      </c>
      <c r="H1122" s="0">
        <f>'Production Log'!C1122</f>
        <v/>
      </c>
      <c r="I1122" s="0">
        <f>IF(B1122="Sold", "yes", IF(LEN(F1122)&gt;1,IF(LEN(G1122)&gt;1,IF(LEN(E1122)&gt;1,IF(LEN(D1122)&gt;1,"yes","no"),"no"),"no") ,"no"))</f>
        <v/>
      </c>
      <c r="J1122" s="0">
        <f>IF(B1122="Issues","yes", IF(B1122="Cosmetic Issue", "yes", IF(B1122="Perf Issue", "yes","")))</f>
        <v/>
      </c>
      <c r="K1122" s="0">
        <f>IF(B1122="Dead", "yes","")</f>
        <v/>
      </c>
      <c r="L1122" s="0">
        <f>IF(K1122="yes", "Dead", IF(LEN(D1122)&lt;2,"Loose", (IF(B1122="Sold","Shipped",IF(I1122="yes","Assembled","Bonded")))))</f>
        <v/>
      </c>
      <c r="M1122" s="0">
        <f>if(L1122="Shipped",L1122, IF(L1122="Loose", L1122, if(J1122="yes", CONCATENATE("Pending ", L1122), IF(I1122="yes", IF(B1122="Internal", "Internal", L1122), IF(L1122="Bonded", L1122, CONCATENATE(L1122, " Bonded"))))))</f>
        <v/>
      </c>
      <c r="N1122" s="0">
        <f>if(len(C1122)&lt;2, "", if(H1122="yes", "certified", IF(ISERROR(SEARCH("TE",C1122)), "PMI", "TE")))</f>
        <v/>
      </c>
      <c r="O1122" s="0">
        <f>IF(L1122="Shipped",'Production Log'!K1122,"")</f>
        <v/>
      </c>
      <c r="P1122" s="0">
        <f>IF(ISERROR(SEARCH("Bonded", M1122)), CONCATENATE(M1122," ", N1122), M1122)</f>
        <v/>
      </c>
      <c r="Q1122" s="0" t="s">
        <v>251</v>
      </c>
      <c r="R1122" s="0">
        <f>'Production Log'!L1122</f>
        <v/>
      </c>
      <c r="T1122" s="0">
        <f>'Production Log'!M1122</f>
        <v/>
      </c>
      <c r="W1122" s="0" t="n"/>
    </row>
    <row r="1123">
      <c r="A1123" s="0">
        <f>'Production Log'!A1123</f>
        <v/>
      </c>
      <c r="B1123" s="0">
        <f>'Production Log'!B1123</f>
        <v/>
      </c>
      <c r="C1123" s="0">
        <f>'Production Log'!F1123</f>
        <v/>
      </c>
      <c r="D1123" s="0">
        <f>'Production Log'!W1123</f>
        <v/>
      </c>
      <c r="E1123" s="0">
        <f>'Production Log'!X1123</f>
        <v/>
      </c>
      <c r="F1123" s="0">
        <f>'Production Log'!Y1123</f>
        <v/>
      </c>
      <c r="G1123" s="0">
        <f>'Production Log'!Z1123</f>
        <v/>
      </c>
      <c r="H1123" s="0">
        <f>'Production Log'!C1123</f>
        <v/>
      </c>
      <c r="I1123" s="0">
        <f>IF(B1123="Sold", "yes", IF(LEN(F1123)&gt;1,IF(LEN(G1123)&gt;1,IF(LEN(E1123)&gt;1,IF(LEN(D1123)&gt;1,"yes","no"),"no"),"no") ,"no"))</f>
        <v/>
      </c>
      <c r="J1123" s="0">
        <f>IF(B1123="Issues","yes", IF(B1123="Cosmetic Issue", "yes", IF(B1123="Perf Issue", "yes","")))</f>
        <v/>
      </c>
      <c r="K1123" s="0">
        <f>IF(B1123="Dead", "yes","")</f>
        <v/>
      </c>
      <c r="L1123" s="0">
        <f>IF(K1123="yes", "Dead", IF(LEN(D1123)&lt;2,"Loose", (IF(B1123="Sold","Shipped",IF(I1123="yes","Assembled","Bonded")))))</f>
        <v/>
      </c>
      <c r="M1123" s="0">
        <f>if(L1123="Shipped",L1123, IF(L1123="Loose", L1123, if(J1123="yes", CONCATENATE("Pending ", L1123), IF(I1123="yes", IF(B1123="Internal", "Internal", L1123), IF(L1123="Bonded", L1123, CONCATENATE(L1123, " Bonded"))))))</f>
        <v/>
      </c>
      <c r="N1123" s="0">
        <f>if(len(C1123)&lt;2, "", if(H1123="yes", "certified", IF(ISERROR(SEARCH("TE",C1123)), "PMI", "TE")))</f>
        <v/>
      </c>
      <c r="O1123" s="0">
        <f>IF(L1123="Shipped",'Production Log'!K1123,"")</f>
        <v/>
      </c>
      <c r="P1123" s="0">
        <f>IF(ISERROR(SEARCH("Bonded", M1123)), CONCATENATE(M1123," ", N1123), M1123)</f>
        <v/>
      </c>
      <c r="Q1123" s="0" t="s">
        <v>251</v>
      </c>
      <c r="R1123" s="0">
        <f>'Production Log'!L1123</f>
        <v/>
      </c>
      <c r="T1123" s="0">
        <f>'Production Log'!M1123</f>
        <v/>
      </c>
      <c r="W1123" s="0" t="n"/>
    </row>
    <row r="1124">
      <c r="A1124" s="0">
        <f>'Production Log'!A1124</f>
        <v/>
      </c>
      <c r="B1124" s="0">
        <f>'Production Log'!B1124</f>
        <v/>
      </c>
      <c r="C1124" s="0">
        <f>'Production Log'!F1124</f>
        <v/>
      </c>
      <c r="D1124" s="0">
        <f>'Production Log'!W1124</f>
        <v/>
      </c>
      <c r="E1124" s="0">
        <f>'Production Log'!X1124</f>
        <v/>
      </c>
      <c r="F1124" s="0">
        <f>'Production Log'!Y1124</f>
        <v/>
      </c>
      <c r="G1124" s="0">
        <f>'Production Log'!Z1124</f>
        <v/>
      </c>
      <c r="H1124" s="0">
        <f>'Production Log'!C1124</f>
        <v/>
      </c>
      <c r="I1124" s="0">
        <f>IF(B1124="Sold", "yes", IF(LEN(F1124)&gt;1,IF(LEN(G1124)&gt;1,IF(LEN(E1124)&gt;1,IF(LEN(D1124)&gt;1,"yes","no"),"no"),"no") ,"no"))</f>
        <v/>
      </c>
      <c r="J1124" s="0">
        <f>IF(B1124="Issues","yes", IF(B1124="Cosmetic Issue", "yes", IF(B1124="Perf Issue", "yes","")))</f>
        <v/>
      </c>
      <c r="K1124" s="0">
        <f>IF(B1124="Dead", "yes","")</f>
        <v/>
      </c>
      <c r="L1124" s="0">
        <f>IF(K1124="yes", "Dead", IF(LEN(D1124)&lt;2,"Loose", (IF(B1124="Sold","Shipped",IF(I1124="yes","Assembled","Bonded")))))</f>
        <v/>
      </c>
      <c r="M1124" s="0">
        <f>if(L1124="Shipped",L1124, IF(L1124="Loose", L1124, if(J1124="yes", CONCATENATE("Pending ", L1124), IF(I1124="yes", IF(B1124="Internal", "Internal", L1124), IF(L1124="Bonded", L1124, CONCATENATE(L1124, " Bonded"))))))</f>
        <v/>
      </c>
      <c r="N1124" s="0">
        <f>if(len(C1124)&lt;2, "", if(H1124="yes", "certified", IF(ISERROR(SEARCH("TE",C1124)), "PMI", "TE")))</f>
        <v/>
      </c>
      <c r="O1124" s="0">
        <f>IF(L1124="Shipped",'Production Log'!K1124,"")</f>
        <v/>
      </c>
      <c r="P1124" s="0">
        <f>IF(ISERROR(SEARCH("Bonded", M1124)), CONCATENATE(M1124," ", N1124), M1124)</f>
        <v/>
      </c>
      <c r="Q1124" s="0" t="s">
        <v>251</v>
      </c>
      <c r="R1124" s="0">
        <f>'Production Log'!L1124</f>
        <v/>
      </c>
      <c r="T1124" s="0">
        <f>'Production Log'!M1124</f>
        <v/>
      </c>
      <c r="W1124" s="0" t="n"/>
    </row>
    <row r="1125">
      <c r="A1125" s="0">
        <f>'Production Log'!A1125</f>
        <v/>
      </c>
      <c r="B1125" s="0">
        <f>'Production Log'!B1125</f>
        <v/>
      </c>
      <c r="C1125" s="0">
        <f>'Production Log'!F1125</f>
        <v/>
      </c>
      <c r="D1125" s="0">
        <f>'Production Log'!W1125</f>
        <v/>
      </c>
      <c r="E1125" s="0">
        <f>'Production Log'!X1125</f>
        <v/>
      </c>
      <c r="F1125" s="0">
        <f>'Production Log'!Y1125</f>
        <v/>
      </c>
      <c r="G1125" s="0">
        <f>'Production Log'!Z1125</f>
        <v/>
      </c>
      <c r="H1125" s="0">
        <f>'Production Log'!C1125</f>
        <v/>
      </c>
      <c r="I1125" s="0">
        <f>IF(B1125="Sold", "yes", IF(LEN(F1125)&gt;1,IF(LEN(G1125)&gt;1,IF(LEN(E1125)&gt;1,IF(LEN(D1125)&gt;1,"yes","no"),"no"),"no") ,"no"))</f>
        <v/>
      </c>
      <c r="J1125" s="0">
        <f>IF(B1125="Issues","yes", IF(B1125="Cosmetic Issue", "yes", IF(B1125="Perf Issue", "yes","")))</f>
        <v/>
      </c>
      <c r="K1125" s="0">
        <f>IF(B1125="Dead", "yes","")</f>
        <v/>
      </c>
      <c r="L1125" s="0">
        <f>IF(K1125="yes", "Dead", IF(LEN(D1125)&lt;2,"Loose", (IF(B1125="Sold","Shipped",IF(I1125="yes","Assembled","Bonded")))))</f>
        <v/>
      </c>
      <c r="M1125" s="0">
        <f>if(L1125="Shipped",L1125, IF(L1125="Loose", L1125, if(J1125="yes", CONCATENATE("Pending ", L1125), IF(I1125="yes", IF(B1125="Internal", "Internal", L1125), IF(L1125="Bonded", L1125, CONCATENATE(L1125, " Bonded"))))))</f>
        <v/>
      </c>
      <c r="N1125" s="0">
        <f>if(len(C1125)&lt;2, "", if(H1125="yes", "certified", IF(ISERROR(SEARCH("TE",C1125)), "PMI", "TE")))</f>
        <v/>
      </c>
      <c r="O1125" s="0">
        <f>IF(L1125="Shipped",'Production Log'!K1125,"")</f>
        <v/>
      </c>
      <c r="P1125" s="0">
        <f>IF(ISERROR(SEARCH("Bonded", M1125)), CONCATENATE(M1125," ", N1125), M1125)</f>
        <v/>
      </c>
      <c r="Q1125" s="0" t="s">
        <v>251</v>
      </c>
      <c r="R1125" s="0">
        <f>'Production Log'!L1125</f>
        <v/>
      </c>
      <c r="T1125" s="0">
        <f>'Production Log'!M1125</f>
        <v/>
      </c>
      <c r="W1125" s="0" t="n"/>
    </row>
    <row r="1126">
      <c r="A1126" s="0">
        <f>'Production Log'!A1126</f>
        <v/>
      </c>
      <c r="B1126" s="0">
        <f>'Production Log'!B1126</f>
        <v/>
      </c>
      <c r="C1126" s="0">
        <f>'Production Log'!F1126</f>
        <v/>
      </c>
      <c r="D1126" s="0">
        <f>'Production Log'!W1126</f>
        <v/>
      </c>
      <c r="E1126" s="0">
        <f>'Production Log'!X1126</f>
        <v/>
      </c>
      <c r="F1126" s="0">
        <f>'Production Log'!Y1126</f>
        <v/>
      </c>
      <c r="G1126" s="0">
        <f>'Production Log'!Z1126</f>
        <v/>
      </c>
      <c r="H1126" s="0">
        <f>'Production Log'!C1126</f>
        <v/>
      </c>
      <c r="I1126" s="0">
        <f>IF(B1126="Sold", "yes", IF(LEN(F1126)&gt;1,IF(LEN(G1126)&gt;1,IF(LEN(E1126)&gt;1,IF(LEN(D1126)&gt;1,"yes","no"),"no"),"no") ,"no"))</f>
        <v/>
      </c>
      <c r="J1126" s="0">
        <f>IF(B1126="Issues","yes", IF(B1126="Cosmetic Issue", "yes", IF(B1126="Perf Issue", "yes","")))</f>
        <v/>
      </c>
      <c r="K1126" s="0">
        <f>IF(B1126="Dead", "yes","")</f>
        <v/>
      </c>
      <c r="L1126" s="0">
        <f>IF(K1126="yes", "Dead", IF(LEN(D1126)&lt;2,"Loose", (IF(B1126="Sold","Shipped",IF(I1126="yes","Assembled","Bonded")))))</f>
        <v/>
      </c>
      <c r="M1126" s="0">
        <f>if(L1126="Shipped",L1126, IF(L1126="Loose", L1126, if(J1126="yes", CONCATENATE("Pending ", L1126), IF(I1126="yes", IF(B1126="Internal", "Internal", L1126), IF(L1126="Bonded", L1126, CONCATENATE(L1126, " Bonded"))))))</f>
        <v/>
      </c>
      <c r="N1126" s="0">
        <f>if(len(C1126)&lt;2, "", if(H1126="yes", "certified", IF(ISERROR(SEARCH("TE",C1126)), "PMI", "TE")))</f>
        <v/>
      </c>
      <c r="O1126" s="0">
        <f>IF(L1126="Shipped",'Production Log'!K1126,"")</f>
        <v/>
      </c>
      <c r="P1126" s="0">
        <f>IF(ISERROR(SEARCH("Bonded", M1126)), CONCATENATE(M1126," ", N1126), M1126)</f>
        <v/>
      </c>
      <c r="Q1126" s="0" t="s">
        <v>251</v>
      </c>
      <c r="R1126" s="0">
        <f>'Production Log'!L1126</f>
        <v/>
      </c>
      <c r="T1126" s="0">
        <f>'Production Log'!M1126</f>
        <v/>
      </c>
      <c r="W1126" s="0" t="n"/>
    </row>
    <row r="1127">
      <c r="A1127" s="0">
        <f>'Production Log'!A1127</f>
        <v/>
      </c>
      <c r="B1127" s="0">
        <f>'Production Log'!B1127</f>
        <v/>
      </c>
      <c r="C1127" s="0">
        <f>'Production Log'!F1127</f>
        <v/>
      </c>
      <c r="D1127" s="0">
        <f>'Production Log'!W1127</f>
        <v/>
      </c>
      <c r="E1127" s="0">
        <f>'Production Log'!X1127</f>
        <v/>
      </c>
      <c r="F1127" s="0">
        <f>'Production Log'!Y1127</f>
        <v/>
      </c>
      <c r="G1127" s="0">
        <f>'Production Log'!Z1127</f>
        <v/>
      </c>
      <c r="H1127" s="0">
        <f>'Production Log'!C1127</f>
        <v/>
      </c>
      <c r="I1127" s="0">
        <f>IF(B1127="Sold", "yes", IF(LEN(F1127)&gt;1,IF(LEN(G1127)&gt;1,IF(LEN(E1127)&gt;1,IF(LEN(D1127)&gt;1,"yes","no"),"no"),"no") ,"no"))</f>
        <v/>
      </c>
      <c r="J1127" s="0">
        <f>IF(B1127="Issues","yes", IF(B1127="Cosmetic Issue", "yes", IF(B1127="Perf Issue", "yes","")))</f>
        <v/>
      </c>
      <c r="K1127" s="0">
        <f>IF(B1127="Dead", "yes","")</f>
        <v/>
      </c>
      <c r="L1127" s="0">
        <f>IF(K1127="yes", "Dead", IF(LEN(D1127)&lt;2,"Loose", (IF(B1127="Sold","Shipped",IF(I1127="yes","Assembled","Bonded")))))</f>
        <v/>
      </c>
      <c r="M1127" s="0">
        <f>if(L1127="Shipped",L1127, IF(L1127="Loose", L1127, if(J1127="yes", CONCATENATE("Pending ", L1127), IF(I1127="yes", IF(B1127="Internal", "Internal", L1127), IF(L1127="Bonded", L1127, CONCATENATE(L1127, " Bonded"))))))</f>
        <v/>
      </c>
      <c r="N1127" s="0">
        <f>if(len(C1127)&lt;2, "", if(H1127="yes", "certified", IF(ISERROR(SEARCH("TE",C1127)), "PMI", "TE")))</f>
        <v/>
      </c>
      <c r="O1127" s="0">
        <f>IF(L1127="Shipped",'Production Log'!K1127,"")</f>
        <v/>
      </c>
      <c r="P1127" s="0">
        <f>IF(ISERROR(SEARCH("Bonded", M1127)), CONCATENATE(M1127," ", N1127), M1127)</f>
        <v/>
      </c>
      <c r="Q1127" s="0" t="s">
        <v>251</v>
      </c>
      <c r="R1127" s="0">
        <f>'Production Log'!L1127</f>
        <v/>
      </c>
      <c r="T1127" s="0">
        <f>'Production Log'!M1127</f>
        <v/>
      </c>
      <c r="W1127" s="0" t="n"/>
    </row>
    <row r="1128">
      <c r="A1128" s="0">
        <f>'Production Log'!A1128</f>
        <v/>
      </c>
      <c r="B1128" s="0">
        <f>'Production Log'!B1128</f>
        <v/>
      </c>
      <c r="C1128" s="0">
        <f>'Production Log'!F1128</f>
        <v/>
      </c>
      <c r="D1128" s="0">
        <f>'Production Log'!W1128</f>
        <v/>
      </c>
      <c r="E1128" s="0">
        <f>'Production Log'!X1128</f>
        <v/>
      </c>
      <c r="F1128" s="0">
        <f>'Production Log'!Y1128</f>
        <v/>
      </c>
      <c r="G1128" s="0">
        <f>'Production Log'!Z1128</f>
        <v/>
      </c>
      <c r="H1128" s="0">
        <f>'Production Log'!C1128</f>
        <v/>
      </c>
      <c r="I1128" s="0">
        <f>IF(B1128="Sold", "yes", IF(LEN(F1128)&gt;1,IF(LEN(G1128)&gt;1,IF(LEN(E1128)&gt;1,IF(LEN(D1128)&gt;1,"yes","no"),"no"),"no") ,"no"))</f>
        <v/>
      </c>
      <c r="J1128" s="0">
        <f>IF(B1128="Issues","yes", IF(B1128="Cosmetic Issue", "yes", IF(B1128="Perf Issue", "yes","")))</f>
        <v/>
      </c>
      <c r="K1128" s="0">
        <f>IF(B1128="Dead", "yes","")</f>
        <v/>
      </c>
      <c r="L1128" s="0">
        <f>IF(K1128="yes", "Dead", IF(LEN(D1128)&lt;2,"Loose", (IF(B1128="Sold","Shipped",IF(I1128="yes","Assembled","Bonded")))))</f>
        <v/>
      </c>
      <c r="M1128" s="0">
        <f>if(L1128="Shipped",L1128, IF(L1128="Loose", L1128, if(J1128="yes", CONCATENATE("Pending ", L1128), IF(I1128="yes", IF(B1128="Internal", "Internal", L1128), IF(L1128="Bonded", L1128, CONCATENATE(L1128, " Bonded"))))))</f>
        <v/>
      </c>
      <c r="N1128" s="0">
        <f>if(len(C1128)&lt;2, "", if(H1128="yes", "certified", IF(ISERROR(SEARCH("TE",C1128)), "PMI", "TE")))</f>
        <v/>
      </c>
      <c r="O1128" s="0">
        <f>IF(L1128="Shipped",'Production Log'!K1128,"")</f>
        <v/>
      </c>
      <c r="P1128" s="0">
        <f>IF(ISERROR(SEARCH("Bonded", M1128)), CONCATENATE(M1128," ", N1128), M1128)</f>
        <v/>
      </c>
      <c r="Q1128" s="0" t="s">
        <v>251</v>
      </c>
      <c r="R1128" s="0">
        <f>'Production Log'!L1128</f>
        <v/>
      </c>
      <c r="T1128" s="0">
        <f>'Production Log'!M1128</f>
        <v/>
      </c>
      <c r="W1128" s="0" t="n"/>
    </row>
    <row r="1129">
      <c r="A1129" s="0">
        <f>'Production Log'!A1129</f>
        <v/>
      </c>
      <c r="B1129" s="0">
        <f>'Production Log'!B1129</f>
        <v/>
      </c>
      <c r="C1129" s="0">
        <f>'Production Log'!F1129</f>
        <v/>
      </c>
      <c r="D1129" s="0">
        <f>'Production Log'!W1129</f>
        <v/>
      </c>
      <c r="E1129" s="0">
        <f>'Production Log'!X1129</f>
        <v/>
      </c>
      <c r="F1129" s="0">
        <f>'Production Log'!Y1129</f>
        <v/>
      </c>
      <c r="G1129" s="0">
        <f>'Production Log'!Z1129</f>
        <v/>
      </c>
      <c r="H1129" s="0">
        <f>'Production Log'!C1129</f>
        <v/>
      </c>
      <c r="I1129" s="0">
        <f>IF(B1129="Sold", "yes", IF(LEN(F1129)&gt;1,IF(LEN(G1129)&gt;1,IF(LEN(E1129)&gt;1,IF(LEN(D1129)&gt;1,"yes","no"),"no"),"no") ,"no"))</f>
        <v/>
      </c>
      <c r="J1129" s="0">
        <f>IF(B1129="Issues","yes", IF(B1129="Cosmetic Issue", "yes", IF(B1129="Perf Issue", "yes","")))</f>
        <v/>
      </c>
      <c r="K1129" s="0">
        <f>IF(B1129="Dead", "yes","")</f>
        <v/>
      </c>
      <c r="L1129" s="0">
        <f>IF(K1129="yes", "Dead", IF(LEN(D1129)&lt;2,"Loose", (IF(B1129="Sold","Shipped",IF(I1129="yes","Assembled","Bonded")))))</f>
        <v/>
      </c>
      <c r="M1129" s="0">
        <f>if(L1129="Shipped",L1129, IF(L1129="Loose", L1129, if(J1129="yes", CONCATENATE("Pending ", L1129), IF(I1129="yes", IF(B1129="Internal", "Internal", L1129), IF(L1129="Bonded", L1129, CONCATENATE(L1129, " Bonded"))))))</f>
        <v/>
      </c>
      <c r="N1129" s="0">
        <f>if(len(C1129)&lt;2, "", if(H1129="yes", "certified", IF(ISERROR(SEARCH("TE",C1129)), "PMI", "TE")))</f>
        <v/>
      </c>
      <c r="O1129" s="0">
        <f>IF(L1129="Shipped",'Production Log'!K1129,"")</f>
        <v/>
      </c>
      <c r="P1129" s="0">
        <f>IF(ISERROR(SEARCH("Bonded", M1129)), CONCATENATE(M1129," ", N1129), M1129)</f>
        <v/>
      </c>
      <c r="Q1129" s="0" t="s">
        <v>251</v>
      </c>
      <c r="R1129" s="0">
        <f>'Production Log'!L1129</f>
        <v/>
      </c>
      <c r="T1129" s="0">
        <f>'Production Log'!M1129</f>
        <v/>
      </c>
      <c r="W1129" s="0" t="n"/>
    </row>
    <row r="1130">
      <c r="A1130" s="0">
        <f>'Production Log'!A1130</f>
        <v/>
      </c>
      <c r="B1130" s="0">
        <f>'Production Log'!B1130</f>
        <v/>
      </c>
      <c r="C1130" s="0">
        <f>'Production Log'!F1130</f>
        <v/>
      </c>
      <c r="D1130" s="0">
        <f>'Production Log'!W1130</f>
        <v/>
      </c>
      <c r="E1130" s="0">
        <f>'Production Log'!X1130</f>
        <v/>
      </c>
      <c r="F1130" s="0">
        <f>'Production Log'!Y1130</f>
        <v/>
      </c>
      <c r="G1130" s="0">
        <f>'Production Log'!Z1130</f>
        <v/>
      </c>
      <c r="H1130" s="0">
        <f>'Production Log'!C1130</f>
        <v/>
      </c>
      <c r="I1130" s="0">
        <f>IF(B1130="Sold", "yes", IF(LEN(F1130)&gt;1,IF(LEN(G1130)&gt;1,IF(LEN(E1130)&gt;1,IF(LEN(D1130)&gt;1,"yes","no"),"no"),"no") ,"no"))</f>
        <v/>
      </c>
      <c r="J1130" s="0">
        <f>IF(B1130="Issues","yes", IF(B1130="Cosmetic Issue", "yes", IF(B1130="Perf Issue", "yes","")))</f>
        <v/>
      </c>
      <c r="K1130" s="0">
        <f>IF(B1130="Dead", "yes","")</f>
        <v/>
      </c>
      <c r="L1130" s="0">
        <f>IF(K1130="yes", "Dead", IF(LEN(D1130)&lt;2,"Loose", (IF(B1130="Sold","Shipped",IF(I1130="yes","Assembled","Bonded")))))</f>
        <v/>
      </c>
      <c r="M1130" s="0">
        <f>if(L1130="Shipped",L1130, IF(L1130="Loose", L1130, if(J1130="yes", CONCATENATE("Pending ", L1130), IF(I1130="yes", IF(B1130="Internal", "Internal", L1130), IF(L1130="Bonded", L1130, CONCATENATE(L1130, " Bonded"))))))</f>
        <v/>
      </c>
      <c r="N1130" s="0">
        <f>if(len(C1130)&lt;2, "", if(H1130="yes", "certified", IF(ISERROR(SEARCH("TE",C1130)), "PMI", "TE")))</f>
        <v/>
      </c>
      <c r="O1130" s="0">
        <f>IF(L1130="Shipped",'Production Log'!K1130,"")</f>
        <v/>
      </c>
      <c r="P1130" s="0">
        <f>IF(ISERROR(SEARCH("Bonded", M1130)), CONCATENATE(M1130," ", N1130), M1130)</f>
        <v/>
      </c>
      <c r="Q1130" s="0" t="s">
        <v>251</v>
      </c>
      <c r="R1130" s="0">
        <f>'Production Log'!L1130</f>
        <v/>
      </c>
      <c r="T1130" s="0">
        <f>'Production Log'!M1130</f>
        <v/>
      </c>
      <c r="W1130" s="0" t="n"/>
    </row>
    <row r="1131">
      <c r="A1131" s="0">
        <f>'Production Log'!A1131</f>
        <v/>
      </c>
      <c r="B1131" s="0">
        <f>'Production Log'!B1131</f>
        <v/>
      </c>
      <c r="C1131" s="0">
        <f>'Production Log'!F1131</f>
        <v/>
      </c>
      <c r="D1131" s="0">
        <f>'Production Log'!W1131</f>
        <v/>
      </c>
      <c r="E1131" s="0">
        <f>'Production Log'!X1131</f>
        <v/>
      </c>
      <c r="F1131" s="0">
        <f>'Production Log'!Y1131</f>
        <v/>
      </c>
      <c r="G1131" s="0">
        <f>'Production Log'!Z1131</f>
        <v/>
      </c>
      <c r="H1131" s="0">
        <f>'Production Log'!C1131</f>
        <v/>
      </c>
      <c r="I1131" s="0">
        <f>IF(B1131="Sold", "yes", IF(LEN(F1131)&gt;1,IF(LEN(G1131)&gt;1,IF(LEN(E1131)&gt;1,IF(LEN(D1131)&gt;1,"yes","no"),"no"),"no") ,"no"))</f>
        <v/>
      </c>
      <c r="J1131" s="0">
        <f>IF(B1131="Issues","yes", IF(B1131="Cosmetic Issue", "yes", IF(B1131="Perf Issue", "yes","")))</f>
        <v/>
      </c>
      <c r="K1131" s="0">
        <f>IF(B1131="Dead", "yes","")</f>
        <v/>
      </c>
      <c r="L1131" s="0">
        <f>IF(K1131="yes", "Dead", IF(LEN(D1131)&lt;2,"Loose", (IF(B1131="Sold","Shipped",IF(I1131="yes","Assembled","Bonded")))))</f>
        <v/>
      </c>
      <c r="M1131" s="0">
        <f>if(L1131="Shipped",L1131, IF(L1131="Loose", L1131, if(J1131="yes", CONCATENATE("Pending ", L1131), IF(I1131="yes", IF(B1131="Internal", "Internal", L1131), IF(L1131="Bonded", L1131, CONCATENATE(L1131, " Bonded"))))))</f>
        <v/>
      </c>
      <c r="N1131" s="0">
        <f>if(len(C1131)&lt;2, "", if(H1131="yes", "certified", IF(ISERROR(SEARCH("TE",C1131)), "PMI", "TE")))</f>
        <v/>
      </c>
      <c r="O1131" s="0">
        <f>IF(L1131="Shipped",'Production Log'!K1131,"")</f>
        <v/>
      </c>
      <c r="P1131" s="0">
        <f>IF(ISERROR(SEARCH("Bonded", M1131)), CONCATENATE(M1131," ", N1131), M1131)</f>
        <v/>
      </c>
      <c r="Q1131" s="0" t="s">
        <v>251</v>
      </c>
      <c r="R1131" s="0">
        <f>'Production Log'!L1131</f>
        <v/>
      </c>
      <c r="T1131" s="0">
        <f>'Production Log'!M1131</f>
        <v/>
      </c>
      <c r="W1131" s="0" t="n"/>
    </row>
    <row r="1132">
      <c r="A1132" s="0">
        <f>'Production Log'!A1132</f>
        <v/>
      </c>
      <c r="B1132" s="0">
        <f>'Production Log'!B1132</f>
        <v/>
      </c>
      <c r="C1132" s="0">
        <f>'Production Log'!F1132</f>
        <v/>
      </c>
      <c r="D1132" s="0">
        <f>'Production Log'!W1132</f>
        <v/>
      </c>
      <c r="E1132" s="0">
        <f>'Production Log'!X1132</f>
        <v/>
      </c>
      <c r="F1132" s="0">
        <f>'Production Log'!Y1132</f>
        <v/>
      </c>
      <c r="G1132" s="0">
        <f>'Production Log'!Z1132</f>
        <v/>
      </c>
      <c r="H1132" s="0">
        <f>'Production Log'!C1132</f>
        <v/>
      </c>
      <c r="I1132" s="0">
        <f>IF(B1132="Sold", "yes", IF(LEN(F1132)&gt;1,IF(LEN(G1132)&gt;1,IF(LEN(E1132)&gt;1,IF(LEN(D1132)&gt;1,"yes","no"),"no"),"no") ,"no"))</f>
        <v/>
      </c>
      <c r="J1132" s="0">
        <f>IF(B1132="Issues","yes", IF(B1132="Cosmetic Issue", "yes", IF(B1132="Perf Issue", "yes","")))</f>
        <v/>
      </c>
      <c r="K1132" s="0">
        <f>IF(B1132="Dead", "yes","")</f>
        <v/>
      </c>
      <c r="L1132" s="0">
        <f>IF(K1132="yes", "Dead", IF(LEN(D1132)&lt;2,"Loose", (IF(B1132="Sold","Shipped",IF(I1132="yes","Assembled","Bonded")))))</f>
        <v/>
      </c>
      <c r="M1132" s="0">
        <f>if(L1132="Shipped",L1132, IF(L1132="Loose", L1132, if(J1132="yes", CONCATENATE("Pending ", L1132), IF(I1132="yes", IF(B1132="Internal", "Internal", L1132), IF(L1132="Bonded", L1132, CONCATENATE(L1132, " Bonded"))))))</f>
        <v/>
      </c>
      <c r="N1132" s="0">
        <f>if(len(C1132)&lt;2, "", if(H1132="yes", "certified", IF(ISERROR(SEARCH("TE",C1132)), "PMI", "TE")))</f>
        <v/>
      </c>
      <c r="O1132" s="0">
        <f>IF(L1132="Shipped",'Production Log'!K1132,"")</f>
        <v/>
      </c>
      <c r="P1132" s="0">
        <f>IF(ISERROR(SEARCH("Bonded", M1132)), CONCATENATE(M1132," ", N1132), M1132)</f>
        <v/>
      </c>
      <c r="Q1132" s="0" t="s">
        <v>251</v>
      </c>
      <c r="R1132" s="0">
        <f>'Production Log'!L1132</f>
        <v/>
      </c>
      <c r="T1132" s="0">
        <f>'Production Log'!M1132</f>
        <v/>
      </c>
      <c r="W1132" s="0" t="n"/>
    </row>
    <row r="1133">
      <c r="A1133" s="0">
        <f>'Production Log'!A1133</f>
        <v/>
      </c>
      <c r="B1133" s="0">
        <f>'Production Log'!B1133</f>
        <v/>
      </c>
      <c r="C1133" s="0">
        <f>'Production Log'!F1133</f>
        <v/>
      </c>
      <c r="D1133" s="0">
        <f>'Production Log'!W1133</f>
        <v/>
      </c>
      <c r="E1133" s="0">
        <f>'Production Log'!X1133</f>
        <v/>
      </c>
      <c r="F1133" s="0">
        <f>'Production Log'!Y1133</f>
        <v/>
      </c>
      <c r="G1133" s="0">
        <f>'Production Log'!Z1133</f>
        <v/>
      </c>
      <c r="H1133" s="0">
        <f>'Production Log'!C1133</f>
        <v/>
      </c>
      <c r="I1133" s="0">
        <f>IF(B1133="Sold", "yes", IF(LEN(F1133)&gt;1,IF(LEN(G1133)&gt;1,IF(LEN(E1133)&gt;1,IF(LEN(D1133)&gt;1,"yes","no"),"no"),"no") ,"no"))</f>
        <v/>
      </c>
      <c r="J1133" s="0">
        <f>IF(B1133="Issues","yes", IF(B1133="Cosmetic Issue", "yes", IF(B1133="Perf Issue", "yes","")))</f>
        <v/>
      </c>
      <c r="K1133" s="0">
        <f>IF(B1133="Dead", "yes","")</f>
        <v/>
      </c>
      <c r="L1133" s="0">
        <f>IF(K1133="yes", "Dead", IF(LEN(D1133)&lt;2,"Loose", (IF(B1133="Sold","Shipped",IF(I1133="yes","Assembled","Bonded")))))</f>
        <v/>
      </c>
      <c r="M1133" s="0">
        <f>if(L1133="Shipped",L1133, IF(L1133="Loose", L1133, if(J1133="yes", CONCATENATE("Pending ", L1133), IF(I1133="yes", IF(B1133="Internal", "Internal", L1133), IF(L1133="Bonded", L1133, CONCATENATE(L1133, " Bonded"))))))</f>
        <v/>
      </c>
      <c r="N1133" s="0">
        <f>if(len(C1133)&lt;2, "", if(H1133="yes", "certified", IF(ISERROR(SEARCH("TE",C1133)), "PMI", "TE")))</f>
        <v/>
      </c>
      <c r="O1133" s="0">
        <f>IF(L1133="Shipped",'Production Log'!K1133,"")</f>
        <v/>
      </c>
      <c r="P1133" s="0">
        <f>IF(ISERROR(SEARCH("Bonded", M1133)), CONCATENATE(M1133," ", N1133), M1133)</f>
        <v/>
      </c>
      <c r="Q1133" s="0" t="s">
        <v>251</v>
      </c>
      <c r="R1133" s="0">
        <f>'Production Log'!L1133</f>
        <v/>
      </c>
      <c r="T1133" s="0">
        <f>'Production Log'!M1133</f>
        <v/>
      </c>
      <c r="W1133" s="0" t="n"/>
    </row>
    <row r="1134">
      <c r="A1134" s="0">
        <f>'Production Log'!A1134</f>
        <v/>
      </c>
      <c r="B1134" s="0">
        <f>'Production Log'!B1134</f>
        <v/>
      </c>
      <c r="C1134" s="0">
        <f>'Production Log'!F1134</f>
        <v/>
      </c>
      <c r="D1134" s="0">
        <f>'Production Log'!W1134</f>
        <v/>
      </c>
      <c r="E1134" s="0">
        <f>'Production Log'!X1134</f>
        <v/>
      </c>
      <c r="F1134" s="0">
        <f>'Production Log'!Y1134</f>
        <v/>
      </c>
      <c r="G1134" s="0">
        <f>'Production Log'!Z1134</f>
        <v/>
      </c>
      <c r="H1134" s="0">
        <f>'Production Log'!C1134</f>
        <v/>
      </c>
      <c r="I1134" s="0">
        <f>IF(B1134="Sold", "yes", IF(LEN(F1134)&gt;1,IF(LEN(G1134)&gt;1,IF(LEN(E1134)&gt;1,IF(LEN(D1134)&gt;1,"yes","no"),"no"),"no") ,"no"))</f>
        <v/>
      </c>
      <c r="J1134" s="0">
        <f>IF(B1134="Issues","yes", IF(B1134="Cosmetic Issue", "yes", IF(B1134="Perf Issue", "yes","")))</f>
        <v/>
      </c>
      <c r="K1134" s="0">
        <f>IF(B1134="Dead", "yes","")</f>
        <v/>
      </c>
      <c r="L1134" s="0">
        <f>IF(K1134="yes", "Dead", IF(LEN(D1134)&lt;2,"Loose", (IF(B1134="Sold","Shipped",IF(I1134="yes","Assembled","Bonded")))))</f>
        <v/>
      </c>
      <c r="M1134" s="0">
        <f>if(L1134="Shipped",L1134, IF(L1134="Loose", L1134, if(J1134="yes", CONCATENATE("Pending ", L1134), IF(I1134="yes", IF(B1134="Internal", "Internal", L1134), IF(L1134="Bonded", L1134, CONCATENATE(L1134, " Bonded"))))))</f>
        <v/>
      </c>
      <c r="N1134" s="0">
        <f>if(len(C1134)&lt;2, "", if(H1134="yes", "certified", IF(ISERROR(SEARCH("TE",C1134)), "PMI", "TE")))</f>
        <v/>
      </c>
      <c r="O1134" s="0">
        <f>IF(L1134="Shipped",'Production Log'!K1134,"")</f>
        <v/>
      </c>
      <c r="P1134" s="0">
        <f>IF(ISERROR(SEARCH("Bonded", M1134)), CONCATENATE(M1134," ", N1134), M1134)</f>
        <v/>
      </c>
      <c r="Q1134" s="0" t="s">
        <v>251</v>
      </c>
      <c r="R1134" s="0">
        <f>'Production Log'!L1134</f>
        <v/>
      </c>
      <c r="T1134" s="0">
        <f>'Production Log'!M1134</f>
        <v/>
      </c>
      <c r="W1134" s="0" t="n"/>
    </row>
    <row r="1135">
      <c r="A1135" s="0">
        <f>'Production Log'!A1135</f>
        <v/>
      </c>
      <c r="B1135" s="0">
        <f>'Production Log'!B1135</f>
        <v/>
      </c>
      <c r="C1135" s="0">
        <f>'Production Log'!F1135</f>
        <v/>
      </c>
      <c r="D1135" s="0">
        <f>'Production Log'!W1135</f>
        <v/>
      </c>
      <c r="E1135" s="0">
        <f>'Production Log'!X1135</f>
        <v/>
      </c>
      <c r="F1135" s="0">
        <f>'Production Log'!Y1135</f>
        <v/>
      </c>
      <c r="G1135" s="0">
        <f>'Production Log'!Z1135</f>
        <v/>
      </c>
      <c r="H1135" s="0">
        <f>'Production Log'!C1135</f>
        <v/>
      </c>
      <c r="I1135" s="0">
        <f>IF(B1135="Sold", "yes", IF(LEN(F1135)&gt;1,IF(LEN(G1135)&gt;1,IF(LEN(E1135)&gt;1,IF(LEN(D1135)&gt;1,"yes","no"),"no"),"no") ,"no"))</f>
        <v/>
      </c>
      <c r="J1135" s="0">
        <f>IF(B1135="Issues","yes", IF(B1135="Cosmetic Issue", "yes", IF(B1135="Perf Issue", "yes","")))</f>
        <v/>
      </c>
      <c r="K1135" s="0">
        <f>IF(B1135="Dead", "yes","")</f>
        <v/>
      </c>
      <c r="L1135" s="0">
        <f>IF(K1135="yes", "Dead", IF(LEN(D1135)&lt;2,"Loose", (IF(B1135="Sold","Shipped",IF(I1135="yes","Assembled","Bonded")))))</f>
        <v/>
      </c>
      <c r="M1135" s="0">
        <f>if(L1135="Shipped",L1135, IF(L1135="Loose", L1135, if(J1135="yes", CONCATENATE("Pending ", L1135), IF(I1135="yes", IF(B1135="Internal", "Internal", L1135), IF(L1135="Bonded", L1135, CONCATENATE(L1135, " Bonded"))))))</f>
        <v/>
      </c>
      <c r="N1135" s="0">
        <f>if(len(C1135)&lt;2, "", if(H1135="yes", "certified", IF(ISERROR(SEARCH("TE",C1135)), "PMI", "TE")))</f>
        <v/>
      </c>
      <c r="O1135" s="0">
        <f>IF(L1135="Shipped",'Production Log'!K1135,"")</f>
        <v/>
      </c>
      <c r="P1135" s="0">
        <f>IF(ISERROR(SEARCH("Bonded", M1135)), CONCATENATE(M1135," ", N1135), M1135)</f>
        <v/>
      </c>
      <c r="Q1135" s="0" t="s">
        <v>251</v>
      </c>
      <c r="R1135" s="0">
        <f>'Production Log'!L1135</f>
        <v/>
      </c>
      <c r="T1135" s="0">
        <f>'Production Log'!M1135</f>
        <v/>
      </c>
      <c r="W1135" s="0" t="n"/>
    </row>
    <row r="1136">
      <c r="A1136" s="0">
        <f>'Production Log'!A1136</f>
        <v/>
      </c>
      <c r="B1136" s="0">
        <f>'Production Log'!B1136</f>
        <v/>
      </c>
      <c r="C1136" s="0">
        <f>'Production Log'!F1136</f>
        <v/>
      </c>
      <c r="D1136" s="0">
        <f>'Production Log'!W1136</f>
        <v/>
      </c>
      <c r="E1136" s="0">
        <f>'Production Log'!X1136</f>
        <v/>
      </c>
      <c r="F1136" s="0">
        <f>'Production Log'!Y1136</f>
        <v/>
      </c>
      <c r="G1136" s="0">
        <f>'Production Log'!Z1136</f>
        <v/>
      </c>
      <c r="H1136" s="0">
        <f>'Production Log'!C1136</f>
        <v/>
      </c>
      <c r="I1136" s="0">
        <f>IF(B1136="Sold", "yes", IF(LEN(F1136)&gt;1,IF(LEN(G1136)&gt;1,IF(LEN(E1136)&gt;1,IF(LEN(D1136)&gt;1,"yes","no"),"no"),"no") ,"no"))</f>
        <v/>
      </c>
      <c r="J1136" s="0">
        <f>IF(B1136="Issues","yes", IF(B1136="Cosmetic Issue", "yes", IF(B1136="Perf Issue", "yes","")))</f>
        <v/>
      </c>
      <c r="K1136" s="0">
        <f>IF(B1136="Dead", "yes","")</f>
        <v/>
      </c>
      <c r="L1136" s="0">
        <f>IF(K1136="yes", "Dead", IF(LEN(D1136)&lt;2,"Loose", (IF(B1136="Sold","Shipped",IF(I1136="yes","Assembled","Bonded")))))</f>
        <v/>
      </c>
      <c r="M1136" s="0">
        <f>if(L1136="Shipped",L1136, IF(L1136="Loose", L1136, if(J1136="yes", CONCATENATE("Pending ", L1136), IF(I1136="yes", IF(B1136="Internal", "Internal", L1136), IF(L1136="Bonded", L1136, CONCATENATE(L1136, " Bonded"))))))</f>
        <v/>
      </c>
      <c r="N1136" s="0">
        <f>if(len(C1136)&lt;2, "", if(H1136="yes", "certified", IF(ISERROR(SEARCH("TE",C1136)), "PMI", "TE")))</f>
        <v/>
      </c>
      <c r="O1136" s="0">
        <f>IF(L1136="Shipped",'Production Log'!K1136,"")</f>
        <v/>
      </c>
      <c r="P1136" s="0">
        <f>IF(ISERROR(SEARCH("Bonded", M1136)), CONCATENATE(M1136," ", N1136), M1136)</f>
        <v/>
      </c>
      <c r="Q1136" s="0" t="s">
        <v>251</v>
      </c>
      <c r="R1136" s="0">
        <f>'Production Log'!L1136</f>
        <v/>
      </c>
      <c r="T1136" s="0">
        <f>'Production Log'!M1136</f>
        <v/>
      </c>
      <c r="W1136" s="0" t="n"/>
    </row>
    <row r="1137">
      <c r="A1137" s="0">
        <f>'Production Log'!A1137</f>
        <v/>
      </c>
      <c r="B1137" s="0">
        <f>'Production Log'!B1137</f>
        <v/>
      </c>
      <c r="C1137" s="0">
        <f>'Production Log'!F1137</f>
        <v/>
      </c>
      <c r="D1137" s="0">
        <f>'Production Log'!W1137</f>
        <v/>
      </c>
      <c r="E1137" s="0">
        <f>'Production Log'!X1137</f>
        <v/>
      </c>
      <c r="F1137" s="0">
        <f>'Production Log'!Y1137</f>
        <v/>
      </c>
      <c r="G1137" s="0">
        <f>'Production Log'!Z1137</f>
        <v/>
      </c>
      <c r="H1137" s="0">
        <f>'Production Log'!C1137</f>
        <v/>
      </c>
      <c r="I1137" s="0">
        <f>IF(B1137="Sold", "yes", IF(LEN(F1137)&gt;1,IF(LEN(G1137)&gt;1,IF(LEN(E1137)&gt;1,IF(LEN(D1137)&gt;1,"yes","no"),"no"),"no") ,"no"))</f>
        <v/>
      </c>
      <c r="J1137" s="0">
        <f>IF(B1137="Issues","yes", IF(B1137="Cosmetic Issue", "yes", IF(B1137="Perf Issue", "yes","")))</f>
        <v/>
      </c>
      <c r="K1137" s="0">
        <f>IF(B1137="Dead", "yes","")</f>
        <v/>
      </c>
      <c r="L1137" s="0">
        <f>IF(K1137="yes", "Dead", IF(LEN(D1137)&lt;2,"Loose", (IF(B1137="Sold","Shipped",IF(I1137="yes","Assembled","Bonded")))))</f>
        <v/>
      </c>
      <c r="M1137" s="0">
        <f>if(L1137="Shipped",L1137, IF(L1137="Loose", L1137, if(J1137="yes", CONCATENATE("Pending ", L1137), IF(I1137="yes", IF(B1137="Internal", "Internal", L1137), IF(L1137="Bonded", L1137, CONCATENATE(L1137, " Bonded"))))))</f>
        <v/>
      </c>
      <c r="N1137" s="0">
        <f>if(len(C1137)&lt;2, "", if(H1137="yes", "certified", IF(ISERROR(SEARCH("TE",C1137)), "PMI", "TE")))</f>
        <v/>
      </c>
      <c r="O1137" s="0">
        <f>IF(L1137="Shipped",'Production Log'!K1137,"")</f>
        <v/>
      </c>
      <c r="P1137" s="0">
        <f>IF(ISERROR(SEARCH("Bonded", M1137)), CONCATENATE(M1137," ", N1137), M1137)</f>
        <v/>
      </c>
      <c r="Q1137" s="0" t="s">
        <v>251</v>
      </c>
      <c r="R1137" s="0">
        <f>'Production Log'!L1137</f>
        <v/>
      </c>
      <c r="T1137" s="0">
        <f>'Production Log'!M1137</f>
        <v/>
      </c>
      <c r="W1137" s="0" t="n"/>
    </row>
    <row r="1138">
      <c r="A1138" s="0">
        <f>'Production Log'!A1138</f>
        <v/>
      </c>
      <c r="B1138" s="0">
        <f>'Production Log'!B1138</f>
        <v/>
      </c>
      <c r="C1138" s="0">
        <f>'Production Log'!F1138</f>
        <v/>
      </c>
      <c r="D1138" s="0">
        <f>'Production Log'!W1138</f>
        <v/>
      </c>
      <c r="E1138" s="0">
        <f>'Production Log'!X1138</f>
        <v/>
      </c>
      <c r="F1138" s="0">
        <f>'Production Log'!Y1138</f>
        <v/>
      </c>
      <c r="G1138" s="0">
        <f>'Production Log'!Z1138</f>
        <v/>
      </c>
      <c r="H1138" s="0">
        <f>'Production Log'!C1138</f>
        <v/>
      </c>
      <c r="I1138" s="0">
        <f>IF(B1138="Sold", "yes", IF(LEN(F1138)&gt;1,IF(LEN(G1138)&gt;1,IF(LEN(E1138)&gt;1,IF(LEN(D1138)&gt;1,"yes","no"),"no"),"no") ,"no"))</f>
        <v/>
      </c>
      <c r="J1138" s="0">
        <f>IF(B1138="Issues","yes", IF(B1138="Cosmetic Issue", "yes", IF(B1138="Perf Issue", "yes","")))</f>
        <v/>
      </c>
      <c r="K1138" s="0">
        <f>IF(B1138="Dead", "yes","")</f>
        <v/>
      </c>
      <c r="L1138" s="0">
        <f>IF(K1138="yes", "Dead", IF(LEN(D1138)&lt;2,"Loose", (IF(B1138="Sold","Shipped",IF(I1138="yes","Assembled","Bonded")))))</f>
        <v/>
      </c>
      <c r="M1138" s="0">
        <f>if(L1138="Shipped",L1138, IF(L1138="Loose", L1138, if(J1138="yes", CONCATENATE("Pending ", L1138), IF(I1138="yes", IF(B1138="Internal", "Internal", L1138), IF(L1138="Bonded", L1138, CONCATENATE(L1138, " Bonded"))))))</f>
        <v/>
      </c>
      <c r="N1138" s="0">
        <f>if(len(C1138)&lt;2, "", if(H1138="yes", "certified", IF(ISERROR(SEARCH("TE",C1138)), "PMI", "TE")))</f>
        <v/>
      </c>
      <c r="O1138" s="0">
        <f>IF(L1138="Shipped",'Production Log'!K1138,"")</f>
        <v/>
      </c>
      <c r="P1138" s="0">
        <f>IF(ISERROR(SEARCH("Bonded", M1138)), CONCATENATE(M1138," ", N1138), M1138)</f>
        <v/>
      </c>
      <c r="Q1138" s="0" t="s">
        <v>251</v>
      </c>
      <c r="R1138" s="0">
        <f>'Production Log'!L1138</f>
        <v/>
      </c>
      <c r="T1138" s="0">
        <f>'Production Log'!M1138</f>
        <v/>
      </c>
      <c r="W1138" s="0" t="n"/>
    </row>
    <row r="1139">
      <c r="A1139" s="0">
        <f>'Production Log'!A1139</f>
        <v/>
      </c>
      <c r="B1139" s="0">
        <f>'Production Log'!B1139</f>
        <v/>
      </c>
      <c r="C1139" s="0">
        <f>'Production Log'!F1139</f>
        <v/>
      </c>
      <c r="D1139" s="0">
        <f>'Production Log'!W1139</f>
        <v/>
      </c>
      <c r="E1139" s="0">
        <f>'Production Log'!X1139</f>
        <v/>
      </c>
      <c r="F1139" s="0">
        <f>'Production Log'!Y1139</f>
        <v/>
      </c>
      <c r="G1139" s="0">
        <f>'Production Log'!Z1139</f>
        <v/>
      </c>
      <c r="H1139" s="0">
        <f>'Production Log'!C1139</f>
        <v/>
      </c>
      <c r="I1139" s="0">
        <f>IF(B1139="Sold", "yes", IF(LEN(F1139)&gt;1,IF(LEN(G1139)&gt;1,IF(LEN(E1139)&gt;1,IF(LEN(D1139)&gt;1,"yes","no"),"no"),"no") ,"no"))</f>
        <v/>
      </c>
      <c r="J1139" s="0">
        <f>IF(B1139="Issues","yes", IF(B1139="Cosmetic Issue", "yes", IF(B1139="Perf Issue", "yes","")))</f>
        <v/>
      </c>
      <c r="K1139" s="0">
        <f>IF(B1139="Dead", "yes","")</f>
        <v/>
      </c>
      <c r="L1139" s="0">
        <f>IF(K1139="yes", "Dead", IF(LEN(D1139)&lt;2,"Loose", (IF(B1139="Sold","Shipped",IF(I1139="yes","Assembled","Bonded")))))</f>
        <v/>
      </c>
      <c r="M1139" s="0">
        <f>if(L1139="Shipped",L1139, IF(L1139="Loose", L1139, if(J1139="yes", CONCATENATE("Pending ", L1139), IF(I1139="yes", IF(B1139="Internal", "Internal", L1139), IF(L1139="Bonded", L1139, CONCATENATE(L1139, " Bonded"))))))</f>
        <v/>
      </c>
      <c r="N1139" s="0">
        <f>if(len(C1139)&lt;2, "", if(H1139="yes", "certified", IF(ISERROR(SEARCH("TE",C1139)), "PMI", "TE")))</f>
        <v/>
      </c>
      <c r="O1139" s="0">
        <f>IF(L1139="Shipped",'Production Log'!K1139,"")</f>
        <v/>
      </c>
      <c r="P1139" s="0">
        <f>IF(ISERROR(SEARCH("Bonded", M1139)), CONCATENATE(M1139," ", N1139), M1139)</f>
        <v/>
      </c>
      <c r="Q1139" s="0" t="s">
        <v>251</v>
      </c>
      <c r="R1139" s="0">
        <f>'Production Log'!L1139</f>
        <v/>
      </c>
      <c r="T1139" s="0">
        <f>'Production Log'!M1139</f>
        <v/>
      </c>
      <c r="W1139" s="0" t="n"/>
    </row>
    <row r="1140">
      <c r="A1140" s="0">
        <f>'Production Log'!A1140</f>
        <v/>
      </c>
      <c r="B1140" s="0">
        <f>'Production Log'!B1140</f>
        <v/>
      </c>
      <c r="C1140" s="0">
        <f>'Production Log'!F1140</f>
        <v/>
      </c>
      <c r="D1140" s="0">
        <f>'Production Log'!W1140</f>
        <v/>
      </c>
      <c r="E1140" s="0">
        <f>'Production Log'!X1140</f>
        <v/>
      </c>
      <c r="F1140" s="0">
        <f>'Production Log'!Y1140</f>
        <v/>
      </c>
      <c r="G1140" s="0">
        <f>'Production Log'!Z1140</f>
        <v/>
      </c>
      <c r="H1140" s="0">
        <f>'Production Log'!C1140</f>
        <v/>
      </c>
      <c r="I1140" s="0">
        <f>IF(B1140="Sold", "yes", IF(LEN(F1140)&gt;1,IF(LEN(G1140)&gt;1,IF(LEN(E1140)&gt;1,IF(LEN(D1140)&gt;1,"yes","no"),"no"),"no") ,"no"))</f>
        <v/>
      </c>
      <c r="J1140" s="0">
        <f>IF(B1140="Issues","yes", IF(B1140="Cosmetic Issue", "yes", IF(B1140="Perf Issue", "yes","")))</f>
        <v/>
      </c>
      <c r="K1140" s="0">
        <f>IF(B1140="Dead", "yes","")</f>
        <v/>
      </c>
      <c r="L1140" s="0">
        <f>IF(K1140="yes", "Dead", IF(LEN(D1140)&lt;2,"Loose", (IF(B1140="Sold","Shipped",IF(I1140="yes","Assembled","Bonded")))))</f>
        <v/>
      </c>
      <c r="M1140" s="0">
        <f>if(L1140="Shipped",L1140, IF(L1140="Loose", L1140, if(J1140="yes", CONCATENATE("Pending ", L1140), IF(I1140="yes", IF(B1140="Internal", "Internal", L1140), IF(L1140="Bonded", L1140, CONCATENATE(L1140, " Bonded"))))))</f>
        <v/>
      </c>
      <c r="N1140" s="0">
        <f>if(len(C1140)&lt;2, "", if(H1140="yes", "certified", IF(ISERROR(SEARCH("TE",C1140)), "PMI", "TE")))</f>
        <v/>
      </c>
      <c r="O1140" s="0">
        <f>IF(L1140="Shipped",'Production Log'!K1140,"")</f>
        <v/>
      </c>
      <c r="P1140" s="0">
        <f>IF(ISERROR(SEARCH("Bonded", M1140)), CONCATENATE(M1140," ", N1140), M1140)</f>
        <v/>
      </c>
      <c r="Q1140" s="0" t="s">
        <v>251</v>
      </c>
      <c r="R1140" s="0">
        <f>'Production Log'!L1140</f>
        <v/>
      </c>
      <c r="T1140" s="0">
        <f>'Production Log'!M1140</f>
        <v/>
      </c>
      <c r="W1140" s="0" t="n"/>
    </row>
    <row r="1141">
      <c r="A1141" s="0">
        <f>'Production Log'!A1141</f>
        <v/>
      </c>
      <c r="B1141" s="0">
        <f>'Production Log'!B1141</f>
        <v/>
      </c>
      <c r="C1141" s="0">
        <f>'Production Log'!F1141</f>
        <v/>
      </c>
      <c r="D1141" s="0">
        <f>'Production Log'!W1141</f>
        <v/>
      </c>
      <c r="E1141" s="0">
        <f>'Production Log'!X1141</f>
        <v/>
      </c>
      <c r="F1141" s="0">
        <f>'Production Log'!Y1141</f>
        <v/>
      </c>
      <c r="G1141" s="0">
        <f>'Production Log'!Z1141</f>
        <v/>
      </c>
      <c r="H1141" s="0">
        <f>'Production Log'!C1141</f>
        <v/>
      </c>
      <c r="I1141" s="0">
        <f>IF(B1141="Sold", "yes", IF(LEN(F1141)&gt;1,IF(LEN(G1141)&gt;1,IF(LEN(E1141)&gt;1,IF(LEN(D1141)&gt;1,"yes","no"),"no"),"no") ,"no"))</f>
        <v/>
      </c>
      <c r="J1141" s="0">
        <f>IF(B1141="Issues","yes", IF(B1141="Cosmetic Issue", "yes", IF(B1141="Perf Issue", "yes","")))</f>
        <v/>
      </c>
      <c r="K1141" s="0">
        <f>IF(B1141="Dead", "yes","")</f>
        <v/>
      </c>
      <c r="L1141" s="0">
        <f>IF(K1141="yes", "Dead", IF(LEN(D1141)&lt;2,"Loose", (IF(B1141="Sold","Shipped",IF(I1141="yes","Assembled","Bonded")))))</f>
        <v/>
      </c>
      <c r="M1141" s="0">
        <f>if(L1141="Shipped",L1141, IF(L1141="Loose", L1141, if(J1141="yes", CONCATENATE("Pending ", L1141), IF(I1141="yes", IF(B1141="Internal", "Internal", L1141), IF(L1141="Bonded", L1141, CONCATENATE(L1141, " Bonded"))))))</f>
        <v/>
      </c>
      <c r="N1141" s="0">
        <f>if(len(C1141)&lt;2, "", if(H1141="yes", "certified", IF(ISERROR(SEARCH("TE",C1141)), "PMI", "TE")))</f>
        <v/>
      </c>
      <c r="O1141" s="0">
        <f>IF(L1141="Shipped",'Production Log'!K1141,"")</f>
        <v/>
      </c>
      <c r="P1141" s="0">
        <f>IF(ISERROR(SEARCH("Bonded", M1141)), CONCATENATE(M1141," ", N1141), M1141)</f>
        <v/>
      </c>
      <c r="Q1141" s="0" t="s">
        <v>251</v>
      </c>
      <c r="R1141" s="0">
        <f>'Production Log'!L1141</f>
        <v/>
      </c>
      <c r="T1141" s="0">
        <f>'Production Log'!M1141</f>
        <v/>
      </c>
      <c r="W1141" s="0" t="n"/>
    </row>
    <row r="1142">
      <c r="A1142" s="0">
        <f>'Production Log'!A1142</f>
        <v/>
      </c>
      <c r="B1142" s="0">
        <f>'Production Log'!B1142</f>
        <v/>
      </c>
      <c r="C1142" s="0">
        <f>'Production Log'!F1142</f>
        <v/>
      </c>
      <c r="D1142" s="0">
        <f>'Production Log'!W1142</f>
        <v/>
      </c>
      <c r="E1142" s="0">
        <f>'Production Log'!X1142</f>
        <v/>
      </c>
      <c r="F1142" s="0">
        <f>'Production Log'!Y1142</f>
        <v/>
      </c>
      <c r="G1142" s="0">
        <f>'Production Log'!Z1142</f>
        <v/>
      </c>
      <c r="H1142" s="0">
        <f>'Production Log'!C1142</f>
        <v/>
      </c>
      <c r="I1142" s="0">
        <f>IF(B1142="Sold", "yes", IF(LEN(F1142)&gt;1,IF(LEN(G1142)&gt;1,IF(LEN(E1142)&gt;1,IF(LEN(D1142)&gt;1,"yes","no"),"no"),"no") ,"no"))</f>
        <v/>
      </c>
      <c r="J1142" s="0">
        <f>IF(B1142="Issues","yes", IF(B1142="Cosmetic Issue", "yes", IF(B1142="Perf Issue", "yes","")))</f>
        <v/>
      </c>
      <c r="K1142" s="0">
        <f>IF(B1142="Dead", "yes","")</f>
        <v/>
      </c>
      <c r="L1142" s="0">
        <f>IF(K1142="yes", "Dead", IF(LEN(D1142)&lt;2,"Loose", (IF(B1142="Sold","Shipped",IF(I1142="yes","Assembled","Bonded")))))</f>
        <v/>
      </c>
      <c r="M1142" s="0">
        <f>if(L1142="Shipped",L1142, IF(L1142="Loose", L1142, if(J1142="yes", CONCATENATE("Pending ", L1142), IF(I1142="yes", IF(B1142="Internal", "Internal", L1142), IF(L1142="Bonded", L1142, CONCATENATE(L1142, " Bonded"))))))</f>
        <v/>
      </c>
      <c r="N1142" s="0">
        <f>if(len(C1142)&lt;2, "", if(H1142="yes", "certified", IF(ISERROR(SEARCH("TE",C1142)), "PMI", "TE")))</f>
        <v/>
      </c>
      <c r="O1142" s="0">
        <f>IF(L1142="Shipped",'Production Log'!K1142,"")</f>
        <v/>
      </c>
      <c r="P1142" s="0">
        <f>IF(ISERROR(SEARCH("Bonded", M1142)), CONCATENATE(M1142," ", N1142), M1142)</f>
        <v/>
      </c>
      <c r="Q1142" s="0" t="n"/>
      <c r="R1142" s="0">
        <f>'Production Log'!L1142</f>
        <v/>
      </c>
      <c r="T1142" s="0">
        <f>'Production Log'!M1142</f>
        <v/>
      </c>
      <c r="W1142" s="0" t="n"/>
    </row>
    <row r="1143">
      <c r="A1143" s="0">
        <f>'Production Log'!A1143</f>
        <v/>
      </c>
      <c r="B1143" s="0">
        <f>'Production Log'!B1143</f>
        <v/>
      </c>
      <c r="C1143" s="0">
        <f>'Production Log'!F1143</f>
        <v/>
      </c>
      <c r="D1143" s="0">
        <f>'Production Log'!W1143</f>
        <v/>
      </c>
      <c r="E1143" s="0">
        <f>'Production Log'!X1143</f>
        <v/>
      </c>
      <c r="F1143" s="0">
        <f>'Production Log'!Y1143</f>
        <v/>
      </c>
      <c r="G1143" s="0">
        <f>'Production Log'!Z1143</f>
        <v/>
      </c>
      <c r="H1143" s="0">
        <f>'Production Log'!C1143</f>
        <v/>
      </c>
      <c r="I1143" s="0">
        <f>IF(B1143="Sold", "yes", IF(LEN(F1143)&gt;1,IF(LEN(G1143)&gt;1,IF(LEN(E1143)&gt;1,IF(LEN(D1143)&gt;1,"yes","no"),"no"),"no") ,"no"))</f>
        <v/>
      </c>
      <c r="J1143" s="0">
        <f>IF(B1143="Issues","yes", IF(B1143="Cosmetic Issue", "yes", IF(B1143="Perf Issue", "yes","")))</f>
        <v/>
      </c>
      <c r="K1143" s="0">
        <f>IF(B1143="Dead", "yes","")</f>
        <v/>
      </c>
      <c r="L1143" s="0">
        <f>IF(K1143="yes", "Dead", IF(LEN(D1143)&lt;2,"Loose", (IF(B1143="Sold","Shipped",IF(I1143="yes","Assembled","Bonded")))))</f>
        <v/>
      </c>
      <c r="M1143" s="0">
        <f>if(L1143="Shipped",L1143, IF(L1143="Loose", L1143, if(J1143="yes", CONCATENATE("Pending ", L1143), IF(I1143="yes", IF(B1143="Internal", "Internal", L1143), IF(L1143="Bonded", L1143, CONCATENATE(L1143, " Bonded"))))))</f>
        <v/>
      </c>
      <c r="N1143" s="0">
        <f>if(len(C1143)&lt;2, "", if(H1143="yes", "certified", IF(ISERROR(SEARCH("TE",C1143)), "PMI", "TE")))</f>
        <v/>
      </c>
      <c r="O1143" s="0">
        <f>IF(L1143="Shipped",'Production Log'!K1143,"")</f>
        <v/>
      </c>
      <c r="P1143" s="0">
        <f>IF(ISERROR(SEARCH("Bonded", M1143)), CONCATENATE(M1143," ", N1143), M1143)</f>
        <v/>
      </c>
      <c r="Q1143" s="0" t="n"/>
      <c r="R1143" s="0">
        <f>'Production Log'!L1143</f>
        <v/>
      </c>
      <c r="T1143" s="0">
        <f>'Production Log'!M1143</f>
        <v/>
      </c>
      <c r="W1143" s="0" t="n"/>
    </row>
    <row r="1144">
      <c r="A1144" s="0">
        <f>'Production Log'!A1144</f>
        <v/>
      </c>
      <c r="B1144" s="0">
        <f>'Production Log'!B1144</f>
        <v/>
      </c>
      <c r="C1144" s="0">
        <f>'Production Log'!F1144</f>
        <v/>
      </c>
      <c r="D1144" s="0">
        <f>'Production Log'!W1144</f>
        <v/>
      </c>
      <c r="E1144" s="0">
        <f>'Production Log'!X1144</f>
        <v/>
      </c>
      <c r="F1144" s="0">
        <f>'Production Log'!Y1144</f>
        <v/>
      </c>
      <c r="G1144" s="0">
        <f>'Production Log'!Z1144</f>
        <v/>
      </c>
      <c r="H1144" s="0">
        <f>'Production Log'!C1144</f>
        <v/>
      </c>
      <c r="I1144" s="0">
        <f>IF(B1144="Sold", "yes", IF(LEN(F1144)&gt;1,IF(LEN(G1144)&gt;1,IF(LEN(E1144)&gt;1,IF(LEN(D1144)&gt;1,"yes","no"),"no"),"no") ,"no"))</f>
        <v/>
      </c>
      <c r="J1144" s="0">
        <f>IF(B1144="Issues","yes", IF(B1144="Cosmetic Issue", "yes", IF(B1144="Perf Issue", "yes","")))</f>
        <v/>
      </c>
      <c r="K1144" s="0">
        <f>IF(B1144="Dead", "yes","")</f>
        <v/>
      </c>
      <c r="L1144" s="0">
        <f>IF(K1144="yes", "Dead", IF(LEN(D1144)&lt;2,"Loose", (IF(B1144="Sold","Shipped",IF(I1144="yes","Assembled","Bonded")))))</f>
        <v/>
      </c>
      <c r="M1144" s="0">
        <f>if(L1144="Shipped",L1144, IF(L1144="Loose", L1144, if(J1144="yes", CONCATENATE("Pending ", L1144), IF(I1144="yes", IF(B1144="Internal", "Internal", L1144), IF(L1144="Bonded", L1144, CONCATENATE(L1144, " Bonded"))))))</f>
        <v/>
      </c>
      <c r="N1144" s="0">
        <f>if(len(C1144)&lt;2, "", if(H1144="yes", "certified", IF(ISERROR(SEARCH("TE",C1144)), "PMI", "TE")))</f>
        <v/>
      </c>
      <c r="O1144" s="0">
        <f>IF(L1144="Shipped",'Production Log'!K1144,"")</f>
        <v/>
      </c>
      <c r="P1144" s="0">
        <f>IF(ISERROR(SEARCH("Bonded", M1144)), CONCATENATE(M1144," ", N1144), M1144)</f>
        <v/>
      </c>
      <c r="Q1144" s="0" t="n"/>
      <c r="R1144" s="0">
        <f>'Production Log'!L1144</f>
        <v/>
      </c>
      <c r="T1144" s="0">
        <f>'Production Log'!M1144</f>
        <v/>
      </c>
      <c r="W1144" s="0" t="n"/>
    </row>
    <row r="1145">
      <c r="A1145" s="0">
        <f>'Production Log'!A1145</f>
        <v/>
      </c>
      <c r="B1145" s="0">
        <f>'Production Log'!B1145</f>
        <v/>
      </c>
      <c r="C1145" s="0">
        <f>'Production Log'!F1145</f>
        <v/>
      </c>
      <c r="D1145" s="0">
        <f>'Production Log'!W1145</f>
        <v/>
      </c>
      <c r="E1145" s="0">
        <f>'Production Log'!X1145</f>
        <v/>
      </c>
      <c r="F1145" s="0">
        <f>'Production Log'!Y1145</f>
        <v/>
      </c>
      <c r="G1145" s="0">
        <f>'Production Log'!Z1145</f>
        <v/>
      </c>
      <c r="H1145" s="0">
        <f>'Production Log'!C1145</f>
        <v/>
      </c>
      <c r="I1145" s="0">
        <f>IF(B1145="Sold", "yes", IF(LEN(F1145)&gt;1,IF(LEN(G1145)&gt;1,IF(LEN(E1145)&gt;1,IF(LEN(D1145)&gt;1,"yes","no"),"no"),"no") ,"no"))</f>
        <v/>
      </c>
      <c r="J1145" s="0">
        <f>IF(B1145="Issues","yes", IF(B1145="Cosmetic Issue", "yes", IF(B1145="Perf Issue", "yes","")))</f>
        <v/>
      </c>
      <c r="K1145" s="0">
        <f>IF(B1145="Dead", "yes","")</f>
        <v/>
      </c>
      <c r="L1145" s="0">
        <f>IF(K1145="yes", "Dead", IF(LEN(D1145)&lt;2,"Loose", (IF(B1145="Sold","Shipped",IF(I1145="yes","Assembled","Bonded")))))</f>
        <v/>
      </c>
      <c r="M1145" s="0">
        <f>if(L1145="Shipped",L1145, IF(L1145="Loose", L1145, if(J1145="yes", CONCATENATE("Pending ", L1145), IF(I1145="yes", IF(B1145="Internal", "Internal", L1145), IF(L1145="Bonded", L1145, CONCATENATE(L1145, " Bonded"))))))</f>
        <v/>
      </c>
      <c r="N1145" s="0">
        <f>if(len(C1145)&lt;2, "", if(H1145="yes", "certified", IF(ISERROR(SEARCH("TE",C1145)), "PMI", "TE")))</f>
        <v/>
      </c>
      <c r="O1145" s="0">
        <f>IF(L1145="Shipped",'Production Log'!K1145,"")</f>
        <v/>
      </c>
      <c r="P1145" s="0">
        <f>IF(ISERROR(SEARCH("Bonded", M1145)), CONCATENATE(M1145," ", N1145), M1145)</f>
        <v/>
      </c>
      <c r="Q1145" s="0" t="n"/>
      <c r="R1145" s="0">
        <f>'Production Log'!L1145</f>
        <v/>
      </c>
      <c r="T1145" s="0">
        <f>'Production Log'!M1145</f>
        <v/>
      </c>
      <c r="W1145" s="0" t="n"/>
    </row>
    <row r="1146">
      <c r="A1146" s="0">
        <f>'Production Log'!A1146</f>
        <v/>
      </c>
      <c r="B1146" s="0">
        <f>'Production Log'!B1146</f>
        <v/>
      </c>
      <c r="C1146" s="0">
        <f>'Production Log'!F1146</f>
        <v/>
      </c>
      <c r="D1146" s="0">
        <f>'Production Log'!W1146</f>
        <v/>
      </c>
      <c r="E1146" s="0">
        <f>'Production Log'!X1146</f>
        <v/>
      </c>
      <c r="F1146" s="0">
        <f>'Production Log'!Y1146</f>
        <v/>
      </c>
      <c r="G1146" s="0">
        <f>'Production Log'!Z1146</f>
        <v/>
      </c>
      <c r="H1146" s="0">
        <f>'Production Log'!C1146</f>
        <v/>
      </c>
      <c r="I1146" s="0">
        <f>IF(B1146="Sold", "yes", IF(LEN(F1146)&gt;1,IF(LEN(G1146)&gt;1,IF(LEN(E1146)&gt;1,IF(LEN(D1146)&gt;1,"yes","no"),"no"),"no") ,"no"))</f>
        <v/>
      </c>
      <c r="J1146" s="0">
        <f>IF(B1146="Issues","yes", IF(B1146="Cosmetic Issue", "yes", IF(B1146="Perf Issue", "yes","")))</f>
        <v/>
      </c>
      <c r="K1146" s="0">
        <f>IF(B1146="Dead", "yes","")</f>
        <v/>
      </c>
      <c r="L1146" s="0">
        <f>IF(K1146="yes", "Dead", IF(LEN(D1146)&lt;2,"Loose", (IF(B1146="Sold","Shipped",IF(I1146="yes","Assembled","Bonded")))))</f>
        <v/>
      </c>
      <c r="M1146" s="0">
        <f>if(L1146="Shipped",L1146, IF(L1146="Loose", L1146, if(J1146="yes", CONCATENATE("Pending ", L1146), IF(I1146="yes", IF(B1146="Internal", "Internal", L1146), IF(L1146="Bonded", L1146, CONCATENATE(L1146, " Bonded"))))))</f>
        <v/>
      </c>
      <c r="N1146" s="0">
        <f>if(len(C1146)&lt;2, "", if(H1146="yes", "certified", IF(ISERROR(SEARCH("TE",C1146)), "PMI", "TE")))</f>
        <v/>
      </c>
      <c r="O1146" s="0">
        <f>IF(L1146="Shipped",'Production Log'!K1146,"")</f>
        <v/>
      </c>
      <c r="P1146" s="0">
        <f>IF(ISERROR(SEARCH("Bonded", M1146)), CONCATENATE(M1146," ", N1146), M1146)</f>
        <v/>
      </c>
      <c r="Q1146" s="0" t="n"/>
      <c r="R1146" s="0">
        <f>'Production Log'!L1146</f>
        <v/>
      </c>
      <c r="T1146" s="0">
        <f>'Production Log'!M1146</f>
        <v/>
      </c>
      <c r="W1146" s="0" t="n"/>
    </row>
    <row r="1147">
      <c r="A1147" s="0">
        <f>'Production Log'!A1147</f>
        <v/>
      </c>
      <c r="B1147" s="0">
        <f>'Production Log'!B1147</f>
        <v/>
      </c>
      <c r="C1147" s="0">
        <f>'Production Log'!F1147</f>
        <v/>
      </c>
      <c r="D1147" s="0">
        <f>'Production Log'!W1147</f>
        <v/>
      </c>
      <c r="E1147" s="0">
        <f>'Production Log'!X1147</f>
        <v/>
      </c>
      <c r="F1147" s="0">
        <f>'Production Log'!Y1147</f>
        <v/>
      </c>
      <c r="G1147" s="0">
        <f>'Production Log'!Z1147</f>
        <v/>
      </c>
      <c r="H1147" s="0">
        <f>'Production Log'!C1147</f>
        <v/>
      </c>
      <c r="I1147" s="0">
        <f>IF(B1147="Sold", "yes", IF(LEN(F1147)&gt;1,IF(LEN(G1147)&gt;1,IF(LEN(E1147)&gt;1,IF(LEN(D1147)&gt;1,"yes","no"),"no"),"no") ,"no"))</f>
        <v/>
      </c>
      <c r="J1147" s="0">
        <f>IF(B1147="Issues","yes", IF(B1147="Cosmetic Issue", "yes", IF(B1147="Perf Issue", "yes","")))</f>
        <v/>
      </c>
      <c r="K1147" s="0">
        <f>IF(B1147="Dead", "yes","")</f>
        <v/>
      </c>
      <c r="L1147" s="0">
        <f>IF(K1147="yes", "Dead", IF(LEN(D1147)&lt;2,"Loose", (IF(B1147="Sold","Shipped",IF(I1147="yes","Assembled","Bonded")))))</f>
        <v/>
      </c>
      <c r="M1147" s="0">
        <f>if(L1147="Shipped",L1147, IF(L1147="Loose", L1147, if(J1147="yes", CONCATENATE("Pending ", L1147), IF(I1147="yes", IF(B1147="Internal", "Internal", L1147), IF(L1147="Bonded", L1147, CONCATENATE(L1147, " Bonded"))))))</f>
        <v/>
      </c>
      <c r="N1147" s="0">
        <f>if(len(C1147)&lt;2, "", if(H1147="yes", "certified", IF(ISERROR(SEARCH("TE",C1147)), "PMI", "TE")))</f>
        <v/>
      </c>
      <c r="O1147" s="0">
        <f>IF(L1147="Shipped",'Production Log'!K1147,"")</f>
        <v/>
      </c>
      <c r="P1147" s="0">
        <f>IF(ISERROR(SEARCH("Bonded", M1147)), CONCATENATE(M1147," ", N1147), M1147)</f>
        <v/>
      </c>
      <c r="Q1147" s="0" t="n"/>
      <c r="R1147" s="0">
        <f>'Production Log'!L1147</f>
        <v/>
      </c>
      <c r="T1147" s="0">
        <f>'Production Log'!M1147</f>
        <v/>
      </c>
      <c r="W1147" s="0" t="n"/>
    </row>
    <row r="1148">
      <c r="A1148" s="0">
        <f>'Production Log'!A1148</f>
        <v/>
      </c>
      <c r="B1148" s="0">
        <f>'Production Log'!B1148</f>
        <v/>
      </c>
      <c r="C1148" s="0">
        <f>'Production Log'!F1148</f>
        <v/>
      </c>
      <c r="D1148" s="0">
        <f>'Production Log'!W1148</f>
        <v/>
      </c>
      <c r="E1148" s="0">
        <f>'Production Log'!X1148</f>
        <v/>
      </c>
      <c r="F1148" s="0">
        <f>'Production Log'!Y1148</f>
        <v/>
      </c>
      <c r="G1148" s="0">
        <f>'Production Log'!Z1148</f>
        <v/>
      </c>
      <c r="H1148" s="0">
        <f>'Production Log'!C1148</f>
        <v/>
      </c>
      <c r="I1148" s="0">
        <f>IF(B1148="Sold", "yes", IF(LEN(F1148)&gt;1,IF(LEN(G1148)&gt;1,IF(LEN(E1148)&gt;1,IF(LEN(D1148)&gt;1,"yes","no"),"no"),"no") ,"no"))</f>
        <v/>
      </c>
      <c r="J1148" s="0">
        <f>IF(B1148="Issues","yes", IF(B1148="Cosmetic Issue", "yes", IF(B1148="Perf Issue", "yes","")))</f>
        <v/>
      </c>
      <c r="K1148" s="0">
        <f>IF(B1148="Dead", "yes","")</f>
        <v/>
      </c>
      <c r="L1148" s="0">
        <f>IF(K1148="yes", "Dead", IF(LEN(D1148)&lt;2,"Loose", (IF(B1148="Sold","Shipped",IF(I1148="yes","Assembled","Bonded")))))</f>
        <v/>
      </c>
      <c r="M1148" s="0">
        <f>if(L1148="Shipped",L1148, IF(L1148="Loose", L1148, if(J1148="yes", CONCATENATE("Pending ", L1148), IF(I1148="yes", IF(B1148="Internal", "Internal", L1148), IF(L1148="Bonded", L1148, CONCATENATE(L1148, " Bonded"))))))</f>
        <v/>
      </c>
      <c r="N1148" s="0">
        <f>if(len(C1148)&lt;2, "", if(H1148="yes", "certified", IF(ISERROR(SEARCH("TE",C1148)), "PMI", "TE")))</f>
        <v/>
      </c>
      <c r="O1148" s="0">
        <f>IF(L1148="Shipped",'Production Log'!K1148,"")</f>
        <v/>
      </c>
      <c r="P1148" s="0">
        <f>IF(ISERROR(SEARCH("Bonded", M1148)), CONCATENATE(M1148," ", N1148), M1148)</f>
        <v/>
      </c>
      <c r="Q1148" s="0" t="n"/>
      <c r="R1148" s="0">
        <f>'Production Log'!L1148</f>
        <v/>
      </c>
      <c r="T1148" s="0">
        <f>'Production Log'!M1148</f>
        <v/>
      </c>
      <c r="W1148" s="0" t="n"/>
    </row>
    <row r="1149">
      <c r="A1149" s="0">
        <f>'Production Log'!A1149</f>
        <v/>
      </c>
      <c r="B1149" s="0">
        <f>'Production Log'!B1149</f>
        <v/>
      </c>
      <c r="C1149" s="0">
        <f>'Production Log'!F1149</f>
        <v/>
      </c>
      <c r="D1149" s="0">
        <f>'Production Log'!W1149</f>
        <v/>
      </c>
      <c r="E1149" s="0">
        <f>'Production Log'!X1149</f>
        <v/>
      </c>
      <c r="F1149" s="0">
        <f>'Production Log'!Y1149</f>
        <v/>
      </c>
      <c r="G1149" s="0">
        <f>'Production Log'!Z1149</f>
        <v/>
      </c>
      <c r="H1149" s="0">
        <f>'Production Log'!C1149</f>
        <v/>
      </c>
      <c r="I1149" s="0">
        <f>IF(B1149="Sold", "yes", IF(LEN(F1149)&gt;1,IF(LEN(G1149)&gt;1,IF(LEN(E1149)&gt;1,IF(LEN(D1149)&gt;1,"yes","no"),"no"),"no") ,"no"))</f>
        <v/>
      </c>
      <c r="J1149" s="0">
        <f>IF(B1149="Issues","yes", IF(B1149="Cosmetic Issue", "yes", IF(B1149="Perf Issue", "yes","")))</f>
        <v/>
      </c>
      <c r="K1149" s="0">
        <f>IF(B1149="Dead", "yes","")</f>
        <v/>
      </c>
      <c r="L1149" s="0">
        <f>IF(K1149="yes", "Dead", IF(LEN(D1149)&lt;2,"Loose", (IF(B1149="Sold","Shipped",IF(I1149="yes","Assembled","Bonded")))))</f>
        <v/>
      </c>
      <c r="M1149" s="0">
        <f>if(L1149="Shipped",L1149, IF(L1149="Loose", L1149, if(J1149="yes", CONCATENATE("Pending ", L1149), IF(I1149="yes", IF(B1149="Internal", "Internal", L1149), IF(L1149="Bonded", L1149, CONCATENATE(L1149, " Bonded"))))))</f>
        <v/>
      </c>
      <c r="N1149" s="0">
        <f>if(len(C1149)&lt;2, "", if(H1149="yes", "certified", IF(ISERROR(SEARCH("TE",C1149)), "PMI", "TE")))</f>
        <v/>
      </c>
      <c r="O1149" s="0">
        <f>IF(L1149="Shipped",'Production Log'!K1149,"")</f>
        <v/>
      </c>
      <c r="P1149" s="0">
        <f>IF(ISERROR(SEARCH("Bonded", M1149)), CONCATENATE(M1149," ", N1149), M1149)</f>
        <v/>
      </c>
      <c r="Q1149" s="0" t="n"/>
      <c r="R1149" s="0">
        <f>'Production Log'!L1149</f>
        <v/>
      </c>
      <c r="T1149" s="0">
        <f>'Production Log'!M1149</f>
        <v/>
      </c>
      <c r="W1149" s="0" t="n"/>
    </row>
    <row r="1150">
      <c r="A1150" s="0">
        <f>'Production Log'!A1150</f>
        <v/>
      </c>
      <c r="B1150" s="0">
        <f>'Production Log'!B1150</f>
        <v/>
      </c>
      <c r="C1150" s="0">
        <f>'Production Log'!F1150</f>
        <v/>
      </c>
      <c r="D1150" s="0">
        <f>'Production Log'!W1150</f>
        <v/>
      </c>
      <c r="E1150" s="0">
        <f>'Production Log'!X1150</f>
        <v/>
      </c>
      <c r="F1150" s="0">
        <f>'Production Log'!Y1150</f>
        <v/>
      </c>
      <c r="G1150" s="0">
        <f>'Production Log'!Z1150</f>
        <v/>
      </c>
      <c r="H1150" s="0">
        <f>'Production Log'!C1150</f>
        <v/>
      </c>
      <c r="I1150" s="0">
        <f>IF(B1150="Sold", "yes", IF(LEN(F1150)&gt;1,IF(LEN(G1150)&gt;1,IF(LEN(E1150)&gt;1,IF(LEN(D1150)&gt;1,"yes","no"),"no"),"no") ,"no"))</f>
        <v/>
      </c>
      <c r="J1150" s="0">
        <f>IF(B1150="Issues","yes", IF(B1150="Cosmetic Issue", "yes", IF(B1150="Perf Issue", "yes","")))</f>
        <v/>
      </c>
      <c r="K1150" s="0">
        <f>IF(B1150="Dead", "yes","")</f>
        <v/>
      </c>
      <c r="L1150" s="0">
        <f>IF(K1150="yes", "Dead", IF(LEN(D1150)&lt;2,"Loose", (IF(B1150="Sold","Shipped",IF(I1150="yes","Assembled","Bonded")))))</f>
        <v/>
      </c>
      <c r="M1150" s="0">
        <f>if(L1150="Shipped",L1150, IF(L1150="Loose", L1150, if(J1150="yes", CONCATENATE("Pending ", L1150), IF(I1150="yes", IF(B1150="Internal", "Internal", L1150), IF(L1150="Bonded", L1150, CONCATENATE(L1150, " Bonded"))))))</f>
        <v/>
      </c>
      <c r="N1150" s="0">
        <f>if(len(C1150)&lt;2, "", if(H1150="yes", "certified", IF(ISERROR(SEARCH("TE",C1150)), "PMI", "TE")))</f>
        <v/>
      </c>
      <c r="O1150" s="0">
        <f>IF(L1150="Shipped",'Production Log'!K1150,"")</f>
        <v/>
      </c>
      <c r="P1150" s="0">
        <f>IF(ISERROR(SEARCH("Bonded", M1150)), CONCATENATE(M1150," ", N1150), M1150)</f>
        <v/>
      </c>
      <c r="Q1150" s="0" t="n"/>
      <c r="R1150" s="0">
        <f>'Production Log'!L1150</f>
        <v/>
      </c>
      <c r="T1150" s="0">
        <f>'Production Log'!M1150</f>
        <v/>
      </c>
      <c r="W1150" s="0" t="n"/>
    </row>
    <row r="1151">
      <c r="A1151" s="0">
        <f>'Production Log'!A1151</f>
        <v/>
      </c>
      <c r="B1151" s="0">
        <f>'Production Log'!B1151</f>
        <v/>
      </c>
      <c r="C1151" s="0">
        <f>'Production Log'!F1151</f>
        <v/>
      </c>
      <c r="D1151" s="0">
        <f>'Production Log'!W1151</f>
        <v/>
      </c>
      <c r="E1151" s="0">
        <f>'Production Log'!X1151</f>
        <v/>
      </c>
      <c r="F1151" s="0">
        <f>'Production Log'!Y1151</f>
        <v/>
      </c>
      <c r="G1151" s="0">
        <f>'Production Log'!Z1151</f>
        <v/>
      </c>
      <c r="H1151" s="0">
        <f>'Production Log'!C1151</f>
        <v/>
      </c>
      <c r="I1151" s="0">
        <f>IF(B1151="Sold", "yes", IF(LEN(F1151)&gt;1,IF(LEN(G1151)&gt;1,IF(LEN(E1151)&gt;1,IF(LEN(D1151)&gt;1,"yes","no"),"no"),"no") ,"no"))</f>
        <v/>
      </c>
      <c r="J1151" s="0">
        <f>IF(B1151="Issues","yes", IF(B1151="Cosmetic Issue", "yes", IF(B1151="Perf Issue", "yes","")))</f>
        <v/>
      </c>
      <c r="K1151" s="0">
        <f>IF(B1151="Dead", "yes","")</f>
        <v/>
      </c>
      <c r="L1151" s="0">
        <f>IF(K1151="yes", "Dead", IF(LEN(D1151)&lt;2,"Loose", (IF(B1151="Sold","Shipped",IF(I1151="yes","Assembled","Bonded")))))</f>
        <v/>
      </c>
      <c r="M1151" s="0">
        <f>if(L1151="Shipped",L1151, IF(L1151="Loose", L1151, if(J1151="yes", CONCATENATE("Pending ", L1151), IF(I1151="yes", IF(B1151="Internal", "Internal", L1151), IF(L1151="Bonded", L1151, CONCATENATE(L1151, " Bonded"))))))</f>
        <v/>
      </c>
      <c r="N1151" s="0">
        <f>if(len(C1151)&lt;2, "", if(H1151="yes", "certified", IF(ISERROR(SEARCH("TE",C1151)), "PMI", "TE")))</f>
        <v/>
      </c>
      <c r="O1151" s="0">
        <f>IF(L1151="Shipped",'Production Log'!K1151,"")</f>
        <v/>
      </c>
      <c r="P1151" s="0">
        <f>IF(ISERROR(SEARCH("Bonded", M1151)), CONCATENATE(M1151," ", N1151), M1151)</f>
        <v/>
      </c>
      <c r="R1151" s="0">
        <f>'Production Log'!L1151</f>
        <v/>
      </c>
      <c r="T1151" s="0">
        <f>'Production Log'!M1151</f>
        <v/>
      </c>
      <c r="W1151" s="0" t="n"/>
    </row>
    <row r="1152">
      <c r="A1152" s="0">
        <f>'Production Log'!A1152</f>
        <v/>
      </c>
      <c r="B1152" s="0">
        <f>'Production Log'!B1152</f>
        <v/>
      </c>
      <c r="C1152" s="0">
        <f>'Production Log'!F1152</f>
        <v/>
      </c>
      <c r="D1152" s="0">
        <f>'Production Log'!W1152</f>
        <v/>
      </c>
      <c r="E1152" s="0">
        <f>'Production Log'!X1152</f>
        <v/>
      </c>
      <c r="F1152" s="0">
        <f>'Production Log'!Y1152</f>
        <v/>
      </c>
      <c r="G1152" s="0">
        <f>'Production Log'!Z1152</f>
        <v/>
      </c>
      <c r="H1152" s="0">
        <f>'Production Log'!C1152</f>
        <v/>
      </c>
      <c r="I1152" s="0">
        <f>IF(B1152="Sold", "yes", IF(LEN(F1152)&gt;1,IF(LEN(G1152)&gt;1,IF(LEN(E1152)&gt;1,IF(LEN(D1152)&gt;1,"yes","no"),"no"),"no") ,"no"))</f>
        <v/>
      </c>
      <c r="J1152" s="0">
        <f>IF(B1152="Issues","yes", IF(B1152="Cosmetic Issue", "yes", IF(B1152="Perf Issue", "yes","")))</f>
        <v/>
      </c>
      <c r="K1152" s="0">
        <f>IF(B1152="Dead", "yes","")</f>
        <v/>
      </c>
      <c r="L1152" s="0">
        <f>IF(K1152="yes", "Dead", IF(LEN(D1152)&lt;2,"Loose", (IF(B1152="Sold","Shipped",IF(I1152="yes","Assembled","Bonded")))))</f>
        <v/>
      </c>
      <c r="M1152" s="0">
        <f>if(L1152="Shipped",L1152, IF(L1152="Loose", L1152, if(J1152="yes", CONCATENATE("Pending ", L1152), IF(I1152="yes", IF(B1152="Internal", "Internal", L1152), IF(L1152="Bonded", L1152, CONCATENATE(L1152, " Bonded"))))))</f>
        <v/>
      </c>
      <c r="N1152" s="0">
        <f>if(len(C1152)&lt;2, "", if(H1152="yes", "certified", IF(ISERROR(SEARCH("TE",C1152)), "PMI", "TE")))</f>
        <v/>
      </c>
      <c r="O1152" s="0">
        <f>IF(L1152="Shipped",'Production Log'!K1152,"")</f>
        <v/>
      </c>
      <c r="P1152" s="0">
        <f>IF(ISERROR(SEARCH("Bonded", M1152)), CONCATENATE(M1152," ", N1152), M1152)</f>
        <v/>
      </c>
      <c r="R1152" s="0">
        <f>'Production Log'!L1152</f>
        <v/>
      </c>
      <c r="T1152" s="0">
        <f>'Production Log'!M1152</f>
        <v/>
      </c>
      <c r="W1152" s="0" t="n"/>
    </row>
    <row r="1153">
      <c r="A1153" s="0">
        <f>'Production Log'!A1153</f>
        <v/>
      </c>
      <c r="B1153" s="0">
        <f>'Production Log'!B1153</f>
        <v/>
      </c>
      <c r="C1153" s="0">
        <f>'Production Log'!F1153</f>
        <v/>
      </c>
      <c r="D1153" s="0">
        <f>'Production Log'!W1153</f>
        <v/>
      </c>
      <c r="E1153" s="0">
        <f>'Production Log'!X1153</f>
        <v/>
      </c>
      <c r="F1153" s="0">
        <f>'Production Log'!Y1153</f>
        <v/>
      </c>
      <c r="G1153" s="0">
        <f>'Production Log'!Z1153</f>
        <v/>
      </c>
      <c r="H1153" s="0">
        <f>'Production Log'!C1153</f>
        <v/>
      </c>
      <c r="I1153" s="0">
        <f>IF(B1153="Sold", "yes", IF(LEN(F1153)&gt;1,IF(LEN(G1153)&gt;1,IF(LEN(E1153)&gt;1,IF(LEN(D1153)&gt;1,"yes","no"),"no"),"no") ,"no"))</f>
        <v/>
      </c>
      <c r="J1153" s="0">
        <f>IF(B1153="Issues","yes", IF(B1153="Cosmetic Issue", "yes", IF(B1153="Perf Issue", "yes","")))</f>
        <v/>
      </c>
      <c r="K1153" s="0">
        <f>IF(B1153="Dead", "yes","")</f>
        <v/>
      </c>
      <c r="L1153" s="0">
        <f>IF(K1153="yes", "Dead", IF(LEN(D1153)&lt;2,"Loose", (IF(B1153="Sold","Shipped",IF(I1153="yes","Assembled","Bonded")))))</f>
        <v/>
      </c>
      <c r="M1153" s="0">
        <f>if(L1153="Shipped",L1153, IF(L1153="Loose", L1153, if(J1153="yes", CONCATENATE("Pending ", L1153), IF(I1153="yes", IF(B1153="Internal", "Internal", L1153), IF(L1153="Bonded", L1153, CONCATENATE(L1153, " Bonded"))))))</f>
        <v/>
      </c>
      <c r="N1153" s="0">
        <f>if(len(C1153)&lt;2, "", if(H1153="yes", "certified", IF(ISERROR(SEARCH("TE",C1153)), "PMI", "TE")))</f>
        <v/>
      </c>
      <c r="O1153" s="0">
        <f>IF(L1153="Shipped",'Production Log'!K1153,"")</f>
        <v/>
      </c>
      <c r="P1153" s="0">
        <f>IF(ISERROR(SEARCH("Bonded", M1153)), CONCATENATE(M1153," ", N1153), M1153)</f>
        <v/>
      </c>
      <c r="R1153" s="0">
        <f>'Production Log'!L1153</f>
        <v/>
      </c>
      <c r="T1153" s="0">
        <f>'Production Log'!M1153</f>
        <v/>
      </c>
      <c r="W1153" s="0" t="n"/>
    </row>
    <row r="1154">
      <c r="A1154" s="0">
        <f>'Production Log'!A1154</f>
        <v/>
      </c>
      <c r="B1154" s="0">
        <f>'Production Log'!B1154</f>
        <v/>
      </c>
      <c r="C1154" s="0">
        <f>'Production Log'!F1154</f>
        <v/>
      </c>
      <c r="D1154" s="0">
        <f>'Production Log'!W1154</f>
        <v/>
      </c>
      <c r="E1154" s="0">
        <f>'Production Log'!X1154</f>
        <v/>
      </c>
      <c r="F1154" s="0">
        <f>'Production Log'!Y1154</f>
        <v/>
      </c>
      <c r="G1154" s="0">
        <f>'Production Log'!Z1154</f>
        <v/>
      </c>
      <c r="H1154" s="0">
        <f>'Production Log'!C1154</f>
        <v/>
      </c>
      <c r="I1154" s="0">
        <f>IF(B1154="Sold", "yes", IF(LEN(F1154)&gt;1,IF(LEN(G1154)&gt;1,IF(LEN(E1154)&gt;1,IF(LEN(D1154)&gt;1,"yes","no"),"no"),"no") ,"no"))</f>
        <v/>
      </c>
      <c r="J1154" s="0">
        <f>IF(B1154="Issues","yes", IF(B1154="Cosmetic Issue", "yes", IF(B1154="Perf Issue", "yes","")))</f>
        <v/>
      </c>
      <c r="K1154" s="0">
        <f>IF(B1154="Dead", "yes","")</f>
        <v/>
      </c>
      <c r="L1154" s="0">
        <f>IF(K1154="yes", "Dead", IF(LEN(D1154)&lt;2,"Loose", (IF(B1154="Sold","Shipped",IF(I1154="yes","Assembled","Bonded")))))</f>
        <v/>
      </c>
      <c r="M1154" s="0">
        <f>if(L1154="Shipped",L1154, IF(L1154="Loose", L1154, if(J1154="yes", CONCATENATE("Pending ", L1154), IF(I1154="yes", IF(B1154="Internal", "Internal", L1154), IF(L1154="Bonded", L1154, CONCATENATE(L1154, " Bonded"))))))</f>
        <v/>
      </c>
      <c r="N1154" s="0">
        <f>if(len(C1154)&lt;2, "", if(H1154="yes", "certified", IF(ISERROR(SEARCH("TE",C1154)), "PMI", "TE")))</f>
        <v/>
      </c>
      <c r="O1154" s="0">
        <f>IF(L1154="Shipped",'Production Log'!K1154,"")</f>
        <v/>
      </c>
      <c r="P1154" s="0">
        <f>IF(ISERROR(SEARCH("Bonded", M1154)), CONCATENATE(M1154," ", N1154), M1154)</f>
        <v/>
      </c>
      <c r="R1154" s="0">
        <f>'Production Log'!L1154</f>
        <v/>
      </c>
      <c r="T1154" s="0">
        <f>'Production Log'!M1154</f>
        <v/>
      </c>
      <c r="W1154" s="0" t="n"/>
    </row>
    <row r="1155">
      <c r="A1155" s="0">
        <f>'Production Log'!A1155</f>
        <v/>
      </c>
      <c r="B1155" s="0">
        <f>'Production Log'!B1155</f>
        <v/>
      </c>
      <c r="C1155" s="0">
        <f>'Production Log'!F1155</f>
        <v/>
      </c>
      <c r="D1155" s="0">
        <f>'Production Log'!W1155</f>
        <v/>
      </c>
      <c r="E1155" s="0">
        <f>'Production Log'!X1155</f>
        <v/>
      </c>
      <c r="F1155" s="0">
        <f>'Production Log'!Y1155</f>
        <v/>
      </c>
      <c r="G1155" s="0">
        <f>'Production Log'!Z1155</f>
        <v/>
      </c>
      <c r="H1155" s="0">
        <f>'Production Log'!C1155</f>
        <v/>
      </c>
      <c r="I1155" s="0">
        <f>IF(B1155="Sold", "yes", IF(LEN(F1155)&gt;1,IF(LEN(G1155)&gt;1,IF(LEN(E1155)&gt;1,IF(LEN(D1155)&gt;1,"yes","no"),"no"),"no") ,"no"))</f>
        <v/>
      </c>
      <c r="J1155" s="0">
        <f>IF(B1155="Issues","yes", IF(B1155="Cosmetic Issue", "yes", IF(B1155="Perf Issue", "yes","")))</f>
        <v/>
      </c>
      <c r="K1155" s="0">
        <f>IF(B1155="Dead", "yes","")</f>
        <v/>
      </c>
      <c r="L1155" s="0">
        <f>IF(K1155="yes", "Dead", IF(LEN(D1155)&lt;2,"Loose", (IF(B1155="Sold","Shipped",IF(I1155="yes","Assembled","Bonded")))))</f>
        <v/>
      </c>
      <c r="M1155" s="0">
        <f>if(L1155="Shipped",L1155, IF(L1155="Loose", L1155, if(J1155="yes", CONCATENATE("Pending ", L1155), IF(I1155="yes", IF(B1155="Internal", "Internal", L1155), IF(L1155="Bonded", L1155, CONCATENATE(L1155, " Bonded"))))))</f>
        <v/>
      </c>
      <c r="N1155" s="0">
        <f>if(len(C1155)&lt;2, "", if(H1155="yes", "certified", IF(ISERROR(SEARCH("TE",C1155)), "PMI", "TE")))</f>
        <v/>
      </c>
      <c r="O1155" s="0">
        <f>IF(L1155="Shipped",'Production Log'!K1155,"")</f>
        <v/>
      </c>
      <c r="P1155" s="0">
        <f>IF(ISERROR(SEARCH("Bonded", M1155)), CONCATENATE(M1155," ", N1155), M1155)</f>
        <v/>
      </c>
      <c r="R1155" s="0">
        <f>'Production Log'!L1155</f>
        <v/>
      </c>
      <c r="T1155" s="0">
        <f>'Production Log'!M1155</f>
        <v/>
      </c>
      <c r="W1155" s="0" t="n"/>
    </row>
    <row r="1156">
      <c r="A1156" s="0">
        <f>'Production Log'!A1156</f>
        <v/>
      </c>
      <c r="B1156" s="0">
        <f>'Production Log'!B1156</f>
        <v/>
      </c>
      <c r="C1156" s="0">
        <f>'Production Log'!F1156</f>
        <v/>
      </c>
      <c r="D1156" s="0">
        <f>'Production Log'!W1156</f>
        <v/>
      </c>
      <c r="E1156" s="0">
        <f>'Production Log'!X1156</f>
        <v/>
      </c>
      <c r="F1156" s="0">
        <f>'Production Log'!Y1156</f>
        <v/>
      </c>
      <c r="G1156" s="0">
        <f>'Production Log'!Z1156</f>
        <v/>
      </c>
      <c r="H1156" s="0">
        <f>'Production Log'!C1156</f>
        <v/>
      </c>
      <c r="I1156" s="0">
        <f>IF(B1156="Sold", "yes", IF(LEN(F1156)&gt;1,IF(LEN(G1156)&gt;1,IF(LEN(E1156)&gt;1,IF(LEN(D1156)&gt;1,"yes","no"),"no"),"no") ,"no"))</f>
        <v/>
      </c>
      <c r="J1156" s="0">
        <f>IF(B1156="Issues","yes", IF(B1156="Cosmetic Issue", "yes", IF(B1156="Perf Issue", "yes","")))</f>
        <v/>
      </c>
      <c r="K1156" s="0">
        <f>IF(B1156="Dead", "yes","")</f>
        <v/>
      </c>
      <c r="L1156" s="0">
        <f>IF(K1156="yes", "Dead", IF(LEN(D1156)&lt;2,"Loose", (IF(B1156="Sold","Shipped",IF(I1156="yes","Assembled","Bonded")))))</f>
        <v/>
      </c>
      <c r="M1156" s="0">
        <f>if(L1156="Shipped",L1156, IF(L1156="Loose", L1156, if(J1156="yes", CONCATENATE("Pending ", L1156), IF(I1156="yes", IF(B1156="Internal", "Internal", L1156), IF(L1156="Bonded", L1156, CONCATENATE(L1156, " Bonded"))))))</f>
        <v/>
      </c>
      <c r="N1156" s="0">
        <f>if(len(C1156)&lt;2, "", if(H1156="yes", "certified", IF(ISERROR(SEARCH("TE",C1156)), "PMI", "TE")))</f>
        <v/>
      </c>
      <c r="O1156" s="0">
        <f>IF(L1156="Shipped",'Production Log'!K1156,"")</f>
        <v/>
      </c>
      <c r="P1156" s="0">
        <f>IF(ISERROR(SEARCH("Bonded", M1156)), CONCATENATE(M1156," ", N1156), M1156)</f>
        <v/>
      </c>
      <c r="R1156" s="0">
        <f>'Production Log'!L1156</f>
        <v/>
      </c>
      <c r="T1156" s="0">
        <f>'Production Log'!M1156</f>
        <v/>
      </c>
      <c r="W1156" s="0" t="n"/>
    </row>
    <row r="1157">
      <c r="A1157" s="0">
        <f>'Production Log'!A1157</f>
        <v/>
      </c>
      <c r="B1157" s="0">
        <f>'Production Log'!B1157</f>
        <v/>
      </c>
      <c r="C1157" s="0">
        <f>'Production Log'!F1157</f>
        <v/>
      </c>
      <c r="D1157" s="0">
        <f>'Production Log'!W1157</f>
        <v/>
      </c>
      <c r="E1157" s="0">
        <f>'Production Log'!X1157</f>
        <v/>
      </c>
      <c r="F1157" s="0">
        <f>'Production Log'!Y1157</f>
        <v/>
      </c>
      <c r="G1157" s="0">
        <f>'Production Log'!Z1157</f>
        <v/>
      </c>
      <c r="H1157" s="0">
        <f>'Production Log'!C1157</f>
        <v/>
      </c>
      <c r="I1157" s="0">
        <f>IF(B1157="Sold", "yes", IF(LEN(F1157)&gt;1,IF(LEN(G1157)&gt;1,IF(LEN(E1157)&gt;1,IF(LEN(D1157)&gt;1,"yes","no"),"no"),"no") ,"no"))</f>
        <v/>
      </c>
      <c r="J1157" s="0">
        <f>IF(B1157="Issues","yes", IF(B1157="Cosmetic Issue", "yes", IF(B1157="Perf Issue", "yes","")))</f>
        <v/>
      </c>
      <c r="K1157" s="0">
        <f>IF(B1157="Dead", "yes","")</f>
        <v/>
      </c>
      <c r="L1157" s="0">
        <f>IF(K1157="yes", "Dead", IF(LEN(D1157)&lt;2,"Loose", (IF(B1157="Sold","Shipped",IF(I1157="yes","Assembled","Bonded")))))</f>
        <v/>
      </c>
      <c r="M1157" s="0">
        <f>if(L1157="Shipped",L1157, IF(L1157="Loose", L1157, if(J1157="yes", CONCATENATE("Pending ", L1157), IF(I1157="yes", IF(B1157="Internal", "Internal", L1157), IF(L1157="Bonded", L1157, CONCATENATE(L1157, " Bonded"))))))</f>
        <v/>
      </c>
      <c r="N1157" s="0">
        <f>if(len(C1157)&lt;2, "", if(H1157="yes", "certified", IF(ISERROR(SEARCH("TE",C1157)), "PMI", "TE")))</f>
        <v/>
      </c>
      <c r="O1157" s="0">
        <f>IF(L1157="Shipped",'Production Log'!K1157,"")</f>
        <v/>
      </c>
      <c r="P1157" s="0">
        <f>IF(ISERROR(SEARCH("Bonded", M1157)), CONCATENATE(M1157," ", N1157), M1157)</f>
        <v/>
      </c>
      <c r="R1157" s="0">
        <f>'Production Log'!L1157</f>
        <v/>
      </c>
      <c r="T1157" s="0">
        <f>'Production Log'!M1157</f>
        <v/>
      </c>
      <c r="W1157" s="0" t="n"/>
    </row>
    <row r="1158">
      <c r="A1158" s="0">
        <f>'Production Log'!A1158</f>
        <v/>
      </c>
      <c r="B1158" s="0">
        <f>'Production Log'!B1158</f>
        <v/>
      </c>
      <c r="C1158" s="0">
        <f>'Production Log'!F1158</f>
        <v/>
      </c>
      <c r="D1158" s="0">
        <f>'Production Log'!W1158</f>
        <v/>
      </c>
      <c r="E1158" s="0">
        <f>'Production Log'!X1158</f>
        <v/>
      </c>
      <c r="F1158" s="0">
        <f>'Production Log'!Y1158</f>
        <v/>
      </c>
      <c r="G1158" s="0">
        <f>'Production Log'!Z1158</f>
        <v/>
      </c>
      <c r="H1158" s="0">
        <f>'Production Log'!C1158</f>
        <v/>
      </c>
      <c r="I1158" s="0">
        <f>IF(B1158="Sold", "yes", IF(LEN(F1158)&gt;1,IF(LEN(G1158)&gt;1,IF(LEN(E1158)&gt;1,IF(LEN(D1158)&gt;1,"yes","no"),"no"),"no") ,"no"))</f>
        <v/>
      </c>
      <c r="J1158" s="0">
        <f>IF(B1158="Issues","yes", IF(B1158="Cosmetic Issue", "yes", IF(B1158="Perf Issue", "yes","")))</f>
        <v/>
      </c>
      <c r="K1158" s="0">
        <f>IF(B1158="Dead", "yes","")</f>
        <v/>
      </c>
      <c r="L1158" s="0">
        <f>IF(K1158="yes", "Dead", IF(LEN(D1158)&lt;2,"Loose", (IF(B1158="Sold","Shipped",IF(I1158="yes","Assembled","Bonded")))))</f>
        <v/>
      </c>
      <c r="M1158" s="0">
        <f>if(L1158="Shipped",L1158, IF(L1158="Loose", L1158, if(J1158="yes", CONCATENATE("Pending ", L1158), IF(I1158="yes", IF(B1158="Internal", "Internal", L1158), IF(L1158="Bonded", L1158, CONCATENATE(L1158, " Bonded"))))))</f>
        <v/>
      </c>
      <c r="N1158" s="0">
        <f>if(len(C1158)&lt;2, "", if(H1158="yes", "certified", IF(ISERROR(SEARCH("TE",C1158)), "PMI", "TE")))</f>
        <v/>
      </c>
      <c r="O1158" s="0">
        <f>IF(L1158="Shipped",'Production Log'!K1158,"")</f>
        <v/>
      </c>
      <c r="P1158" s="0">
        <f>IF(ISERROR(SEARCH("Bonded", M1158)), CONCATENATE(M1158," ", N1158), M1158)</f>
        <v/>
      </c>
      <c r="R1158" s="0">
        <f>'Production Log'!L1158</f>
        <v/>
      </c>
      <c r="T1158" s="0">
        <f>'Production Log'!M1158</f>
        <v/>
      </c>
      <c r="W1158" s="0" t="n"/>
    </row>
    <row r="1159">
      <c r="A1159" s="0">
        <f>'Production Log'!A1159</f>
        <v/>
      </c>
      <c r="B1159" s="0">
        <f>'Production Log'!B1159</f>
        <v/>
      </c>
      <c r="C1159" s="0">
        <f>'Production Log'!F1159</f>
        <v/>
      </c>
      <c r="D1159" s="0">
        <f>'Production Log'!W1159</f>
        <v/>
      </c>
      <c r="E1159" s="0">
        <f>'Production Log'!X1159</f>
        <v/>
      </c>
      <c r="F1159" s="0">
        <f>'Production Log'!Y1159</f>
        <v/>
      </c>
      <c r="G1159" s="0">
        <f>'Production Log'!Z1159</f>
        <v/>
      </c>
      <c r="H1159" s="0">
        <f>'Production Log'!C1159</f>
        <v/>
      </c>
      <c r="I1159" s="0">
        <f>IF(B1159="Sold", "yes", IF(LEN(F1159)&gt;1,IF(LEN(G1159)&gt;1,IF(LEN(E1159)&gt;1,IF(LEN(D1159)&gt;1,"yes","no"),"no"),"no") ,"no"))</f>
        <v/>
      </c>
      <c r="J1159" s="0">
        <f>IF(B1159="Issues","yes", IF(B1159="Cosmetic Issue", "yes", IF(B1159="Perf Issue", "yes","")))</f>
        <v/>
      </c>
      <c r="K1159" s="0">
        <f>IF(B1159="Dead", "yes","")</f>
        <v/>
      </c>
      <c r="L1159" s="0">
        <f>IF(K1159="yes", "Dead", IF(LEN(D1159)&lt;2,"Loose", (IF(B1159="Sold","Shipped",IF(I1159="yes","Assembled","Bonded")))))</f>
        <v/>
      </c>
      <c r="M1159" s="0">
        <f>if(L1159="Shipped",L1159, IF(L1159="Loose", L1159, if(J1159="yes", CONCATENATE("Pending ", L1159), IF(I1159="yes", IF(B1159="Internal", "Internal", L1159), IF(L1159="Bonded", L1159, CONCATENATE(L1159, " Bonded"))))))</f>
        <v/>
      </c>
      <c r="N1159" s="0">
        <f>if(len(C1159)&lt;2, "", if(H1159="yes", "certified", IF(ISERROR(SEARCH("TE",C1159)), "PMI", "TE")))</f>
        <v/>
      </c>
      <c r="O1159" s="0">
        <f>IF(L1159="Shipped",'Production Log'!K1159,"")</f>
        <v/>
      </c>
      <c r="P1159" s="0">
        <f>IF(ISERROR(SEARCH("Bonded", M1159)), CONCATENATE(M1159," ", N1159), M1159)</f>
        <v/>
      </c>
      <c r="R1159" s="0">
        <f>'Production Log'!L1159</f>
        <v/>
      </c>
      <c r="T1159" s="0">
        <f>'Production Log'!M1159</f>
        <v/>
      </c>
      <c r="W1159" s="0" t="n"/>
    </row>
    <row r="1160">
      <c r="A1160" s="0">
        <f>'Production Log'!A1160</f>
        <v/>
      </c>
      <c r="B1160" s="0">
        <f>'Production Log'!B1160</f>
        <v/>
      </c>
      <c r="C1160" s="0">
        <f>'Production Log'!F1160</f>
        <v/>
      </c>
      <c r="D1160" s="0">
        <f>'Production Log'!W1160</f>
        <v/>
      </c>
      <c r="E1160" s="0">
        <f>'Production Log'!X1160</f>
        <v/>
      </c>
      <c r="F1160" s="0">
        <f>'Production Log'!Y1160</f>
        <v/>
      </c>
      <c r="G1160" s="0">
        <f>'Production Log'!Z1160</f>
        <v/>
      </c>
      <c r="H1160" s="0">
        <f>'Production Log'!C1160</f>
        <v/>
      </c>
      <c r="I1160" s="0">
        <f>IF(B1160="Sold", "yes", IF(LEN(F1160)&gt;1,IF(LEN(G1160)&gt;1,IF(LEN(E1160)&gt;1,IF(LEN(D1160)&gt;1,"yes","no"),"no"),"no") ,"no"))</f>
        <v/>
      </c>
      <c r="J1160" s="0">
        <f>IF(B1160="Issues","yes", IF(B1160="Cosmetic Issue", "yes", IF(B1160="Perf Issue", "yes","")))</f>
        <v/>
      </c>
      <c r="K1160" s="0">
        <f>IF(B1160="Dead", "yes","")</f>
        <v/>
      </c>
      <c r="L1160" s="0">
        <f>IF(K1160="yes", "Dead", IF(LEN(D1160)&lt;2,"Loose", (IF(B1160="Sold","Shipped",IF(I1160="yes","Assembled","Bonded")))))</f>
        <v/>
      </c>
      <c r="M1160" s="0">
        <f>if(L1160="Shipped",L1160, IF(L1160="Loose", L1160, if(J1160="yes", CONCATENATE("Pending ", L1160), IF(I1160="yes", IF(B1160="Internal", "Internal", L1160), IF(L1160="Bonded", L1160, CONCATENATE(L1160, " Bonded"))))))</f>
        <v/>
      </c>
      <c r="N1160" s="0">
        <f>if(len(C1160)&lt;2, "", if(H1160="yes", "certified", IF(ISERROR(SEARCH("TE",C1160)), "PMI", "TE")))</f>
        <v/>
      </c>
      <c r="O1160" s="0">
        <f>IF(L1160="Shipped",'Production Log'!K1160,"")</f>
        <v/>
      </c>
      <c r="P1160" s="0">
        <f>IF(ISERROR(SEARCH("Bonded", M1160)), CONCATENATE(M1160," ", N1160), M1160)</f>
        <v/>
      </c>
      <c r="R1160" s="0">
        <f>'Production Log'!L1160</f>
        <v/>
      </c>
      <c r="T1160" s="0">
        <f>'Production Log'!M1160</f>
        <v/>
      </c>
      <c r="W1160" s="0" t="n"/>
    </row>
    <row r="1161">
      <c r="A1161" s="0">
        <f>'Production Log'!A1161</f>
        <v/>
      </c>
      <c r="B1161" s="0">
        <f>'Production Log'!B1161</f>
        <v/>
      </c>
      <c r="C1161" s="0">
        <f>'Production Log'!F1161</f>
        <v/>
      </c>
      <c r="D1161" s="0">
        <f>'Production Log'!W1161</f>
        <v/>
      </c>
      <c r="E1161" s="0">
        <f>'Production Log'!X1161</f>
        <v/>
      </c>
      <c r="F1161" s="0">
        <f>'Production Log'!Y1161</f>
        <v/>
      </c>
      <c r="G1161" s="0">
        <f>'Production Log'!Z1161</f>
        <v/>
      </c>
      <c r="H1161" s="0">
        <f>'Production Log'!C1161</f>
        <v/>
      </c>
      <c r="I1161" s="0">
        <f>IF(B1161="Sold", "yes", IF(LEN(F1161)&gt;1,IF(LEN(G1161)&gt;1,IF(LEN(E1161)&gt;1,IF(LEN(D1161)&gt;1,"yes","no"),"no"),"no") ,"no"))</f>
        <v/>
      </c>
      <c r="J1161" s="0">
        <f>IF(B1161="Issues","yes", IF(B1161="Cosmetic Issue", "yes", IF(B1161="Perf Issue", "yes","")))</f>
        <v/>
      </c>
      <c r="K1161" s="0">
        <f>IF(B1161="Dead", "yes","")</f>
        <v/>
      </c>
      <c r="L1161" s="0">
        <f>IF(K1161="yes", "Dead", IF(LEN(D1161)&lt;2,"Loose", (IF(B1161="Sold","Shipped",IF(I1161="yes","Assembled","Bonded")))))</f>
        <v/>
      </c>
      <c r="M1161" s="0">
        <f>if(L1161="Shipped",L1161, IF(L1161="Loose", L1161, if(J1161="yes", CONCATENATE("Pending ", L1161), IF(I1161="yes", IF(B1161="Internal", "Internal", L1161), IF(L1161="Bonded", L1161, CONCATENATE(L1161, " Bonded"))))))</f>
        <v/>
      </c>
      <c r="N1161" s="0">
        <f>if(len(C1161)&lt;2, "", if(H1161="yes", "certified", IF(ISERROR(SEARCH("TE",C1161)), "PMI", "TE")))</f>
        <v/>
      </c>
      <c r="O1161" s="0">
        <f>IF(L1161="Shipped",'Production Log'!K1161,"")</f>
        <v/>
      </c>
      <c r="P1161" s="0">
        <f>IF(ISERROR(SEARCH("Bonded", M1161)), CONCATENATE(M1161," ", N1161), M1161)</f>
        <v/>
      </c>
      <c r="R1161" s="0">
        <f>'Production Log'!L1161</f>
        <v/>
      </c>
      <c r="T1161" s="0">
        <f>'Production Log'!M1161</f>
        <v/>
      </c>
      <c r="W1161" s="0" t="n"/>
    </row>
    <row r="1162">
      <c r="A1162" s="0">
        <f>'Production Log'!A1162</f>
        <v/>
      </c>
      <c r="B1162" s="0">
        <f>'Production Log'!B1162</f>
        <v/>
      </c>
      <c r="C1162" s="0">
        <f>'Production Log'!F1162</f>
        <v/>
      </c>
      <c r="D1162" s="0">
        <f>'Production Log'!W1162</f>
        <v/>
      </c>
      <c r="E1162" s="0">
        <f>'Production Log'!X1162</f>
        <v/>
      </c>
      <c r="F1162" s="0">
        <f>'Production Log'!Y1162</f>
        <v/>
      </c>
      <c r="G1162" s="0">
        <f>'Production Log'!Z1162</f>
        <v/>
      </c>
      <c r="H1162" s="0">
        <f>'Production Log'!C1162</f>
        <v/>
      </c>
      <c r="I1162" s="0">
        <f>IF(B1162="Sold", "yes", IF(LEN(F1162)&gt;1,IF(LEN(G1162)&gt;1,IF(LEN(E1162)&gt;1,IF(LEN(D1162)&gt;1,"yes","no"),"no"),"no") ,"no"))</f>
        <v/>
      </c>
      <c r="J1162" s="0">
        <f>IF(B1162="Issues","yes", IF(B1162="Cosmetic Issue", "yes", IF(B1162="Perf Issue", "yes","")))</f>
        <v/>
      </c>
      <c r="K1162" s="0">
        <f>IF(B1162="Dead", "yes","")</f>
        <v/>
      </c>
      <c r="L1162" s="0">
        <f>IF(K1162="yes", "Dead", IF(LEN(D1162)&lt;2,"Loose", (IF(B1162="Sold","Shipped",IF(I1162="yes","Assembled","Bonded")))))</f>
        <v/>
      </c>
      <c r="M1162" s="0">
        <f>if(L1162="Shipped",L1162, IF(L1162="Loose", L1162, if(J1162="yes", CONCATENATE("Pending ", L1162), IF(I1162="yes", IF(B1162="Internal", "Internal", L1162), IF(L1162="Bonded", L1162, CONCATENATE(L1162, " Bonded"))))))</f>
        <v/>
      </c>
      <c r="N1162" s="0">
        <f>if(len(C1162)&lt;2, "", if(H1162="yes", "certified", IF(ISERROR(SEARCH("TE",C1162)), "PMI", "TE")))</f>
        <v/>
      </c>
      <c r="O1162" s="0">
        <f>IF(L1162="Shipped",'Production Log'!K1162,"")</f>
        <v/>
      </c>
      <c r="P1162" s="0">
        <f>IF(ISERROR(SEARCH("Bonded", M1162)), CONCATENATE(M1162," ", N1162), M1162)</f>
        <v/>
      </c>
      <c r="R1162" s="0">
        <f>'Production Log'!L1162</f>
        <v/>
      </c>
      <c r="T1162" s="0">
        <f>'Production Log'!M1162</f>
        <v/>
      </c>
      <c r="W1162" s="0" t="n"/>
    </row>
    <row r="1163">
      <c r="A1163" s="0">
        <f>'Production Log'!A1163</f>
        <v/>
      </c>
      <c r="B1163" s="0">
        <f>'Production Log'!B1163</f>
        <v/>
      </c>
      <c r="C1163" s="0">
        <f>'Production Log'!F1163</f>
        <v/>
      </c>
      <c r="D1163" s="0">
        <f>'Production Log'!W1163</f>
        <v/>
      </c>
      <c r="E1163" s="0">
        <f>'Production Log'!X1163</f>
        <v/>
      </c>
      <c r="F1163" s="0">
        <f>'Production Log'!Y1163</f>
        <v/>
      </c>
      <c r="G1163" s="0">
        <f>'Production Log'!Z1163</f>
        <v/>
      </c>
      <c r="H1163" s="0">
        <f>'Production Log'!C1163</f>
        <v/>
      </c>
      <c r="I1163" s="0">
        <f>IF(B1163="Sold", "yes", IF(LEN(F1163)&gt;1,IF(LEN(G1163)&gt;1,IF(LEN(E1163)&gt;1,IF(LEN(D1163)&gt;1,"yes","no"),"no"),"no") ,"no"))</f>
        <v/>
      </c>
      <c r="J1163" s="0">
        <f>IF(B1163="Issues","yes", IF(B1163="Cosmetic Issue", "yes", IF(B1163="Perf Issue", "yes","")))</f>
        <v/>
      </c>
      <c r="K1163" s="0">
        <f>IF(B1163="Dead", "yes","")</f>
        <v/>
      </c>
      <c r="L1163" s="0">
        <f>IF(K1163="yes", "Dead", IF(LEN(D1163)&lt;2,"Loose", (IF(B1163="Sold","Shipped",IF(I1163="yes","Assembled","Bonded")))))</f>
        <v/>
      </c>
      <c r="M1163" s="0">
        <f>if(L1163="Shipped",L1163, IF(L1163="Loose", L1163, if(J1163="yes", CONCATENATE("Pending ", L1163), IF(I1163="yes", IF(B1163="Internal", "Internal", L1163), IF(L1163="Bonded", L1163, CONCATENATE(L1163, " Bonded"))))))</f>
        <v/>
      </c>
      <c r="N1163" s="0">
        <f>if(len(C1163)&lt;2, "", if(H1163="yes", "certified", IF(ISERROR(SEARCH("TE",C1163)), "PMI", "TE")))</f>
        <v/>
      </c>
      <c r="O1163" s="0">
        <f>IF(L1163="Shipped",'Production Log'!K1163,"")</f>
        <v/>
      </c>
      <c r="P1163" s="0">
        <f>IF(ISERROR(SEARCH("Bonded", M1163)), CONCATENATE(M1163," ", N1163), M1163)</f>
        <v/>
      </c>
      <c r="R1163" s="0">
        <f>'Production Log'!L1163</f>
        <v/>
      </c>
      <c r="T1163" s="0">
        <f>'Production Log'!M1163</f>
        <v/>
      </c>
      <c r="W1163" s="0" t="n"/>
    </row>
    <row r="1164">
      <c r="A1164" s="0">
        <f>'Production Log'!A1164</f>
        <v/>
      </c>
      <c r="B1164" s="0">
        <f>'Production Log'!B1164</f>
        <v/>
      </c>
      <c r="C1164" s="0">
        <f>'Production Log'!F1164</f>
        <v/>
      </c>
      <c r="D1164" s="0">
        <f>'Production Log'!W1164</f>
        <v/>
      </c>
      <c r="E1164" s="0">
        <f>'Production Log'!X1164</f>
        <v/>
      </c>
      <c r="F1164" s="0">
        <f>'Production Log'!Y1164</f>
        <v/>
      </c>
      <c r="G1164" s="0">
        <f>'Production Log'!Z1164</f>
        <v/>
      </c>
      <c r="H1164" s="0">
        <f>'Production Log'!C1164</f>
        <v/>
      </c>
      <c r="I1164" s="0">
        <f>IF(B1164="Sold", "yes", IF(LEN(F1164)&gt;1,IF(LEN(G1164)&gt;1,IF(LEN(E1164)&gt;1,IF(LEN(D1164)&gt;1,"yes","no"),"no"),"no") ,"no"))</f>
        <v/>
      </c>
      <c r="J1164" s="0">
        <f>IF(B1164="Issues","yes", IF(B1164="Cosmetic Issue", "yes", IF(B1164="Perf Issue", "yes","")))</f>
        <v/>
      </c>
      <c r="K1164" s="0">
        <f>IF(B1164="Dead", "yes","")</f>
        <v/>
      </c>
      <c r="L1164" s="0">
        <f>IF(K1164="yes", "Dead", IF(LEN(D1164)&lt;2,"Loose", (IF(B1164="Sold","Shipped",IF(I1164="yes","Assembled","Bonded")))))</f>
        <v/>
      </c>
      <c r="M1164" s="0">
        <f>if(L1164="Shipped",L1164, IF(L1164="Loose", L1164, if(J1164="yes", CONCATENATE("Pending ", L1164), IF(I1164="yes", IF(B1164="Internal", "Internal", L1164), IF(L1164="Bonded", L1164, CONCATENATE(L1164, " Bonded"))))))</f>
        <v/>
      </c>
      <c r="N1164" s="0">
        <f>if(len(C1164)&lt;2, "", if(H1164="yes", "certified", IF(ISERROR(SEARCH("TE",C1164)), "PMI", "TE")))</f>
        <v/>
      </c>
      <c r="O1164" s="0">
        <f>IF(L1164="Shipped",'Production Log'!K1164,"")</f>
        <v/>
      </c>
      <c r="P1164" s="0">
        <f>IF(ISERROR(SEARCH("Bonded", M1164)), CONCATENATE(M1164," ", N1164), M1164)</f>
        <v/>
      </c>
      <c r="R1164" s="0">
        <f>'Production Log'!L1164</f>
        <v/>
      </c>
      <c r="T1164" s="0">
        <f>'Production Log'!M1164</f>
        <v/>
      </c>
      <c r="W1164" s="0" t="n"/>
    </row>
    <row r="1165">
      <c r="A1165" s="0">
        <f>'Production Log'!A1165</f>
        <v/>
      </c>
      <c r="B1165" s="0">
        <f>'Production Log'!B1165</f>
        <v/>
      </c>
      <c r="C1165" s="0">
        <f>'Production Log'!F1165</f>
        <v/>
      </c>
      <c r="D1165" s="0">
        <f>'Production Log'!W1165</f>
        <v/>
      </c>
      <c r="E1165" s="0">
        <f>'Production Log'!X1165</f>
        <v/>
      </c>
      <c r="F1165" s="0">
        <f>'Production Log'!Y1165</f>
        <v/>
      </c>
      <c r="G1165" s="0">
        <f>'Production Log'!Z1165</f>
        <v/>
      </c>
      <c r="H1165" s="0">
        <f>'Production Log'!C1165</f>
        <v/>
      </c>
      <c r="I1165" s="0">
        <f>IF(B1165="Sold", "yes", IF(LEN(F1165)&gt;1,IF(LEN(G1165)&gt;1,IF(LEN(E1165)&gt;1,IF(LEN(D1165)&gt;1,"yes","no"),"no"),"no") ,"no"))</f>
        <v/>
      </c>
      <c r="J1165" s="0">
        <f>IF(B1165="Issues","yes", IF(B1165="Cosmetic Issue", "yes", IF(B1165="Perf Issue", "yes","")))</f>
        <v/>
      </c>
      <c r="K1165" s="0">
        <f>IF(B1165="Dead", "yes","")</f>
        <v/>
      </c>
      <c r="L1165" s="0">
        <f>IF(K1165="yes", "Dead", IF(LEN(D1165)&lt;2,"Loose", (IF(B1165="Sold","Shipped",IF(I1165="yes","Assembled","Bonded")))))</f>
        <v/>
      </c>
      <c r="M1165" s="0">
        <f>if(L1165="Shipped",L1165, IF(L1165="Loose", L1165, if(J1165="yes", CONCATENATE("Pending ", L1165), IF(I1165="yes", IF(B1165="Internal", "Internal", L1165), IF(L1165="Bonded", L1165, CONCATENATE(L1165, " Bonded"))))))</f>
        <v/>
      </c>
      <c r="N1165" s="0">
        <f>if(len(C1165)&lt;2, "", if(H1165="yes", "certified", IF(ISERROR(SEARCH("TE",C1165)), "PMI", "TE")))</f>
        <v/>
      </c>
      <c r="O1165" s="0">
        <f>IF(L1165="Shipped",'Production Log'!K1165,"")</f>
        <v/>
      </c>
      <c r="P1165" s="0">
        <f>IF(ISERROR(SEARCH("Bonded", M1165)), CONCATENATE(M1165," ", N1165), M1165)</f>
        <v/>
      </c>
      <c r="R1165" s="0">
        <f>'Production Log'!L1165</f>
        <v/>
      </c>
      <c r="T1165" s="0">
        <f>'Production Log'!M1165</f>
        <v/>
      </c>
      <c r="W1165" s="0" t="n"/>
    </row>
    <row r="1166">
      <c r="A1166" s="0">
        <f>'Production Log'!A1166</f>
        <v/>
      </c>
      <c r="B1166" s="0">
        <f>'Production Log'!B1166</f>
        <v/>
      </c>
      <c r="C1166" s="0">
        <f>'Production Log'!F1166</f>
        <v/>
      </c>
      <c r="D1166" s="0">
        <f>'Production Log'!W1166</f>
        <v/>
      </c>
      <c r="E1166" s="0">
        <f>'Production Log'!X1166</f>
        <v/>
      </c>
      <c r="F1166" s="0">
        <f>'Production Log'!Y1166</f>
        <v/>
      </c>
      <c r="G1166" s="0">
        <f>'Production Log'!Z1166</f>
        <v/>
      </c>
      <c r="H1166" s="0">
        <f>'Production Log'!C1166</f>
        <v/>
      </c>
      <c r="I1166" s="0">
        <f>IF(B1166="Sold", "yes", IF(LEN(F1166)&gt;1,IF(LEN(G1166)&gt;1,IF(LEN(E1166)&gt;1,IF(LEN(D1166)&gt;1,"yes","no"),"no"),"no") ,"no"))</f>
        <v/>
      </c>
      <c r="J1166" s="0">
        <f>IF(B1166="Issues","yes", IF(B1166="Cosmetic Issue", "yes", IF(B1166="Perf Issue", "yes","")))</f>
        <v/>
      </c>
      <c r="K1166" s="0">
        <f>IF(B1166="Dead", "yes","")</f>
        <v/>
      </c>
      <c r="L1166" s="0">
        <f>IF(K1166="yes", "Dead", IF(LEN(D1166)&lt;2,"Loose", (IF(B1166="Sold","Shipped",IF(I1166="yes","Assembled","Bonded")))))</f>
        <v/>
      </c>
      <c r="M1166" s="0">
        <f>if(L1166="Shipped",L1166, IF(L1166="Loose", L1166, if(J1166="yes", CONCATENATE("Pending ", L1166), IF(I1166="yes", IF(B1166="Internal", "Internal", L1166), IF(L1166="Bonded", L1166, CONCATENATE(L1166, " Bonded"))))))</f>
        <v/>
      </c>
      <c r="N1166" s="0">
        <f>if(len(C1166)&lt;2, "", if(H1166="yes", "certified", IF(ISERROR(SEARCH("TE",C1166)), "PMI", "TE")))</f>
        <v/>
      </c>
      <c r="O1166" s="0">
        <f>IF(L1166="Shipped",'Production Log'!K1166,"")</f>
        <v/>
      </c>
      <c r="P1166" s="0">
        <f>IF(ISERROR(SEARCH("Bonded", M1166)), CONCATENATE(M1166," ", N1166), M1166)</f>
        <v/>
      </c>
      <c r="R1166" s="0">
        <f>'Production Log'!L1166</f>
        <v/>
      </c>
      <c r="T1166" s="0">
        <f>'Production Log'!M1166</f>
        <v/>
      </c>
      <c r="W1166" s="0" t="n"/>
    </row>
    <row r="1167">
      <c r="A1167" s="0">
        <f>'Production Log'!A1167</f>
        <v/>
      </c>
      <c r="B1167" s="0">
        <f>'Production Log'!B1167</f>
        <v/>
      </c>
      <c r="C1167" s="0">
        <f>'Production Log'!F1167</f>
        <v/>
      </c>
      <c r="D1167" s="0">
        <f>'Production Log'!W1167</f>
        <v/>
      </c>
      <c r="E1167" s="0">
        <f>'Production Log'!X1167</f>
        <v/>
      </c>
      <c r="F1167" s="0">
        <f>'Production Log'!Y1167</f>
        <v/>
      </c>
      <c r="G1167" s="0">
        <f>'Production Log'!Z1167</f>
        <v/>
      </c>
      <c r="H1167" s="0">
        <f>'Production Log'!C1167</f>
        <v/>
      </c>
      <c r="I1167" s="0">
        <f>IF(B1167="Sold", "yes", IF(LEN(F1167)&gt;1,IF(LEN(G1167)&gt;1,IF(LEN(E1167)&gt;1,IF(LEN(D1167)&gt;1,"yes","no"),"no"),"no") ,"no"))</f>
        <v/>
      </c>
      <c r="J1167" s="0">
        <f>IF(B1167="Issues","yes", IF(B1167="Cosmetic Issue", "yes", IF(B1167="Perf Issue", "yes","")))</f>
        <v/>
      </c>
      <c r="K1167" s="0">
        <f>IF(B1167="Dead", "yes","")</f>
        <v/>
      </c>
      <c r="L1167" s="0">
        <f>IF(K1167="yes", "Dead", IF(LEN(D1167)&lt;2,"Loose", (IF(B1167="Sold","Shipped",IF(I1167="yes","Assembled","Bonded")))))</f>
        <v/>
      </c>
      <c r="M1167" s="0">
        <f>if(L1167="Shipped",L1167, IF(L1167="Loose", L1167, if(J1167="yes", CONCATENATE("Pending ", L1167), IF(I1167="yes", IF(B1167="Internal", "Internal", L1167), IF(L1167="Bonded", L1167, CONCATENATE(L1167, " Bonded"))))))</f>
        <v/>
      </c>
      <c r="N1167" s="0">
        <f>if(len(C1167)&lt;2, "", if(H1167="yes", "certified", IF(ISERROR(SEARCH("TE",C1167)), "PMI", "TE")))</f>
        <v/>
      </c>
      <c r="O1167" s="0">
        <f>IF(L1167="Shipped",'Production Log'!K1167,"")</f>
        <v/>
      </c>
      <c r="P1167" s="0">
        <f>IF(ISERROR(SEARCH("Bonded", M1167)), CONCATENATE(M1167," ", N1167), M1167)</f>
        <v/>
      </c>
      <c r="R1167" s="0">
        <f>'Production Log'!L1167</f>
        <v/>
      </c>
      <c r="T1167" s="0">
        <f>'Production Log'!M1167</f>
        <v/>
      </c>
      <c r="W1167" s="0" t="n"/>
    </row>
    <row r="1168">
      <c r="A1168" s="0">
        <f>'Production Log'!A1168</f>
        <v/>
      </c>
      <c r="B1168" s="0">
        <f>'Production Log'!B1168</f>
        <v/>
      </c>
      <c r="C1168" s="0">
        <f>'Production Log'!F1168</f>
        <v/>
      </c>
      <c r="D1168" s="0">
        <f>'Production Log'!W1168</f>
        <v/>
      </c>
      <c r="E1168" s="0">
        <f>'Production Log'!X1168</f>
        <v/>
      </c>
      <c r="F1168" s="0">
        <f>'Production Log'!Y1168</f>
        <v/>
      </c>
      <c r="G1168" s="0">
        <f>'Production Log'!Z1168</f>
        <v/>
      </c>
      <c r="H1168" s="0">
        <f>'Production Log'!C1168</f>
        <v/>
      </c>
      <c r="I1168" s="0">
        <f>IF(B1168="Sold", "yes", IF(LEN(F1168)&gt;1,IF(LEN(G1168)&gt;1,IF(LEN(E1168)&gt;1,IF(LEN(D1168)&gt;1,"yes","no"),"no"),"no") ,"no"))</f>
        <v/>
      </c>
      <c r="J1168" s="0">
        <f>IF(B1168="Issues","yes", IF(B1168="Cosmetic Issue", "yes", IF(B1168="Perf Issue", "yes","")))</f>
        <v/>
      </c>
      <c r="K1168" s="0">
        <f>IF(B1168="Dead", "yes","")</f>
        <v/>
      </c>
      <c r="L1168" s="0">
        <f>IF(K1168="yes", "Dead", IF(LEN(D1168)&lt;2,"Loose", (IF(B1168="Sold","Shipped",IF(I1168="yes","Assembled","Bonded")))))</f>
        <v/>
      </c>
      <c r="M1168" s="0">
        <f>if(L1168="Shipped",L1168, IF(L1168="Loose", L1168, if(J1168="yes", CONCATENATE("Pending ", L1168), IF(I1168="yes", IF(B1168="Internal", "Internal", L1168), IF(L1168="Bonded", L1168, CONCATENATE(L1168, " Bonded"))))))</f>
        <v/>
      </c>
      <c r="N1168" s="0">
        <f>if(len(C1168)&lt;2, "", if(H1168="yes", "certified", IF(ISERROR(SEARCH("TE",C1168)), "PMI", "TE")))</f>
        <v/>
      </c>
      <c r="O1168" s="0">
        <f>IF(L1168="Shipped",'Production Log'!K1168,"")</f>
        <v/>
      </c>
      <c r="P1168" s="0">
        <f>IF(ISERROR(SEARCH("Bonded", M1168)), CONCATENATE(M1168," ", N1168), M1168)</f>
        <v/>
      </c>
      <c r="R1168" s="0">
        <f>'Production Log'!L1168</f>
        <v/>
      </c>
      <c r="T1168" s="0">
        <f>'Production Log'!M1168</f>
        <v/>
      </c>
      <c r="W1168" s="0" t="n"/>
    </row>
    <row r="1169">
      <c r="A1169" s="0">
        <f>'Production Log'!A1169</f>
        <v/>
      </c>
      <c r="B1169" s="0">
        <f>'Production Log'!B1169</f>
        <v/>
      </c>
      <c r="C1169" s="0">
        <f>'Production Log'!F1169</f>
        <v/>
      </c>
      <c r="D1169" s="0">
        <f>'Production Log'!W1169</f>
        <v/>
      </c>
      <c r="E1169" s="0">
        <f>'Production Log'!X1169</f>
        <v/>
      </c>
      <c r="F1169" s="0">
        <f>'Production Log'!Y1169</f>
        <v/>
      </c>
      <c r="G1169" s="0">
        <f>'Production Log'!Z1169</f>
        <v/>
      </c>
      <c r="H1169" s="0">
        <f>'Production Log'!C1169</f>
        <v/>
      </c>
      <c r="I1169" s="0">
        <f>IF(B1169="Sold", "yes", IF(LEN(F1169)&gt;1,IF(LEN(G1169)&gt;1,IF(LEN(E1169)&gt;1,IF(LEN(D1169)&gt;1,"yes","no"),"no"),"no") ,"no"))</f>
        <v/>
      </c>
      <c r="J1169" s="0">
        <f>IF(B1169="Issues","yes", IF(B1169="Cosmetic Issue", "yes", IF(B1169="Perf Issue", "yes","")))</f>
        <v/>
      </c>
      <c r="K1169" s="0">
        <f>IF(B1169="Dead", "yes","")</f>
        <v/>
      </c>
      <c r="L1169" s="0">
        <f>IF(K1169="yes", "Dead", IF(LEN(D1169)&lt;2,"Loose", (IF(B1169="Sold","Shipped",IF(I1169="yes","Assembled","Bonded")))))</f>
        <v/>
      </c>
      <c r="M1169" s="0">
        <f>if(L1169="Shipped",L1169, IF(L1169="Loose", L1169, if(J1169="yes", CONCATENATE("Pending ", L1169), IF(I1169="yes", IF(B1169="Internal", "Internal", L1169), IF(L1169="Bonded", L1169, CONCATENATE(L1169, " Bonded"))))))</f>
        <v/>
      </c>
      <c r="N1169" s="0">
        <f>if(len(C1169)&lt;2, "", if(H1169="yes", "certified", IF(ISERROR(SEARCH("TE",C1169)), "PMI", "TE")))</f>
        <v/>
      </c>
      <c r="O1169" s="0">
        <f>IF(L1169="Shipped",'Production Log'!K1169,"")</f>
        <v/>
      </c>
      <c r="P1169" s="0">
        <f>IF(ISERROR(SEARCH("Bonded", M1169)), CONCATENATE(M1169," ", N1169), M1169)</f>
        <v/>
      </c>
      <c r="R1169" s="0">
        <f>'Production Log'!L1169</f>
        <v/>
      </c>
      <c r="T1169" s="0">
        <f>'Production Log'!M1169</f>
        <v/>
      </c>
      <c r="W1169" s="0" t="n"/>
    </row>
    <row r="1170">
      <c r="A1170" s="0">
        <f>'Production Log'!A1170</f>
        <v/>
      </c>
      <c r="B1170" s="0">
        <f>'Production Log'!B1170</f>
        <v/>
      </c>
      <c r="C1170" s="0">
        <f>'Production Log'!F1170</f>
        <v/>
      </c>
      <c r="D1170" s="0">
        <f>'Production Log'!W1170</f>
        <v/>
      </c>
      <c r="E1170" s="0">
        <f>'Production Log'!X1170</f>
        <v/>
      </c>
      <c r="F1170" s="0">
        <f>'Production Log'!Y1170</f>
        <v/>
      </c>
      <c r="G1170" s="0">
        <f>'Production Log'!Z1170</f>
        <v/>
      </c>
      <c r="H1170" s="0">
        <f>'Production Log'!C1170</f>
        <v/>
      </c>
      <c r="I1170" s="0">
        <f>IF(B1170="Sold", "yes", IF(LEN(F1170)&gt;1,IF(LEN(G1170)&gt;1,IF(LEN(E1170)&gt;1,IF(LEN(D1170)&gt;1,"yes","no"),"no"),"no") ,"no"))</f>
        <v/>
      </c>
      <c r="J1170" s="0">
        <f>IF(B1170="Issues","yes", IF(B1170="Cosmetic Issue", "yes", IF(B1170="Perf Issue", "yes","")))</f>
        <v/>
      </c>
      <c r="K1170" s="0">
        <f>IF(B1170="Dead", "yes","")</f>
        <v/>
      </c>
      <c r="L1170" s="0">
        <f>IF(K1170="yes", "Dead", IF(LEN(D1170)&lt;2,"Loose", (IF(B1170="Sold","Shipped",IF(I1170="yes","Assembled","Bonded")))))</f>
        <v/>
      </c>
      <c r="M1170" s="0">
        <f>if(L1170="Shipped",L1170, IF(L1170="Loose", L1170, if(J1170="yes", CONCATENATE("Pending ", L1170), IF(I1170="yes", IF(B1170="Internal", "Internal", L1170), IF(L1170="Bonded", L1170, CONCATENATE(L1170, " Bonded"))))))</f>
        <v/>
      </c>
      <c r="N1170" s="0">
        <f>if(len(C1170)&lt;2, "", if(H1170="yes", "certified", IF(ISERROR(SEARCH("TE",C1170)), "PMI", "TE")))</f>
        <v/>
      </c>
      <c r="O1170" s="0">
        <f>IF(L1170="Shipped",'Production Log'!K1170,"")</f>
        <v/>
      </c>
      <c r="P1170" s="0">
        <f>IF(ISERROR(SEARCH("Bonded", M1170)), CONCATENATE(M1170," ", N1170), M1170)</f>
        <v/>
      </c>
      <c r="R1170" s="0">
        <f>'Production Log'!L1170</f>
        <v/>
      </c>
      <c r="T1170" s="0">
        <f>'Production Log'!M1170</f>
        <v/>
      </c>
      <c r="W1170" s="0" t="n"/>
    </row>
    <row r="1171">
      <c r="A1171" s="0">
        <f>'Production Log'!A1171</f>
        <v/>
      </c>
      <c r="B1171" s="0">
        <f>'Production Log'!B1171</f>
        <v/>
      </c>
      <c r="C1171" s="0">
        <f>'Production Log'!F1171</f>
        <v/>
      </c>
      <c r="D1171" s="0">
        <f>'Production Log'!W1171</f>
        <v/>
      </c>
      <c r="E1171" s="0">
        <f>'Production Log'!X1171</f>
        <v/>
      </c>
      <c r="F1171" s="0">
        <f>'Production Log'!Y1171</f>
        <v/>
      </c>
      <c r="G1171" s="0">
        <f>'Production Log'!Z1171</f>
        <v/>
      </c>
      <c r="H1171" s="0">
        <f>'Production Log'!C1171</f>
        <v/>
      </c>
      <c r="I1171" s="0">
        <f>IF(B1171="Sold", "yes", IF(LEN(F1171)&gt;1,IF(LEN(G1171)&gt;1,IF(LEN(E1171)&gt;1,IF(LEN(D1171)&gt;1,"yes","no"),"no"),"no") ,"no"))</f>
        <v/>
      </c>
      <c r="J1171" s="0">
        <f>IF(B1171="Issues","yes", IF(B1171="Cosmetic Issue", "yes", IF(B1171="Perf Issue", "yes","")))</f>
        <v/>
      </c>
      <c r="K1171" s="0">
        <f>IF(B1171="Dead", "yes","")</f>
        <v/>
      </c>
      <c r="L1171" s="0">
        <f>IF(K1171="yes", "Dead", IF(LEN(D1171)&lt;2,"Loose", (IF(B1171="Sold","Shipped",IF(I1171="yes","Assembled","Bonded")))))</f>
        <v/>
      </c>
      <c r="M1171" s="0">
        <f>if(L1171="Shipped",L1171, IF(L1171="Loose", L1171, if(J1171="yes", CONCATENATE("Pending ", L1171), IF(I1171="yes", IF(B1171="Internal", "Internal", L1171), IF(L1171="Bonded", L1171, CONCATENATE(L1171, " Bonded"))))))</f>
        <v/>
      </c>
      <c r="N1171" s="0">
        <f>if(len(C1171)&lt;2, "", if(H1171="yes", "certified", IF(ISERROR(SEARCH("TE",C1171)), "PMI", "TE")))</f>
        <v/>
      </c>
      <c r="O1171" s="0">
        <f>IF(L1171="Shipped",'Production Log'!K1171,"")</f>
        <v/>
      </c>
      <c r="P1171" s="0">
        <f>IF(ISERROR(SEARCH("Bonded", M1171)), CONCATENATE(M1171," ", N1171), M1171)</f>
        <v/>
      </c>
      <c r="R1171" s="0">
        <f>'Production Log'!L1171</f>
        <v/>
      </c>
      <c r="T1171" s="0">
        <f>'Production Log'!M1171</f>
        <v/>
      </c>
      <c r="W1171" s="0" t="n"/>
    </row>
    <row r="1172">
      <c r="A1172" s="0">
        <f>'Production Log'!A1172</f>
        <v/>
      </c>
      <c r="B1172" s="0">
        <f>'Production Log'!B1172</f>
        <v/>
      </c>
      <c r="C1172" s="0">
        <f>'Production Log'!F1172</f>
        <v/>
      </c>
      <c r="D1172" s="0">
        <f>'Production Log'!W1172</f>
        <v/>
      </c>
      <c r="E1172" s="0">
        <f>'Production Log'!X1172</f>
        <v/>
      </c>
      <c r="F1172" s="0">
        <f>'Production Log'!Y1172</f>
        <v/>
      </c>
      <c r="G1172" s="0">
        <f>'Production Log'!Z1172</f>
        <v/>
      </c>
      <c r="H1172" s="0">
        <f>'Production Log'!C1172</f>
        <v/>
      </c>
      <c r="I1172" s="0">
        <f>IF(B1172="Sold", "yes", IF(LEN(F1172)&gt;1,IF(LEN(G1172)&gt;1,IF(LEN(E1172)&gt;1,IF(LEN(D1172)&gt;1,"yes","no"),"no"),"no") ,"no"))</f>
        <v/>
      </c>
      <c r="J1172" s="0">
        <f>IF(B1172="Issues","yes", IF(B1172="Cosmetic Issue", "yes", IF(B1172="Perf Issue", "yes","")))</f>
        <v/>
      </c>
      <c r="K1172" s="0">
        <f>IF(B1172="Dead", "yes","")</f>
        <v/>
      </c>
      <c r="L1172" s="0">
        <f>IF(K1172="yes", "Dead", IF(LEN(D1172)&lt;2,"Loose", (IF(B1172="Sold","Shipped",IF(I1172="yes","Assembled","Bonded")))))</f>
        <v/>
      </c>
      <c r="M1172" s="0">
        <f>if(L1172="Shipped",L1172, IF(L1172="Loose", L1172, if(J1172="yes", CONCATENATE("Pending ", L1172), IF(I1172="yes", IF(B1172="Internal", "Internal", L1172), IF(L1172="Bonded", L1172, CONCATENATE(L1172, " Bonded"))))))</f>
        <v/>
      </c>
      <c r="N1172" s="0">
        <f>if(len(C1172)&lt;2, "", if(H1172="yes", "certified", IF(ISERROR(SEARCH("TE",C1172)), "PMI", "TE")))</f>
        <v/>
      </c>
      <c r="O1172" s="0">
        <f>IF(L1172="Shipped",'Production Log'!K1172,"")</f>
        <v/>
      </c>
      <c r="P1172" s="0">
        <f>IF(ISERROR(SEARCH("Bonded", M1172)), CONCATENATE(M1172," ", N1172), M1172)</f>
        <v/>
      </c>
      <c r="R1172" s="0">
        <f>'Production Log'!L1172</f>
        <v/>
      </c>
      <c r="T1172" s="0">
        <f>'Production Log'!M1172</f>
        <v/>
      </c>
      <c r="W1172" s="0" t="n"/>
    </row>
    <row r="1173">
      <c r="A1173" s="0">
        <f>'Production Log'!A1173</f>
        <v/>
      </c>
      <c r="B1173" s="0">
        <f>'Production Log'!B1173</f>
        <v/>
      </c>
      <c r="C1173" s="0">
        <f>'Production Log'!F1173</f>
        <v/>
      </c>
      <c r="D1173" s="0">
        <f>'Production Log'!W1173</f>
        <v/>
      </c>
      <c r="E1173" s="0">
        <f>'Production Log'!X1173</f>
        <v/>
      </c>
      <c r="F1173" s="0">
        <f>'Production Log'!Y1173</f>
        <v/>
      </c>
      <c r="G1173" s="0">
        <f>'Production Log'!Z1173</f>
        <v/>
      </c>
      <c r="H1173" s="0">
        <f>'Production Log'!C1173</f>
        <v/>
      </c>
      <c r="I1173" s="0">
        <f>IF(B1173="Sold", "yes", IF(LEN(F1173)&gt;1,IF(LEN(G1173)&gt;1,IF(LEN(E1173)&gt;1,IF(LEN(D1173)&gt;1,"yes","no"),"no"),"no") ,"no"))</f>
        <v/>
      </c>
      <c r="J1173" s="0">
        <f>IF(B1173="Issues","yes", IF(B1173="Cosmetic Issue", "yes", IF(B1173="Perf Issue", "yes","")))</f>
        <v/>
      </c>
      <c r="K1173" s="0">
        <f>IF(B1173="Dead", "yes","")</f>
        <v/>
      </c>
      <c r="L1173" s="0">
        <f>IF(K1173="yes", "Dead", IF(LEN(D1173)&lt;2,"Loose", (IF(B1173="Sold","Shipped",IF(I1173="yes","Assembled","Bonded")))))</f>
        <v/>
      </c>
      <c r="M1173" s="0">
        <f>if(L1173="Shipped",L1173, IF(L1173="Loose", L1173, if(J1173="yes", CONCATENATE("Pending ", L1173), IF(I1173="yes", IF(B1173="Internal", "Internal", L1173), IF(L1173="Bonded", L1173, CONCATENATE(L1173, " Bonded"))))))</f>
        <v/>
      </c>
      <c r="N1173" s="0">
        <f>if(len(C1173)&lt;2, "", if(H1173="yes", "certified", IF(ISERROR(SEARCH("TE",C1173)), "PMI", "TE")))</f>
        <v/>
      </c>
      <c r="O1173" s="0">
        <f>IF(L1173="Shipped",'Production Log'!K1173,"")</f>
        <v/>
      </c>
      <c r="P1173" s="0">
        <f>IF(ISERROR(SEARCH("Bonded", M1173)), CONCATENATE(M1173," ", N1173), M1173)</f>
        <v/>
      </c>
      <c r="R1173" s="0">
        <f>'Production Log'!L1173</f>
        <v/>
      </c>
      <c r="T1173" s="0">
        <f>'Production Log'!M1173</f>
        <v/>
      </c>
      <c r="W1173" s="0" t="n"/>
    </row>
    <row r="1174">
      <c r="A1174" s="0">
        <f>'Production Log'!A1174</f>
        <v/>
      </c>
      <c r="B1174" s="0">
        <f>'Production Log'!B1174</f>
        <v/>
      </c>
      <c r="C1174" s="0">
        <f>'Production Log'!F1174</f>
        <v/>
      </c>
      <c r="D1174" s="0">
        <f>'Production Log'!W1174</f>
        <v/>
      </c>
      <c r="E1174" s="0">
        <f>'Production Log'!X1174</f>
        <v/>
      </c>
      <c r="F1174" s="0">
        <f>'Production Log'!Y1174</f>
        <v/>
      </c>
      <c r="G1174" s="0">
        <f>'Production Log'!Z1174</f>
        <v/>
      </c>
      <c r="H1174" s="0">
        <f>'Production Log'!C1174</f>
        <v/>
      </c>
      <c r="I1174" s="0">
        <f>IF(B1174="Sold", "yes", IF(LEN(F1174)&gt;1,IF(LEN(G1174)&gt;1,IF(LEN(E1174)&gt;1,IF(LEN(D1174)&gt;1,"yes","no"),"no"),"no") ,"no"))</f>
        <v/>
      </c>
      <c r="J1174" s="0">
        <f>IF(B1174="Issues","yes", IF(B1174="Cosmetic Issue", "yes", IF(B1174="Perf Issue", "yes","")))</f>
        <v/>
      </c>
      <c r="K1174" s="0">
        <f>IF(B1174="Dead", "yes","")</f>
        <v/>
      </c>
      <c r="L1174" s="0">
        <f>IF(K1174="yes", "Dead", IF(LEN(D1174)&lt;2,"Loose", (IF(B1174="Sold","Shipped",IF(I1174="yes","Assembled","Bonded")))))</f>
        <v/>
      </c>
      <c r="M1174" s="0">
        <f>if(L1174="Shipped",L1174, IF(L1174="Loose", L1174, if(J1174="yes", CONCATENATE("Pending ", L1174), IF(I1174="yes", IF(B1174="Internal", "Internal", L1174), IF(L1174="Bonded", L1174, CONCATENATE(L1174, " Bonded"))))))</f>
        <v/>
      </c>
      <c r="N1174" s="0">
        <f>if(len(C1174)&lt;2, "", if(H1174="yes", "certified", IF(ISERROR(SEARCH("TE",C1174)), "PMI", "TE")))</f>
        <v/>
      </c>
      <c r="O1174" s="0">
        <f>IF(L1174="Shipped",'Production Log'!K1174,"")</f>
        <v/>
      </c>
      <c r="P1174" s="0">
        <f>IF(ISERROR(SEARCH("Bonded", M1174)), CONCATENATE(M1174," ", N1174), M1174)</f>
        <v/>
      </c>
      <c r="R1174" s="0">
        <f>'Production Log'!L1174</f>
        <v/>
      </c>
      <c r="T1174" s="0">
        <f>'Production Log'!M1174</f>
        <v/>
      </c>
      <c r="W1174" s="0" t="n"/>
    </row>
    <row r="1175">
      <c r="A1175" s="0">
        <f>'Production Log'!A1175</f>
        <v/>
      </c>
      <c r="B1175" s="0">
        <f>'Production Log'!B1175</f>
        <v/>
      </c>
      <c r="C1175" s="0">
        <f>'Production Log'!F1175</f>
        <v/>
      </c>
      <c r="D1175" s="0">
        <f>'Production Log'!W1175</f>
        <v/>
      </c>
      <c r="E1175" s="0">
        <f>'Production Log'!X1175</f>
        <v/>
      </c>
      <c r="F1175" s="0">
        <f>'Production Log'!Y1175</f>
        <v/>
      </c>
      <c r="G1175" s="0">
        <f>'Production Log'!Z1175</f>
        <v/>
      </c>
      <c r="H1175" s="0">
        <f>'Production Log'!C1175</f>
        <v/>
      </c>
      <c r="I1175" s="0">
        <f>IF(B1175="Sold", "yes", IF(LEN(F1175)&gt;1,IF(LEN(G1175)&gt;1,IF(LEN(E1175)&gt;1,IF(LEN(D1175)&gt;1,"yes","no"),"no"),"no") ,"no"))</f>
        <v/>
      </c>
      <c r="J1175" s="0">
        <f>IF(B1175="Issues","yes", IF(B1175="Cosmetic Issue", "yes", IF(B1175="Perf Issue", "yes","")))</f>
        <v/>
      </c>
      <c r="K1175" s="0">
        <f>IF(B1175="Dead", "yes","")</f>
        <v/>
      </c>
      <c r="L1175" s="0">
        <f>IF(K1175="yes", "Dead", IF(LEN(D1175)&lt;2,"Loose", (IF(B1175="Sold","Shipped",IF(I1175="yes","Assembled","Bonded")))))</f>
        <v/>
      </c>
      <c r="M1175" s="0">
        <f>if(L1175="Shipped",L1175, IF(L1175="Loose", L1175, if(J1175="yes", CONCATENATE("Pending ", L1175), IF(I1175="yes", IF(B1175="Internal", "Internal", L1175), IF(L1175="Bonded", L1175, CONCATENATE(L1175, " Bonded"))))))</f>
        <v/>
      </c>
      <c r="N1175" s="0">
        <f>if(len(C1175)&lt;2, "", if(H1175="yes", "certified", IF(ISERROR(SEARCH("TE",C1175)), "PMI", "TE")))</f>
        <v/>
      </c>
      <c r="O1175" s="0">
        <f>IF(L1175="Shipped",'Production Log'!K1175,"")</f>
        <v/>
      </c>
      <c r="P1175" s="0">
        <f>IF(ISERROR(SEARCH("Bonded", M1175)), CONCATENATE(M1175," ", N1175), M1175)</f>
        <v/>
      </c>
      <c r="R1175" s="0">
        <f>'Production Log'!L1175</f>
        <v/>
      </c>
      <c r="T1175" s="0">
        <f>'Production Log'!M1175</f>
        <v/>
      </c>
      <c r="W1175" s="0" t="n"/>
    </row>
    <row r="1176">
      <c r="A1176" s="0">
        <f>'Production Log'!A1176</f>
        <v/>
      </c>
      <c r="B1176" s="0">
        <f>'Production Log'!B1176</f>
        <v/>
      </c>
      <c r="C1176" s="0">
        <f>'Production Log'!F1176</f>
        <v/>
      </c>
      <c r="D1176" s="0">
        <f>'Production Log'!W1176</f>
        <v/>
      </c>
      <c r="E1176" s="0">
        <f>'Production Log'!X1176</f>
        <v/>
      </c>
      <c r="F1176" s="0">
        <f>'Production Log'!Y1176</f>
        <v/>
      </c>
      <c r="G1176" s="0">
        <f>'Production Log'!Z1176</f>
        <v/>
      </c>
      <c r="H1176" s="0">
        <f>'Production Log'!C1176</f>
        <v/>
      </c>
      <c r="I1176" s="0">
        <f>IF(B1176="Sold", "yes", IF(LEN(F1176)&gt;1,IF(LEN(G1176)&gt;1,IF(LEN(E1176)&gt;1,IF(LEN(D1176)&gt;1,"yes","no"),"no"),"no") ,"no"))</f>
        <v/>
      </c>
      <c r="J1176" s="0">
        <f>IF(B1176="Issues","yes", IF(B1176="Cosmetic Issue", "yes", IF(B1176="Perf Issue", "yes","")))</f>
        <v/>
      </c>
      <c r="K1176" s="0">
        <f>IF(B1176="Dead", "yes","")</f>
        <v/>
      </c>
      <c r="L1176" s="0">
        <f>IF(K1176="yes", "Dead", IF(LEN(D1176)&lt;2,"Loose", (IF(B1176="Sold","Shipped",IF(I1176="yes","Assembled","Bonded")))))</f>
        <v/>
      </c>
      <c r="M1176" s="0">
        <f>if(L1176="Shipped",L1176, IF(L1176="Loose", L1176, if(J1176="yes", CONCATENATE("Pending ", L1176), IF(I1176="yes", IF(B1176="Internal", "Internal", L1176), IF(L1176="Bonded", L1176, CONCATENATE(L1176, " Bonded"))))))</f>
        <v/>
      </c>
      <c r="N1176" s="0">
        <f>if(len(C1176)&lt;2, "", if(H1176="yes", "certified", IF(ISERROR(SEARCH("TE",C1176)), "PMI", "TE")))</f>
        <v/>
      </c>
      <c r="O1176" s="0">
        <f>IF(L1176="Shipped",'Production Log'!K1176,"")</f>
        <v/>
      </c>
      <c r="P1176" s="0">
        <f>IF(ISERROR(SEARCH("Bonded", M1176)), CONCATENATE(M1176," ", N1176), M1176)</f>
        <v/>
      </c>
      <c r="R1176" s="0">
        <f>'Production Log'!L1176</f>
        <v/>
      </c>
      <c r="T1176" s="0">
        <f>'Production Log'!M1176</f>
        <v/>
      </c>
      <c r="W1176" s="0" t="n"/>
    </row>
    <row r="1177">
      <c r="A1177" s="0">
        <f>'Production Log'!A1177</f>
        <v/>
      </c>
      <c r="B1177" s="0">
        <f>'Production Log'!B1177</f>
        <v/>
      </c>
      <c r="C1177" s="0">
        <f>'Production Log'!F1177</f>
        <v/>
      </c>
      <c r="D1177" s="0">
        <f>'Production Log'!W1177</f>
        <v/>
      </c>
      <c r="E1177" s="0">
        <f>'Production Log'!X1177</f>
        <v/>
      </c>
      <c r="F1177" s="0">
        <f>'Production Log'!Y1177</f>
        <v/>
      </c>
      <c r="G1177" s="0">
        <f>'Production Log'!Z1177</f>
        <v/>
      </c>
      <c r="H1177" s="0">
        <f>'Production Log'!C1177</f>
        <v/>
      </c>
      <c r="I1177" s="0">
        <f>IF(B1177="Sold", "yes", IF(LEN(F1177)&gt;1,IF(LEN(G1177)&gt;1,IF(LEN(E1177)&gt;1,IF(LEN(D1177)&gt;1,"yes","no"),"no"),"no") ,"no"))</f>
        <v/>
      </c>
      <c r="J1177" s="0">
        <f>IF(B1177="Issues","yes", IF(B1177="Cosmetic Issue", "yes", IF(B1177="Perf Issue", "yes","")))</f>
        <v/>
      </c>
      <c r="K1177" s="0">
        <f>IF(B1177="Dead", "yes","")</f>
        <v/>
      </c>
      <c r="L1177" s="0">
        <f>IF(K1177="yes", "Dead", IF(LEN(D1177)&lt;2,"Loose", (IF(B1177="Sold","Shipped",IF(I1177="yes","Assembled","Bonded")))))</f>
        <v/>
      </c>
      <c r="M1177" s="0">
        <f>if(L1177="Shipped",L1177, IF(L1177="Loose", L1177, if(J1177="yes", CONCATENATE("Pending ", L1177), IF(I1177="yes", IF(B1177="Internal", "Internal", L1177), IF(L1177="Bonded", L1177, CONCATENATE(L1177, " Bonded"))))))</f>
        <v/>
      </c>
      <c r="N1177" s="0">
        <f>if(len(C1177)&lt;2, "", if(H1177="yes", "certified", IF(ISERROR(SEARCH("TE",C1177)), "PMI", "TE")))</f>
        <v/>
      </c>
      <c r="O1177" s="0">
        <f>IF(L1177="Shipped",'Production Log'!K1177,"")</f>
        <v/>
      </c>
      <c r="P1177" s="0">
        <f>IF(ISERROR(SEARCH("Bonded", M1177)), CONCATENATE(M1177," ", N1177), M1177)</f>
        <v/>
      </c>
      <c r="R1177" s="0">
        <f>'Production Log'!L1177</f>
        <v/>
      </c>
      <c r="T1177" s="0">
        <f>'Production Log'!M1177</f>
        <v/>
      </c>
      <c r="W1177" s="0" t="n"/>
    </row>
    <row r="1178">
      <c r="A1178" s="0">
        <f>'Production Log'!A1178</f>
        <v/>
      </c>
      <c r="B1178" s="0">
        <f>'Production Log'!B1178</f>
        <v/>
      </c>
      <c r="C1178" s="0">
        <f>'Production Log'!F1178</f>
        <v/>
      </c>
      <c r="D1178" s="0">
        <f>'Production Log'!W1178</f>
        <v/>
      </c>
      <c r="E1178" s="0">
        <f>'Production Log'!X1178</f>
        <v/>
      </c>
      <c r="F1178" s="0">
        <f>'Production Log'!Y1178</f>
        <v/>
      </c>
      <c r="G1178" s="0">
        <f>'Production Log'!Z1178</f>
        <v/>
      </c>
      <c r="H1178" s="0">
        <f>'Production Log'!C1178</f>
        <v/>
      </c>
      <c r="I1178" s="0">
        <f>IF(B1178="Sold", "yes", IF(LEN(F1178)&gt;1,IF(LEN(G1178)&gt;1,IF(LEN(E1178)&gt;1,IF(LEN(D1178)&gt;1,"yes","no"),"no"),"no") ,"no"))</f>
        <v/>
      </c>
      <c r="J1178" s="0">
        <f>IF(B1178="Issues","yes", IF(B1178="Cosmetic Issue", "yes", IF(B1178="Perf Issue", "yes","")))</f>
        <v/>
      </c>
      <c r="K1178" s="0">
        <f>IF(B1178="Dead", "yes","")</f>
        <v/>
      </c>
      <c r="L1178" s="0">
        <f>IF(K1178="yes", "Dead", IF(LEN(D1178)&lt;2,"Loose", (IF(B1178="Sold","Shipped",IF(I1178="yes","Assembled","Bonded")))))</f>
        <v/>
      </c>
      <c r="M1178" s="0">
        <f>if(L1178="Shipped",L1178, IF(L1178="Loose", L1178, if(J1178="yes", CONCATENATE("Pending ", L1178), IF(I1178="yes", IF(B1178="Internal", "Internal", L1178), IF(L1178="Bonded", L1178, CONCATENATE(L1178, " Bonded"))))))</f>
        <v/>
      </c>
      <c r="N1178" s="0">
        <f>if(len(C1178)&lt;2, "", if(H1178="yes", "certified", IF(ISERROR(SEARCH("TE",C1178)), "PMI", "TE")))</f>
        <v/>
      </c>
      <c r="O1178" s="0">
        <f>IF(L1178="Shipped",'Production Log'!K1178,"")</f>
        <v/>
      </c>
      <c r="P1178" s="0">
        <f>IF(ISERROR(SEARCH("Bonded", M1178)), CONCATENATE(M1178," ", N1178), M1178)</f>
        <v/>
      </c>
      <c r="R1178" s="0">
        <f>'Production Log'!L1178</f>
        <v/>
      </c>
      <c r="T1178" s="0">
        <f>'Production Log'!M1178</f>
        <v/>
      </c>
      <c r="W1178" s="0" t="n"/>
    </row>
    <row r="1179">
      <c r="A1179" s="0">
        <f>'Production Log'!A1179</f>
        <v/>
      </c>
      <c r="B1179" s="0">
        <f>'Production Log'!B1179</f>
        <v/>
      </c>
      <c r="C1179" s="0">
        <f>'Production Log'!F1179</f>
        <v/>
      </c>
      <c r="D1179" s="0">
        <f>'Production Log'!W1179</f>
        <v/>
      </c>
      <c r="E1179" s="0">
        <f>'Production Log'!X1179</f>
        <v/>
      </c>
      <c r="F1179" s="0">
        <f>'Production Log'!Y1179</f>
        <v/>
      </c>
      <c r="G1179" s="0">
        <f>'Production Log'!Z1179</f>
        <v/>
      </c>
      <c r="H1179" s="0">
        <f>'Production Log'!C1179</f>
        <v/>
      </c>
      <c r="I1179" s="0">
        <f>IF(B1179="Sold", "yes", IF(LEN(F1179)&gt;1,IF(LEN(G1179)&gt;1,IF(LEN(E1179)&gt;1,IF(LEN(D1179)&gt;1,"yes","no"),"no"),"no") ,"no"))</f>
        <v/>
      </c>
      <c r="J1179" s="0">
        <f>IF(B1179="Issues","yes", IF(B1179="Cosmetic Issue", "yes", IF(B1179="Perf Issue", "yes","")))</f>
        <v/>
      </c>
      <c r="K1179" s="0">
        <f>IF(B1179="Dead", "yes","")</f>
        <v/>
      </c>
      <c r="L1179" s="0">
        <f>IF(K1179="yes", "Dead", IF(LEN(D1179)&lt;2,"Loose", (IF(B1179="Sold","Shipped",IF(I1179="yes","Assembled","Bonded")))))</f>
        <v/>
      </c>
      <c r="M1179" s="0">
        <f>if(L1179="Shipped",L1179, IF(L1179="Loose", L1179, if(J1179="yes", CONCATENATE("Pending ", L1179), IF(I1179="yes", IF(B1179="Internal", "Internal", L1179), IF(L1179="Bonded", L1179, CONCATENATE(L1179, " Bonded"))))))</f>
        <v/>
      </c>
      <c r="N1179" s="0">
        <f>if(len(C1179)&lt;2, "", if(H1179="yes", "certified", IF(ISERROR(SEARCH("TE",C1179)), "PMI", "TE")))</f>
        <v/>
      </c>
      <c r="O1179" s="0">
        <f>IF(L1179="Shipped",'Production Log'!K1179,"")</f>
        <v/>
      </c>
      <c r="P1179" s="0">
        <f>IF(ISERROR(SEARCH("Bonded", M1179)), CONCATENATE(M1179," ", N1179), M1179)</f>
        <v/>
      </c>
      <c r="R1179" s="0">
        <f>'Production Log'!L1179</f>
        <v/>
      </c>
      <c r="T1179" s="0">
        <f>'Production Log'!M1179</f>
        <v/>
      </c>
      <c r="W1179" s="0" t="n"/>
    </row>
    <row r="1180">
      <c r="A1180" s="0">
        <f>'Production Log'!A1180</f>
        <v/>
      </c>
      <c r="B1180" s="0">
        <f>'Production Log'!B1180</f>
        <v/>
      </c>
      <c r="C1180" s="0">
        <f>'Production Log'!F1180</f>
        <v/>
      </c>
      <c r="D1180" s="0">
        <f>'Production Log'!W1180</f>
        <v/>
      </c>
      <c r="E1180" s="0">
        <f>'Production Log'!X1180</f>
        <v/>
      </c>
      <c r="F1180" s="0">
        <f>'Production Log'!Y1180</f>
        <v/>
      </c>
      <c r="G1180" s="0">
        <f>'Production Log'!Z1180</f>
        <v/>
      </c>
      <c r="H1180" s="0">
        <f>'Production Log'!C1180</f>
        <v/>
      </c>
      <c r="I1180" s="0">
        <f>IF(B1180="Sold", "yes", IF(LEN(F1180)&gt;1,IF(LEN(G1180)&gt;1,IF(LEN(E1180)&gt;1,IF(LEN(D1180)&gt;1,"yes","no"),"no"),"no") ,"no"))</f>
        <v/>
      </c>
      <c r="J1180" s="0">
        <f>IF(B1180="Issues","yes", IF(B1180="Cosmetic Issue", "yes", IF(B1180="Perf Issue", "yes","")))</f>
        <v/>
      </c>
      <c r="K1180" s="0">
        <f>IF(B1180="Dead", "yes","")</f>
        <v/>
      </c>
      <c r="L1180" s="0">
        <f>IF(K1180="yes", "Dead", IF(LEN(D1180)&lt;2,"Loose", (IF(B1180="Sold","Shipped",IF(I1180="yes","Assembled","Bonded")))))</f>
        <v/>
      </c>
      <c r="M1180" s="0">
        <f>if(L1180="Shipped",L1180, IF(L1180="Loose", L1180, if(J1180="yes", CONCATENATE("Pending ", L1180), IF(I1180="yes", IF(B1180="Internal", "Internal", L1180), IF(L1180="Bonded", L1180, CONCATENATE(L1180, " Bonded"))))))</f>
        <v/>
      </c>
      <c r="N1180" s="0">
        <f>if(len(C1180)&lt;2, "", if(H1180="yes", "certified", IF(ISERROR(SEARCH("TE",C1180)), "PMI", "TE")))</f>
        <v/>
      </c>
      <c r="O1180" s="0">
        <f>IF(L1180="Shipped",'Production Log'!K1180,"")</f>
        <v/>
      </c>
      <c r="P1180" s="0">
        <f>IF(ISERROR(SEARCH("Bonded", M1180)), CONCATENATE(M1180," ", N1180), M1180)</f>
        <v/>
      </c>
      <c r="R1180" s="0">
        <f>'Production Log'!L1180</f>
        <v/>
      </c>
      <c r="T1180" s="0">
        <f>'Production Log'!M1180</f>
        <v/>
      </c>
      <c r="W1180" s="0" t="n"/>
    </row>
    <row r="1181">
      <c r="A1181" s="0">
        <f>'Production Log'!A1181</f>
        <v/>
      </c>
      <c r="B1181" s="0">
        <f>'Production Log'!B1181</f>
        <v/>
      </c>
      <c r="C1181" s="0">
        <f>'Production Log'!F1181</f>
        <v/>
      </c>
      <c r="D1181" s="0">
        <f>'Production Log'!W1181</f>
        <v/>
      </c>
      <c r="E1181" s="0">
        <f>'Production Log'!X1181</f>
        <v/>
      </c>
      <c r="F1181" s="0">
        <f>'Production Log'!Y1181</f>
        <v/>
      </c>
      <c r="G1181" s="0">
        <f>'Production Log'!Z1181</f>
        <v/>
      </c>
      <c r="H1181" s="0">
        <f>'Production Log'!C1181</f>
        <v/>
      </c>
      <c r="I1181" s="0">
        <f>IF(B1181="Sold", "yes", IF(LEN(F1181)&gt;1,IF(LEN(G1181)&gt;1,IF(LEN(E1181)&gt;1,IF(LEN(D1181)&gt;1,"yes","no"),"no"),"no") ,"no"))</f>
        <v/>
      </c>
      <c r="J1181" s="0">
        <f>IF(B1181="Issues","yes", IF(B1181="Cosmetic Issue", "yes", IF(B1181="Perf Issue", "yes","")))</f>
        <v/>
      </c>
      <c r="K1181" s="0">
        <f>IF(B1181="Dead", "yes","")</f>
        <v/>
      </c>
      <c r="L1181" s="0">
        <f>IF(K1181="yes", "Dead", IF(LEN(D1181)&lt;2,"Loose", (IF(B1181="Sold","Shipped",IF(I1181="yes","Assembled","Bonded")))))</f>
        <v/>
      </c>
      <c r="M1181" s="0">
        <f>if(L1181="Shipped",L1181, IF(L1181="Loose", L1181, if(J1181="yes", CONCATENATE("Pending ", L1181), IF(I1181="yes", IF(B1181="Internal", "Internal", L1181), IF(L1181="Bonded", L1181, CONCATENATE(L1181, " Bonded"))))))</f>
        <v/>
      </c>
      <c r="N1181" s="0">
        <f>if(len(C1181)&lt;2, "", if(H1181="yes", "certified", IF(ISERROR(SEARCH("TE",C1181)), "PMI", "TE")))</f>
        <v/>
      </c>
      <c r="O1181" s="0">
        <f>IF(L1181="Shipped",'Production Log'!K1181,"")</f>
        <v/>
      </c>
      <c r="P1181" s="0">
        <f>IF(ISERROR(SEARCH("Bonded", M1181)), CONCATENATE(M1181," ", N1181), M1181)</f>
        <v/>
      </c>
      <c r="R1181" s="0">
        <f>'Production Log'!L1181</f>
        <v/>
      </c>
      <c r="T1181" s="0">
        <f>'Production Log'!M1181</f>
        <v/>
      </c>
      <c r="W1181" s="0" t="n"/>
    </row>
    <row r="1182">
      <c r="A1182" s="0">
        <f>'Production Log'!A1182</f>
        <v/>
      </c>
      <c r="B1182" s="0">
        <f>'Production Log'!B1182</f>
        <v/>
      </c>
      <c r="C1182" s="0">
        <f>'Production Log'!F1182</f>
        <v/>
      </c>
      <c r="D1182" s="0">
        <f>'Production Log'!W1182</f>
        <v/>
      </c>
      <c r="E1182" s="0">
        <f>'Production Log'!X1182</f>
        <v/>
      </c>
      <c r="F1182" s="0">
        <f>'Production Log'!Y1182</f>
        <v/>
      </c>
      <c r="G1182" s="0">
        <f>'Production Log'!Z1182</f>
        <v/>
      </c>
      <c r="H1182" s="0">
        <f>'Production Log'!C1182</f>
        <v/>
      </c>
      <c r="I1182" s="0">
        <f>IF(B1182="Sold", "yes", IF(LEN(F1182)&gt;1,IF(LEN(G1182)&gt;1,IF(LEN(E1182)&gt;1,IF(LEN(D1182)&gt;1,"yes","no"),"no"),"no") ,"no"))</f>
        <v/>
      </c>
      <c r="J1182" s="0">
        <f>IF(B1182="Issues","yes", IF(B1182="Cosmetic Issue", "yes", IF(B1182="Perf Issue", "yes","")))</f>
        <v/>
      </c>
      <c r="K1182" s="0">
        <f>IF(B1182="Dead", "yes","")</f>
        <v/>
      </c>
      <c r="L1182" s="0">
        <f>IF(K1182="yes", "Dead", IF(LEN(D1182)&lt;2,"Loose", (IF(B1182="Sold","Shipped",IF(I1182="yes","Assembled","Bonded")))))</f>
        <v/>
      </c>
      <c r="M1182" s="0">
        <f>if(L1182="Shipped",L1182, IF(L1182="Loose", L1182, if(J1182="yes", CONCATENATE("Pending ", L1182), IF(I1182="yes", IF(B1182="Internal", "Internal", L1182), IF(L1182="Bonded", L1182, CONCATENATE(L1182, " Bonded"))))))</f>
        <v/>
      </c>
      <c r="N1182" s="0">
        <f>if(len(C1182)&lt;2, "", if(H1182="yes", "certified", IF(ISERROR(SEARCH("TE",C1182)), "PMI", "TE")))</f>
        <v/>
      </c>
      <c r="O1182" s="0">
        <f>IF(L1182="Shipped",'Production Log'!K1182,"")</f>
        <v/>
      </c>
      <c r="P1182" s="0">
        <f>IF(ISERROR(SEARCH("Bonded", M1182)), CONCATENATE(M1182," ", N1182), M1182)</f>
        <v/>
      </c>
      <c r="T1182" s="0" t="n"/>
      <c r="W1182" s="0" t="n"/>
    </row>
    <row r="1183">
      <c r="A1183" s="0">
        <f>'Production Log'!A1183</f>
        <v/>
      </c>
      <c r="B1183" s="0">
        <f>'Production Log'!B1183</f>
        <v/>
      </c>
      <c r="C1183" s="0">
        <f>'Production Log'!F1183</f>
        <v/>
      </c>
      <c r="D1183" s="0">
        <f>'Production Log'!W1183</f>
        <v/>
      </c>
      <c r="E1183" s="0">
        <f>'Production Log'!X1183</f>
        <v/>
      </c>
      <c r="F1183" s="0">
        <f>'Production Log'!Y1183</f>
        <v/>
      </c>
      <c r="G1183" s="0">
        <f>'Production Log'!Z1183</f>
        <v/>
      </c>
      <c r="H1183" s="0">
        <f>'Production Log'!C1183</f>
        <v/>
      </c>
      <c r="I1183" s="0">
        <f>IF(B1183="Sold", "yes", IF(LEN(F1183)&gt;1,IF(LEN(G1183)&gt;1,IF(LEN(E1183)&gt;1,IF(LEN(D1183)&gt;1,"yes","no"),"no"),"no") ,"no"))</f>
        <v/>
      </c>
      <c r="J1183" s="0">
        <f>IF(B1183="Issues","yes", IF(B1183="Cosmetic Issue", "yes", IF(B1183="Perf Issue", "yes","")))</f>
        <v/>
      </c>
      <c r="K1183" s="0">
        <f>IF(B1183="Dead", "yes","")</f>
        <v/>
      </c>
      <c r="L1183" s="0">
        <f>IF(K1183="yes", "Dead", IF(LEN(D1183)&lt;2,"Loose", (IF(B1183="Sold","Shipped",IF(I1183="yes","Assembled","Bonded")))))</f>
        <v/>
      </c>
      <c r="M1183" s="0">
        <f>if(L1183="Shipped",L1183, IF(L1183="Loose", L1183, if(J1183="yes", CONCATENATE("Pending ", L1183), IF(I1183="yes", IF(B1183="Internal", "Internal", L1183), IF(L1183="Bonded", L1183, CONCATENATE(L1183, " Bonded"))))))</f>
        <v/>
      </c>
      <c r="N1183" s="0">
        <f>if(len(C1183)&lt;2, "", if(H1183="yes", "certified", IF(ISERROR(SEARCH("TE",C1183)), "PMI", "TE")))</f>
        <v/>
      </c>
      <c r="O1183" s="0">
        <f>IF(L1183="Shipped",'Production Log'!K1183,"")</f>
        <v/>
      </c>
      <c r="P1183" s="0">
        <f>IF(ISERROR(SEARCH("Bonded", M1183)), CONCATENATE(M1183," ", N1183), M1183)</f>
        <v/>
      </c>
      <c r="T1183" s="0" t="n"/>
      <c r="W1183" s="0" t="n"/>
    </row>
    <row r="1184">
      <c r="A1184" s="0">
        <f>'Production Log'!A1184</f>
        <v/>
      </c>
      <c r="B1184" s="0">
        <f>'Production Log'!B1184</f>
        <v/>
      </c>
      <c r="C1184" s="0">
        <f>'Production Log'!F1184</f>
        <v/>
      </c>
      <c r="D1184" s="0">
        <f>'Production Log'!W1184</f>
        <v/>
      </c>
      <c r="E1184" s="0">
        <f>'Production Log'!X1184</f>
        <v/>
      </c>
      <c r="F1184" s="0">
        <f>'Production Log'!Y1184</f>
        <v/>
      </c>
      <c r="G1184" s="0">
        <f>'Production Log'!Z1184</f>
        <v/>
      </c>
      <c r="H1184" s="0">
        <f>'Production Log'!C1184</f>
        <v/>
      </c>
      <c r="I1184" s="0">
        <f>IF(B1184="Sold", "yes", IF(LEN(F1184)&gt;1,IF(LEN(G1184)&gt;1,IF(LEN(E1184)&gt;1,IF(LEN(D1184)&gt;1,"yes","no"),"no"),"no") ,"no"))</f>
        <v/>
      </c>
      <c r="J1184" s="0">
        <f>IF(B1184="Issues","yes", IF(B1184="Cosmetic Issue", "yes", IF(B1184="Perf Issue", "yes","")))</f>
        <v/>
      </c>
      <c r="K1184" s="0">
        <f>IF(B1184="Dead", "yes","")</f>
        <v/>
      </c>
      <c r="L1184" s="0">
        <f>IF(K1184="yes", "Dead", IF(LEN(D1184)&lt;2,"Loose", (IF(B1184="Sold","Shipped",IF(I1184="yes","Assembled","Bonded")))))</f>
        <v/>
      </c>
      <c r="M1184" s="0">
        <f>if(L1184="Shipped",L1184, IF(L1184="Loose", L1184, if(J1184="yes", CONCATENATE("Pending ", L1184), IF(I1184="yes", IF(B1184="Internal", "Internal", L1184), IF(L1184="Bonded", L1184, CONCATENATE(L1184, " Bonded"))))))</f>
        <v/>
      </c>
      <c r="N1184" s="0">
        <f>if(len(C1184)&lt;2, "", if(H1184="yes", "certified", IF(ISERROR(SEARCH("TE",C1184)), "PMI", "TE")))</f>
        <v/>
      </c>
      <c r="O1184" s="0">
        <f>IF(L1184="Shipped",'Production Log'!K1184,"")</f>
        <v/>
      </c>
      <c r="P1184" s="0">
        <f>IF(ISERROR(SEARCH("Bonded", M1184)), CONCATENATE(M1184," ", N1184), M1184)</f>
        <v/>
      </c>
      <c r="T1184" s="0" t="n"/>
      <c r="W1184" s="0" t="n"/>
    </row>
    <row r="1185">
      <c r="A1185" s="0">
        <f>'Production Log'!A1185</f>
        <v/>
      </c>
      <c r="B1185" s="0">
        <f>'Production Log'!B1185</f>
        <v/>
      </c>
      <c r="C1185" s="0">
        <f>'Production Log'!F1185</f>
        <v/>
      </c>
      <c r="D1185" s="0">
        <f>'Production Log'!W1185</f>
        <v/>
      </c>
      <c r="E1185" s="0">
        <f>'Production Log'!X1185</f>
        <v/>
      </c>
      <c r="F1185" s="0">
        <f>'Production Log'!Y1185</f>
        <v/>
      </c>
      <c r="G1185" s="0">
        <f>'Production Log'!Z1185</f>
        <v/>
      </c>
      <c r="H1185" s="0">
        <f>'Production Log'!C1185</f>
        <v/>
      </c>
      <c r="I1185" s="0">
        <f>IF(B1185="Sold", "yes", IF(LEN(F1185)&gt;1,IF(LEN(G1185)&gt;1,IF(LEN(E1185)&gt;1,IF(LEN(D1185)&gt;1,"yes","no"),"no"),"no") ,"no"))</f>
        <v/>
      </c>
      <c r="J1185" s="0">
        <f>IF(B1185="Issues","yes", IF(B1185="Cosmetic Issue", "yes", IF(B1185="Perf Issue", "yes","")))</f>
        <v/>
      </c>
      <c r="K1185" s="0">
        <f>IF(B1185="Dead", "yes","")</f>
        <v/>
      </c>
      <c r="L1185" s="0">
        <f>IF(K1185="yes", "Dead", IF(LEN(D1185)&lt;2,"Loose", (IF(B1185="Sold","Shipped",IF(I1185="yes","Assembled","Bonded")))))</f>
        <v/>
      </c>
      <c r="M1185" s="0">
        <f>if(L1185="Shipped",L1185, IF(L1185="Loose", L1185, if(J1185="yes", CONCATENATE("Pending ", L1185), IF(I1185="yes", IF(B1185="Internal", "Internal", L1185), IF(L1185="Bonded", L1185, CONCATENATE(L1185, " Bonded"))))))</f>
        <v/>
      </c>
      <c r="N1185" s="0">
        <f>if(len(C1185)&lt;2, "", if(H1185="yes", "certified", IF(ISERROR(SEARCH("TE",C1185)), "PMI", "TE")))</f>
        <v/>
      </c>
      <c r="O1185" s="0">
        <f>IF(L1185="Shipped",'Production Log'!K1185,"")</f>
        <v/>
      </c>
      <c r="P1185" s="0">
        <f>IF(ISERROR(SEARCH("Bonded", M1185)), CONCATENATE(M1185," ", N1185), M1185)</f>
        <v/>
      </c>
      <c r="T1185" s="0" t="n"/>
      <c r="W1185" s="0" t="n"/>
    </row>
    <row r="1186">
      <c r="A1186" s="0">
        <f>'Production Log'!A1186</f>
        <v/>
      </c>
      <c r="B1186" s="0">
        <f>'Production Log'!B1186</f>
        <v/>
      </c>
      <c r="C1186" s="0">
        <f>'Production Log'!F1186</f>
        <v/>
      </c>
      <c r="D1186" s="0">
        <f>'Production Log'!W1186</f>
        <v/>
      </c>
      <c r="E1186" s="0">
        <f>'Production Log'!X1186</f>
        <v/>
      </c>
      <c r="F1186" s="0">
        <f>'Production Log'!Y1186</f>
        <v/>
      </c>
      <c r="G1186" s="0">
        <f>'Production Log'!Z1186</f>
        <v/>
      </c>
      <c r="H1186" s="0">
        <f>'Production Log'!C1186</f>
        <v/>
      </c>
      <c r="I1186" s="0">
        <f>IF(B1186="Sold", "yes", IF(LEN(F1186)&gt;1,IF(LEN(G1186)&gt;1,IF(LEN(E1186)&gt;1,IF(LEN(D1186)&gt;1,"yes","no"),"no"),"no") ,"no"))</f>
        <v/>
      </c>
      <c r="J1186" s="0">
        <f>IF(B1186="Issues","yes", IF(B1186="Cosmetic Issue", "yes", IF(B1186="Perf Issue", "yes","")))</f>
        <v/>
      </c>
      <c r="K1186" s="0">
        <f>IF(B1186="Dead", "yes","")</f>
        <v/>
      </c>
      <c r="L1186" s="0">
        <f>IF(K1186="yes", "Dead", IF(LEN(D1186)&lt;2,"Loose", (IF(B1186="Sold","Shipped",IF(I1186="yes","Assembled","Bonded")))))</f>
        <v/>
      </c>
      <c r="M1186" s="0">
        <f>if(L1186="Shipped",L1186, IF(L1186="Loose", L1186, if(J1186="yes", CONCATENATE("Pending ", L1186), IF(I1186="yes", IF(B1186="Internal", "Internal", L1186), IF(L1186="Bonded", L1186, CONCATENATE(L1186, " Bonded"))))))</f>
        <v/>
      </c>
      <c r="N1186" s="0">
        <f>if(len(C1186)&lt;2, "", if(H1186="yes", "certified", IF(ISERROR(SEARCH("TE",C1186)), "PMI", "TE")))</f>
        <v/>
      </c>
      <c r="O1186" s="0">
        <f>IF(L1186="Shipped",'Production Log'!K1186,"")</f>
        <v/>
      </c>
      <c r="P1186" s="0">
        <f>IF(ISERROR(SEARCH("Bonded", M1186)), CONCATENATE(M1186," ", N1186), M1186)</f>
        <v/>
      </c>
      <c r="T1186" s="0" t="n"/>
      <c r="W1186" s="0" t="n"/>
    </row>
    <row r="1187">
      <c r="A1187" s="0">
        <f>'Production Log'!A1187</f>
        <v/>
      </c>
      <c r="B1187" s="0">
        <f>'Production Log'!B1187</f>
        <v/>
      </c>
      <c r="C1187" s="0">
        <f>'Production Log'!F1187</f>
        <v/>
      </c>
      <c r="D1187" s="0">
        <f>'Production Log'!W1187</f>
        <v/>
      </c>
      <c r="E1187" s="0">
        <f>'Production Log'!X1187</f>
        <v/>
      </c>
      <c r="F1187" s="0">
        <f>'Production Log'!Y1187</f>
        <v/>
      </c>
      <c r="G1187" s="0">
        <f>'Production Log'!Z1187</f>
        <v/>
      </c>
      <c r="H1187" s="0">
        <f>'Production Log'!C1187</f>
        <v/>
      </c>
      <c r="I1187" s="0">
        <f>IF(B1187="Sold", "yes", IF(LEN(F1187)&gt;1,IF(LEN(G1187)&gt;1,IF(LEN(E1187)&gt;1,IF(LEN(D1187)&gt;1,"yes","no"),"no"),"no") ,"no"))</f>
        <v/>
      </c>
      <c r="J1187" s="0">
        <f>IF(B1187="Issues","yes", IF(B1187="Cosmetic Issue", "yes", IF(B1187="Perf Issue", "yes","")))</f>
        <v/>
      </c>
      <c r="K1187" s="0">
        <f>IF(B1187="Dead", "yes","")</f>
        <v/>
      </c>
      <c r="L1187" s="0">
        <f>IF(K1187="yes", "Dead", IF(LEN(D1187)&lt;2,"Loose", (IF(B1187="Sold","Shipped",IF(I1187="yes","Assembled","Bonded")))))</f>
        <v/>
      </c>
      <c r="M1187" s="0">
        <f>if(L1187="Shipped",L1187, IF(L1187="Loose", L1187, if(J1187="yes", CONCATENATE("Pending ", L1187), IF(I1187="yes", IF(B1187="Internal", "Internal", L1187), IF(L1187="Bonded", L1187, CONCATENATE(L1187, " Bonded"))))))</f>
        <v/>
      </c>
      <c r="N1187" s="0">
        <f>if(len(C1187)&lt;2, "", if(H1187="yes", "certified", IF(ISERROR(SEARCH("TE",C1187)), "PMI", "TE")))</f>
        <v/>
      </c>
      <c r="O1187" s="0">
        <f>IF(L1187="Shipped",'Production Log'!K1187,"")</f>
        <v/>
      </c>
      <c r="P1187" s="0">
        <f>IF(ISERROR(SEARCH("Bonded", M1187)), CONCATENATE(M1187," ", N1187), M1187)</f>
        <v/>
      </c>
      <c r="T1187" s="0" t="n"/>
      <c r="W1187" s="0" t="n"/>
    </row>
    <row r="1188">
      <c r="A1188" s="0">
        <f>'Production Log'!A1188</f>
        <v/>
      </c>
      <c r="B1188" s="0">
        <f>'Production Log'!B1188</f>
        <v/>
      </c>
      <c r="C1188" s="0">
        <f>'Production Log'!F1188</f>
        <v/>
      </c>
      <c r="D1188" s="0">
        <f>'Production Log'!W1188</f>
        <v/>
      </c>
      <c r="E1188" s="0">
        <f>'Production Log'!X1188</f>
        <v/>
      </c>
      <c r="F1188" s="0">
        <f>'Production Log'!Y1188</f>
        <v/>
      </c>
      <c r="G1188" s="0">
        <f>'Production Log'!Z1188</f>
        <v/>
      </c>
      <c r="H1188" s="0">
        <f>'Production Log'!C1188</f>
        <v/>
      </c>
      <c r="I1188" s="0">
        <f>IF(B1188="Sold", "yes", IF(LEN(F1188)&gt;1,IF(LEN(G1188)&gt;1,IF(LEN(E1188)&gt;1,IF(LEN(D1188)&gt;1,"yes","no"),"no"),"no") ,"no"))</f>
        <v/>
      </c>
      <c r="J1188" s="0">
        <f>IF(B1188="Issues","yes", IF(B1188="Cosmetic Issue", "yes", IF(B1188="Perf Issue", "yes","")))</f>
        <v/>
      </c>
      <c r="K1188" s="0">
        <f>IF(B1188="Dead", "yes","")</f>
        <v/>
      </c>
      <c r="L1188" s="0">
        <f>IF(K1188="yes", "Dead", IF(LEN(D1188)&lt;2,"Loose", (IF(B1188="Sold","Shipped",IF(I1188="yes","Assembled","Bonded")))))</f>
        <v/>
      </c>
      <c r="M1188" s="0">
        <f>if(L1188="Shipped",L1188, IF(L1188="Loose", L1188, if(J1188="yes", CONCATENATE("Pending ", L1188), IF(I1188="yes", IF(B1188="Internal", "Internal", L1188), IF(L1188="Bonded", L1188, CONCATENATE(L1188, " Bonded"))))))</f>
        <v/>
      </c>
      <c r="N1188" s="0">
        <f>if(len(C1188)&lt;2, "", if(H1188="yes", "certified", IF(ISERROR(SEARCH("TE",C1188)), "PMI", "TE")))</f>
        <v/>
      </c>
      <c r="O1188" s="0">
        <f>IF(L1188="Shipped",'Production Log'!K1188,"")</f>
        <v/>
      </c>
      <c r="P1188" s="0">
        <f>IF(ISERROR(SEARCH("Bonded", M1188)), CONCATENATE(M1188," ", N1188), M1188)</f>
        <v/>
      </c>
      <c r="T1188" s="0" t="n"/>
      <c r="W1188" s="0" t="n"/>
    </row>
    <row r="1189">
      <c r="A1189" s="0">
        <f>'Production Log'!A1189</f>
        <v/>
      </c>
      <c r="B1189" s="0">
        <f>'Production Log'!B1189</f>
        <v/>
      </c>
      <c r="C1189" s="0">
        <f>'Production Log'!F1189</f>
        <v/>
      </c>
      <c r="D1189" s="0">
        <f>'Production Log'!W1189</f>
        <v/>
      </c>
      <c r="E1189" s="0">
        <f>'Production Log'!X1189</f>
        <v/>
      </c>
      <c r="F1189" s="0">
        <f>'Production Log'!Y1189</f>
        <v/>
      </c>
      <c r="G1189" s="0">
        <f>'Production Log'!Z1189</f>
        <v/>
      </c>
      <c r="H1189" s="0">
        <f>'Production Log'!C1189</f>
        <v/>
      </c>
      <c r="I1189" s="0">
        <f>IF(B1189="Sold", "yes", IF(LEN(F1189)&gt;1,IF(LEN(G1189)&gt;1,IF(LEN(E1189)&gt;1,IF(LEN(D1189)&gt;1,"yes","no"),"no"),"no") ,"no"))</f>
        <v/>
      </c>
      <c r="J1189" s="0">
        <f>IF(B1189="Issues","yes", IF(B1189="Cosmetic Issue", "yes", IF(B1189="Perf Issue", "yes","")))</f>
        <v/>
      </c>
      <c r="K1189" s="0">
        <f>IF(B1189="Dead", "yes","")</f>
        <v/>
      </c>
      <c r="L1189" s="0">
        <f>IF(K1189="yes", "Dead", IF(LEN(D1189)&lt;2,"Loose", (IF(B1189="Sold","Shipped",IF(I1189="yes","Assembled","Bonded")))))</f>
        <v/>
      </c>
      <c r="M1189" s="0">
        <f>if(L1189="Shipped",L1189, IF(L1189="Loose", L1189, if(J1189="yes", CONCATENATE("Pending ", L1189), IF(I1189="yes", IF(B1189="Internal", "Internal", L1189), IF(L1189="Bonded", L1189, CONCATENATE(L1189, " Bonded"))))))</f>
        <v/>
      </c>
      <c r="N1189" s="0">
        <f>if(len(C1189)&lt;2, "", if(H1189="yes", "certified", IF(ISERROR(SEARCH("TE",C1189)), "PMI", "TE")))</f>
        <v/>
      </c>
      <c r="O1189" s="0">
        <f>IF(L1189="Shipped",'Production Log'!K1189,"")</f>
        <v/>
      </c>
      <c r="P1189" s="0">
        <f>IF(ISERROR(SEARCH("Bonded", M1189)), CONCATENATE(M1189," ", N1189), M1189)</f>
        <v/>
      </c>
      <c r="T1189" s="0" t="n"/>
      <c r="W1189" s="0" t="n"/>
    </row>
    <row r="1190">
      <c r="A1190" s="0">
        <f>'Production Log'!A1190</f>
        <v/>
      </c>
      <c r="B1190" s="0">
        <f>'Production Log'!B1190</f>
        <v/>
      </c>
      <c r="C1190" s="0">
        <f>'Production Log'!F1190</f>
        <v/>
      </c>
      <c r="D1190" s="0">
        <f>'Production Log'!W1190</f>
        <v/>
      </c>
      <c r="E1190" s="0">
        <f>'Production Log'!X1190</f>
        <v/>
      </c>
      <c r="F1190" s="0">
        <f>'Production Log'!Y1190</f>
        <v/>
      </c>
      <c r="G1190" s="0">
        <f>'Production Log'!Z1190</f>
        <v/>
      </c>
      <c r="H1190" s="0">
        <f>'Production Log'!C1190</f>
        <v/>
      </c>
      <c r="I1190" s="0">
        <f>IF(B1190="Sold", "yes", IF(LEN(F1190)&gt;1,IF(LEN(G1190)&gt;1,IF(LEN(E1190)&gt;1,IF(LEN(D1190)&gt;1,"yes","no"),"no"),"no") ,"no"))</f>
        <v/>
      </c>
      <c r="J1190" s="0">
        <f>IF(B1190="Issues","yes", IF(B1190="Cosmetic Issue", "yes", IF(B1190="Perf Issue", "yes","")))</f>
        <v/>
      </c>
      <c r="K1190" s="0">
        <f>IF(B1190="Dead", "yes","")</f>
        <v/>
      </c>
      <c r="L1190" s="0">
        <f>IF(K1190="yes", "Dead", IF(LEN(D1190)&lt;2,"Loose", (IF(B1190="Sold","Shipped",IF(I1190="yes","Assembled","Bonded")))))</f>
        <v/>
      </c>
      <c r="M1190" s="0">
        <f>if(L1190="Shipped",L1190, IF(L1190="Loose", L1190, if(J1190="yes", CONCATENATE("Pending ", L1190), IF(I1190="yes", IF(B1190="Internal", "Internal", L1190), IF(L1190="Bonded", L1190, CONCATENATE(L1190, " Bonded"))))))</f>
        <v/>
      </c>
      <c r="N1190" s="0">
        <f>if(len(C1190)&lt;2, "", if(H1190="yes", "certified", IF(ISERROR(SEARCH("TE",C1190)), "PMI", "TE")))</f>
        <v/>
      </c>
      <c r="O1190" s="0">
        <f>IF(L1190="Shipped",'Production Log'!K1190,"")</f>
        <v/>
      </c>
      <c r="P1190" s="0">
        <f>IF(ISERROR(SEARCH("Bonded", M1190)), CONCATENATE(M1190," ", N1190), M1190)</f>
        <v/>
      </c>
      <c r="T1190" s="0" t="n"/>
      <c r="W1190" s="0" t="n"/>
    </row>
    <row r="1191">
      <c r="A1191" s="0">
        <f>'Production Log'!A1191</f>
        <v/>
      </c>
      <c r="B1191" s="0">
        <f>'Production Log'!B1191</f>
        <v/>
      </c>
      <c r="C1191" s="0">
        <f>'Production Log'!F1191</f>
        <v/>
      </c>
      <c r="D1191" s="0">
        <f>'Production Log'!W1191</f>
        <v/>
      </c>
      <c r="E1191" s="0">
        <f>'Production Log'!X1191</f>
        <v/>
      </c>
      <c r="F1191" s="0">
        <f>'Production Log'!Y1191</f>
        <v/>
      </c>
      <c r="G1191" s="0">
        <f>'Production Log'!Z1191</f>
        <v/>
      </c>
      <c r="H1191" s="0">
        <f>'Production Log'!C1191</f>
        <v/>
      </c>
      <c r="I1191" s="0">
        <f>IF(B1191="Sold", "yes", IF(LEN(F1191)&gt;1,IF(LEN(G1191)&gt;1,IF(LEN(E1191)&gt;1,IF(LEN(D1191)&gt;1,"yes","no"),"no"),"no") ,"no"))</f>
        <v/>
      </c>
      <c r="J1191" s="0">
        <f>IF(B1191="Issues","yes", IF(B1191="Cosmetic Issue", "yes", IF(B1191="Perf Issue", "yes","")))</f>
        <v/>
      </c>
      <c r="K1191" s="0">
        <f>IF(B1191="Dead", "yes","")</f>
        <v/>
      </c>
      <c r="L1191" s="0">
        <f>IF(K1191="yes", "Dead", IF(LEN(D1191)&lt;2,"Loose", (IF(B1191="Sold","Shipped",IF(I1191="yes","Assembled","Bonded")))))</f>
        <v/>
      </c>
      <c r="M1191" s="0">
        <f>if(L1191="Shipped",L1191, IF(L1191="Loose", L1191, if(J1191="yes", CONCATENATE("Pending ", L1191), IF(I1191="yes", IF(B1191="Internal", "Internal", L1191), IF(L1191="Bonded", L1191, CONCATENATE(L1191, " Bonded"))))))</f>
        <v/>
      </c>
      <c r="N1191" s="0">
        <f>if(len(C1191)&lt;2, "", if(H1191="yes", "certified", IF(ISERROR(SEARCH("TE",C1191)), "PMI", "TE")))</f>
        <v/>
      </c>
      <c r="O1191" s="0">
        <f>IF(L1191="Shipped",'Production Log'!K1191,"")</f>
        <v/>
      </c>
      <c r="P1191" s="0">
        <f>IF(ISERROR(SEARCH("Bonded", M1191)), CONCATENATE(M1191," ", N1191), M1191)</f>
        <v/>
      </c>
      <c r="T1191" s="0" t="n"/>
      <c r="W1191" s="0" t="n"/>
    </row>
    <row r="1192">
      <c r="A1192" s="0">
        <f>'Production Log'!A1192</f>
        <v/>
      </c>
      <c r="B1192" s="0">
        <f>'Production Log'!B1192</f>
        <v/>
      </c>
      <c r="C1192" s="0">
        <f>'Production Log'!F1192</f>
        <v/>
      </c>
      <c r="D1192" s="0">
        <f>'Production Log'!W1192</f>
        <v/>
      </c>
      <c r="E1192" s="0">
        <f>'Production Log'!X1192</f>
        <v/>
      </c>
      <c r="F1192" s="0">
        <f>'Production Log'!Y1192</f>
        <v/>
      </c>
      <c r="G1192" s="0">
        <f>'Production Log'!Z1192</f>
        <v/>
      </c>
      <c r="H1192" s="0">
        <f>'Production Log'!C1192</f>
        <v/>
      </c>
      <c r="I1192" s="0">
        <f>IF(B1192="Sold", "yes", IF(LEN(F1192)&gt;1,IF(LEN(G1192)&gt;1,IF(LEN(E1192)&gt;1,IF(LEN(D1192)&gt;1,"yes","no"),"no"),"no") ,"no"))</f>
        <v/>
      </c>
      <c r="J1192" s="0">
        <f>IF(B1192="Issues","yes", IF(B1192="Cosmetic Issue", "yes", IF(B1192="Perf Issue", "yes","")))</f>
        <v/>
      </c>
      <c r="K1192" s="0">
        <f>IF(B1192="Dead", "yes","")</f>
        <v/>
      </c>
      <c r="L1192" s="0">
        <f>IF(K1192="yes", "Dead", IF(LEN(D1192)&lt;2,"Loose", (IF(B1192="Sold","Shipped",IF(I1192="yes","Assembled","Bonded")))))</f>
        <v/>
      </c>
      <c r="M1192" s="0">
        <f>if(L1192="Shipped",L1192, IF(L1192="Loose", L1192, if(J1192="yes", CONCATENATE("Pending ", L1192), IF(I1192="yes", IF(B1192="Internal", "Internal", L1192), IF(L1192="Bonded", L1192, CONCATENATE(L1192, " Bonded"))))))</f>
        <v/>
      </c>
      <c r="N1192" s="0">
        <f>if(len(C1192)&lt;2, "", if(H1192="yes", "certified", IF(ISERROR(SEARCH("TE",C1192)), "PMI", "TE")))</f>
        <v/>
      </c>
      <c r="O1192" s="0">
        <f>IF(L1192="Shipped",'Production Log'!K1192,"")</f>
        <v/>
      </c>
      <c r="P1192" s="0">
        <f>IF(ISERROR(SEARCH("Bonded", M1192)), CONCATENATE(M1192," ", N1192), M1192)</f>
        <v/>
      </c>
      <c r="T1192" s="0" t="n"/>
      <c r="W1192" s="0" t="n"/>
    </row>
    <row r="1193">
      <c r="A1193" s="0">
        <f>'Production Log'!A1193</f>
        <v/>
      </c>
      <c r="B1193" s="0">
        <f>'Production Log'!B1193</f>
        <v/>
      </c>
      <c r="C1193" s="0">
        <f>'Production Log'!F1193</f>
        <v/>
      </c>
      <c r="D1193" s="0">
        <f>'Production Log'!W1193</f>
        <v/>
      </c>
      <c r="E1193" s="0">
        <f>'Production Log'!X1193</f>
        <v/>
      </c>
      <c r="F1193" s="0">
        <f>'Production Log'!Y1193</f>
        <v/>
      </c>
      <c r="G1193" s="0">
        <f>'Production Log'!Z1193</f>
        <v/>
      </c>
      <c r="H1193" s="0">
        <f>'Production Log'!C1193</f>
        <v/>
      </c>
      <c r="I1193" s="0">
        <f>IF(B1193="Sold", "yes", IF(LEN(F1193)&gt;1,IF(LEN(G1193)&gt;1,IF(LEN(E1193)&gt;1,IF(LEN(D1193)&gt;1,"yes","no"),"no"),"no") ,"no"))</f>
        <v/>
      </c>
      <c r="J1193" s="0">
        <f>IF(B1193="Issues","yes", IF(B1193="Cosmetic Issue", "yes", IF(B1193="Perf Issue", "yes","")))</f>
        <v/>
      </c>
      <c r="K1193" s="0">
        <f>IF(B1193="Dead", "yes","")</f>
        <v/>
      </c>
      <c r="L1193" s="0">
        <f>IF(K1193="yes", "Dead", IF(LEN(D1193)&lt;2,"Loose", (IF(B1193="Sold","Shipped",IF(I1193="yes","Assembled","Bonded")))))</f>
        <v/>
      </c>
      <c r="M1193" s="0">
        <f>if(L1193="Shipped",L1193, IF(L1193="Loose", L1193, if(J1193="yes", CONCATENATE("Pending ", L1193), IF(I1193="yes", IF(B1193="Internal", "Internal", L1193), IF(L1193="Bonded", L1193, CONCATENATE(L1193, " Bonded"))))))</f>
        <v/>
      </c>
      <c r="N1193" s="0">
        <f>if(len(C1193)&lt;2, "", if(H1193="yes", "certified", IF(ISERROR(SEARCH("TE",C1193)), "PMI", "TE")))</f>
        <v/>
      </c>
      <c r="O1193" s="0">
        <f>IF(L1193="Shipped",'Production Log'!K1193,"")</f>
        <v/>
      </c>
      <c r="P1193" s="0">
        <f>IF(ISERROR(SEARCH("Bonded", M1193)), CONCATENATE(M1193," ", N1193), M1193)</f>
        <v/>
      </c>
      <c r="T1193" s="0" t="n"/>
      <c r="W1193" s="0" t="n"/>
    </row>
    <row r="1194">
      <c r="A1194" s="0">
        <f>'Production Log'!A1194</f>
        <v/>
      </c>
      <c r="B1194" s="0">
        <f>'Production Log'!B1194</f>
        <v/>
      </c>
      <c r="C1194" s="0">
        <f>'Production Log'!F1194</f>
        <v/>
      </c>
      <c r="D1194" s="0">
        <f>'Production Log'!W1194</f>
        <v/>
      </c>
      <c r="E1194" s="0">
        <f>'Production Log'!X1194</f>
        <v/>
      </c>
      <c r="F1194" s="0">
        <f>'Production Log'!Y1194</f>
        <v/>
      </c>
      <c r="G1194" s="0">
        <f>'Production Log'!Z1194</f>
        <v/>
      </c>
      <c r="H1194" s="0">
        <f>'Production Log'!C1194</f>
        <v/>
      </c>
      <c r="I1194" s="0">
        <f>IF(B1194="Sold", "yes", IF(LEN(F1194)&gt;1,IF(LEN(G1194)&gt;1,IF(LEN(E1194)&gt;1,IF(LEN(D1194)&gt;1,"yes","no"),"no"),"no") ,"no"))</f>
        <v/>
      </c>
      <c r="J1194" s="0">
        <f>IF(B1194="Issues","yes", IF(B1194="Cosmetic Issue", "yes", IF(B1194="Perf Issue", "yes","")))</f>
        <v/>
      </c>
      <c r="K1194" s="0">
        <f>IF(B1194="Dead", "yes","")</f>
        <v/>
      </c>
      <c r="L1194" s="0">
        <f>IF(K1194="yes", "Dead", IF(LEN(D1194)&lt;2,"Loose", (IF(B1194="Sold","Shipped",IF(I1194="yes","Assembled","Bonded")))))</f>
        <v/>
      </c>
      <c r="M1194" s="0">
        <f>if(L1194="Shipped",L1194, IF(L1194="Loose", L1194, if(J1194="yes", CONCATENATE("Pending ", L1194), IF(I1194="yes", IF(B1194="Internal", "Internal", L1194), IF(L1194="Bonded", L1194, CONCATENATE(L1194, " Bonded"))))))</f>
        <v/>
      </c>
      <c r="N1194" s="0">
        <f>if(len(C1194)&lt;2, "", if(H1194="yes", "certified", IF(ISERROR(SEARCH("TE",C1194)), "PMI", "TE")))</f>
        <v/>
      </c>
      <c r="O1194" s="0">
        <f>IF(L1194="Shipped",'Production Log'!K1194,"")</f>
        <v/>
      </c>
      <c r="P1194" s="0">
        <f>IF(ISERROR(SEARCH("Bonded", M1194)), CONCATENATE(M1194," ", N1194), M1194)</f>
        <v/>
      </c>
      <c r="T1194" s="0" t="n"/>
      <c r="W1194" s="0" t="n"/>
    </row>
    <row r="1195">
      <c r="A1195" s="0">
        <f>'Production Log'!A1195</f>
        <v/>
      </c>
      <c r="B1195" s="0">
        <f>'Production Log'!B1195</f>
        <v/>
      </c>
      <c r="C1195" s="0">
        <f>'Production Log'!F1195</f>
        <v/>
      </c>
      <c r="D1195" s="0">
        <f>'Production Log'!W1195</f>
        <v/>
      </c>
      <c r="E1195" s="0">
        <f>'Production Log'!X1195</f>
        <v/>
      </c>
      <c r="F1195" s="0">
        <f>'Production Log'!Y1195</f>
        <v/>
      </c>
      <c r="G1195" s="0">
        <f>'Production Log'!Z1195</f>
        <v/>
      </c>
      <c r="H1195" s="0">
        <f>'Production Log'!C1195</f>
        <v/>
      </c>
      <c r="I1195" s="0">
        <f>IF(B1195="Sold", "yes", IF(LEN(F1195)&gt;1,IF(LEN(G1195)&gt;1,IF(LEN(E1195)&gt;1,IF(LEN(D1195)&gt;1,"yes","no"),"no"),"no") ,"no"))</f>
        <v/>
      </c>
      <c r="J1195" s="0">
        <f>IF(B1195="Issues","yes", IF(B1195="Cosmetic Issue", "yes", IF(B1195="Perf Issue", "yes","")))</f>
        <v/>
      </c>
      <c r="K1195" s="0">
        <f>IF(B1195="Dead", "yes","")</f>
        <v/>
      </c>
      <c r="L1195" s="0">
        <f>IF(K1195="yes", "Dead", IF(LEN(D1195)&lt;2,"Loose", (IF(B1195="Sold","Shipped",IF(I1195="yes","Assembled","Bonded")))))</f>
        <v/>
      </c>
      <c r="M1195" s="0">
        <f>if(L1195="Shipped",L1195, IF(L1195="Loose", L1195, if(J1195="yes", CONCATENATE("Pending ", L1195), IF(I1195="yes", IF(B1195="Internal", "Internal", L1195), IF(L1195="Bonded", L1195, CONCATENATE(L1195, " Bonded"))))))</f>
        <v/>
      </c>
      <c r="N1195" s="0">
        <f>if(len(C1195)&lt;2, "", if(H1195="yes", "certified", IF(ISERROR(SEARCH("TE",C1195)), "PMI", "TE")))</f>
        <v/>
      </c>
      <c r="O1195" s="0">
        <f>IF(L1195="Shipped",'Production Log'!K1195,"")</f>
        <v/>
      </c>
      <c r="P1195" s="0">
        <f>IF(ISERROR(SEARCH("Bonded", M1195)), CONCATENATE(M1195," ", N1195), M1195)</f>
        <v/>
      </c>
      <c r="T1195" s="0" t="n"/>
      <c r="W1195" s="0" t="n"/>
    </row>
    <row r="1196">
      <c r="A1196" s="0">
        <f>'Production Log'!A1196</f>
        <v/>
      </c>
      <c r="B1196" s="0">
        <f>'Production Log'!B1196</f>
        <v/>
      </c>
      <c r="C1196" s="0">
        <f>'Production Log'!F1196</f>
        <v/>
      </c>
      <c r="D1196" s="0">
        <f>'Production Log'!W1196</f>
        <v/>
      </c>
      <c r="E1196" s="0">
        <f>'Production Log'!X1196</f>
        <v/>
      </c>
      <c r="F1196" s="0">
        <f>'Production Log'!Y1196</f>
        <v/>
      </c>
      <c r="G1196" s="0">
        <f>'Production Log'!Z1196</f>
        <v/>
      </c>
      <c r="H1196" s="0">
        <f>'Production Log'!C1196</f>
        <v/>
      </c>
      <c r="I1196" s="0">
        <f>IF(B1196="Sold", "yes", IF(LEN(F1196)&gt;1,IF(LEN(G1196)&gt;1,IF(LEN(E1196)&gt;1,IF(LEN(D1196)&gt;1,"yes","no"),"no"),"no") ,"no"))</f>
        <v/>
      </c>
      <c r="J1196" s="0">
        <f>IF(B1196="Issues","yes", IF(B1196="Cosmetic Issue", "yes", IF(B1196="Perf Issue", "yes","")))</f>
        <v/>
      </c>
      <c r="K1196" s="0">
        <f>IF(B1196="Dead", "yes","")</f>
        <v/>
      </c>
      <c r="L1196" s="0">
        <f>IF(K1196="yes", "Dead", IF(LEN(D1196)&lt;2,"Loose", (IF(B1196="Sold","Shipped",IF(I1196="yes","Assembled","Bonded")))))</f>
        <v/>
      </c>
      <c r="M1196" s="0">
        <f>if(L1196="Shipped",L1196, IF(L1196="Loose", L1196, if(J1196="yes", CONCATENATE("Pending ", L1196), IF(I1196="yes", IF(B1196="Internal", "Internal", L1196), IF(L1196="Bonded", L1196, CONCATENATE(L1196, " Bonded"))))))</f>
        <v/>
      </c>
      <c r="N1196" s="0">
        <f>if(len(C1196)&lt;2, "", if(H1196="yes", "certified", IF(ISERROR(SEARCH("TE",C1196)), "PMI", "TE")))</f>
        <v/>
      </c>
      <c r="O1196" s="0">
        <f>IF(L1196="Shipped",'Production Log'!K1196,"")</f>
        <v/>
      </c>
      <c r="P1196" s="0">
        <f>IF(ISERROR(SEARCH("Bonded", M1196)), CONCATENATE(M1196," ", N1196), M1196)</f>
        <v/>
      </c>
      <c r="T1196" s="0" t="n"/>
      <c r="W1196" s="0" t="n"/>
    </row>
    <row r="1197">
      <c r="A1197" s="0">
        <f>'Production Log'!A1197</f>
        <v/>
      </c>
      <c r="B1197" s="0">
        <f>'Production Log'!B1197</f>
        <v/>
      </c>
      <c r="C1197" s="0">
        <f>'Production Log'!F1197</f>
        <v/>
      </c>
      <c r="D1197" s="0">
        <f>'Production Log'!W1197</f>
        <v/>
      </c>
      <c r="E1197" s="0">
        <f>'Production Log'!X1197</f>
        <v/>
      </c>
      <c r="F1197" s="0">
        <f>'Production Log'!Y1197</f>
        <v/>
      </c>
      <c r="G1197" s="0">
        <f>'Production Log'!Z1197</f>
        <v/>
      </c>
      <c r="H1197" s="0">
        <f>'Production Log'!C1197</f>
        <v/>
      </c>
      <c r="I1197" s="0">
        <f>IF(B1197="Sold", "yes", IF(LEN(F1197)&gt;1,IF(LEN(G1197)&gt;1,IF(LEN(E1197)&gt;1,IF(LEN(D1197)&gt;1,"yes","no"),"no"),"no") ,"no"))</f>
        <v/>
      </c>
      <c r="J1197" s="0">
        <f>IF(B1197="Issues","yes", IF(B1197="Cosmetic Issue", "yes", IF(B1197="Perf Issue", "yes","")))</f>
        <v/>
      </c>
      <c r="K1197" s="0">
        <f>IF(B1197="Dead", "yes","")</f>
        <v/>
      </c>
      <c r="L1197" s="0">
        <f>IF(K1197="yes", "Dead", IF(LEN(D1197)&lt;2,"Loose", (IF(B1197="Sold","Shipped",IF(I1197="yes","Assembled","Bonded")))))</f>
        <v/>
      </c>
      <c r="M1197" s="0">
        <f>if(L1197="Shipped",L1197, IF(L1197="Loose", L1197, if(J1197="yes", CONCATENATE("Pending ", L1197), IF(I1197="yes", IF(B1197="Internal", "Internal", L1197), IF(L1197="Bonded", L1197, CONCATENATE(L1197, " Bonded"))))))</f>
        <v/>
      </c>
      <c r="N1197" s="0">
        <f>if(len(C1197)&lt;2, "", if(H1197="yes", "certified", IF(ISERROR(SEARCH("TE",C1197)), "PMI", "TE")))</f>
        <v/>
      </c>
      <c r="O1197" s="0">
        <f>IF(L1197="Shipped",'Production Log'!K1197,"")</f>
        <v/>
      </c>
      <c r="P1197" s="0">
        <f>IF(ISERROR(SEARCH("Bonded", M1197)), CONCATENATE(M1197," ", N1197), M1197)</f>
        <v/>
      </c>
      <c r="T1197" s="0" t="n"/>
      <c r="W1197" s="0" t="n"/>
    </row>
    <row r="1198">
      <c r="A1198" s="0">
        <f>'Production Log'!A1198</f>
        <v/>
      </c>
      <c r="B1198" s="0">
        <f>'Production Log'!B1198</f>
        <v/>
      </c>
      <c r="C1198" s="0">
        <f>'Production Log'!F1198</f>
        <v/>
      </c>
      <c r="D1198" s="0">
        <f>'Production Log'!W1198</f>
        <v/>
      </c>
      <c r="E1198" s="0">
        <f>'Production Log'!X1198</f>
        <v/>
      </c>
      <c r="F1198" s="0">
        <f>'Production Log'!Y1198</f>
        <v/>
      </c>
      <c r="G1198" s="0">
        <f>'Production Log'!Z1198</f>
        <v/>
      </c>
      <c r="H1198" s="0">
        <f>'Production Log'!C1198</f>
        <v/>
      </c>
      <c r="I1198" s="0">
        <f>IF(B1198="Sold", "yes", IF(LEN(F1198)&gt;1,IF(LEN(G1198)&gt;1,IF(LEN(E1198)&gt;1,IF(LEN(D1198)&gt;1,"yes","no"),"no"),"no") ,"no"))</f>
        <v/>
      </c>
      <c r="J1198" s="0">
        <f>IF(B1198="Issues","yes", IF(B1198="Cosmetic Issue", "yes", IF(B1198="Perf Issue", "yes","")))</f>
        <v/>
      </c>
      <c r="K1198" s="0">
        <f>IF(B1198="Dead", "yes","")</f>
        <v/>
      </c>
      <c r="L1198" s="0">
        <f>IF(K1198="yes", "Dead", IF(LEN(D1198)&lt;2,"Loose", (IF(B1198="Sold","Shipped",IF(I1198="yes","Assembled","Bonded")))))</f>
        <v/>
      </c>
      <c r="M1198" s="0">
        <f>if(L1198="Shipped",L1198, IF(L1198="Loose", L1198, if(J1198="yes", CONCATENATE("Pending ", L1198), IF(I1198="yes", IF(B1198="Internal", "Internal", L1198), IF(L1198="Bonded", L1198, CONCATENATE(L1198, " Bonded"))))))</f>
        <v/>
      </c>
      <c r="N1198" s="0">
        <f>if(len(C1198)&lt;2, "", if(H1198="yes", "certified", IF(ISERROR(SEARCH("TE",C1198)), "PMI", "TE")))</f>
        <v/>
      </c>
      <c r="O1198" s="0">
        <f>IF(L1198="Shipped",'Production Log'!K1198,"")</f>
        <v/>
      </c>
      <c r="P1198" s="0">
        <f>IF(ISERROR(SEARCH("Bonded", M1198)), CONCATENATE(M1198," ", N1198), M1198)</f>
        <v/>
      </c>
      <c r="T1198" s="0" t="n"/>
      <c r="W1198" s="0" t="n"/>
    </row>
    <row r="1199">
      <c r="A1199" s="0">
        <f>'Production Log'!A1199</f>
        <v/>
      </c>
      <c r="B1199" s="0">
        <f>'Production Log'!B1199</f>
        <v/>
      </c>
      <c r="C1199" s="0">
        <f>'Production Log'!F1199</f>
        <v/>
      </c>
      <c r="D1199" s="0">
        <f>'Production Log'!W1199</f>
        <v/>
      </c>
      <c r="E1199" s="0">
        <f>'Production Log'!X1199</f>
        <v/>
      </c>
      <c r="F1199" s="0">
        <f>'Production Log'!Y1199</f>
        <v/>
      </c>
      <c r="G1199" s="0">
        <f>'Production Log'!Z1199</f>
        <v/>
      </c>
      <c r="H1199" s="0">
        <f>'Production Log'!C1199</f>
        <v/>
      </c>
      <c r="I1199" s="0">
        <f>IF(B1199="Sold", "yes", IF(LEN(F1199)&gt;1,IF(LEN(G1199)&gt;1,IF(LEN(E1199)&gt;1,IF(LEN(D1199)&gt;1,"yes","no"),"no"),"no") ,"no"))</f>
        <v/>
      </c>
      <c r="J1199" s="0">
        <f>IF(B1199="Issues","yes", IF(B1199="Cosmetic Issue", "yes", IF(B1199="Perf Issue", "yes","")))</f>
        <v/>
      </c>
      <c r="K1199" s="0">
        <f>IF(B1199="Dead", "yes","")</f>
        <v/>
      </c>
      <c r="L1199" s="0">
        <f>IF(K1199="yes", "Dead", IF(LEN(D1199)&lt;2,"Loose", (IF(B1199="Sold","Shipped",IF(I1199="yes","Assembled","Bonded")))))</f>
        <v/>
      </c>
      <c r="M1199" s="0">
        <f>if(L1199="Shipped",L1199, IF(L1199="Loose", L1199, if(J1199="yes", CONCATENATE("Pending ", L1199), IF(I1199="yes", IF(B1199="Internal", "Internal", L1199), IF(L1199="Bonded", L1199, CONCATENATE(L1199, " Bonded"))))))</f>
        <v/>
      </c>
      <c r="N1199" s="0">
        <f>if(len(C1199)&lt;2, "", if(H1199="yes", "certified", IF(ISERROR(SEARCH("TE",C1199)), "PMI", "TE")))</f>
        <v/>
      </c>
      <c r="O1199" s="0">
        <f>IF(L1199="Shipped",'Production Log'!K1199,"")</f>
        <v/>
      </c>
      <c r="P1199" s="0">
        <f>IF(ISERROR(SEARCH("Bonded", M1199)), CONCATENATE(M1199," ", N1199), M1199)</f>
        <v/>
      </c>
      <c r="T1199" s="0" t="n"/>
      <c r="W1199" s="0" t="n"/>
    </row>
    <row r="1200">
      <c r="A1200" s="0">
        <f>'Production Log'!A1200</f>
        <v/>
      </c>
      <c r="B1200" s="0">
        <f>'Production Log'!B1200</f>
        <v/>
      </c>
      <c r="C1200" s="0">
        <f>'Production Log'!F1200</f>
        <v/>
      </c>
      <c r="D1200" s="0">
        <f>'Production Log'!W1200</f>
        <v/>
      </c>
      <c r="E1200" s="0">
        <f>'Production Log'!X1200</f>
        <v/>
      </c>
      <c r="F1200" s="0">
        <f>'Production Log'!Y1200</f>
        <v/>
      </c>
      <c r="G1200" s="0">
        <f>'Production Log'!Z1200</f>
        <v/>
      </c>
      <c r="H1200" s="0">
        <f>'Production Log'!C1200</f>
        <v/>
      </c>
      <c r="I1200" s="0">
        <f>IF(B1200="Sold", "yes", IF(LEN(F1200)&gt;1,IF(LEN(G1200)&gt;1,IF(LEN(E1200)&gt;1,IF(LEN(D1200)&gt;1,"yes","no"),"no"),"no") ,"no"))</f>
        <v/>
      </c>
      <c r="J1200" s="0">
        <f>IF(B1200="Issues","yes", IF(B1200="Cosmetic Issue", "yes", IF(B1200="Perf Issue", "yes","")))</f>
        <v/>
      </c>
      <c r="K1200" s="0">
        <f>IF(B1200="Dead", "yes","")</f>
        <v/>
      </c>
      <c r="L1200" s="0">
        <f>IF(K1200="yes", "Dead", IF(LEN(D1200)&lt;2,"Loose", (IF(B1200="Sold","Shipped",IF(I1200="yes","Assembled","Bonded")))))</f>
        <v/>
      </c>
      <c r="M1200" s="0">
        <f>if(L1200="Shipped",L1200, IF(L1200="Loose", L1200, if(J1200="yes", CONCATENATE("Pending ", L1200), IF(I1200="yes", IF(B1200="Internal", "Internal", L1200), IF(L1200="Bonded", L1200, CONCATENATE(L1200, " Bonded"))))))</f>
        <v/>
      </c>
      <c r="N1200" s="0">
        <f>if(len(C1200)&lt;2, "", if(H1200="yes", "certified", IF(ISERROR(SEARCH("TE",C1200)), "PMI", "TE")))</f>
        <v/>
      </c>
      <c r="O1200" s="0">
        <f>IF(L1200="Shipped",'Production Log'!K1200,"")</f>
        <v/>
      </c>
      <c r="P1200" s="0">
        <f>IF(ISERROR(SEARCH("Bonded", M1200)), CONCATENATE(M1200," ", N1200), M1200)</f>
        <v/>
      </c>
      <c r="T1200" s="0" t="n"/>
      <c r="W1200" s="0" t="n"/>
    </row>
  </sheetData>
  <autoFilter ref="A2:AP1200"/>
  <conditionalFormatting sqref="Q1:Q1200 S3:S77 S80:S352 S359:S380 S382:S386 S390 S414 S418:S420 S429 S431 S435:S439">
    <cfRule dxfId="0" priority="1" text="382" type="containsText">
      <formula>NOT(ISERROR(SEARCH(("382"),(Q1))))</formula>
    </cfRule>
  </conditionalFormatting>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L600"/>
  <sheetViews>
    <sheetView workbookViewId="0">
      <pane activePane="bottomLeft" state="frozen" topLeftCell="A2" ySplit="1"/>
      <selection activeCell="A1" pane="bottomLeft" sqref="A1"/>
    </sheetView>
  </sheetViews>
  <sheetFormatPr baseColWidth="8" defaultColWidth="14.544" defaultRowHeight="15"/>
  <cols>
    <col customWidth="1" max="1" min="1" style="79" width="14.544"/>
    <col customWidth="1" max="2" min="2" width="30.96"/>
    <col customWidth="1" max="5" min="5" width="14.544"/>
    <col customWidth="1" max="6" min="6" width="28.944"/>
    <col customWidth="1" max="7" min="7" width="24.912"/>
  </cols>
  <sheetData>
    <row r="1">
      <c r="A1" s="79" t="s">
        <v>252</v>
      </c>
      <c r="B1" s="0" t="s">
        <v>253</v>
      </c>
      <c r="C1" s="0" t="s">
        <v>254</v>
      </c>
      <c r="D1" s="0" t="s">
        <v>255</v>
      </c>
      <c r="E1" s="0" t="s">
        <v>256</v>
      </c>
      <c r="F1" s="0" t="s">
        <v>257</v>
      </c>
      <c r="G1" s="0" t="s">
        <v>258</v>
      </c>
    </row>
    <row r="2">
      <c r="A2" s="79" t="s">
        <v>259</v>
      </c>
      <c r="B2" s="93" t="s">
        <v>260</v>
      </c>
      <c r="C2" s="93" t="n">
        <v>44501</v>
      </c>
      <c r="D2" s="0" t="s">
        <v>261</v>
      </c>
      <c r="E2" s="0" t="s">
        <v>262</v>
      </c>
      <c r="G2" s="0" t="n"/>
      <c r="L2" s="0" t="s">
        <v>262</v>
      </c>
    </row>
    <row r="3">
      <c r="A3" s="79" t="s">
        <v>263</v>
      </c>
      <c r="B3" s="93" t="s">
        <v>260</v>
      </c>
      <c r="C3" s="93" t="n">
        <v>44501</v>
      </c>
      <c r="D3" s="0" t="s">
        <v>261</v>
      </c>
      <c r="E3" s="0" t="s">
        <v>262</v>
      </c>
      <c r="G3" s="0" t="n"/>
      <c r="L3" s="0" t="s">
        <v>264</v>
      </c>
    </row>
    <row r="4">
      <c r="A4" s="79" t="s">
        <v>265</v>
      </c>
      <c r="B4" s="93" t="s">
        <v>260</v>
      </c>
      <c r="C4" s="93" t="n">
        <v>44501</v>
      </c>
      <c r="D4" s="0" t="s">
        <v>261</v>
      </c>
      <c r="E4" s="0" t="s">
        <v>262</v>
      </c>
      <c r="G4" s="10" t="n"/>
      <c r="L4" s="0" t="s">
        <v>266</v>
      </c>
    </row>
    <row r="5">
      <c r="A5" s="79" t="s">
        <v>267</v>
      </c>
      <c r="B5" s="93" t="s">
        <v>260</v>
      </c>
      <c r="C5" s="93" t="n">
        <v>44501</v>
      </c>
      <c r="D5" s="0" t="s">
        <v>261</v>
      </c>
      <c r="E5" s="0" t="s">
        <v>262</v>
      </c>
      <c r="G5" s="10" t="n"/>
    </row>
    <row r="6">
      <c r="A6" s="79" t="s">
        <v>268</v>
      </c>
      <c r="B6" s="93" t="s">
        <v>260</v>
      </c>
      <c r="C6" s="93" t="n">
        <v>44501</v>
      </c>
      <c r="D6" s="0" t="s">
        <v>261</v>
      </c>
      <c r="E6" s="0" t="s">
        <v>264</v>
      </c>
      <c r="F6" s="0" t="s">
        <v>269</v>
      </c>
      <c r="G6" s="10" t="n"/>
    </row>
    <row r="7">
      <c r="A7" s="79" t="s">
        <v>270</v>
      </c>
      <c r="B7" s="93" t="s">
        <v>260</v>
      </c>
      <c r="C7" s="93" t="n">
        <v>44501</v>
      </c>
      <c r="D7" s="0" t="s">
        <v>261</v>
      </c>
      <c r="E7" s="0" t="s">
        <v>266</v>
      </c>
      <c r="F7" s="0" t="s">
        <v>271</v>
      </c>
      <c r="G7" s="10" t="n"/>
    </row>
    <row r="8">
      <c r="A8" s="79" t="s">
        <v>272</v>
      </c>
      <c r="B8" s="93" t="s">
        <v>260</v>
      </c>
      <c r="C8" s="93" t="n">
        <v>44501</v>
      </c>
      <c r="D8" s="0" t="s">
        <v>261</v>
      </c>
      <c r="E8" s="0" t="s">
        <v>262</v>
      </c>
      <c r="G8" s="10" t="n"/>
    </row>
    <row r="9">
      <c r="A9" s="79" t="s">
        <v>273</v>
      </c>
      <c r="B9" s="93" t="s">
        <v>260</v>
      </c>
      <c r="C9" s="93" t="n">
        <v>44501</v>
      </c>
      <c r="D9" s="0" t="s">
        <v>261</v>
      </c>
      <c r="E9" s="0" t="s">
        <v>266</v>
      </c>
      <c r="F9" s="0" t="s">
        <v>271</v>
      </c>
      <c r="G9" s="10" t="n"/>
    </row>
    <row r="10">
      <c r="A10" s="79" t="s">
        <v>274</v>
      </c>
      <c r="B10" s="93" t="s">
        <v>260</v>
      </c>
      <c r="C10" s="93" t="n">
        <v>44501</v>
      </c>
      <c r="D10" s="0" t="s">
        <v>261</v>
      </c>
      <c r="E10" s="0" t="s">
        <v>262</v>
      </c>
      <c r="G10" s="10" t="n"/>
    </row>
    <row r="11">
      <c r="A11" s="79" t="s">
        <v>275</v>
      </c>
      <c r="B11" s="93" t="s">
        <v>260</v>
      </c>
      <c r="C11" s="93" t="n">
        <v>44501</v>
      </c>
      <c r="D11" s="0" t="s">
        <v>261</v>
      </c>
      <c r="E11" s="0" t="s">
        <v>262</v>
      </c>
      <c r="G11" s="10" t="n"/>
    </row>
    <row r="12">
      <c r="A12" s="79" t="s">
        <v>276</v>
      </c>
      <c r="B12" s="93" t="s">
        <v>260</v>
      </c>
      <c r="C12" s="93" t="n">
        <v>44501</v>
      </c>
      <c r="D12" s="0" t="s">
        <v>277</v>
      </c>
      <c r="E12" s="0" t="s">
        <v>262</v>
      </c>
      <c r="G12" s="10" t="n"/>
    </row>
    <row r="13">
      <c r="A13" s="79" t="s">
        <v>278</v>
      </c>
      <c r="B13" s="93" t="s">
        <v>260</v>
      </c>
      <c r="C13" s="93" t="n">
        <v>44501</v>
      </c>
      <c r="D13" s="0" t="s">
        <v>277</v>
      </c>
      <c r="E13" s="0" t="s">
        <v>262</v>
      </c>
      <c r="G13" s="10" t="n"/>
    </row>
    <row r="14">
      <c r="A14" s="79" t="s">
        <v>279</v>
      </c>
      <c r="B14" s="93" t="s">
        <v>260</v>
      </c>
      <c r="C14" s="93" t="n">
        <v>44501</v>
      </c>
      <c r="D14" s="0" t="s">
        <v>277</v>
      </c>
      <c r="E14" s="0" t="s">
        <v>262</v>
      </c>
      <c r="G14" s="10" t="n"/>
    </row>
    <row r="15">
      <c r="A15" s="79" t="s">
        <v>280</v>
      </c>
      <c r="B15" s="93" t="s">
        <v>260</v>
      </c>
      <c r="C15" s="93" t="n">
        <v>44501</v>
      </c>
      <c r="D15" s="0" t="s">
        <v>277</v>
      </c>
      <c r="E15" s="0" t="s">
        <v>262</v>
      </c>
      <c r="G15" s="10" t="n"/>
    </row>
    <row r="16">
      <c r="A16" s="79" t="s">
        <v>281</v>
      </c>
      <c r="B16" s="93" t="s">
        <v>260</v>
      </c>
      <c r="C16" s="93" t="n">
        <v>44501</v>
      </c>
      <c r="D16" s="0" t="s">
        <v>277</v>
      </c>
      <c r="E16" s="0" t="s">
        <v>262</v>
      </c>
      <c r="G16" s="10" t="n"/>
    </row>
    <row r="17">
      <c r="A17" s="79" t="s">
        <v>282</v>
      </c>
      <c r="B17" s="93" t="s">
        <v>260</v>
      </c>
      <c r="C17" s="93" t="n">
        <v>44501</v>
      </c>
      <c r="D17" s="0" t="s">
        <v>261</v>
      </c>
      <c r="E17" s="0" t="s">
        <v>262</v>
      </c>
    </row>
    <row r="18">
      <c r="A18" s="79" t="s">
        <v>283</v>
      </c>
      <c r="B18" s="93" t="s">
        <v>260</v>
      </c>
      <c r="C18" s="93" t="n">
        <v>44501</v>
      </c>
      <c r="D18" s="0" t="s">
        <v>261</v>
      </c>
      <c r="E18" s="0" t="s">
        <v>262</v>
      </c>
    </row>
    <row r="19">
      <c r="A19" s="79" t="s">
        <v>284</v>
      </c>
      <c r="B19" s="93" t="s">
        <v>260</v>
      </c>
      <c r="C19" s="93" t="n">
        <v>44501</v>
      </c>
      <c r="D19" s="0" t="s">
        <v>261</v>
      </c>
      <c r="E19" s="0" t="s">
        <v>262</v>
      </c>
    </row>
    <row r="20">
      <c r="A20" s="79" t="s">
        <v>285</v>
      </c>
      <c r="B20" s="93" t="s">
        <v>260</v>
      </c>
      <c r="C20" s="93" t="n">
        <v>44501</v>
      </c>
      <c r="D20" s="0" t="s">
        <v>261</v>
      </c>
      <c r="E20" s="0" t="s">
        <v>262</v>
      </c>
    </row>
    <row r="21">
      <c r="A21" s="79" t="s">
        <v>286</v>
      </c>
      <c r="B21" s="93" t="s">
        <v>260</v>
      </c>
      <c r="C21" s="93" t="n">
        <v>44501</v>
      </c>
      <c r="D21" s="0" t="s">
        <v>261</v>
      </c>
      <c r="E21" s="0" t="s">
        <v>262</v>
      </c>
    </row>
    <row r="22">
      <c r="A22" s="79" t="s">
        <v>287</v>
      </c>
      <c r="B22" s="93" t="s">
        <v>260</v>
      </c>
      <c r="C22" s="93" t="n">
        <v>44501</v>
      </c>
      <c r="D22" s="0" t="s">
        <v>261</v>
      </c>
      <c r="E22" s="0" t="s">
        <v>262</v>
      </c>
    </row>
    <row r="23">
      <c r="A23" s="79" t="s">
        <v>288</v>
      </c>
      <c r="B23" s="93" t="s">
        <v>260</v>
      </c>
      <c r="C23" s="93" t="n">
        <v>44501</v>
      </c>
      <c r="D23" s="0" t="s">
        <v>261</v>
      </c>
      <c r="E23" s="0" t="s">
        <v>262</v>
      </c>
    </row>
    <row r="24">
      <c r="A24" s="79" t="s">
        <v>289</v>
      </c>
      <c r="B24" s="93" t="s">
        <v>260</v>
      </c>
      <c r="C24" s="93" t="n">
        <v>44501</v>
      </c>
      <c r="D24" s="0" t="s">
        <v>261</v>
      </c>
      <c r="E24" s="0" t="s">
        <v>262</v>
      </c>
    </row>
    <row r="25">
      <c r="A25" s="79" t="s">
        <v>290</v>
      </c>
      <c r="B25" s="93" t="s">
        <v>260</v>
      </c>
      <c r="C25" s="93" t="n">
        <v>44501</v>
      </c>
      <c r="D25" s="0" t="s">
        <v>261</v>
      </c>
      <c r="E25" s="0" t="s">
        <v>262</v>
      </c>
    </row>
    <row r="26">
      <c r="A26" s="79" t="s">
        <v>291</v>
      </c>
      <c r="B26" s="93" t="s">
        <v>260</v>
      </c>
      <c r="C26" s="93" t="n">
        <v>44501</v>
      </c>
      <c r="D26" s="0" t="s">
        <v>261</v>
      </c>
      <c r="E26" s="0" t="s">
        <v>264</v>
      </c>
      <c r="F26" s="0" t="s">
        <v>292</v>
      </c>
    </row>
    <row r="27">
      <c r="A27" s="79" t="s">
        <v>293</v>
      </c>
      <c r="B27" s="93" t="s">
        <v>260</v>
      </c>
      <c r="C27" s="93" t="n">
        <v>44501</v>
      </c>
      <c r="D27" s="0" t="s">
        <v>261</v>
      </c>
      <c r="E27" s="0" t="s">
        <v>264</v>
      </c>
      <c r="F27" s="0" t="s">
        <v>294</v>
      </c>
    </row>
    <row r="28">
      <c r="A28" s="79" t="s">
        <v>295</v>
      </c>
      <c r="B28" s="93" t="s">
        <v>260</v>
      </c>
      <c r="C28" s="93" t="n">
        <v>44501</v>
      </c>
      <c r="D28" s="0" t="s">
        <v>261</v>
      </c>
      <c r="E28" s="0" t="s">
        <v>262</v>
      </c>
    </row>
    <row r="29">
      <c r="A29" s="79" t="s">
        <v>296</v>
      </c>
      <c r="B29" s="93" t="s">
        <v>260</v>
      </c>
      <c r="C29" s="93" t="n">
        <v>44501</v>
      </c>
      <c r="D29" s="0" t="s">
        <v>261</v>
      </c>
      <c r="E29" s="0" t="s">
        <v>262</v>
      </c>
    </row>
    <row r="30">
      <c r="A30" s="79" t="s">
        <v>297</v>
      </c>
      <c r="B30" s="93" t="s">
        <v>260</v>
      </c>
      <c r="C30" s="93" t="n">
        <v>44501</v>
      </c>
      <c r="D30" s="0" t="s">
        <v>261</v>
      </c>
      <c r="E30" s="0" t="s">
        <v>264</v>
      </c>
      <c r="F30" s="0" t="s">
        <v>292</v>
      </c>
    </row>
    <row r="31">
      <c r="A31" s="79" t="s">
        <v>298</v>
      </c>
      <c r="B31" s="93" t="s">
        <v>260</v>
      </c>
      <c r="C31" s="93" t="n">
        <v>44501</v>
      </c>
      <c r="D31" s="0" t="s">
        <v>261</v>
      </c>
      <c r="E31" s="0" t="s">
        <v>262</v>
      </c>
    </row>
    <row r="32">
      <c r="A32" s="79" t="s">
        <v>299</v>
      </c>
      <c r="B32" s="93" t="s">
        <v>260</v>
      </c>
      <c r="C32" s="93" t="n">
        <v>44501</v>
      </c>
      <c r="D32" s="0" t="s">
        <v>261</v>
      </c>
      <c r="E32" s="0" t="s">
        <v>262</v>
      </c>
    </row>
    <row r="33">
      <c r="A33" s="79" t="s">
        <v>300</v>
      </c>
      <c r="B33" s="93" t="s">
        <v>260</v>
      </c>
      <c r="C33" s="93" t="n">
        <v>44501</v>
      </c>
      <c r="D33" s="0" t="s">
        <v>261</v>
      </c>
      <c r="E33" s="0" t="s">
        <v>262</v>
      </c>
    </row>
    <row r="34">
      <c r="A34" s="79" t="s">
        <v>301</v>
      </c>
      <c r="B34" s="93" t="s">
        <v>260</v>
      </c>
      <c r="C34" s="93" t="n">
        <v>44501</v>
      </c>
      <c r="D34" s="0" t="s">
        <v>261</v>
      </c>
      <c r="E34" s="0" t="s">
        <v>264</v>
      </c>
      <c r="F34" s="0" t="s">
        <v>302</v>
      </c>
    </row>
    <row r="35">
      <c r="A35" s="79" t="s">
        <v>303</v>
      </c>
      <c r="B35" s="93" t="s">
        <v>260</v>
      </c>
      <c r="C35" s="93" t="n">
        <v>44501</v>
      </c>
      <c r="D35" s="0" t="s">
        <v>261</v>
      </c>
      <c r="E35" s="0" t="s">
        <v>262</v>
      </c>
      <c r="F35" s="0" t="s">
        <v>292</v>
      </c>
    </row>
    <row r="36">
      <c r="A36" s="79" t="s">
        <v>304</v>
      </c>
      <c r="B36" s="93" t="s">
        <v>260</v>
      </c>
      <c r="C36" s="93" t="n">
        <v>44501</v>
      </c>
      <c r="D36" s="0" t="s">
        <v>261</v>
      </c>
      <c r="E36" s="0" t="s">
        <v>264</v>
      </c>
      <c r="F36" s="0" t="s">
        <v>292</v>
      </c>
    </row>
    <row r="37">
      <c r="A37" s="79" t="s">
        <v>305</v>
      </c>
      <c r="B37" s="93" t="s">
        <v>260</v>
      </c>
      <c r="C37" s="93" t="n">
        <v>44501</v>
      </c>
      <c r="D37" s="0" t="s">
        <v>261</v>
      </c>
      <c r="E37" s="0" t="s">
        <v>264</v>
      </c>
      <c r="F37" s="0" t="s">
        <v>302</v>
      </c>
    </row>
    <row r="38">
      <c r="A38" s="79" t="s">
        <v>306</v>
      </c>
      <c r="B38" s="93" t="s">
        <v>260</v>
      </c>
      <c r="C38" s="93" t="n">
        <v>44501</v>
      </c>
      <c r="D38" s="0" t="s">
        <v>261</v>
      </c>
      <c r="E38" s="0" t="s">
        <v>264</v>
      </c>
      <c r="F38" s="0" t="s">
        <v>292</v>
      </c>
    </row>
    <row r="39">
      <c r="A39" s="79" t="s">
        <v>307</v>
      </c>
      <c r="B39" s="93" t="s">
        <v>260</v>
      </c>
      <c r="C39" s="93" t="n">
        <v>44501</v>
      </c>
      <c r="D39" s="0" t="s">
        <v>261</v>
      </c>
      <c r="E39" s="0" t="s">
        <v>264</v>
      </c>
      <c r="F39" s="0" t="s">
        <v>302</v>
      </c>
    </row>
    <row r="40">
      <c r="A40" s="79" t="s">
        <v>308</v>
      </c>
      <c r="B40" s="93" t="s">
        <v>260</v>
      </c>
      <c r="C40" s="93" t="n">
        <v>44501</v>
      </c>
      <c r="D40" s="0" t="s">
        <v>261</v>
      </c>
      <c r="E40" s="0" t="s">
        <v>264</v>
      </c>
      <c r="F40" s="0" t="s">
        <v>309</v>
      </c>
      <c r="G40" s="0" t="s">
        <v>310</v>
      </c>
    </row>
    <row r="41">
      <c r="A41" s="79" t="s">
        <v>311</v>
      </c>
      <c r="B41" s="93" t="s">
        <v>260</v>
      </c>
      <c r="C41" s="93" t="n">
        <v>44501</v>
      </c>
      <c r="D41" s="0" t="s">
        <v>261</v>
      </c>
      <c r="E41" s="0" t="s">
        <v>262</v>
      </c>
    </row>
    <row r="42">
      <c r="A42" s="79" t="s">
        <v>312</v>
      </c>
      <c r="B42" s="93" t="s">
        <v>260</v>
      </c>
      <c r="C42" s="93" t="n">
        <v>44501</v>
      </c>
      <c r="D42" s="0" t="s">
        <v>261</v>
      </c>
      <c r="E42" s="0" t="s">
        <v>264</v>
      </c>
      <c r="F42" s="0" t="s">
        <v>302</v>
      </c>
    </row>
    <row r="43">
      <c r="A43" s="79" t="s">
        <v>313</v>
      </c>
      <c r="B43" s="93" t="s">
        <v>260</v>
      </c>
      <c r="C43" s="93" t="n">
        <v>44501</v>
      </c>
      <c r="D43" s="0" t="s">
        <v>261</v>
      </c>
      <c r="E43" s="0" t="s">
        <v>264</v>
      </c>
      <c r="F43" s="0" t="s">
        <v>292</v>
      </c>
    </row>
    <row r="44">
      <c r="A44" s="79" t="s">
        <v>314</v>
      </c>
      <c r="B44" s="93" t="s">
        <v>260</v>
      </c>
      <c r="C44" s="93" t="n">
        <v>44501</v>
      </c>
      <c r="D44" s="0" t="s">
        <v>261</v>
      </c>
      <c r="E44" s="0" t="s">
        <v>264</v>
      </c>
      <c r="F44" s="0" t="s">
        <v>315</v>
      </c>
    </row>
    <row r="45">
      <c r="A45" s="79" t="s">
        <v>316</v>
      </c>
      <c r="B45" s="93" t="s">
        <v>260</v>
      </c>
      <c r="C45" s="93" t="n">
        <v>44501</v>
      </c>
      <c r="D45" s="0" t="s">
        <v>261</v>
      </c>
      <c r="E45" s="0" t="s">
        <v>264</v>
      </c>
      <c r="F45" s="0" t="s">
        <v>292</v>
      </c>
    </row>
    <row r="46">
      <c r="A46" s="79" t="s">
        <v>317</v>
      </c>
      <c r="B46" s="93" t="s">
        <v>260</v>
      </c>
      <c r="C46" s="93" t="n">
        <v>44501</v>
      </c>
      <c r="D46" s="0" t="s">
        <v>261</v>
      </c>
      <c r="E46" s="0" t="s">
        <v>262</v>
      </c>
    </row>
    <row r="47">
      <c r="A47" s="79" t="s">
        <v>318</v>
      </c>
      <c r="B47" s="93" t="s">
        <v>260</v>
      </c>
      <c r="C47" s="93" t="n">
        <v>44501</v>
      </c>
      <c r="D47" s="0" t="s">
        <v>261</v>
      </c>
      <c r="E47" s="0" t="s">
        <v>264</v>
      </c>
      <c r="F47" s="0" t="s">
        <v>319</v>
      </c>
    </row>
    <row r="48">
      <c r="A48" s="79" t="s">
        <v>320</v>
      </c>
      <c r="B48" s="93" t="s">
        <v>260</v>
      </c>
      <c r="C48" s="93" t="n">
        <v>44501</v>
      </c>
      <c r="D48" s="0" t="s">
        <v>261</v>
      </c>
      <c r="E48" s="0" t="s">
        <v>262</v>
      </c>
    </row>
    <row r="49">
      <c r="A49" s="79" t="s">
        <v>321</v>
      </c>
      <c r="B49" s="93" t="s">
        <v>260</v>
      </c>
      <c r="C49" s="93" t="n">
        <v>44501</v>
      </c>
      <c r="D49" s="0" t="s">
        <v>261</v>
      </c>
      <c r="E49" s="0" t="s">
        <v>264</v>
      </c>
      <c r="F49" s="0" t="s">
        <v>292</v>
      </c>
    </row>
    <row r="50">
      <c r="A50" s="79" t="s">
        <v>322</v>
      </c>
      <c r="B50" s="93" t="s">
        <v>260</v>
      </c>
      <c r="C50" s="93" t="n">
        <v>44501</v>
      </c>
      <c r="D50" s="0" t="s">
        <v>261</v>
      </c>
      <c r="E50" s="0" t="s">
        <v>262</v>
      </c>
    </row>
    <row r="51">
      <c r="A51" s="79" t="s">
        <v>323</v>
      </c>
      <c r="B51" s="93" t="s">
        <v>260</v>
      </c>
      <c r="C51" s="93" t="n">
        <v>44501</v>
      </c>
      <c r="D51" s="0" t="s">
        <v>261</v>
      </c>
      <c r="E51" s="0" t="s">
        <v>262</v>
      </c>
    </row>
    <row r="52">
      <c r="A52" s="79" t="s">
        <v>324</v>
      </c>
      <c r="B52" s="93" t="s">
        <v>260</v>
      </c>
      <c r="C52" s="93" t="n">
        <v>44501</v>
      </c>
      <c r="D52" s="0" t="s">
        <v>261</v>
      </c>
      <c r="E52" s="0" t="s">
        <v>262</v>
      </c>
    </row>
    <row r="53">
      <c r="A53" s="79" t="s">
        <v>325</v>
      </c>
      <c r="B53" s="93" t="s">
        <v>260</v>
      </c>
      <c r="C53" s="93" t="n">
        <v>44503</v>
      </c>
      <c r="D53" s="0" t="s">
        <v>261</v>
      </c>
      <c r="E53" s="0" t="s">
        <v>262</v>
      </c>
    </row>
    <row r="54">
      <c r="A54" s="79" t="s">
        <v>326</v>
      </c>
      <c r="B54" s="93" t="s">
        <v>260</v>
      </c>
      <c r="C54" s="93" t="n">
        <v>44503</v>
      </c>
      <c r="D54" s="0" t="s">
        <v>261</v>
      </c>
      <c r="E54" s="0" t="s">
        <v>262</v>
      </c>
    </row>
    <row r="55">
      <c r="A55" s="79" t="s">
        <v>327</v>
      </c>
      <c r="B55" s="93" t="s">
        <v>260</v>
      </c>
      <c r="C55" s="93" t="n">
        <v>44503</v>
      </c>
      <c r="D55" s="0" t="s">
        <v>261</v>
      </c>
      <c r="E55" s="0" t="s">
        <v>262</v>
      </c>
    </row>
    <row r="56">
      <c r="A56" s="79" t="s">
        <v>328</v>
      </c>
      <c r="B56" s="93" t="s">
        <v>260</v>
      </c>
      <c r="C56" s="93" t="n">
        <v>44503</v>
      </c>
      <c r="D56" s="0" t="s">
        <v>261</v>
      </c>
      <c r="E56" s="0" t="s">
        <v>262</v>
      </c>
    </row>
    <row r="57">
      <c r="A57" s="79" t="s">
        <v>329</v>
      </c>
      <c r="B57" s="93" t="s">
        <v>260</v>
      </c>
      <c r="C57" s="93" t="n">
        <v>44503</v>
      </c>
      <c r="D57" s="0" t="s">
        <v>261</v>
      </c>
      <c r="E57" s="0" t="s">
        <v>262</v>
      </c>
    </row>
    <row r="58">
      <c r="A58" s="79" t="s">
        <v>330</v>
      </c>
      <c r="B58" s="93" t="s">
        <v>260</v>
      </c>
      <c r="C58" s="93" t="n">
        <v>44503</v>
      </c>
      <c r="D58" s="0" t="s">
        <v>261</v>
      </c>
      <c r="E58" s="0" t="s">
        <v>262</v>
      </c>
    </row>
    <row r="59">
      <c r="A59" s="79" t="s">
        <v>331</v>
      </c>
      <c r="B59" s="93" t="s">
        <v>260</v>
      </c>
      <c r="C59" s="93" t="n">
        <v>44503</v>
      </c>
      <c r="D59" s="0" t="s">
        <v>261</v>
      </c>
      <c r="E59" s="0" t="s">
        <v>262</v>
      </c>
    </row>
    <row r="60">
      <c r="A60" s="79" t="s">
        <v>332</v>
      </c>
      <c r="B60" s="93" t="s">
        <v>260</v>
      </c>
      <c r="C60" s="93" t="n">
        <v>44503</v>
      </c>
      <c r="D60" s="0" t="s">
        <v>261</v>
      </c>
      <c r="E60" s="0" t="s">
        <v>264</v>
      </c>
      <c r="F60" s="0" t="s">
        <v>292</v>
      </c>
    </row>
    <row r="61">
      <c r="A61" s="79" t="s">
        <v>333</v>
      </c>
      <c r="B61" s="93" t="s">
        <v>260</v>
      </c>
      <c r="C61" s="93" t="n">
        <v>44503</v>
      </c>
      <c r="D61" s="0" t="s">
        <v>261</v>
      </c>
      <c r="E61" s="0" t="s">
        <v>264</v>
      </c>
      <c r="F61" s="0" t="s">
        <v>292</v>
      </c>
    </row>
    <row r="62">
      <c r="A62" s="79" t="s">
        <v>334</v>
      </c>
      <c r="B62" s="93" t="s">
        <v>260</v>
      </c>
      <c r="C62" s="93" t="n">
        <v>44503</v>
      </c>
      <c r="D62" s="0" t="s">
        <v>261</v>
      </c>
      <c r="E62" s="0" t="s">
        <v>264</v>
      </c>
      <c r="F62" s="0" t="s">
        <v>292</v>
      </c>
    </row>
    <row r="63">
      <c r="A63" s="79" t="s">
        <v>335</v>
      </c>
      <c r="B63" s="93" t="s">
        <v>260</v>
      </c>
      <c r="C63" s="93" t="n">
        <v>44503</v>
      </c>
      <c r="D63" s="0" t="s">
        <v>261</v>
      </c>
      <c r="E63" s="0" t="s">
        <v>262</v>
      </c>
    </row>
    <row r="64">
      <c r="A64" s="79" t="s">
        <v>336</v>
      </c>
      <c r="B64" s="93" t="s">
        <v>260</v>
      </c>
      <c r="C64" s="93" t="n">
        <v>44503</v>
      </c>
      <c r="D64" s="0" t="s">
        <v>261</v>
      </c>
      <c r="E64" s="0" t="s">
        <v>262</v>
      </c>
    </row>
    <row r="65">
      <c r="A65" s="79" t="s">
        <v>337</v>
      </c>
      <c r="B65" s="93" t="s">
        <v>260</v>
      </c>
      <c r="C65" s="93" t="n">
        <v>44503</v>
      </c>
      <c r="D65" s="0" t="s">
        <v>261</v>
      </c>
      <c r="E65" s="0" t="s">
        <v>264</v>
      </c>
    </row>
    <row r="66">
      <c r="A66" s="79" t="s">
        <v>338</v>
      </c>
      <c r="B66" s="93" t="s">
        <v>260</v>
      </c>
      <c r="C66" s="93" t="n">
        <v>44503</v>
      </c>
      <c r="D66" s="0" t="s">
        <v>261</v>
      </c>
      <c r="E66" s="0" t="s">
        <v>264</v>
      </c>
      <c r="F66" s="0" t="s">
        <v>302</v>
      </c>
    </row>
    <row r="67">
      <c r="A67" s="79" t="s">
        <v>339</v>
      </c>
      <c r="B67" s="93" t="s">
        <v>260</v>
      </c>
      <c r="C67" s="93" t="n">
        <v>44503</v>
      </c>
      <c r="D67" s="0" t="s">
        <v>261</v>
      </c>
      <c r="E67" s="0" t="s">
        <v>262</v>
      </c>
    </row>
    <row r="68">
      <c r="A68" s="79" t="s">
        <v>340</v>
      </c>
      <c r="B68" s="93" t="s">
        <v>260</v>
      </c>
      <c r="C68" s="93" t="n">
        <v>44503</v>
      </c>
      <c r="D68" s="0" t="s">
        <v>261</v>
      </c>
      <c r="E68" s="0" t="s">
        <v>262</v>
      </c>
    </row>
    <row r="69">
      <c r="A69" s="79" t="s">
        <v>341</v>
      </c>
      <c r="B69" s="93" t="s">
        <v>260</v>
      </c>
      <c r="C69" s="93" t="n">
        <v>44503</v>
      </c>
      <c r="D69" s="0" t="s">
        <v>261</v>
      </c>
      <c r="E69" s="0" t="s">
        <v>262</v>
      </c>
    </row>
    <row r="70">
      <c r="A70" s="79" t="s">
        <v>342</v>
      </c>
      <c r="B70" s="93" t="s">
        <v>260</v>
      </c>
      <c r="C70" s="93" t="n">
        <v>44503</v>
      </c>
      <c r="D70" s="0" t="s">
        <v>261</v>
      </c>
      <c r="E70" s="0" t="s">
        <v>264</v>
      </c>
      <c r="F70" s="0" t="s">
        <v>292</v>
      </c>
    </row>
    <row r="71">
      <c r="A71" s="79" t="s">
        <v>343</v>
      </c>
      <c r="B71" s="93" t="s">
        <v>260</v>
      </c>
      <c r="C71" s="93" t="n">
        <v>44503</v>
      </c>
      <c r="D71" s="0" t="s">
        <v>261</v>
      </c>
      <c r="E71" s="0" t="s">
        <v>264</v>
      </c>
      <c r="F71" s="0" t="s">
        <v>292</v>
      </c>
    </row>
    <row r="72">
      <c r="A72" s="79" t="s">
        <v>344</v>
      </c>
      <c r="B72" s="93" t="s">
        <v>260</v>
      </c>
      <c r="C72" s="93" t="n">
        <v>44503</v>
      </c>
      <c r="D72" s="0" t="s">
        <v>261</v>
      </c>
      <c r="E72" s="0" t="s">
        <v>262</v>
      </c>
    </row>
    <row r="73">
      <c r="A73" s="79" t="s">
        <v>345</v>
      </c>
      <c r="B73" s="93" t="s">
        <v>260</v>
      </c>
      <c r="C73" s="93" t="n">
        <v>44503</v>
      </c>
      <c r="D73" s="0" t="s">
        <v>261</v>
      </c>
      <c r="E73" s="0" t="s">
        <v>264</v>
      </c>
      <c r="F73" s="0" t="s">
        <v>292</v>
      </c>
    </row>
    <row r="74">
      <c r="A74" s="79" t="s">
        <v>346</v>
      </c>
      <c r="B74" s="93" t="s">
        <v>260</v>
      </c>
      <c r="C74" s="93" t="n">
        <v>44503</v>
      </c>
      <c r="D74" s="0" t="s">
        <v>261</v>
      </c>
      <c r="E74" s="0" t="s">
        <v>262</v>
      </c>
    </row>
    <row r="75">
      <c r="A75" s="79" t="s">
        <v>347</v>
      </c>
      <c r="B75" s="93" t="s">
        <v>260</v>
      </c>
      <c r="C75" s="93" t="n">
        <v>44503</v>
      </c>
      <c r="D75" s="0" t="s">
        <v>261</v>
      </c>
      <c r="E75" s="0" t="s">
        <v>264</v>
      </c>
      <c r="F75" s="0" t="s">
        <v>319</v>
      </c>
      <c r="G75" s="0" t="s">
        <v>348</v>
      </c>
    </row>
    <row r="76">
      <c r="A76" s="79" t="s">
        <v>349</v>
      </c>
      <c r="B76" s="93" t="s">
        <v>260</v>
      </c>
      <c r="C76" s="93" t="n">
        <v>44503</v>
      </c>
      <c r="D76" s="0" t="s">
        <v>261</v>
      </c>
      <c r="E76" s="0" t="s">
        <v>262</v>
      </c>
    </row>
    <row r="77">
      <c r="A77" s="79" t="s">
        <v>350</v>
      </c>
      <c r="B77" s="93" t="s">
        <v>260</v>
      </c>
      <c r="C77" s="93" t="n">
        <v>44503</v>
      </c>
      <c r="D77" s="0" t="s">
        <v>261</v>
      </c>
      <c r="E77" s="0" t="s">
        <v>262</v>
      </c>
    </row>
    <row r="78">
      <c r="A78" s="79" t="s">
        <v>351</v>
      </c>
      <c r="B78" s="93" t="s">
        <v>260</v>
      </c>
      <c r="C78" s="93" t="n">
        <v>44503</v>
      </c>
      <c r="D78" s="0" t="s">
        <v>261</v>
      </c>
      <c r="E78" s="0" t="s">
        <v>262</v>
      </c>
    </row>
    <row r="79">
      <c r="A79" s="79" t="s">
        <v>352</v>
      </c>
      <c r="B79" s="93" t="s">
        <v>260</v>
      </c>
      <c r="C79" s="93" t="n">
        <v>44503</v>
      </c>
      <c r="D79" s="0" t="s">
        <v>261</v>
      </c>
      <c r="E79" s="0" t="s">
        <v>264</v>
      </c>
      <c r="F79" s="0" t="s">
        <v>315</v>
      </c>
    </row>
    <row r="80">
      <c r="A80" s="79" t="s">
        <v>353</v>
      </c>
      <c r="B80" s="93" t="s">
        <v>260</v>
      </c>
      <c r="C80" s="93" t="n">
        <v>44503</v>
      </c>
      <c r="D80" s="0" t="s">
        <v>261</v>
      </c>
      <c r="E80" s="0" t="s">
        <v>266</v>
      </c>
      <c r="F80" s="0" t="s">
        <v>294</v>
      </c>
    </row>
    <row r="81">
      <c r="A81" s="79" t="s">
        <v>354</v>
      </c>
      <c r="B81" s="93" t="s">
        <v>260</v>
      </c>
      <c r="C81" s="93" t="n">
        <v>44503</v>
      </c>
      <c r="D81" s="0" t="s">
        <v>261</v>
      </c>
      <c r="E81" s="0" t="s">
        <v>264</v>
      </c>
      <c r="F81" s="0" t="s">
        <v>292</v>
      </c>
    </row>
    <row r="82">
      <c r="A82" s="79" t="s">
        <v>355</v>
      </c>
      <c r="B82" s="93" t="s">
        <v>260</v>
      </c>
      <c r="C82" s="93" t="n">
        <v>44503</v>
      </c>
      <c r="D82" s="0" t="s">
        <v>261</v>
      </c>
      <c r="E82" s="0" t="s">
        <v>264</v>
      </c>
      <c r="F82" s="0" t="s">
        <v>356</v>
      </c>
    </row>
    <row r="83">
      <c r="A83" s="79" t="s">
        <v>357</v>
      </c>
      <c r="B83" s="93" t="s">
        <v>260</v>
      </c>
      <c r="C83" s="93" t="n">
        <v>44503</v>
      </c>
      <c r="D83" s="0" t="s">
        <v>261</v>
      </c>
      <c r="E83" s="0" t="s">
        <v>264</v>
      </c>
      <c r="F83" s="0" t="s">
        <v>358</v>
      </c>
    </row>
    <row r="84">
      <c r="A84" s="79" t="s">
        <v>359</v>
      </c>
      <c r="B84" s="93" t="s">
        <v>260</v>
      </c>
      <c r="C84" s="93" t="n">
        <v>44503</v>
      </c>
      <c r="D84" s="0" t="s">
        <v>261</v>
      </c>
      <c r="E84" s="0" t="s">
        <v>262</v>
      </c>
    </row>
    <row r="85">
      <c r="A85" s="79" t="s">
        <v>360</v>
      </c>
      <c r="B85" s="93" t="s">
        <v>260</v>
      </c>
      <c r="C85" s="93" t="n">
        <v>44503</v>
      </c>
      <c r="D85" s="0" t="s">
        <v>261</v>
      </c>
      <c r="E85" s="0" t="s">
        <v>262</v>
      </c>
    </row>
    <row r="86">
      <c r="A86" s="79" t="s">
        <v>361</v>
      </c>
      <c r="B86" s="93" t="s">
        <v>260</v>
      </c>
      <c r="C86" s="93" t="n">
        <v>44503</v>
      </c>
      <c r="D86" s="0" t="s">
        <v>261</v>
      </c>
      <c r="E86" s="0" t="s">
        <v>262</v>
      </c>
    </row>
    <row r="87">
      <c r="A87" s="79" t="s">
        <v>362</v>
      </c>
      <c r="B87" s="93" t="s">
        <v>260</v>
      </c>
      <c r="C87" s="93" t="n">
        <v>44503</v>
      </c>
      <c r="D87" s="0" t="s">
        <v>261</v>
      </c>
      <c r="E87" s="0" t="s">
        <v>264</v>
      </c>
      <c r="F87" s="0" t="s">
        <v>315</v>
      </c>
    </row>
    <row r="88">
      <c r="A88" s="79" t="s">
        <v>363</v>
      </c>
      <c r="B88" s="93" t="s">
        <v>260</v>
      </c>
      <c r="C88" s="93" t="n">
        <v>44503</v>
      </c>
      <c r="D88" s="0" t="s">
        <v>261</v>
      </c>
      <c r="E88" s="0" t="s">
        <v>262</v>
      </c>
    </row>
    <row r="89">
      <c r="A89" s="79" t="s">
        <v>364</v>
      </c>
      <c r="B89" s="93" t="s">
        <v>260</v>
      </c>
      <c r="C89" s="93" t="n">
        <v>44503</v>
      </c>
      <c r="D89" s="0" t="s">
        <v>261</v>
      </c>
      <c r="E89" s="0" t="s">
        <v>264</v>
      </c>
      <c r="F89" s="0" t="s">
        <v>292</v>
      </c>
    </row>
    <row r="90">
      <c r="A90" s="79" t="s">
        <v>365</v>
      </c>
      <c r="B90" s="93" t="s">
        <v>260</v>
      </c>
      <c r="C90" s="93" t="n">
        <v>44503</v>
      </c>
      <c r="D90" s="0" t="s">
        <v>261</v>
      </c>
      <c r="E90" s="0" t="s">
        <v>262</v>
      </c>
    </row>
    <row r="91">
      <c r="A91" s="79" t="s">
        <v>366</v>
      </c>
      <c r="B91" s="93" t="s">
        <v>260</v>
      </c>
      <c r="C91" s="93" t="n">
        <v>44503</v>
      </c>
      <c r="D91" s="0" t="s">
        <v>261</v>
      </c>
      <c r="E91" s="0" t="s">
        <v>264</v>
      </c>
      <c r="F91" s="0" t="s">
        <v>292</v>
      </c>
    </row>
    <row r="92">
      <c r="A92" s="79" t="s">
        <v>367</v>
      </c>
      <c r="B92" s="93" t="s">
        <v>260</v>
      </c>
      <c r="C92" s="93" t="n">
        <v>44503</v>
      </c>
      <c r="D92" s="0" t="s">
        <v>261</v>
      </c>
      <c r="E92" s="0" t="s">
        <v>262</v>
      </c>
    </row>
    <row r="93">
      <c r="A93" s="79" t="s">
        <v>368</v>
      </c>
      <c r="B93" s="93" t="s">
        <v>260</v>
      </c>
      <c r="C93" s="93" t="n">
        <v>44503</v>
      </c>
      <c r="D93" s="0" t="s">
        <v>261</v>
      </c>
      <c r="E93" s="0" t="s">
        <v>262</v>
      </c>
    </row>
    <row r="94">
      <c r="A94" s="79" t="s">
        <v>369</v>
      </c>
      <c r="B94" s="93" t="s">
        <v>260</v>
      </c>
      <c r="C94" s="93" t="n">
        <v>44503</v>
      </c>
      <c r="D94" s="0" t="s">
        <v>261</v>
      </c>
      <c r="E94" s="0" t="s">
        <v>262</v>
      </c>
    </row>
    <row r="95">
      <c r="A95" s="79" t="s">
        <v>370</v>
      </c>
      <c r="B95" s="93" t="s">
        <v>260</v>
      </c>
      <c r="C95" s="93" t="n">
        <v>44503</v>
      </c>
      <c r="D95" s="0" t="s">
        <v>261</v>
      </c>
      <c r="E95" s="0" t="s">
        <v>264</v>
      </c>
      <c r="F95" s="0" t="s">
        <v>302</v>
      </c>
    </row>
    <row r="96">
      <c r="A96" s="79" t="s">
        <v>371</v>
      </c>
      <c r="B96" s="93" t="s">
        <v>260</v>
      </c>
      <c r="C96" s="93" t="n">
        <v>44503</v>
      </c>
      <c r="D96" s="0" t="s">
        <v>261</v>
      </c>
      <c r="E96" s="0" t="s">
        <v>262</v>
      </c>
    </row>
    <row r="97">
      <c r="A97" s="79" t="s">
        <v>372</v>
      </c>
      <c r="B97" s="93" t="s">
        <v>260</v>
      </c>
      <c r="C97" s="93" t="n">
        <v>44503</v>
      </c>
      <c r="D97" s="0" t="s">
        <v>261</v>
      </c>
      <c r="E97" s="0" t="s">
        <v>262</v>
      </c>
    </row>
    <row r="98">
      <c r="A98" s="79" t="s">
        <v>373</v>
      </c>
      <c r="B98" s="93" t="s">
        <v>260</v>
      </c>
      <c r="C98" s="93" t="n">
        <v>44503</v>
      </c>
      <c r="D98" s="0" t="s">
        <v>261</v>
      </c>
      <c r="E98" s="0" t="s">
        <v>262</v>
      </c>
    </row>
    <row r="99">
      <c r="A99" s="79" t="s">
        <v>374</v>
      </c>
      <c r="B99" s="93" t="s">
        <v>260</v>
      </c>
      <c r="C99" s="93" t="n">
        <v>44503</v>
      </c>
      <c r="D99" s="0" t="s">
        <v>261</v>
      </c>
      <c r="E99" s="0" t="s">
        <v>262</v>
      </c>
    </row>
    <row r="100">
      <c r="A100" s="79" t="s">
        <v>375</v>
      </c>
      <c r="B100" s="93" t="s">
        <v>260</v>
      </c>
      <c r="C100" s="93" t="n">
        <v>44503</v>
      </c>
      <c r="D100" s="0" t="s">
        <v>261</v>
      </c>
      <c r="E100" s="0" t="s">
        <v>262</v>
      </c>
    </row>
    <row r="101">
      <c r="A101" s="79" t="s">
        <v>376</v>
      </c>
      <c r="B101" s="93" t="s">
        <v>260</v>
      </c>
      <c r="C101" s="93" t="n">
        <v>44503</v>
      </c>
      <c r="D101" s="0" t="s">
        <v>261</v>
      </c>
      <c r="E101" s="0" t="s">
        <v>262</v>
      </c>
    </row>
    <row r="102">
      <c r="A102" s="79" t="s">
        <v>377</v>
      </c>
      <c r="B102" s="93" t="s">
        <v>260</v>
      </c>
      <c r="C102" s="93" t="n">
        <v>44503</v>
      </c>
      <c r="D102" s="0" t="s">
        <v>261</v>
      </c>
      <c r="E102" s="0" t="s">
        <v>262</v>
      </c>
    </row>
    <row r="103">
      <c r="A103" s="79" t="s">
        <v>378</v>
      </c>
      <c r="B103" s="93" t="s">
        <v>260</v>
      </c>
      <c r="C103" s="93" t="n">
        <v>44503</v>
      </c>
      <c r="D103" s="0" t="s">
        <v>261</v>
      </c>
      <c r="E103" s="0" t="s">
        <v>264</v>
      </c>
      <c r="F103" s="0" t="s">
        <v>356</v>
      </c>
      <c r="G103" s="0" t="s">
        <v>310</v>
      </c>
    </row>
    <row r="104">
      <c r="A104" s="79" t="s">
        <v>379</v>
      </c>
      <c r="B104" s="93" t="s">
        <v>260</v>
      </c>
      <c r="C104" s="93" t="n">
        <v>44503</v>
      </c>
      <c r="D104" s="0" t="s">
        <v>261</v>
      </c>
      <c r="E104" s="0" t="s">
        <v>264</v>
      </c>
      <c r="F104" s="0" t="s">
        <v>380</v>
      </c>
      <c r="G104" s="0" t="s">
        <v>381</v>
      </c>
    </row>
    <row r="105">
      <c r="A105" s="79" t="s">
        <v>382</v>
      </c>
      <c r="B105" s="93" t="s">
        <v>260</v>
      </c>
      <c r="C105" s="93" t="n">
        <v>44503</v>
      </c>
      <c r="D105" s="0" t="s">
        <v>261</v>
      </c>
      <c r="E105" s="0" t="s">
        <v>266</v>
      </c>
      <c r="F105" s="0" t="s">
        <v>383</v>
      </c>
    </row>
    <row r="106">
      <c r="A106" s="79" t="s">
        <v>384</v>
      </c>
      <c r="B106" s="93" t="s">
        <v>260</v>
      </c>
      <c r="C106" s="93" t="n">
        <v>44508</v>
      </c>
      <c r="D106" s="0" t="s">
        <v>261</v>
      </c>
      <c r="E106" s="0" t="s">
        <v>262</v>
      </c>
    </row>
    <row r="107">
      <c r="A107" s="79" t="s">
        <v>385</v>
      </c>
      <c r="B107" s="93" t="s">
        <v>260</v>
      </c>
      <c r="C107" s="93" t="n">
        <v>44508</v>
      </c>
      <c r="D107" s="0" t="s">
        <v>261</v>
      </c>
      <c r="E107" s="0" t="s">
        <v>264</v>
      </c>
      <c r="F107" s="0" t="s">
        <v>356</v>
      </c>
    </row>
    <row r="108">
      <c r="A108" s="79" t="s">
        <v>386</v>
      </c>
      <c r="B108" s="93" t="s">
        <v>260</v>
      </c>
      <c r="C108" s="93" t="n">
        <v>44508</v>
      </c>
      <c r="D108" s="0" t="s">
        <v>261</v>
      </c>
      <c r="E108" s="0" t="s">
        <v>264</v>
      </c>
      <c r="F108" s="0" t="s">
        <v>302</v>
      </c>
    </row>
    <row r="109">
      <c r="A109" s="79" t="s">
        <v>387</v>
      </c>
      <c r="B109" s="93" t="s">
        <v>260</v>
      </c>
      <c r="C109" s="93" t="n">
        <v>44508</v>
      </c>
      <c r="D109" s="0" t="s">
        <v>261</v>
      </c>
      <c r="E109" s="0" t="s">
        <v>264</v>
      </c>
      <c r="F109" s="0" t="s">
        <v>302</v>
      </c>
    </row>
    <row r="110">
      <c r="A110" s="79" t="s">
        <v>388</v>
      </c>
      <c r="B110" s="93" t="s">
        <v>260</v>
      </c>
      <c r="C110" s="93" t="n">
        <v>44508</v>
      </c>
      <c r="D110" s="0" t="s">
        <v>261</v>
      </c>
      <c r="E110" s="0" t="s">
        <v>262</v>
      </c>
    </row>
    <row r="111">
      <c r="A111" s="79" t="s">
        <v>389</v>
      </c>
      <c r="B111" s="93" t="s">
        <v>260</v>
      </c>
      <c r="C111" s="93" t="n">
        <v>44508</v>
      </c>
      <c r="D111" s="0" t="s">
        <v>261</v>
      </c>
      <c r="E111" s="0" t="s">
        <v>264</v>
      </c>
      <c r="F111" s="0" t="s">
        <v>380</v>
      </c>
      <c r="G111" s="0" t="s">
        <v>310</v>
      </c>
    </row>
    <row r="112">
      <c r="A112" s="79" t="s">
        <v>390</v>
      </c>
      <c r="B112" s="93" t="s">
        <v>260</v>
      </c>
      <c r="C112" s="93" t="n">
        <v>44508</v>
      </c>
      <c r="D112" s="0" t="s">
        <v>261</v>
      </c>
      <c r="E112" s="0" t="s">
        <v>262</v>
      </c>
    </row>
    <row r="113">
      <c r="A113" s="79" t="s">
        <v>391</v>
      </c>
      <c r="B113" s="93" t="s">
        <v>260</v>
      </c>
      <c r="C113" s="93" t="n">
        <v>44508</v>
      </c>
      <c r="D113" s="0" t="s">
        <v>261</v>
      </c>
      <c r="E113" s="0" t="s">
        <v>262</v>
      </c>
    </row>
    <row r="114">
      <c r="A114" s="79" t="s">
        <v>392</v>
      </c>
      <c r="B114" s="93" t="s">
        <v>260</v>
      </c>
      <c r="C114" s="93" t="n">
        <v>44508</v>
      </c>
      <c r="D114" s="0" t="s">
        <v>261</v>
      </c>
      <c r="E114" s="0" t="s">
        <v>262</v>
      </c>
    </row>
    <row r="115">
      <c r="A115" s="79" t="s">
        <v>393</v>
      </c>
      <c r="B115" s="93" t="s">
        <v>260</v>
      </c>
      <c r="C115" s="93" t="n">
        <v>44508</v>
      </c>
      <c r="D115" s="0" t="s">
        <v>261</v>
      </c>
      <c r="E115" s="0" t="s">
        <v>262</v>
      </c>
    </row>
    <row r="116">
      <c r="A116" s="79" t="s">
        <v>394</v>
      </c>
      <c r="B116" s="93" t="s">
        <v>260</v>
      </c>
      <c r="C116" s="93" t="n">
        <v>44508</v>
      </c>
      <c r="D116" s="0" t="s">
        <v>261</v>
      </c>
      <c r="E116" s="0" t="s">
        <v>262</v>
      </c>
    </row>
    <row r="117">
      <c r="A117" s="79" t="s">
        <v>395</v>
      </c>
      <c r="B117" s="93" t="s">
        <v>260</v>
      </c>
      <c r="C117" s="93" t="n">
        <v>44508</v>
      </c>
      <c r="D117" s="0" t="s">
        <v>261</v>
      </c>
      <c r="E117" s="0" t="s">
        <v>262</v>
      </c>
    </row>
    <row r="118">
      <c r="A118" s="79" t="s">
        <v>396</v>
      </c>
      <c r="B118" s="93" t="s">
        <v>260</v>
      </c>
      <c r="C118" s="93" t="n">
        <v>44508</v>
      </c>
      <c r="D118" s="0" t="s">
        <v>261</v>
      </c>
      <c r="E118" s="0" t="s">
        <v>262</v>
      </c>
    </row>
    <row r="119">
      <c r="A119" s="79" t="s">
        <v>397</v>
      </c>
      <c r="B119" s="93" t="s">
        <v>260</v>
      </c>
      <c r="C119" s="93" t="n">
        <v>44508</v>
      </c>
      <c r="D119" s="0" t="s">
        <v>261</v>
      </c>
      <c r="E119" s="0" t="s">
        <v>262</v>
      </c>
    </row>
    <row r="120">
      <c r="A120" s="79" t="s">
        <v>398</v>
      </c>
      <c r="B120" s="93" t="s">
        <v>260</v>
      </c>
      <c r="C120" s="93" t="n">
        <v>44508</v>
      </c>
      <c r="D120" s="0" t="s">
        <v>261</v>
      </c>
      <c r="E120" s="0" t="s">
        <v>262</v>
      </c>
    </row>
    <row r="121">
      <c r="A121" s="79" t="s">
        <v>399</v>
      </c>
      <c r="B121" s="93" t="s">
        <v>260</v>
      </c>
      <c r="C121" s="93" t="n">
        <v>44508</v>
      </c>
      <c r="D121" s="0" t="s">
        <v>261</v>
      </c>
      <c r="E121" s="0" t="s">
        <v>264</v>
      </c>
      <c r="F121" s="0" t="s">
        <v>380</v>
      </c>
      <c r="G121" s="0" t="s">
        <v>400</v>
      </c>
    </row>
    <row r="122">
      <c r="A122" s="79" t="s">
        <v>401</v>
      </c>
      <c r="B122" s="93" t="s">
        <v>260</v>
      </c>
      <c r="C122" s="93" t="n">
        <v>44508</v>
      </c>
      <c r="D122" s="0" t="s">
        <v>261</v>
      </c>
      <c r="E122" s="0" t="s">
        <v>262</v>
      </c>
      <c r="F122" s="0" t="s">
        <v>302</v>
      </c>
    </row>
    <row r="123">
      <c r="A123" s="79" t="s">
        <v>402</v>
      </c>
      <c r="B123" s="93" t="s">
        <v>260</v>
      </c>
      <c r="C123" s="93" t="n">
        <v>44508</v>
      </c>
      <c r="D123" s="0" t="s">
        <v>261</v>
      </c>
      <c r="E123" s="0" t="s">
        <v>262</v>
      </c>
      <c r="F123" s="0" t="s">
        <v>302</v>
      </c>
    </row>
    <row r="124">
      <c r="A124" s="79" t="s">
        <v>403</v>
      </c>
      <c r="B124" s="93" t="s">
        <v>260</v>
      </c>
      <c r="C124" s="93" t="n">
        <v>44508</v>
      </c>
      <c r="D124" s="0" t="s">
        <v>261</v>
      </c>
      <c r="E124" s="0" t="s">
        <v>264</v>
      </c>
      <c r="F124" s="0" t="s">
        <v>356</v>
      </c>
    </row>
    <row r="125">
      <c r="A125" s="79" t="s">
        <v>404</v>
      </c>
      <c r="B125" s="93" t="s">
        <v>260</v>
      </c>
      <c r="C125" s="93" t="n">
        <v>44508</v>
      </c>
      <c r="D125" s="0" t="s">
        <v>261</v>
      </c>
      <c r="E125" s="0" t="s">
        <v>262</v>
      </c>
    </row>
    <row r="126">
      <c r="A126" s="79" t="s">
        <v>405</v>
      </c>
      <c r="B126" s="93" t="s">
        <v>260</v>
      </c>
      <c r="C126" s="93" t="n">
        <v>44508</v>
      </c>
      <c r="D126" s="0" t="s">
        <v>261</v>
      </c>
      <c r="E126" s="0" t="s">
        <v>262</v>
      </c>
    </row>
    <row r="127">
      <c r="A127" s="79" t="s">
        <v>406</v>
      </c>
      <c r="B127" s="93" t="s">
        <v>260</v>
      </c>
      <c r="C127" s="93" t="n">
        <v>44508</v>
      </c>
      <c r="D127" s="0" t="s">
        <v>261</v>
      </c>
      <c r="E127" s="0" t="s">
        <v>262</v>
      </c>
    </row>
    <row r="128">
      <c r="A128" s="79" t="s">
        <v>407</v>
      </c>
      <c r="B128" s="93" t="s">
        <v>260</v>
      </c>
      <c r="C128" s="93" t="n">
        <v>44508</v>
      </c>
      <c r="D128" s="0" t="s">
        <v>261</v>
      </c>
      <c r="E128" s="0" t="s">
        <v>262</v>
      </c>
    </row>
    <row r="129">
      <c r="A129" s="79" t="s">
        <v>408</v>
      </c>
      <c r="B129" s="93" t="s">
        <v>260</v>
      </c>
      <c r="C129" s="93" t="n">
        <v>44508</v>
      </c>
      <c r="D129" s="0" t="s">
        <v>261</v>
      </c>
      <c r="E129" s="0" t="s">
        <v>262</v>
      </c>
    </row>
    <row r="130">
      <c r="A130" s="79" t="s">
        <v>409</v>
      </c>
      <c r="B130" s="93" t="s">
        <v>260</v>
      </c>
      <c r="C130" s="93" t="n">
        <v>44508</v>
      </c>
      <c r="D130" s="0" t="s">
        <v>261</v>
      </c>
      <c r="E130" s="0" t="s">
        <v>262</v>
      </c>
    </row>
    <row r="131">
      <c r="A131" s="79" t="s">
        <v>410</v>
      </c>
      <c r="B131" s="93" t="s">
        <v>260</v>
      </c>
      <c r="C131" s="93" t="n">
        <v>44508</v>
      </c>
      <c r="D131" s="0" t="s">
        <v>261</v>
      </c>
      <c r="E131" s="0" t="s">
        <v>262</v>
      </c>
    </row>
    <row r="132">
      <c r="A132" s="79" t="s">
        <v>411</v>
      </c>
      <c r="B132" s="93" t="s">
        <v>260</v>
      </c>
      <c r="C132" s="93" t="n">
        <v>44508</v>
      </c>
      <c r="D132" s="0" t="s">
        <v>261</v>
      </c>
      <c r="E132" s="0" t="s">
        <v>262</v>
      </c>
    </row>
    <row r="133">
      <c r="A133" s="79" t="s">
        <v>412</v>
      </c>
      <c r="B133" s="93" t="s">
        <v>260</v>
      </c>
      <c r="C133" s="93" t="n">
        <v>44508</v>
      </c>
      <c r="D133" s="0" t="s">
        <v>261</v>
      </c>
      <c r="E133" s="0" t="s">
        <v>262</v>
      </c>
    </row>
    <row r="134">
      <c r="A134" s="79" t="s">
        <v>413</v>
      </c>
      <c r="B134" s="93" t="s">
        <v>260</v>
      </c>
      <c r="C134" s="93" t="n">
        <v>44508</v>
      </c>
      <c r="D134" s="0" t="s">
        <v>261</v>
      </c>
      <c r="E134" s="0" t="s">
        <v>262</v>
      </c>
    </row>
    <row r="135">
      <c r="A135" s="79" t="s">
        <v>414</v>
      </c>
      <c r="B135" s="93" t="s">
        <v>260</v>
      </c>
      <c r="C135" s="93" t="n">
        <v>44508</v>
      </c>
      <c r="D135" s="0" t="s">
        <v>261</v>
      </c>
      <c r="E135" s="0" t="s">
        <v>262</v>
      </c>
    </row>
    <row r="136">
      <c r="A136" s="79" t="s">
        <v>415</v>
      </c>
      <c r="B136" s="93" t="s">
        <v>260</v>
      </c>
      <c r="C136" s="93" t="n">
        <v>44508</v>
      </c>
      <c r="D136" s="0" t="s">
        <v>261</v>
      </c>
      <c r="E136" s="0" t="s">
        <v>262</v>
      </c>
    </row>
    <row r="137">
      <c r="A137" s="79" t="s">
        <v>416</v>
      </c>
      <c r="B137" s="93" t="s">
        <v>260</v>
      </c>
      <c r="C137" s="93" t="n">
        <v>44508</v>
      </c>
      <c r="D137" s="0" t="s">
        <v>261</v>
      </c>
      <c r="E137" s="0" t="s">
        <v>262</v>
      </c>
    </row>
    <row r="138">
      <c r="A138" s="79" t="s">
        <v>417</v>
      </c>
      <c r="B138" s="93" t="s">
        <v>260</v>
      </c>
      <c r="C138" s="93" t="n">
        <v>44510</v>
      </c>
      <c r="D138" s="0" t="s">
        <v>261</v>
      </c>
      <c r="E138" s="0" t="s">
        <v>262</v>
      </c>
    </row>
    <row r="139">
      <c r="A139" s="79" t="s">
        <v>418</v>
      </c>
      <c r="B139" s="93" t="s">
        <v>260</v>
      </c>
      <c r="C139" s="93" t="n">
        <v>44510</v>
      </c>
      <c r="D139" s="0" t="s">
        <v>261</v>
      </c>
      <c r="E139" s="0" t="s">
        <v>262</v>
      </c>
    </row>
    <row r="140">
      <c r="A140" s="79" t="s">
        <v>419</v>
      </c>
      <c r="B140" s="93" t="s">
        <v>260</v>
      </c>
      <c r="C140" s="93" t="n">
        <v>44510</v>
      </c>
      <c r="D140" s="0" t="s">
        <v>261</v>
      </c>
      <c r="E140" s="0" t="s">
        <v>266</v>
      </c>
      <c r="F140" s="0" t="s">
        <v>420</v>
      </c>
    </row>
    <row r="141">
      <c r="A141" s="79" t="s">
        <v>421</v>
      </c>
      <c r="B141" s="93" t="s">
        <v>260</v>
      </c>
      <c r="C141" s="93" t="n">
        <v>44510</v>
      </c>
      <c r="D141" s="0" t="s">
        <v>261</v>
      </c>
      <c r="E141" s="0" t="s">
        <v>262</v>
      </c>
    </row>
    <row r="142">
      <c r="A142" s="79" t="s">
        <v>422</v>
      </c>
      <c r="B142" s="93" t="s">
        <v>260</v>
      </c>
      <c r="C142" s="93" t="n">
        <v>44510</v>
      </c>
      <c r="D142" s="0" t="s">
        <v>261</v>
      </c>
      <c r="E142" s="0" t="s">
        <v>262</v>
      </c>
    </row>
    <row r="143">
      <c r="A143" s="79" t="s">
        <v>423</v>
      </c>
      <c r="B143" s="93" t="s">
        <v>260</v>
      </c>
      <c r="C143" s="93" t="n">
        <v>44510</v>
      </c>
      <c r="D143" s="0" t="s">
        <v>261</v>
      </c>
      <c r="E143" s="0" t="s">
        <v>262</v>
      </c>
    </row>
    <row r="144">
      <c r="A144" s="79" t="s">
        <v>424</v>
      </c>
      <c r="B144" s="93" t="s">
        <v>260</v>
      </c>
      <c r="C144" s="93" t="n">
        <v>44510</v>
      </c>
      <c r="D144" s="0" t="s">
        <v>261</v>
      </c>
      <c r="E144" s="0" t="s">
        <v>262</v>
      </c>
    </row>
    <row r="145">
      <c r="A145" s="79" t="s">
        <v>425</v>
      </c>
      <c r="B145" s="93" t="s">
        <v>260</v>
      </c>
      <c r="C145" s="93" t="n">
        <v>44510</v>
      </c>
      <c r="D145" s="0" t="s">
        <v>261</v>
      </c>
      <c r="E145" s="0" t="s">
        <v>262</v>
      </c>
    </row>
    <row r="146">
      <c r="A146" s="79" t="s">
        <v>426</v>
      </c>
      <c r="B146" s="93" t="s">
        <v>260</v>
      </c>
      <c r="C146" s="93" t="n">
        <v>44510</v>
      </c>
      <c r="D146" s="0" t="s">
        <v>261</v>
      </c>
      <c r="E146" s="0" t="s">
        <v>262</v>
      </c>
    </row>
    <row r="147">
      <c r="A147" s="79" t="s">
        <v>427</v>
      </c>
      <c r="B147" s="93" t="s">
        <v>260</v>
      </c>
      <c r="C147" s="93" t="n">
        <v>44510</v>
      </c>
      <c r="D147" s="0" t="s">
        <v>261</v>
      </c>
      <c r="E147" s="0" t="s">
        <v>264</v>
      </c>
      <c r="F147" s="0" t="s">
        <v>428</v>
      </c>
      <c r="G147" s="0" t="s">
        <v>400</v>
      </c>
    </row>
    <row r="148">
      <c r="A148" s="79" t="s">
        <v>429</v>
      </c>
      <c r="B148" s="93" t="s">
        <v>260</v>
      </c>
      <c r="C148" s="93" t="n">
        <v>44510</v>
      </c>
      <c r="D148" s="0" t="s">
        <v>261</v>
      </c>
      <c r="E148" s="0" t="s">
        <v>262</v>
      </c>
    </row>
    <row r="149">
      <c r="A149" s="79" t="s">
        <v>430</v>
      </c>
      <c r="B149" s="93" t="s">
        <v>260</v>
      </c>
      <c r="C149" s="93" t="n">
        <v>44510</v>
      </c>
      <c r="D149" s="0" t="s">
        <v>261</v>
      </c>
      <c r="E149" s="0" t="s">
        <v>262</v>
      </c>
    </row>
    <row r="150">
      <c r="A150" s="79" t="s">
        <v>431</v>
      </c>
      <c r="B150" s="93" t="s">
        <v>260</v>
      </c>
      <c r="C150" s="93" t="n">
        <v>44510</v>
      </c>
      <c r="D150" s="0" t="s">
        <v>261</v>
      </c>
      <c r="E150" s="0" t="s">
        <v>262</v>
      </c>
    </row>
    <row r="151">
      <c r="A151" s="79" t="s">
        <v>432</v>
      </c>
      <c r="B151" s="93" t="s">
        <v>260</v>
      </c>
      <c r="C151" s="93" t="n">
        <v>44510</v>
      </c>
      <c r="D151" s="0" t="s">
        <v>261</v>
      </c>
      <c r="E151" s="0" t="s">
        <v>262</v>
      </c>
    </row>
    <row r="152">
      <c r="A152" s="79" t="s">
        <v>433</v>
      </c>
      <c r="B152" s="93" t="s">
        <v>260</v>
      </c>
      <c r="C152" s="93" t="n">
        <v>44510</v>
      </c>
      <c r="D152" s="0" t="s">
        <v>261</v>
      </c>
      <c r="E152" s="0" t="s">
        <v>262</v>
      </c>
    </row>
    <row r="153">
      <c r="A153" s="79" t="s">
        <v>434</v>
      </c>
      <c r="B153" s="93" t="s">
        <v>260</v>
      </c>
      <c r="C153" s="93" t="n">
        <v>44510</v>
      </c>
      <c r="D153" s="0" t="s">
        <v>261</v>
      </c>
      <c r="E153" s="0" t="s">
        <v>262</v>
      </c>
    </row>
    <row r="154">
      <c r="A154" s="79" t="s">
        <v>435</v>
      </c>
      <c r="B154" s="93" t="s">
        <v>260</v>
      </c>
      <c r="C154" s="109" t="n">
        <v>44508</v>
      </c>
      <c r="D154" s="0" t="s">
        <v>261</v>
      </c>
      <c r="E154" s="0" t="s">
        <v>262</v>
      </c>
    </row>
    <row r="155">
      <c r="A155" s="79" t="s">
        <v>436</v>
      </c>
      <c r="B155" s="93" t="s">
        <v>260</v>
      </c>
      <c r="C155" s="109" t="n">
        <v>44508</v>
      </c>
      <c r="D155" s="0" t="s">
        <v>261</v>
      </c>
      <c r="E155" s="0" t="s">
        <v>262</v>
      </c>
    </row>
    <row r="156">
      <c r="A156" s="79" t="s">
        <v>437</v>
      </c>
      <c r="B156" s="93" t="s">
        <v>260</v>
      </c>
      <c r="C156" s="109" t="n">
        <v>44508</v>
      </c>
      <c r="D156" s="0" t="s">
        <v>261</v>
      </c>
      <c r="E156" s="0" t="s">
        <v>262</v>
      </c>
    </row>
    <row r="157">
      <c r="A157" s="79" t="s">
        <v>438</v>
      </c>
      <c r="B157" s="93" t="s">
        <v>260</v>
      </c>
      <c r="C157" s="109" t="n">
        <v>44508</v>
      </c>
      <c r="D157" s="0" t="s">
        <v>261</v>
      </c>
      <c r="E157" s="0" t="s">
        <v>262</v>
      </c>
    </row>
    <row r="158">
      <c r="A158" s="79" t="s">
        <v>439</v>
      </c>
      <c r="B158" s="93" t="s">
        <v>260</v>
      </c>
      <c r="C158" s="109" t="n">
        <v>44508</v>
      </c>
      <c r="D158" s="0" t="s">
        <v>261</v>
      </c>
      <c r="E158" s="0" t="s">
        <v>262</v>
      </c>
    </row>
    <row r="159">
      <c r="A159" s="79" t="s">
        <v>440</v>
      </c>
      <c r="B159" s="93" t="s">
        <v>260</v>
      </c>
      <c r="C159" s="109" t="n">
        <v>44508</v>
      </c>
      <c r="D159" s="0" t="s">
        <v>261</v>
      </c>
      <c r="E159" s="0" t="s">
        <v>262</v>
      </c>
    </row>
    <row r="160">
      <c r="A160" s="79" t="s">
        <v>441</v>
      </c>
      <c r="B160" s="93" t="s">
        <v>260</v>
      </c>
      <c r="C160" s="109" t="n">
        <v>44508</v>
      </c>
      <c r="D160" s="0" t="s">
        <v>261</v>
      </c>
      <c r="E160" s="0" t="s">
        <v>262</v>
      </c>
    </row>
    <row r="161">
      <c r="A161" s="79" t="s">
        <v>442</v>
      </c>
      <c r="B161" s="93" t="s">
        <v>260</v>
      </c>
      <c r="C161" s="109" t="n">
        <v>44508</v>
      </c>
      <c r="D161" s="0" t="s">
        <v>261</v>
      </c>
      <c r="E161" s="0" t="s">
        <v>262</v>
      </c>
    </row>
    <row r="162">
      <c r="A162" s="79" t="s">
        <v>443</v>
      </c>
      <c r="B162" s="93" t="s">
        <v>260</v>
      </c>
      <c r="C162" s="109" t="n">
        <v>44508</v>
      </c>
      <c r="D162" s="0" t="s">
        <v>261</v>
      </c>
      <c r="E162" s="0" t="s">
        <v>262</v>
      </c>
    </row>
    <row r="163">
      <c r="A163" s="79" t="s">
        <v>444</v>
      </c>
      <c r="B163" s="93" t="s">
        <v>260</v>
      </c>
      <c r="C163" s="109" t="n">
        <v>44508</v>
      </c>
      <c r="D163" s="0" t="s">
        <v>261</v>
      </c>
      <c r="E163" s="0" t="s">
        <v>262</v>
      </c>
    </row>
    <row r="164">
      <c r="A164" s="79" t="s">
        <v>445</v>
      </c>
      <c r="B164" s="93" t="s">
        <v>260</v>
      </c>
      <c r="C164" s="109" t="n">
        <v>44508</v>
      </c>
      <c r="D164" s="0" t="s">
        <v>261</v>
      </c>
      <c r="E164" s="0" t="s">
        <v>262</v>
      </c>
    </row>
    <row r="165">
      <c r="A165" s="79" t="s">
        <v>446</v>
      </c>
      <c r="B165" s="93" t="s">
        <v>260</v>
      </c>
      <c r="C165" s="109" t="n">
        <v>44508</v>
      </c>
      <c r="D165" s="0" t="s">
        <v>261</v>
      </c>
      <c r="E165" s="0" t="s">
        <v>262</v>
      </c>
    </row>
    <row r="166">
      <c r="A166" s="79" t="s">
        <v>447</v>
      </c>
      <c r="B166" s="93" t="s">
        <v>260</v>
      </c>
      <c r="C166" s="109" t="n">
        <v>44508</v>
      </c>
      <c r="D166" s="0" t="s">
        <v>261</v>
      </c>
      <c r="E166" s="0" t="s">
        <v>262</v>
      </c>
    </row>
    <row r="167">
      <c r="A167" s="79" t="s">
        <v>448</v>
      </c>
      <c r="B167" s="93" t="s">
        <v>260</v>
      </c>
      <c r="C167" s="109" t="n">
        <v>44508</v>
      </c>
      <c r="D167" s="0" t="s">
        <v>261</v>
      </c>
      <c r="E167" s="0" t="s">
        <v>262</v>
      </c>
    </row>
    <row r="168">
      <c r="A168" s="79" t="s">
        <v>449</v>
      </c>
      <c r="B168" s="93" t="s">
        <v>260</v>
      </c>
      <c r="C168" s="109" t="n">
        <v>44508</v>
      </c>
      <c r="D168" s="0" t="s">
        <v>261</v>
      </c>
      <c r="E168" s="0" t="s">
        <v>262</v>
      </c>
    </row>
    <row r="169">
      <c r="A169" s="79" t="s">
        <v>450</v>
      </c>
      <c r="B169" s="93" t="s">
        <v>260</v>
      </c>
      <c r="C169" s="109" t="n">
        <v>44508</v>
      </c>
      <c r="D169" s="0" t="s">
        <v>261</v>
      </c>
      <c r="E169" s="0" t="s">
        <v>262</v>
      </c>
    </row>
    <row r="170">
      <c r="A170" s="79" t="s">
        <v>451</v>
      </c>
      <c r="B170" s="93" t="s">
        <v>260</v>
      </c>
      <c r="C170" s="109" t="n">
        <v>44508</v>
      </c>
      <c r="D170" s="0" t="s">
        <v>261</v>
      </c>
      <c r="E170" s="0" t="s">
        <v>262</v>
      </c>
    </row>
    <row r="171">
      <c r="A171" s="79" t="s">
        <v>452</v>
      </c>
      <c r="B171" s="93" t="s">
        <v>260</v>
      </c>
      <c r="C171" s="109" t="n">
        <v>44508</v>
      </c>
      <c r="D171" s="0" t="s">
        <v>261</v>
      </c>
      <c r="E171" s="0" t="s">
        <v>264</v>
      </c>
      <c r="F171" s="0" t="s">
        <v>319</v>
      </c>
    </row>
    <row r="172">
      <c r="A172" s="79" t="s">
        <v>453</v>
      </c>
      <c r="B172" s="93" t="s">
        <v>260</v>
      </c>
      <c r="C172" s="75" t="n">
        <v>44510</v>
      </c>
      <c r="D172" s="0" t="s">
        <v>261</v>
      </c>
      <c r="E172" s="0" t="s">
        <v>262</v>
      </c>
    </row>
    <row r="173">
      <c r="A173" s="79" t="s">
        <v>454</v>
      </c>
      <c r="B173" s="93" t="s">
        <v>260</v>
      </c>
      <c r="C173" s="75" t="n">
        <v>44510</v>
      </c>
      <c r="D173" s="0" t="s">
        <v>261</v>
      </c>
      <c r="E173" s="0" t="s">
        <v>262</v>
      </c>
    </row>
    <row r="174">
      <c r="A174" s="79" t="s">
        <v>455</v>
      </c>
      <c r="B174" s="93" t="s">
        <v>260</v>
      </c>
      <c r="C174" s="75" t="n">
        <v>44510</v>
      </c>
      <c r="D174" s="0" t="s">
        <v>261</v>
      </c>
      <c r="E174" s="0" t="s">
        <v>262</v>
      </c>
    </row>
    <row r="175">
      <c r="A175" s="79" t="s">
        <v>456</v>
      </c>
      <c r="B175" s="93" t="s">
        <v>260</v>
      </c>
      <c r="C175" s="75" t="n">
        <v>44510</v>
      </c>
      <c r="D175" s="0" t="s">
        <v>261</v>
      </c>
      <c r="E175" s="0" t="s">
        <v>262</v>
      </c>
    </row>
    <row r="176">
      <c r="A176" s="79" t="s">
        <v>457</v>
      </c>
      <c r="B176" s="93" t="s">
        <v>260</v>
      </c>
      <c r="C176" s="75" t="n">
        <v>44510</v>
      </c>
      <c r="D176" s="0" t="s">
        <v>261</v>
      </c>
      <c r="E176" s="0" t="s">
        <v>262</v>
      </c>
    </row>
    <row r="177">
      <c r="A177" s="79" t="s">
        <v>458</v>
      </c>
      <c r="B177" s="93" t="s">
        <v>260</v>
      </c>
      <c r="C177" s="75" t="n">
        <v>44510</v>
      </c>
      <c r="D177" s="0" t="s">
        <v>261</v>
      </c>
      <c r="E177" s="0" t="s">
        <v>262</v>
      </c>
    </row>
    <row r="178">
      <c r="A178" s="79" t="s">
        <v>459</v>
      </c>
      <c r="B178" s="93" t="s">
        <v>260</v>
      </c>
      <c r="C178" s="75" t="n">
        <v>44510</v>
      </c>
      <c r="D178" s="0" t="s">
        <v>261</v>
      </c>
      <c r="E178" s="0" t="s">
        <v>262</v>
      </c>
    </row>
    <row r="179">
      <c r="A179" s="79" t="s">
        <v>460</v>
      </c>
      <c r="B179" s="93" t="s">
        <v>260</v>
      </c>
      <c r="C179" s="75" t="n">
        <v>44510</v>
      </c>
      <c r="D179" s="0" t="s">
        <v>261</v>
      </c>
      <c r="E179" s="0" t="s">
        <v>262</v>
      </c>
    </row>
    <row r="180">
      <c r="A180" s="79" t="s">
        <v>461</v>
      </c>
      <c r="B180" s="93" t="s">
        <v>260</v>
      </c>
      <c r="C180" s="75" t="n">
        <v>44510</v>
      </c>
      <c r="D180" s="0" t="s">
        <v>261</v>
      </c>
      <c r="E180" s="0" t="s">
        <v>262</v>
      </c>
    </row>
    <row r="181">
      <c r="A181" s="79" t="s">
        <v>462</v>
      </c>
      <c r="B181" s="93" t="s">
        <v>260</v>
      </c>
      <c r="C181" s="75" t="n">
        <v>44510</v>
      </c>
      <c r="D181" s="0" t="s">
        <v>261</v>
      </c>
      <c r="E181" s="0" t="s">
        <v>262</v>
      </c>
    </row>
    <row r="182">
      <c r="A182" s="79" t="s">
        <v>463</v>
      </c>
      <c r="B182" s="93" t="s">
        <v>260</v>
      </c>
      <c r="C182" s="75" t="n">
        <v>44510</v>
      </c>
      <c r="D182" s="0" t="s">
        <v>261</v>
      </c>
      <c r="E182" s="0" t="s">
        <v>262</v>
      </c>
    </row>
    <row r="183">
      <c r="A183" s="79" t="s">
        <v>464</v>
      </c>
      <c r="B183" s="93" t="s">
        <v>260</v>
      </c>
      <c r="C183" s="75" t="n">
        <v>44510</v>
      </c>
      <c r="D183" s="0" t="s">
        <v>261</v>
      </c>
      <c r="E183" s="0" t="s">
        <v>262</v>
      </c>
    </row>
    <row r="184">
      <c r="A184" s="79" t="s">
        <v>465</v>
      </c>
      <c r="B184" s="93" t="s">
        <v>260</v>
      </c>
      <c r="C184" s="75" t="n">
        <v>44510</v>
      </c>
      <c r="D184" s="0" t="s">
        <v>261</v>
      </c>
      <c r="E184" s="0" t="s">
        <v>264</v>
      </c>
      <c r="F184" s="0" t="s">
        <v>466</v>
      </c>
    </row>
    <row r="185">
      <c r="A185" s="79" t="s">
        <v>467</v>
      </c>
      <c r="B185" s="93" t="s">
        <v>260</v>
      </c>
      <c r="C185" s="75" t="n">
        <v>44510</v>
      </c>
      <c r="D185" s="0" t="s">
        <v>261</v>
      </c>
      <c r="E185" s="0" t="s">
        <v>264</v>
      </c>
      <c r="F185" s="0" t="s">
        <v>468</v>
      </c>
    </row>
    <row r="186">
      <c r="A186" s="79" t="s">
        <v>469</v>
      </c>
      <c r="B186" s="93" t="s">
        <v>260</v>
      </c>
      <c r="C186" s="75" t="n">
        <v>44510</v>
      </c>
      <c r="D186" s="0" t="s">
        <v>261</v>
      </c>
      <c r="E186" s="0" t="s">
        <v>262</v>
      </c>
    </row>
    <row r="187">
      <c r="A187" s="79" t="s">
        <v>470</v>
      </c>
      <c r="B187" s="93" t="s">
        <v>260</v>
      </c>
      <c r="C187" s="75" t="n">
        <v>44510</v>
      </c>
      <c r="D187" s="0" t="s">
        <v>261</v>
      </c>
      <c r="E187" s="0" t="s">
        <v>262</v>
      </c>
    </row>
    <row r="188">
      <c r="A188" s="79" t="s">
        <v>471</v>
      </c>
      <c r="B188" s="93" t="s">
        <v>260</v>
      </c>
      <c r="C188" s="75" t="n">
        <v>44510</v>
      </c>
      <c r="D188" s="0" t="s">
        <v>261</v>
      </c>
      <c r="E188" s="0" t="s">
        <v>262</v>
      </c>
    </row>
    <row r="189">
      <c r="A189" s="79" t="s">
        <v>472</v>
      </c>
      <c r="B189" s="93" t="s">
        <v>260</v>
      </c>
      <c r="C189" s="75" t="n">
        <v>44510</v>
      </c>
      <c r="D189" s="0" t="s">
        <v>261</v>
      </c>
      <c r="E189" s="0" t="s">
        <v>262</v>
      </c>
    </row>
    <row r="190">
      <c r="A190" s="79" t="s">
        <v>473</v>
      </c>
      <c r="B190" s="93" t="s">
        <v>260</v>
      </c>
      <c r="C190" s="75" t="n">
        <v>44510</v>
      </c>
      <c r="D190" s="0" t="s">
        <v>261</v>
      </c>
      <c r="E190" s="0" t="s">
        <v>262</v>
      </c>
    </row>
    <row r="191">
      <c r="A191" s="79" t="s">
        <v>474</v>
      </c>
      <c r="B191" s="93" t="s">
        <v>260</v>
      </c>
      <c r="C191" s="75" t="n">
        <v>44510</v>
      </c>
      <c r="D191" s="0" t="s">
        <v>261</v>
      </c>
      <c r="E191" s="0" t="s">
        <v>262</v>
      </c>
    </row>
    <row r="192">
      <c r="A192" s="79" t="s">
        <v>475</v>
      </c>
      <c r="B192" s="93" t="s">
        <v>260</v>
      </c>
      <c r="C192" s="75" t="n">
        <v>44510</v>
      </c>
      <c r="D192" s="0" t="s">
        <v>261</v>
      </c>
      <c r="E192" s="0" t="s">
        <v>262</v>
      </c>
    </row>
    <row r="193">
      <c r="A193" s="79" t="s">
        <v>476</v>
      </c>
      <c r="B193" s="93" t="s">
        <v>260</v>
      </c>
      <c r="C193" s="75" t="n">
        <v>44510</v>
      </c>
      <c r="D193" s="0" t="s">
        <v>261</v>
      </c>
      <c r="E193" s="0" t="s">
        <v>262</v>
      </c>
      <c r="F193" s="0" t="s">
        <v>477</v>
      </c>
    </row>
    <row r="194">
      <c r="A194" s="79" t="s">
        <v>478</v>
      </c>
      <c r="B194" s="93" t="s">
        <v>260</v>
      </c>
      <c r="C194" s="75" t="n">
        <v>44510</v>
      </c>
      <c r="D194" s="0" t="s">
        <v>261</v>
      </c>
      <c r="E194" s="0" t="s">
        <v>262</v>
      </c>
    </row>
    <row r="195">
      <c r="A195" s="79" t="s">
        <v>479</v>
      </c>
      <c r="B195" s="93" t="s">
        <v>260</v>
      </c>
      <c r="C195" s="75" t="n">
        <v>44510</v>
      </c>
      <c r="D195" s="0" t="s">
        <v>261</v>
      </c>
      <c r="E195" s="0" t="s">
        <v>262</v>
      </c>
      <c r="F195" s="0" t="s">
        <v>468</v>
      </c>
    </row>
    <row r="196">
      <c r="A196" s="79" t="s">
        <v>480</v>
      </c>
      <c r="B196" s="93" t="s">
        <v>260</v>
      </c>
      <c r="C196" s="75" t="n">
        <v>44510</v>
      </c>
      <c r="D196" s="0" t="s">
        <v>261</v>
      </c>
      <c r="E196" s="0" t="s">
        <v>262</v>
      </c>
    </row>
    <row r="197">
      <c r="A197" s="79" t="s">
        <v>481</v>
      </c>
      <c r="B197" s="93" t="s">
        <v>260</v>
      </c>
      <c r="C197" s="75" t="n">
        <v>44510</v>
      </c>
      <c r="D197" s="0" t="s">
        <v>261</v>
      </c>
      <c r="E197" s="0" t="s">
        <v>262</v>
      </c>
    </row>
    <row r="198">
      <c r="A198" s="79" t="s">
        <v>482</v>
      </c>
      <c r="B198" s="93" t="s">
        <v>260</v>
      </c>
      <c r="C198" s="75" t="n">
        <v>44510</v>
      </c>
      <c r="D198" s="0" t="s">
        <v>261</v>
      </c>
      <c r="E198" s="0" t="s">
        <v>262</v>
      </c>
      <c r="F198" s="0" t="s">
        <v>477</v>
      </c>
    </row>
    <row r="199">
      <c r="A199" s="79" t="s">
        <v>483</v>
      </c>
      <c r="B199" s="93" t="s">
        <v>260</v>
      </c>
      <c r="C199" s="75" t="n">
        <v>44510</v>
      </c>
      <c r="D199" s="0" t="s">
        <v>261</v>
      </c>
      <c r="E199" s="0" t="s">
        <v>262</v>
      </c>
    </row>
    <row r="200">
      <c r="A200" s="79" t="s">
        <v>484</v>
      </c>
      <c r="B200" s="93" t="s">
        <v>260</v>
      </c>
      <c r="C200" s="75" t="n">
        <v>44510</v>
      </c>
      <c r="D200" s="0" t="s">
        <v>261</v>
      </c>
      <c r="E200" s="0" t="s">
        <v>262</v>
      </c>
    </row>
    <row r="201">
      <c r="A201" s="79" t="s">
        <v>485</v>
      </c>
      <c r="B201" s="93" t="s">
        <v>260</v>
      </c>
      <c r="C201" s="75" t="n">
        <v>44510</v>
      </c>
      <c r="D201" s="0" t="s">
        <v>261</v>
      </c>
      <c r="E201" s="0" t="s">
        <v>262</v>
      </c>
    </row>
    <row r="202">
      <c r="A202" s="79" t="s">
        <v>486</v>
      </c>
      <c r="B202" s="93" t="s">
        <v>260</v>
      </c>
      <c r="C202" s="75" t="n">
        <v>44510</v>
      </c>
      <c r="D202" s="0" t="s">
        <v>261</v>
      </c>
      <c r="E202" s="0" t="s">
        <v>262</v>
      </c>
    </row>
    <row r="203">
      <c r="A203" s="79" t="s">
        <v>487</v>
      </c>
      <c r="B203" s="93" t="s">
        <v>260</v>
      </c>
      <c r="C203" s="75" t="n">
        <v>44510</v>
      </c>
      <c r="D203" s="0" t="s">
        <v>261</v>
      </c>
      <c r="E203" s="0" t="s">
        <v>262</v>
      </c>
    </row>
    <row r="204">
      <c r="A204" s="79" t="s">
        <v>488</v>
      </c>
      <c r="B204" s="93" t="s">
        <v>260</v>
      </c>
      <c r="C204" s="75" t="n">
        <v>44510</v>
      </c>
      <c r="D204" s="0" t="s">
        <v>261</v>
      </c>
      <c r="E204" s="0" t="s">
        <v>262</v>
      </c>
      <c r="F204" s="0" t="s">
        <v>489</v>
      </c>
    </row>
    <row r="205">
      <c r="A205" s="79" t="s">
        <v>490</v>
      </c>
      <c r="B205" s="93" t="s">
        <v>260</v>
      </c>
      <c r="C205" s="75" t="n">
        <v>44510</v>
      </c>
      <c r="D205" s="0" t="s">
        <v>261</v>
      </c>
      <c r="E205" s="0" t="s">
        <v>262</v>
      </c>
    </row>
    <row r="206">
      <c r="A206" s="79" t="s">
        <v>491</v>
      </c>
      <c r="B206" s="93" t="s">
        <v>260</v>
      </c>
      <c r="C206" s="75" t="n">
        <v>44510</v>
      </c>
      <c r="D206" s="0" t="s">
        <v>261</v>
      </c>
      <c r="E206" s="0" t="s">
        <v>262</v>
      </c>
    </row>
    <row r="207">
      <c r="A207" s="79" t="s">
        <v>492</v>
      </c>
      <c r="B207" s="93" t="s">
        <v>260</v>
      </c>
      <c r="C207" s="75" t="n">
        <v>44510</v>
      </c>
      <c r="D207" s="0" t="s">
        <v>261</v>
      </c>
      <c r="E207" s="0" t="s">
        <v>262</v>
      </c>
    </row>
    <row r="208">
      <c r="A208" s="79" t="s">
        <v>493</v>
      </c>
      <c r="B208" s="93" t="s">
        <v>260</v>
      </c>
      <c r="C208" s="75" t="n">
        <v>44510</v>
      </c>
      <c r="D208" s="0" t="s">
        <v>261</v>
      </c>
      <c r="E208" s="0" t="s">
        <v>262</v>
      </c>
    </row>
    <row r="209">
      <c r="A209" s="79" t="s">
        <v>494</v>
      </c>
      <c r="B209" s="93" t="s">
        <v>260</v>
      </c>
      <c r="C209" s="75" t="n">
        <v>44510</v>
      </c>
      <c r="D209" s="0" t="s">
        <v>261</v>
      </c>
      <c r="E209" s="0" t="s">
        <v>262</v>
      </c>
    </row>
    <row r="210">
      <c r="A210" s="79" t="s">
        <v>495</v>
      </c>
      <c r="B210" s="93" t="s">
        <v>260</v>
      </c>
      <c r="C210" s="75" t="n">
        <v>44510</v>
      </c>
      <c r="D210" s="0" t="s">
        <v>261</v>
      </c>
      <c r="E210" s="0" t="s">
        <v>262</v>
      </c>
    </row>
    <row r="211">
      <c r="A211" s="79" t="s">
        <v>496</v>
      </c>
      <c r="B211" s="93" t="s">
        <v>260</v>
      </c>
      <c r="C211" s="75" t="n">
        <v>44510</v>
      </c>
      <c r="D211" s="0" t="s">
        <v>261</v>
      </c>
      <c r="E211" s="0" t="s">
        <v>262</v>
      </c>
    </row>
    <row r="212">
      <c r="A212" s="79" t="s">
        <v>497</v>
      </c>
      <c r="B212" s="93" t="s">
        <v>260</v>
      </c>
      <c r="C212" s="75" t="n">
        <v>44510</v>
      </c>
      <c r="D212" s="0" t="s">
        <v>261</v>
      </c>
      <c r="E212" s="0" t="s">
        <v>262</v>
      </c>
    </row>
    <row r="213">
      <c r="A213" s="79" t="s">
        <v>498</v>
      </c>
      <c r="B213" s="93" t="s">
        <v>260</v>
      </c>
      <c r="C213" s="75" t="n">
        <v>44510</v>
      </c>
      <c r="D213" s="0" t="s">
        <v>261</v>
      </c>
      <c r="E213" s="0" t="s">
        <v>262</v>
      </c>
    </row>
    <row r="214">
      <c r="A214" s="79" t="s">
        <v>499</v>
      </c>
      <c r="B214" s="93" t="s">
        <v>260</v>
      </c>
      <c r="C214" s="75" t="n">
        <v>44510</v>
      </c>
      <c r="D214" s="0" t="s">
        <v>261</v>
      </c>
      <c r="E214" s="0" t="s">
        <v>262</v>
      </c>
    </row>
    <row r="215">
      <c r="A215" s="79" t="s">
        <v>500</v>
      </c>
      <c r="B215" s="93" t="s">
        <v>260</v>
      </c>
      <c r="C215" s="75" t="n">
        <v>44510</v>
      </c>
      <c r="D215" s="0" t="s">
        <v>261</v>
      </c>
      <c r="E215" s="0" t="s">
        <v>262</v>
      </c>
    </row>
    <row r="216">
      <c r="A216" s="79" t="s">
        <v>501</v>
      </c>
      <c r="B216" s="93" t="s">
        <v>260</v>
      </c>
      <c r="C216" s="75" t="n">
        <v>44510</v>
      </c>
      <c r="D216" s="0" t="s">
        <v>261</v>
      </c>
      <c r="E216" s="0" t="s">
        <v>262</v>
      </c>
    </row>
    <row r="217">
      <c r="A217" s="79" t="s">
        <v>502</v>
      </c>
      <c r="B217" s="93" t="s">
        <v>260</v>
      </c>
      <c r="C217" s="75" t="n">
        <v>44510</v>
      </c>
      <c r="D217" s="0" t="s">
        <v>261</v>
      </c>
      <c r="E217" s="0" t="s">
        <v>262</v>
      </c>
    </row>
    <row r="218">
      <c r="A218" s="79" t="s">
        <v>503</v>
      </c>
      <c r="B218" s="93" t="s">
        <v>260</v>
      </c>
      <c r="C218" s="75" t="n">
        <v>44510</v>
      </c>
      <c r="D218" s="0" t="s">
        <v>261</v>
      </c>
      <c r="E218" s="0" t="s">
        <v>262</v>
      </c>
    </row>
    <row r="219">
      <c r="A219" s="79" t="s">
        <v>504</v>
      </c>
      <c r="B219" s="93" t="s">
        <v>260</v>
      </c>
      <c r="C219" s="75" t="n">
        <v>44512</v>
      </c>
      <c r="D219" s="0" t="s">
        <v>261</v>
      </c>
      <c r="E219" s="0" t="s">
        <v>262</v>
      </c>
    </row>
    <row r="220">
      <c r="A220" s="79" t="s">
        <v>505</v>
      </c>
      <c r="B220" s="93" t="s">
        <v>260</v>
      </c>
      <c r="C220" s="75" t="n">
        <v>44512</v>
      </c>
      <c r="D220" s="0" t="s">
        <v>261</v>
      </c>
      <c r="E220" s="0" t="s">
        <v>262</v>
      </c>
    </row>
    <row r="221">
      <c r="A221" s="79" t="s">
        <v>506</v>
      </c>
      <c r="B221" s="93" t="s">
        <v>260</v>
      </c>
      <c r="C221" s="75" t="n">
        <v>44512</v>
      </c>
      <c r="D221" s="0" t="s">
        <v>261</v>
      </c>
      <c r="E221" s="0" t="s">
        <v>262</v>
      </c>
    </row>
    <row r="222">
      <c r="A222" s="79" t="s">
        <v>507</v>
      </c>
      <c r="B222" s="93" t="s">
        <v>260</v>
      </c>
      <c r="C222" s="75" t="n">
        <v>44512</v>
      </c>
      <c r="D222" s="0" t="s">
        <v>261</v>
      </c>
      <c r="E222" s="0" t="s">
        <v>262</v>
      </c>
    </row>
    <row r="223">
      <c r="A223" s="79" t="s">
        <v>508</v>
      </c>
      <c r="B223" s="93" t="s">
        <v>260</v>
      </c>
      <c r="C223" s="75" t="n">
        <v>44512</v>
      </c>
      <c r="D223" s="0" t="s">
        <v>261</v>
      </c>
      <c r="E223" s="0" t="s">
        <v>264</v>
      </c>
      <c r="F223" s="0" t="s">
        <v>509</v>
      </c>
    </row>
    <row r="224">
      <c r="A224" s="79" t="s">
        <v>510</v>
      </c>
      <c r="B224" s="93" t="s">
        <v>260</v>
      </c>
      <c r="C224" s="75" t="n">
        <v>44512</v>
      </c>
      <c r="D224" s="0" t="s">
        <v>261</v>
      </c>
      <c r="E224" s="0" t="s">
        <v>264</v>
      </c>
      <c r="F224" s="0" t="s">
        <v>511</v>
      </c>
    </row>
    <row r="225">
      <c r="A225" s="79" t="s">
        <v>512</v>
      </c>
      <c r="B225" s="93" t="s">
        <v>260</v>
      </c>
      <c r="C225" s="75" t="n">
        <v>44512</v>
      </c>
      <c r="D225" s="0" t="s">
        <v>261</v>
      </c>
      <c r="E225" s="0" t="s">
        <v>264</v>
      </c>
      <c r="F225" s="0" t="s">
        <v>513</v>
      </c>
    </row>
    <row r="226">
      <c r="A226" s="79" t="s">
        <v>514</v>
      </c>
      <c r="B226" s="93" t="s">
        <v>260</v>
      </c>
      <c r="C226" s="75" t="n">
        <v>44512</v>
      </c>
      <c r="D226" s="0" t="s">
        <v>261</v>
      </c>
      <c r="E226" s="0" t="s">
        <v>262</v>
      </c>
    </row>
    <row r="227">
      <c r="A227" s="79" t="s">
        <v>515</v>
      </c>
      <c r="B227" s="93" t="s">
        <v>260</v>
      </c>
      <c r="C227" s="75" t="n">
        <v>44512</v>
      </c>
      <c r="D227" s="0" t="s">
        <v>261</v>
      </c>
      <c r="E227" s="0" t="s">
        <v>262</v>
      </c>
    </row>
    <row r="228">
      <c r="A228" s="79" t="s">
        <v>516</v>
      </c>
      <c r="B228" s="93" t="s">
        <v>260</v>
      </c>
      <c r="C228" s="75" t="n">
        <v>44512</v>
      </c>
      <c r="D228" s="0" t="s">
        <v>261</v>
      </c>
      <c r="E228" s="0" t="s">
        <v>262</v>
      </c>
    </row>
    <row r="229">
      <c r="A229" s="79" t="s">
        <v>517</v>
      </c>
      <c r="B229" s="93" t="s">
        <v>260</v>
      </c>
      <c r="C229" s="75" t="n">
        <v>44512</v>
      </c>
      <c r="D229" s="0" t="s">
        <v>261</v>
      </c>
      <c r="E229" s="0" t="s">
        <v>262</v>
      </c>
    </row>
    <row r="230">
      <c r="A230" s="79" t="s">
        <v>518</v>
      </c>
      <c r="B230" s="93" t="s">
        <v>260</v>
      </c>
      <c r="C230" s="75" t="n">
        <v>44512</v>
      </c>
      <c r="D230" s="0" t="s">
        <v>261</v>
      </c>
      <c r="E230" s="0" t="s">
        <v>262</v>
      </c>
    </row>
    <row r="231">
      <c r="A231" s="79" t="s">
        <v>519</v>
      </c>
      <c r="B231" s="93" t="s">
        <v>260</v>
      </c>
      <c r="C231" s="75" t="n">
        <v>44512</v>
      </c>
      <c r="D231" s="0" t="s">
        <v>261</v>
      </c>
      <c r="E231" s="0" t="s">
        <v>264</v>
      </c>
      <c r="F231" s="0" t="s">
        <v>520</v>
      </c>
    </row>
    <row r="232">
      <c r="A232" s="79" t="s">
        <v>521</v>
      </c>
      <c r="B232" s="93" t="s">
        <v>260</v>
      </c>
      <c r="C232" s="75" t="n">
        <v>44512</v>
      </c>
      <c r="D232" s="0" t="s">
        <v>261</v>
      </c>
      <c r="E232" s="0" t="s">
        <v>262</v>
      </c>
    </row>
    <row r="233">
      <c r="A233" s="79" t="s">
        <v>522</v>
      </c>
      <c r="B233" s="93" t="s">
        <v>260</v>
      </c>
      <c r="C233" s="75" t="n">
        <v>44512</v>
      </c>
      <c r="D233" s="0" t="s">
        <v>261</v>
      </c>
      <c r="E233" s="0" t="s">
        <v>262</v>
      </c>
    </row>
    <row r="234">
      <c r="A234" s="79" t="s">
        <v>523</v>
      </c>
      <c r="B234" s="93" t="s">
        <v>260</v>
      </c>
      <c r="C234" s="75" t="n">
        <v>44512</v>
      </c>
      <c r="D234" s="0" t="s">
        <v>261</v>
      </c>
      <c r="E234" s="0" t="s">
        <v>262</v>
      </c>
    </row>
    <row r="235">
      <c r="A235" s="79" t="s">
        <v>524</v>
      </c>
      <c r="B235" s="93" t="s">
        <v>260</v>
      </c>
      <c r="C235" s="75" t="n">
        <v>44512</v>
      </c>
      <c r="D235" s="0" t="s">
        <v>261</v>
      </c>
      <c r="E235" s="0" t="s">
        <v>262</v>
      </c>
    </row>
    <row r="236">
      <c r="A236" s="79" t="s">
        <v>525</v>
      </c>
      <c r="B236" s="93" t="s">
        <v>260</v>
      </c>
      <c r="C236" s="75" t="n">
        <v>44512</v>
      </c>
      <c r="D236" s="0" t="s">
        <v>261</v>
      </c>
      <c r="E236" s="0" t="s">
        <v>262</v>
      </c>
    </row>
    <row r="237">
      <c r="A237" s="79" t="s">
        <v>526</v>
      </c>
      <c r="B237" s="93" t="s">
        <v>260</v>
      </c>
      <c r="C237" s="75" t="n">
        <v>44512</v>
      </c>
      <c r="D237" s="0" t="s">
        <v>261</v>
      </c>
      <c r="E237" s="0" t="s">
        <v>262</v>
      </c>
    </row>
    <row r="238">
      <c r="A238" s="79" t="s">
        <v>527</v>
      </c>
      <c r="B238" s="93" t="s">
        <v>260</v>
      </c>
      <c r="C238" s="75" t="n">
        <v>44512</v>
      </c>
      <c r="D238" s="0" t="s">
        <v>261</v>
      </c>
      <c r="E238" s="0" t="s">
        <v>262</v>
      </c>
    </row>
    <row r="239">
      <c r="A239" s="79" t="s">
        <v>528</v>
      </c>
      <c r="B239" s="93" t="s">
        <v>260</v>
      </c>
      <c r="C239" s="75" t="n">
        <v>44512</v>
      </c>
      <c r="D239" s="0" t="s">
        <v>261</v>
      </c>
      <c r="E239" s="0" t="s">
        <v>262</v>
      </c>
    </row>
    <row r="240">
      <c r="A240" s="79" t="s">
        <v>529</v>
      </c>
      <c r="B240" s="93" t="s">
        <v>260</v>
      </c>
      <c r="C240" s="75" t="n">
        <v>44512</v>
      </c>
      <c r="D240" s="0" t="s">
        <v>261</v>
      </c>
      <c r="E240" s="0" t="s">
        <v>262</v>
      </c>
    </row>
    <row r="241">
      <c r="A241" s="79" t="s">
        <v>530</v>
      </c>
      <c r="B241" s="93" t="s">
        <v>260</v>
      </c>
      <c r="C241" s="75" t="n">
        <v>44512</v>
      </c>
      <c r="D241" s="0" t="s">
        <v>261</v>
      </c>
      <c r="E241" s="0" t="s">
        <v>262</v>
      </c>
    </row>
    <row r="242">
      <c r="A242" s="79" t="s">
        <v>531</v>
      </c>
      <c r="B242" s="93" t="s">
        <v>260</v>
      </c>
      <c r="C242" s="75" t="n">
        <v>44512</v>
      </c>
      <c r="D242" s="0" t="s">
        <v>261</v>
      </c>
      <c r="E242" s="0" t="s">
        <v>262</v>
      </c>
    </row>
    <row r="243">
      <c r="A243" s="79" t="s">
        <v>532</v>
      </c>
      <c r="B243" s="93" t="s">
        <v>260</v>
      </c>
      <c r="C243" s="75" t="n">
        <v>44512</v>
      </c>
      <c r="D243" s="0" t="s">
        <v>261</v>
      </c>
      <c r="E243" s="0" t="s">
        <v>262</v>
      </c>
    </row>
    <row r="244">
      <c r="A244" s="79" t="s">
        <v>533</v>
      </c>
      <c r="B244" s="93" t="s">
        <v>260</v>
      </c>
      <c r="C244" s="75" t="n">
        <v>44512</v>
      </c>
      <c r="D244" s="0" t="s">
        <v>261</v>
      </c>
      <c r="E244" s="0" t="s">
        <v>262</v>
      </c>
    </row>
    <row r="245">
      <c r="A245" s="79" t="s">
        <v>534</v>
      </c>
      <c r="B245" s="93" t="s">
        <v>260</v>
      </c>
      <c r="C245" s="75" t="n">
        <v>44512</v>
      </c>
      <c r="D245" s="0" t="s">
        <v>261</v>
      </c>
      <c r="E245" s="0" t="s">
        <v>262</v>
      </c>
    </row>
    <row r="246">
      <c r="A246" s="79" t="s">
        <v>535</v>
      </c>
      <c r="B246" s="93" t="s">
        <v>260</v>
      </c>
      <c r="C246" s="75" t="n">
        <v>44512</v>
      </c>
      <c r="D246" s="0" t="s">
        <v>261</v>
      </c>
      <c r="E246" s="0" t="s">
        <v>262</v>
      </c>
    </row>
    <row r="247">
      <c r="A247" s="79" t="s">
        <v>536</v>
      </c>
      <c r="B247" s="93" t="s">
        <v>260</v>
      </c>
      <c r="C247" s="75" t="n">
        <v>44512</v>
      </c>
      <c r="D247" s="0" t="s">
        <v>261</v>
      </c>
      <c r="E247" s="0" t="s">
        <v>262</v>
      </c>
    </row>
    <row r="248">
      <c r="A248" s="79" t="s">
        <v>537</v>
      </c>
      <c r="B248" s="93" t="s">
        <v>260</v>
      </c>
      <c r="C248" s="75" t="n">
        <v>44512</v>
      </c>
      <c r="D248" s="0" t="s">
        <v>261</v>
      </c>
      <c r="E248" s="0" t="s">
        <v>262</v>
      </c>
    </row>
    <row r="249">
      <c r="A249" s="79" t="s">
        <v>538</v>
      </c>
      <c r="B249" s="93" t="s">
        <v>260</v>
      </c>
      <c r="C249" s="75" t="n">
        <v>44512</v>
      </c>
      <c r="D249" s="0" t="s">
        <v>261</v>
      </c>
      <c r="E249" s="0" t="s">
        <v>262</v>
      </c>
    </row>
    <row r="250">
      <c r="A250" s="79" t="s">
        <v>539</v>
      </c>
      <c r="B250" s="93" t="s">
        <v>260</v>
      </c>
      <c r="C250" s="75" t="n">
        <v>44512</v>
      </c>
      <c r="D250" s="0" t="s">
        <v>261</v>
      </c>
      <c r="E250" s="0" t="s">
        <v>262</v>
      </c>
    </row>
    <row r="251">
      <c r="A251" s="79" t="s">
        <v>540</v>
      </c>
      <c r="B251" s="93" t="s">
        <v>260</v>
      </c>
      <c r="C251" s="75" t="n">
        <v>44512</v>
      </c>
      <c r="D251" s="0" t="s">
        <v>261</v>
      </c>
      <c r="E251" s="0" t="s">
        <v>262</v>
      </c>
    </row>
    <row r="252">
      <c r="A252" s="79" t="s">
        <v>541</v>
      </c>
      <c r="B252" s="48" t="s">
        <v>542</v>
      </c>
      <c r="C252" s="75" t="n">
        <v>44512</v>
      </c>
      <c r="D252" s="0" t="s">
        <v>261</v>
      </c>
      <c r="E252" s="0" t="s">
        <v>262</v>
      </c>
    </row>
    <row r="253">
      <c r="A253" s="79" t="s">
        <v>543</v>
      </c>
      <c r="B253" s="0" t="s">
        <v>544</v>
      </c>
      <c r="C253" s="75" t="n">
        <v>44648</v>
      </c>
      <c r="D253" s="0" t="s">
        <v>261</v>
      </c>
      <c r="E253" s="0" t="s">
        <v>262</v>
      </c>
      <c r="F253" s="0" t="s">
        <v>545</v>
      </c>
    </row>
    <row r="254">
      <c r="A254" s="79" t="s">
        <v>546</v>
      </c>
      <c r="B254" s="0" t="s">
        <v>544</v>
      </c>
      <c r="C254" s="75" t="n">
        <v>44648</v>
      </c>
      <c r="D254" s="0" t="s">
        <v>261</v>
      </c>
      <c r="E254" s="0" t="s">
        <v>262</v>
      </c>
      <c r="F254" s="0" t="s">
        <v>545</v>
      </c>
    </row>
    <row r="255">
      <c r="A255" s="79" t="s">
        <v>547</v>
      </c>
      <c r="B255" s="0" t="s">
        <v>544</v>
      </c>
      <c r="C255" s="75" t="n">
        <v>44648</v>
      </c>
      <c r="D255" s="0" t="s">
        <v>261</v>
      </c>
      <c r="E255" s="0" t="s">
        <v>264</v>
      </c>
      <c r="F255" s="0" t="s">
        <v>548</v>
      </c>
    </row>
    <row r="256">
      <c r="A256" s="79" t="s">
        <v>549</v>
      </c>
      <c r="B256" s="0" t="s">
        <v>544</v>
      </c>
      <c r="C256" s="75" t="n">
        <v>44648</v>
      </c>
      <c r="D256" s="0" t="s">
        <v>261</v>
      </c>
      <c r="E256" s="0" t="s">
        <v>262</v>
      </c>
      <c r="F256" s="0" t="s">
        <v>545</v>
      </c>
    </row>
    <row r="257">
      <c r="A257" s="79" t="s">
        <v>550</v>
      </c>
      <c r="B257" s="0" t="s">
        <v>544</v>
      </c>
      <c r="C257" s="75" t="n">
        <v>44648</v>
      </c>
      <c r="D257" s="0" t="s">
        <v>261</v>
      </c>
      <c r="E257" s="0" t="s">
        <v>262</v>
      </c>
      <c r="F257" s="0" t="s">
        <v>545</v>
      </c>
    </row>
    <row r="258">
      <c r="A258" s="79" t="s">
        <v>551</v>
      </c>
      <c r="B258" s="0" t="s">
        <v>544</v>
      </c>
      <c r="C258" s="75" t="n">
        <v>44648</v>
      </c>
      <c r="D258" s="0" t="s">
        <v>261</v>
      </c>
      <c r="E258" s="0" t="s">
        <v>262</v>
      </c>
      <c r="F258" s="0" t="s">
        <v>552</v>
      </c>
    </row>
    <row r="259">
      <c r="A259" s="79" t="s">
        <v>553</v>
      </c>
      <c r="B259" s="0" t="s">
        <v>544</v>
      </c>
      <c r="C259" s="75" t="n">
        <v>44648</v>
      </c>
      <c r="D259" s="0" t="s">
        <v>261</v>
      </c>
      <c r="E259" s="0" t="s">
        <v>262</v>
      </c>
    </row>
    <row r="260">
      <c r="A260" s="79" t="s">
        <v>554</v>
      </c>
      <c r="B260" s="0" t="s">
        <v>544</v>
      </c>
      <c r="C260" s="75" t="n">
        <v>44648</v>
      </c>
      <c r="D260" s="0" t="s">
        <v>261</v>
      </c>
      <c r="E260" s="0" t="s">
        <v>262</v>
      </c>
    </row>
    <row r="261">
      <c r="A261" s="79" t="s">
        <v>555</v>
      </c>
      <c r="B261" s="0" t="s">
        <v>544</v>
      </c>
      <c r="C261" s="75" t="n">
        <v>44648</v>
      </c>
      <c r="D261" s="0" t="s">
        <v>261</v>
      </c>
      <c r="E261" s="0" t="s">
        <v>262</v>
      </c>
    </row>
    <row r="262">
      <c r="A262" s="79" t="s">
        <v>556</v>
      </c>
      <c r="B262" s="0" t="s">
        <v>544</v>
      </c>
      <c r="C262" s="75" t="n">
        <v>44648</v>
      </c>
      <c r="D262" s="0" t="s">
        <v>261</v>
      </c>
      <c r="E262" s="0" t="s">
        <v>262</v>
      </c>
    </row>
    <row r="263">
      <c r="A263" s="79" t="s">
        <v>557</v>
      </c>
      <c r="B263" s="0" t="s">
        <v>544</v>
      </c>
      <c r="C263" s="75" t="n">
        <v>44648</v>
      </c>
      <c r="D263" s="0" t="s">
        <v>261</v>
      </c>
      <c r="E263" s="0" t="s">
        <v>262</v>
      </c>
    </row>
    <row r="264">
      <c r="A264" s="79" t="s">
        <v>558</v>
      </c>
      <c r="B264" s="0" t="s">
        <v>544</v>
      </c>
      <c r="C264" s="75" t="n">
        <v>44648</v>
      </c>
      <c r="D264" s="0" t="s">
        <v>261</v>
      </c>
      <c r="E264" s="0" t="s">
        <v>262</v>
      </c>
    </row>
    <row r="265">
      <c r="A265" s="79" t="s">
        <v>559</v>
      </c>
      <c r="B265" s="0" t="s">
        <v>544</v>
      </c>
      <c r="C265" s="75" t="n">
        <v>44648</v>
      </c>
      <c r="D265" s="0" t="s">
        <v>261</v>
      </c>
      <c r="E265" s="0" t="s">
        <v>264</v>
      </c>
      <c r="F265" s="0" t="s">
        <v>560</v>
      </c>
    </row>
    <row r="266">
      <c r="A266" s="79" t="s">
        <v>561</v>
      </c>
      <c r="B266" s="0" t="s">
        <v>544</v>
      </c>
      <c r="C266" s="75" t="n">
        <v>44648</v>
      </c>
      <c r="D266" s="0" t="s">
        <v>261</v>
      </c>
      <c r="E266" s="0" t="s">
        <v>262</v>
      </c>
    </row>
    <row r="267">
      <c r="A267" s="79" t="s">
        <v>562</v>
      </c>
      <c r="B267" s="0" t="s">
        <v>544</v>
      </c>
      <c r="C267" s="75" t="n">
        <v>44648</v>
      </c>
      <c r="D267" s="0" t="s">
        <v>261</v>
      </c>
      <c r="E267" s="0" t="s">
        <v>264</v>
      </c>
      <c r="F267" s="0" t="s">
        <v>292</v>
      </c>
    </row>
    <row r="268">
      <c r="A268" s="79" t="s">
        <v>563</v>
      </c>
      <c r="B268" s="0" t="s">
        <v>544</v>
      </c>
      <c r="C268" s="75" t="n">
        <v>44648</v>
      </c>
      <c r="D268" s="0" t="s">
        <v>261</v>
      </c>
      <c r="E268" s="0" t="s">
        <v>262</v>
      </c>
    </row>
    <row r="269">
      <c r="A269" s="79" t="s">
        <v>564</v>
      </c>
      <c r="B269" s="0" t="s">
        <v>544</v>
      </c>
      <c r="C269" s="75" t="n">
        <v>44648</v>
      </c>
      <c r="D269" s="0" t="s">
        <v>261</v>
      </c>
      <c r="E269" s="0" t="s">
        <v>262</v>
      </c>
    </row>
    <row r="270">
      <c r="A270" s="79" t="s">
        <v>565</v>
      </c>
      <c r="B270" s="0" t="s">
        <v>544</v>
      </c>
      <c r="C270" s="75" t="n">
        <v>44648</v>
      </c>
      <c r="D270" s="0" t="s">
        <v>261</v>
      </c>
      <c r="E270" s="0" t="s">
        <v>262</v>
      </c>
    </row>
    <row r="271">
      <c r="A271" s="79" t="s">
        <v>566</v>
      </c>
      <c r="B271" s="0" t="s">
        <v>544</v>
      </c>
      <c r="C271" s="75" t="n">
        <v>44648</v>
      </c>
      <c r="D271" s="0" t="s">
        <v>261</v>
      </c>
      <c r="E271" s="0" t="s">
        <v>262</v>
      </c>
    </row>
    <row r="272">
      <c r="A272" s="79" t="s">
        <v>567</v>
      </c>
      <c r="B272" s="0" t="s">
        <v>544</v>
      </c>
      <c r="C272" s="75" t="n">
        <v>44648</v>
      </c>
      <c r="D272" s="0" t="s">
        <v>261</v>
      </c>
      <c r="E272" s="0" t="s">
        <v>262</v>
      </c>
    </row>
    <row r="273">
      <c r="A273" s="79" t="s">
        <v>568</v>
      </c>
      <c r="B273" s="0" t="s">
        <v>544</v>
      </c>
      <c r="C273" s="75" t="n">
        <v>44648</v>
      </c>
      <c r="D273" s="0" t="s">
        <v>261</v>
      </c>
      <c r="E273" s="0" t="s">
        <v>262</v>
      </c>
    </row>
    <row r="274">
      <c r="A274" s="79" t="s">
        <v>569</v>
      </c>
      <c r="B274" s="0" t="s">
        <v>544</v>
      </c>
      <c r="C274" s="75" t="n">
        <v>44648</v>
      </c>
      <c r="D274" s="0" t="s">
        <v>261</v>
      </c>
      <c r="E274" s="0" t="s">
        <v>264</v>
      </c>
      <c r="F274" s="0" t="s">
        <v>570</v>
      </c>
    </row>
    <row r="275">
      <c r="A275" s="79" t="s">
        <v>571</v>
      </c>
      <c r="B275" s="0" t="s">
        <v>544</v>
      </c>
      <c r="C275" s="75" t="n">
        <v>44648</v>
      </c>
      <c r="D275" s="0" t="s">
        <v>261</v>
      </c>
      <c r="E275" s="0" t="s">
        <v>262</v>
      </c>
    </row>
    <row r="276">
      <c r="A276" s="79" t="s">
        <v>572</v>
      </c>
      <c r="B276" s="0" t="s">
        <v>544</v>
      </c>
      <c r="C276" s="75" t="n">
        <v>44648</v>
      </c>
      <c r="D276" s="0" t="s">
        <v>261</v>
      </c>
      <c r="E276" s="0" t="s">
        <v>264</v>
      </c>
      <c r="F276" s="0" t="s">
        <v>319</v>
      </c>
    </row>
    <row r="277">
      <c r="A277" s="79" t="s">
        <v>573</v>
      </c>
      <c r="B277" s="0" t="s">
        <v>544</v>
      </c>
      <c r="C277" s="75" t="n">
        <v>44648</v>
      </c>
      <c r="D277" s="0" t="s">
        <v>261</v>
      </c>
      <c r="E277" s="0" t="s">
        <v>262</v>
      </c>
    </row>
    <row r="278">
      <c r="A278" s="79" t="s">
        <v>574</v>
      </c>
      <c r="B278" s="0" t="s">
        <v>544</v>
      </c>
      <c r="C278" s="75" t="n">
        <v>44648</v>
      </c>
      <c r="D278" s="0" t="s">
        <v>261</v>
      </c>
      <c r="E278" s="0" t="s">
        <v>262</v>
      </c>
    </row>
    <row r="279">
      <c r="A279" s="79" t="s">
        <v>575</v>
      </c>
      <c r="B279" s="0" t="s">
        <v>544</v>
      </c>
      <c r="C279" s="75" t="n">
        <v>44648</v>
      </c>
      <c r="D279" s="0" t="s">
        <v>261</v>
      </c>
      <c r="E279" s="0" t="s">
        <v>262</v>
      </c>
    </row>
    <row r="280">
      <c r="A280" s="79" t="s">
        <v>576</v>
      </c>
      <c r="B280" s="0" t="s">
        <v>544</v>
      </c>
      <c r="C280" s="75" t="n">
        <v>44648</v>
      </c>
      <c r="D280" s="0" t="s">
        <v>261</v>
      </c>
      <c r="E280" s="0" t="s">
        <v>262</v>
      </c>
    </row>
    <row r="281">
      <c r="A281" s="79" t="s">
        <v>577</v>
      </c>
      <c r="B281" s="0" t="s">
        <v>544</v>
      </c>
      <c r="C281" s="75" t="n">
        <v>44648</v>
      </c>
      <c r="D281" s="0" t="s">
        <v>261</v>
      </c>
      <c r="E281" s="0" t="s">
        <v>262</v>
      </c>
    </row>
    <row r="282">
      <c r="A282" s="79" t="s">
        <v>578</v>
      </c>
      <c r="B282" s="0" t="s">
        <v>544</v>
      </c>
      <c r="C282" s="75" t="n">
        <v>44648</v>
      </c>
      <c r="D282" s="0" t="s">
        <v>261</v>
      </c>
      <c r="E282" s="0" t="s">
        <v>262</v>
      </c>
    </row>
    <row r="283">
      <c r="A283" s="79" t="s">
        <v>579</v>
      </c>
      <c r="B283" s="0" t="s">
        <v>544</v>
      </c>
      <c r="C283" s="75" t="n">
        <v>44648</v>
      </c>
      <c r="D283" s="0" t="s">
        <v>261</v>
      </c>
      <c r="E283" s="0" t="s">
        <v>264</v>
      </c>
      <c r="F283" s="0" t="s">
        <v>292</v>
      </c>
    </row>
    <row r="284">
      <c r="A284" s="79" t="s">
        <v>580</v>
      </c>
      <c r="B284" s="0" t="s">
        <v>544</v>
      </c>
      <c r="C284" s="75" t="n">
        <v>44648</v>
      </c>
      <c r="D284" s="0" t="s">
        <v>261</v>
      </c>
      <c r="E284" s="0" t="s">
        <v>262</v>
      </c>
    </row>
    <row r="285">
      <c r="A285" s="79" t="s">
        <v>581</v>
      </c>
      <c r="B285" s="0" t="s">
        <v>544</v>
      </c>
      <c r="C285" s="75" t="n">
        <v>44648</v>
      </c>
      <c r="D285" s="0" t="s">
        <v>261</v>
      </c>
      <c r="E285" s="0" t="s">
        <v>262</v>
      </c>
    </row>
    <row r="286">
      <c r="A286" s="79" t="s">
        <v>582</v>
      </c>
      <c r="B286" s="0" t="s">
        <v>544</v>
      </c>
      <c r="C286" s="75" t="n">
        <v>44648</v>
      </c>
      <c r="D286" s="0" t="s">
        <v>261</v>
      </c>
      <c r="E286" s="0" t="s">
        <v>262</v>
      </c>
    </row>
    <row r="287">
      <c r="A287" s="79" t="s">
        <v>583</v>
      </c>
      <c r="B287" s="0" t="s">
        <v>544</v>
      </c>
      <c r="C287" s="75" t="n">
        <v>44648</v>
      </c>
      <c r="D287" s="0" t="s">
        <v>261</v>
      </c>
      <c r="E287" s="0" t="s">
        <v>264</v>
      </c>
      <c r="F287" s="0" t="s">
        <v>584</v>
      </c>
      <c r="G287" s="0" t="s">
        <v>585</v>
      </c>
    </row>
    <row r="288">
      <c r="A288" s="79" t="s">
        <v>586</v>
      </c>
      <c r="B288" s="0" t="s">
        <v>544</v>
      </c>
      <c r="C288" s="75" t="n">
        <v>44648</v>
      </c>
      <c r="D288" s="0" t="s">
        <v>261</v>
      </c>
      <c r="E288" s="0" t="s">
        <v>262</v>
      </c>
    </row>
    <row r="289">
      <c r="A289" s="79" t="s">
        <v>587</v>
      </c>
      <c r="B289" s="0" t="s">
        <v>544</v>
      </c>
      <c r="C289" s="75" t="n">
        <v>44648</v>
      </c>
      <c r="D289" s="0" t="s">
        <v>261</v>
      </c>
      <c r="E289" s="0" t="s">
        <v>262</v>
      </c>
    </row>
    <row r="290">
      <c r="A290" s="79" t="s">
        <v>588</v>
      </c>
      <c r="B290" s="0" t="s">
        <v>544</v>
      </c>
      <c r="C290" s="75" t="n">
        <v>44648</v>
      </c>
      <c r="D290" s="0" t="s">
        <v>261</v>
      </c>
      <c r="E290" s="0" t="s">
        <v>262</v>
      </c>
    </row>
    <row r="291">
      <c r="A291" s="79" t="s">
        <v>589</v>
      </c>
      <c r="B291" s="0" t="s">
        <v>544</v>
      </c>
      <c r="C291" s="75" t="n">
        <v>44648</v>
      </c>
      <c r="D291" s="0" t="s">
        <v>261</v>
      </c>
      <c r="E291" s="0" t="s">
        <v>264</v>
      </c>
      <c r="F291" s="0" t="s">
        <v>520</v>
      </c>
    </row>
    <row r="292">
      <c r="A292" s="79" t="s">
        <v>590</v>
      </c>
      <c r="B292" s="0" t="s">
        <v>544</v>
      </c>
      <c r="C292" s="75" t="n">
        <v>44648</v>
      </c>
      <c r="D292" s="0" t="s">
        <v>261</v>
      </c>
      <c r="E292" s="0" t="s">
        <v>262</v>
      </c>
    </row>
    <row r="293">
      <c r="A293" s="79" t="s">
        <v>591</v>
      </c>
      <c r="B293" s="0" t="s">
        <v>544</v>
      </c>
      <c r="C293" s="75" t="n">
        <v>44648</v>
      </c>
      <c r="D293" s="0" t="s">
        <v>261</v>
      </c>
      <c r="E293" s="0" t="s">
        <v>264</v>
      </c>
      <c r="F293" s="0" t="s">
        <v>592</v>
      </c>
    </row>
    <row r="294">
      <c r="A294" s="79" t="s">
        <v>593</v>
      </c>
      <c r="B294" s="0" t="s">
        <v>544</v>
      </c>
      <c r="C294" s="75" t="n">
        <v>44648</v>
      </c>
      <c r="D294" s="0" t="s">
        <v>261</v>
      </c>
      <c r="E294" s="0" t="s">
        <v>262</v>
      </c>
    </row>
    <row r="295">
      <c r="A295" s="79" t="s">
        <v>594</v>
      </c>
      <c r="B295" s="0" t="s">
        <v>544</v>
      </c>
      <c r="C295" s="75" t="n">
        <v>44648</v>
      </c>
      <c r="D295" s="0" t="s">
        <v>261</v>
      </c>
      <c r="E295" s="0" t="s">
        <v>264</v>
      </c>
      <c r="F295" s="0" t="s">
        <v>292</v>
      </c>
    </row>
    <row r="296">
      <c r="A296" s="79" t="s">
        <v>595</v>
      </c>
      <c r="B296" s="0" t="s">
        <v>544</v>
      </c>
      <c r="C296" s="75" t="n">
        <v>44648</v>
      </c>
      <c r="D296" s="0" t="s">
        <v>261</v>
      </c>
      <c r="E296" s="0" t="s">
        <v>262</v>
      </c>
    </row>
    <row r="297">
      <c r="A297" s="79" t="s">
        <v>596</v>
      </c>
      <c r="B297" s="0" t="s">
        <v>544</v>
      </c>
      <c r="D297" s="0" t="s">
        <v>261</v>
      </c>
      <c r="E297" s="0" t="s">
        <v>262</v>
      </c>
    </row>
    <row r="298">
      <c r="A298" s="79" t="s">
        <v>597</v>
      </c>
      <c r="B298" s="0" t="s">
        <v>544</v>
      </c>
      <c r="C298" s="75" t="n">
        <v>44648</v>
      </c>
      <c r="D298" s="0" t="s">
        <v>261</v>
      </c>
      <c r="E298" s="0" t="s">
        <v>264</v>
      </c>
      <c r="F298" s="0" t="s">
        <v>592</v>
      </c>
    </row>
    <row r="299">
      <c r="A299" s="79" t="s">
        <v>598</v>
      </c>
      <c r="B299" s="0" t="s">
        <v>544</v>
      </c>
      <c r="C299" s="75" t="n">
        <v>44648</v>
      </c>
      <c r="D299" s="0" t="s">
        <v>261</v>
      </c>
      <c r="E299" s="0" t="s">
        <v>264</v>
      </c>
      <c r="F299" s="0" t="s">
        <v>292</v>
      </c>
    </row>
    <row r="300">
      <c r="A300" s="79" t="s">
        <v>599</v>
      </c>
      <c r="B300" s="0" t="s">
        <v>544</v>
      </c>
      <c r="C300" s="75" t="n">
        <v>44648</v>
      </c>
      <c r="D300" s="0" t="s">
        <v>261</v>
      </c>
      <c r="E300" s="0" t="s">
        <v>264</v>
      </c>
      <c r="F300" s="0" t="s">
        <v>292</v>
      </c>
    </row>
    <row r="301">
      <c r="A301" s="79" t="s">
        <v>600</v>
      </c>
      <c r="B301" s="0" t="s">
        <v>544</v>
      </c>
      <c r="C301" s="75" t="n">
        <v>44648</v>
      </c>
      <c r="D301" s="0" t="s">
        <v>261</v>
      </c>
      <c r="E301" s="0" t="s">
        <v>264</v>
      </c>
      <c r="F301" s="0" t="s">
        <v>292</v>
      </c>
    </row>
    <row r="302">
      <c r="A302" s="79" t="s">
        <v>601</v>
      </c>
      <c r="B302" s="0" t="s">
        <v>544</v>
      </c>
      <c r="C302" s="75" t="n">
        <v>44648</v>
      </c>
      <c r="D302" s="0" t="s">
        <v>261</v>
      </c>
      <c r="E302" s="0" t="s">
        <v>264</v>
      </c>
      <c r="F302" s="0" t="s">
        <v>602</v>
      </c>
    </row>
    <row r="303">
      <c r="A303" s="79" t="s">
        <v>603</v>
      </c>
      <c r="B303" s="0" t="s">
        <v>544</v>
      </c>
      <c r="C303" s="75" t="n">
        <v>44648</v>
      </c>
      <c r="D303" s="0" t="s">
        <v>261</v>
      </c>
    </row>
    <row r="304">
      <c r="A304" s="79" t="s">
        <v>604</v>
      </c>
      <c r="B304" s="0" t="s">
        <v>544</v>
      </c>
      <c r="C304" s="75" t="n">
        <v>44648</v>
      </c>
      <c r="D304" s="0" t="s">
        <v>261</v>
      </c>
    </row>
    <row r="305">
      <c r="A305" s="79" t="s">
        <v>605</v>
      </c>
      <c r="B305" s="0" t="s">
        <v>544</v>
      </c>
      <c r="C305" s="75" t="n">
        <v>44648</v>
      </c>
      <c r="D305" s="0" t="s">
        <v>261</v>
      </c>
    </row>
    <row r="306">
      <c r="A306" s="79" t="s">
        <v>606</v>
      </c>
      <c r="B306" s="0" t="s">
        <v>544</v>
      </c>
      <c r="C306" s="75" t="n">
        <v>44648</v>
      </c>
      <c r="D306" s="0" t="s">
        <v>261</v>
      </c>
      <c r="E306" s="0" t="s">
        <v>264</v>
      </c>
      <c r="F306" s="0" t="s">
        <v>607</v>
      </c>
    </row>
    <row r="307">
      <c r="A307" s="79" t="s">
        <v>608</v>
      </c>
      <c r="B307" s="0" t="s">
        <v>544</v>
      </c>
      <c r="C307" s="75" t="n">
        <v>44648</v>
      </c>
      <c r="D307" s="0" t="s">
        <v>261</v>
      </c>
    </row>
    <row r="308">
      <c r="A308" s="79" t="s">
        <v>609</v>
      </c>
      <c r="B308" s="0" t="s">
        <v>544</v>
      </c>
      <c r="C308" s="75" t="n">
        <v>44648</v>
      </c>
      <c r="D308" s="0" t="s">
        <v>261</v>
      </c>
    </row>
    <row r="309">
      <c r="A309" s="79" t="s">
        <v>610</v>
      </c>
      <c r="B309" s="0" t="s">
        <v>544</v>
      </c>
      <c r="C309" s="75" t="n">
        <v>44648</v>
      </c>
      <c r="D309" s="0" t="s">
        <v>261</v>
      </c>
    </row>
    <row r="310">
      <c r="A310" s="79" t="s">
        <v>611</v>
      </c>
      <c r="B310" s="0" t="s">
        <v>544</v>
      </c>
      <c r="C310" s="75" t="n">
        <v>44648</v>
      </c>
      <c r="D310" s="0" t="s">
        <v>261</v>
      </c>
    </row>
    <row r="311">
      <c r="A311" s="79" t="s">
        <v>612</v>
      </c>
      <c r="B311" s="0" t="s">
        <v>544</v>
      </c>
      <c r="C311" s="75" t="n">
        <v>44648</v>
      </c>
      <c r="D311" s="0" t="s">
        <v>261</v>
      </c>
      <c r="E311" s="0" t="s">
        <v>264</v>
      </c>
      <c r="F311" s="0" t="s">
        <v>607</v>
      </c>
    </row>
    <row r="312">
      <c r="A312" s="79" t="s">
        <v>613</v>
      </c>
      <c r="B312" s="0" t="s">
        <v>544</v>
      </c>
      <c r="C312" s="75" t="n">
        <v>44648</v>
      </c>
      <c r="D312" s="0" t="s">
        <v>261</v>
      </c>
      <c r="E312" s="0" t="s">
        <v>264</v>
      </c>
      <c r="F312" s="0" t="s">
        <v>607</v>
      </c>
    </row>
    <row r="313">
      <c r="A313" s="79" t="s">
        <v>614</v>
      </c>
      <c r="B313" s="0" t="s">
        <v>544</v>
      </c>
      <c r="C313" s="75" t="n">
        <v>44648</v>
      </c>
      <c r="D313" s="0" t="s">
        <v>261</v>
      </c>
      <c r="E313" s="0" t="s">
        <v>264</v>
      </c>
      <c r="F313" s="0" t="s">
        <v>607</v>
      </c>
    </row>
    <row r="314">
      <c r="A314" s="79" t="s">
        <v>615</v>
      </c>
      <c r="B314" s="0" t="s">
        <v>544</v>
      </c>
      <c r="C314" s="75" t="n">
        <v>44648</v>
      </c>
      <c r="D314" s="0" t="s">
        <v>261</v>
      </c>
      <c r="E314" s="0" t="s">
        <v>264</v>
      </c>
      <c r="F314" s="0" t="s">
        <v>607</v>
      </c>
    </row>
    <row r="315">
      <c r="A315" s="79" t="s">
        <v>616</v>
      </c>
      <c r="B315" s="0" t="s">
        <v>544</v>
      </c>
      <c r="C315" s="75" t="n">
        <v>44648</v>
      </c>
      <c r="D315" s="0" t="s">
        <v>261</v>
      </c>
      <c r="E315" s="0" t="s">
        <v>262</v>
      </c>
    </row>
    <row r="316">
      <c r="A316" s="79" t="s">
        <v>617</v>
      </c>
      <c r="B316" s="0" t="s">
        <v>544</v>
      </c>
      <c r="C316" s="75" t="n">
        <v>44648</v>
      </c>
      <c r="D316" s="0" t="s">
        <v>261</v>
      </c>
      <c r="E316" s="0" t="s">
        <v>262</v>
      </c>
    </row>
    <row r="317">
      <c r="A317" s="79" t="s">
        <v>618</v>
      </c>
      <c r="B317" s="0" t="s">
        <v>544</v>
      </c>
      <c r="C317" s="75" t="n">
        <v>44648</v>
      </c>
      <c r="D317" s="0" t="s">
        <v>261</v>
      </c>
      <c r="E317" s="0" t="s">
        <v>262</v>
      </c>
    </row>
    <row r="318">
      <c r="A318" s="79" t="s">
        <v>619</v>
      </c>
      <c r="B318" s="0" t="s">
        <v>544</v>
      </c>
      <c r="C318" s="75" t="n">
        <v>44648</v>
      </c>
      <c r="D318" s="0" t="s">
        <v>261</v>
      </c>
      <c r="E318" s="0" t="s">
        <v>262</v>
      </c>
    </row>
    <row r="319">
      <c r="A319" s="79" t="s">
        <v>620</v>
      </c>
      <c r="B319" s="0" t="s">
        <v>544</v>
      </c>
      <c r="C319" s="75" t="n">
        <v>44648</v>
      </c>
      <c r="D319" s="0" t="s">
        <v>261</v>
      </c>
      <c r="E319" s="0" t="s">
        <v>262</v>
      </c>
    </row>
    <row r="320">
      <c r="A320" s="79" t="s">
        <v>621</v>
      </c>
      <c r="B320" s="0" t="s">
        <v>544</v>
      </c>
      <c r="C320" s="75" t="n">
        <v>44648</v>
      </c>
      <c r="D320" s="0" t="s">
        <v>261</v>
      </c>
      <c r="E320" s="0" t="s">
        <v>264</v>
      </c>
      <c r="F320" s="0" t="s">
        <v>489</v>
      </c>
    </row>
    <row r="321">
      <c r="A321" s="79" t="s">
        <v>622</v>
      </c>
      <c r="B321" s="0" t="s">
        <v>544</v>
      </c>
      <c r="C321" s="75" t="n">
        <v>44648</v>
      </c>
      <c r="D321" s="0" t="s">
        <v>261</v>
      </c>
      <c r="E321" s="0" t="s">
        <v>262</v>
      </c>
    </row>
    <row r="322">
      <c r="A322" s="79" t="s">
        <v>623</v>
      </c>
      <c r="B322" s="0" t="s">
        <v>544</v>
      </c>
      <c r="C322" s="75" t="n">
        <v>44648</v>
      </c>
      <c r="D322" s="0" t="s">
        <v>261</v>
      </c>
      <c r="E322" s="0" t="s">
        <v>262</v>
      </c>
    </row>
    <row r="323">
      <c r="A323" s="79" t="s">
        <v>624</v>
      </c>
      <c r="B323" s="0" t="s">
        <v>544</v>
      </c>
      <c r="C323" s="75" t="n">
        <v>44648</v>
      </c>
      <c r="D323" s="0" t="s">
        <v>261</v>
      </c>
      <c r="E323" s="0" t="s">
        <v>264</v>
      </c>
      <c r="F323" s="0" t="s">
        <v>607</v>
      </c>
    </row>
    <row r="324">
      <c r="A324" s="79" t="s">
        <v>625</v>
      </c>
      <c r="B324" s="0" t="s">
        <v>544</v>
      </c>
      <c r="C324" s="75" t="n">
        <v>44648</v>
      </c>
      <c r="D324" s="0" t="s">
        <v>261</v>
      </c>
      <c r="E324" s="0" t="s">
        <v>264</v>
      </c>
      <c r="F324" s="0" t="s">
        <v>607</v>
      </c>
    </row>
    <row r="325">
      <c r="A325" s="79" t="s">
        <v>626</v>
      </c>
      <c r="B325" s="0" t="s">
        <v>544</v>
      </c>
      <c r="C325" s="75" t="n">
        <v>44648</v>
      </c>
      <c r="D325" s="0" t="s">
        <v>261</v>
      </c>
      <c r="E325" s="0" t="s">
        <v>264</v>
      </c>
      <c r="F325" s="0" t="s">
        <v>627</v>
      </c>
    </row>
    <row r="326">
      <c r="A326" s="79" t="s">
        <v>628</v>
      </c>
      <c r="B326" s="0" t="s">
        <v>544</v>
      </c>
      <c r="C326" s="75" t="n">
        <v>44648</v>
      </c>
      <c r="D326" s="0" t="s">
        <v>261</v>
      </c>
      <c r="E326" s="0" t="s">
        <v>264</v>
      </c>
      <c r="F326" s="0" t="s">
        <v>607</v>
      </c>
    </row>
    <row r="327">
      <c r="A327" s="79" t="s">
        <v>629</v>
      </c>
      <c r="B327" s="0" t="s">
        <v>544</v>
      </c>
      <c r="C327" s="75" t="n">
        <v>44648</v>
      </c>
      <c r="D327" s="0" t="s">
        <v>261</v>
      </c>
      <c r="E327" s="0" t="s">
        <v>264</v>
      </c>
      <c r="F327" s="0" t="s">
        <v>607</v>
      </c>
    </row>
    <row r="328">
      <c r="A328" s="79" t="s">
        <v>630</v>
      </c>
      <c r="B328" s="0" t="s">
        <v>544</v>
      </c>
      <c r="C328" s="75" t="n">
        <v>44648</v>
      </c>
      <c r="D328" s="0" t="s">
        <v>261</v>
      </c>
      <c r="E328" s="0" t="s">
        <v>264</v>
      </c>
      <c r="F328" s="0" t="s">
        <v>607</v>
      </c>
    </row>
    <row r="329">
      <c r="A329" s="79" t="s">
        <v>631</v>
      </c>
      <c r="B329" s="0" t="s">
        <v>544</v>
      </c>
      <c r="C329" s="75" t="n">
        <v>44648</v>
      </c>
      <c r="D329" s="0" t="s">
        <v>261</v>
      </c>
      <c r="E329" s="0" t="s">
        <v>264</v>
      </c>
      <c r="F329" s="0" t="s">
        <v>607</v>
      </c>
    </row>
    <row r="330">
      <c r="A330" s="79" t="s">
        <v>632</v>
      </c>
      <c r="B330" s="0" t="s">
        <v>544</v>
      </c>
      <c r="C330" s="75" t="n">
        <v>44648</v>
      </c>
      <c r="D330" s="0" t="s">
        <v>261</v>
      </c>
      <c r="E330" s="0" t="s">
        <v>264</v>
      </c>
      <c r="F330" s="0" t="s">
        <v>607</v>
      </c>
    </row>
    <row r="331">
      <c r="A331" s="79" t="s">
        <v>633</v>
      </c>
      <c r="B331" s="0" t="s">
        <v>544</v>
      </c>
      <c r="C331" s="75" t="n">
        <v>44648</v>
      </c>
      <c r="D331" s="0" t="s">
        <v>261</v>
      </c>
      <c r="E331" s="0" t="s">
        <v>264</v>
      </c>
      <c r="F331" s="0" t="s">
        <v>607</v>
      </c>
    </row>
    <row r="332">
      <c r="A332" s="79" t="s">
        <v>634</v>
      </c>
      <c r="B332" s="0" t="s">
        <v>544</v>
      </c>
      <c r="C332" s="75" t="n">
        <v>44648</v>
      </c>
      <c r="D332" s="0" t="s">
        <v>261</v>
      </c>
      <c r="E332" s="0" t="s">
        <v>264</v>
      </c>
      <c r="F332" s="0" t="s">
        <v>607</v>
      </c>
    </row>
    <row r="333">
      <c r="A333" s="79" t="s">
        <v>635</v>
      </c>
      <c r="B333" s="0" t="s">
        <v>544</v>
      </c>
      <c r="C333" s="75" t="n">
        <v>44648</v>
      </c>
      <c r="D333" s="0" t="s">
        <v>261</v>
      </c>
      <c r="E333" s="0" t="s">
        <v>264</v>
      </c>
      <c r="F333" s="0" t="s">
        <v>607</v>
      </c>
    </row>
    <row r="334">
      <c r="A334" s="79" t="s">
        <v>636</v>
      </c>
      <c r="B334" s="0" t="s">
        <v>544</v>
      </c>
      <c r="C334" s="75" t="n">
        <v>44648</v>
      </c>
      <c r="D334" s="0" t="s">
        <v>261</v>
      </c>
      <c r="E334" s="0" t="s">
        <v>264</v>
      </c>
      <c r="F334" s="0" t="s">
        <v>607</v>
      </c>
    </row>
    <row r="335">
      <c r="A335" s="79" t="s">
        <v>637</v>
      </c>
      <c r="B335" s="0" t="s">
        <v>544</v>
      </c>
      <c r="C335" s="75" t="n">
        <v>44648</v>
      </c>
      <c r="D335" s="0" t="s">
        <v>261</v>
      </c>
      <c r="E335" s="0" t="s">
        <v>264</v>
      </c>
      <c r="F335" s="0" t="s">
        <v>607</v>
      </c>
    </row>
    <row r="336">
      <c r="A336" s="79" t="s">
        <v>638</v>
      </c>
      <c r="B336" s="0" t="s">
        <v>544</v>
      </c>
      <c r="C336" s="75" t="n">
        <v>44648</v>
      </c>
      <c r="D336" s="0" t="s">
        <v>261</v>
      </c>
      <c r="E336" s="0" t="s">
        <v>264</v>
      </c>
      <c r="F336" s="0" t="s">
        <v>607</v>
      </c>
    </row>
    <row r="337">
      <c r="A337" s="79" t="s">
        <v>639</v>
      </c>
      <c r="B337" s="0" t="s">
        <v>544</v>
      </c>
      <c r="C337" s="75" t="n">
        <v>44648</v>
      </c>
      <c r="D337" s="0" t="s">
        <v>261</v>
      </c>
      <c r="E337" s="0" t="s">
        <v>264</v>
      </c>
      <c r="F337" s="0" t="s">
        <v>607</v>
      </c>
    </row>
    <row r="338">
      <c r="A338" s="79" t="s">
        <v>640</v>
      </c>
      <c r="B338" s="0" t="s">
        <v>544</v>
      </c>
      <c r="C338" s="75" t="n">
        <v>44648</v>
      </c>
      <c r="D338" s="0" t="s">
        <v>261</v>
      </c>
      <c r="E338" s="0" t="s">
        <v>264</v>
      </c>
      <c r="F338" s="0" t="s">
        <v>641</v>
      </c>
    </row>
    <row r="339">
      <c r="A339" s="79" t="s">
        <v>642</v>
      </c>
      <c r="B339" s="0" t="s">
        <v>544</v>
      </c>
      <c r="C339" s="75" t="n">
        <v>44648</v>
      </c>
      <c r="D339" s="0" t="s">
        <v>261</v>
      </c>
      <c r="E339" s="0" t="s">
        <v>264</v>
      </c>
      <c r="F339" s="0" t="s">
        <v>607</v>
      </c>
    </row>
    <row r="340">
      <c r="A340" s="79" t="s">
        <v>643</v>
      </c>
      <c r="B340" s="0" t="s">
        <v>544</v>
      </c>
      <c r="C340" s="75" t="n">
        <v>44648</v>
      </c>
      <c r="D340" s="0" t="s">
        <v>261</v>
      </c>
      <c r="E340" s="0" t="s">
        <v>264</v>
      </c>
      <c r="F340" s="0" t="s">
        <v>607</v>
      </c>
    </row>
    <row r="341">
      <c r="A341" s="79" t="s">
        <v>644</v>
      </c>
      <c r="B341" s="0" t="s">
        <v>544</v>
      </c>
      <c r="C341" s="75" t="n">
        <v>44648</v>
      </c>
      <c r="D341" s="0" t="s">
        <v>261</v>
      </c>
      <c r="E341" s="0" t="s">
        <v>264</v>
      </c>
      <c r="F341" s="0" t="s">
        <v>607</v>
      </c>
    </row>
    <row r="342">
      <c r="A342" s="79" t="s">
        <v>645</v>
      </c>
      <c r="B342" s="0" t="s">
        <v>544</v>
      </c>
      <c r="C342" s="75" t="n">
        <v>44648</v>
      </c>
      <c r="D342" s="0" t="s">
        <v>261</v>
      </c>
      <c r="E342" s="0" t="s">
        <v>264</v>
      </c>
      <c r="F342" s="0" t="s">
        <v>607</v>
      </c>
    </row>
    <row r="343">
      <c r="A343" s="79" t="s">
        <v>646</v>
      </c>
      <c r="B343" s="0" t="s">
        <v>544</v>
      </c>
      <c r="C343" s="75" t="n">
        <v>44648</v>
      </c>
      <c r="D343" s="0" t="s">
        <v>261</v>
      </c>
      <c r="E343" s="0" t="s">
        <v>264</v>
      </c>
      <c r="F343" s="0" t="s">
        <v>607</v>
      </c>
    </row>
    <row r="344">
      <c r="A344" s="79" t="s">
        <v>647</v>
      </c>
      <c r="B344" s="0" t="s">
        <v>544</v>
      </c>
      <c r="C344" s="75" t="n">
        <v>44648</v>
      </c>
      <c r="D344" s="0" t="s">
        <v>261</v>
      </c>
      <c r="E344" s="0" t="s">
        <v>264</v>
      </c>
      <c r="F344" s="0" t="s">
        <v>607</v>
      </c>
    </row>
    <row r="345">
      <c r="A345" s="79" t="s">
        <v>648</v>
      </c>
      <c r="B345" s="0" t="s">
        <v>544</v>
      </c>
      <c r="C345" s="75" t="n">
        <v>44648</v>
      </c>
      <c r="D345" s="0" t="s">
        <v>261</v>
      </c>
      <c r="E345" s="0" t="s">
        <v>264</v>
      </c>
      <c r="F345" s="0" t="s">
        <v>649</v>
      </c>
    </row>
    <row r="346">
      <c r="A346" s="79" t="s">
        <v>650</v>
      </c>
      <c r="B346" s="0" t="s">
        <v>544</v>
      </c>
      <c r="C346" s="75" t="n">
        <v>44648</v>
      </c>
      <c r="D346" s="0" t="s">
        <v>261</v>
      </c>
      <c r="E346" s="0" t="s">
        <v>264</v>
      </c>
      <c r="F346" s="0" t="s">
        <v>607</v>
      </c>
    </row>
    <row r="347">
      <c r="A347" s="79" t="s">
        <v>651</v>
      </c>
      <c r="B347" s="0" t="s">
        <v>544</v>
      </c>
      <c r="C347" s="75" t="n">
        <v>44648</v>
      </c>
      <c r="D347" s="0" t="s">
        <v>261</v>
      </c>
      <c r="E347" s="0" t="s">
        <v>264</v>
      </c>
      <c r="F347" s="0" t="s">
        <v>607</v>
      </c>
    </row>
    <row r="348">
      <c r="A348" s="79" t="s">
        <v>652</v>
      </c>
      <c r="B348" s="0" t="s">
        <v>544</v>
      </c>
      <c r="C348" s="75" t="n">
        <v>44648</v>
      </c>
      <c r="D348" s="0" t="s">
        <v>261</v>
      </c>
      <c r="E348" s="0" t="s">
        <v>264</v>
      </c>
      <c r="F348" s="0" t="s">
        <v>649</v>
      </c>
    </row>
    <row r="349">
      <c r="A349" s="79" t="s">
        <v>653</v>
      </c>
      <c r="B349" s="0" t="s">
        <v>544</v>
      </c>
      <c r="C349" s="75" t="n">
        <v>44648</v>
      </c>
      <c r="D349" s="0" t="s">
        <v>261</v>
      </c>
      <c r="E349" s="0" t="s">
        <v>264</v>
      </c>
      <c r="F349" s="0" t="s">
        <v>607</v>
      </c>
    </row>
    <row r="350">
      <c r="A350" s="79" t="s">
        <v>654</v>
      </c>
      <c r="B350" s="0" t="s">
        <v>544</v>
      </c>
      <c r="C350" s="75" t="n">
        <v>44648</v>
      </c>
      <c r="D350" s="0" t="s">
        <v>261</v>
      </c>
      <c r="E350" s="0" t="s">
        <v>264</v>
      </c>
      <c r="F350" s="0" t="s">
        <v>607</v>
      </c>
    </row>
    <row r="351">
      <c r="A351" s="79" t="s">
        <v>655</v>
      </c>
      <c r="B351" s="0" t="s">
        <v>544</v>
      </c>
      <c r="C351" s="75" t="n">
        <v>44648</v>
      </c>
      <c r="D351" s="0" t="s">
        <v>261</v>
      </c>
      <c r="E351" s="0" t="s">
        <v>264</v>
      </c>
      <c r="F351" s="0" t="s">
        <v>607</v>
      </c>
    </row>
    <row r="352">
      <c r="A352" s="79" t="s">
        <v>656</v>
      </c>
      <c r="B352" s="0" t="s">
        <v>544</v>
      </c>
      <c r="C352" s="75" t="n">
        <v>44648</v>
      </c>
      <c r="D352" s="0" t="s">
        <v>261</v>
      </c>
      <c r="E352" s="0" t="s">
        <v>264</v>
      </c>
      <c r="F352" s="0" t="s">
        <v>607</v>
      </c>
    </row>
    <row r="353">
      <c r="A353" s="79" t="s">
        <v>657</v>
      </c>
      <c r="B353" s="0" t="s">
        <v>544</v>
      </c>
      <c r="C353" s="75" t="n">
        <v>44648</v>
      </c>
      <c r="D353" s="0" t="s">
        <v>261</v>
      </c>
      <c r="E353" s="0" t="s">
        <v>264</v>
      </c>
      <c r="F353" s="0" t="s">
        <v>607</v>
      </c>
    </row>
    <row r="354">
      <c r="A354" s="79" t="s">
        <v>658</v>
      </c>
      <c r="B354" s="0" t="s">
        <v>544</v>
      </c>
      <c r="C354" s="75" t="n">
        <v>44648</v>
      </c>
      <c r="D354" s="0" t="s">
        <v>261</v>
      </c>
      <c r="E354" s="0" t="s">
        <v>264</v>
      </c>
      <c r="F354" s="0" t="s">
        <v>607</v>
      </c>
    </row>
    <row r="355">
      <c r="A355" s="79" t="s">
        <v>659</v>
      </c>
      <c r="B355" s="0" t="s">
        <v>544</v>
      </c>
      <c r="C355" s="75" t="n">
        <v>44648</v>
      </c>
      <c r="D355" s="0" t="s">
        <v>261</v>
      </c>
      <c r="E355" s="0" t="s">
        <v>264</v>
      </c>
      <c r="F355" s="0" t="s">
        <v>607</v>
      </c>
    </row>
    <row r="356">
      <c r="A356" s="79" t="s">
        <v>660</v>
      </c>
      <c r="B356" s="0" t="s">
        <v>544</v>
      </c>
      <c r="C356" s="75" t="n">
        <v>44648</v>
      </c>
      <c r="D356" s="0" t="s">
        <v>261</v>
      </c>
      <c r="E356" s="0" t="s">
        <v>264</v>
      </c>
      <c r="F356" s="0" t="s">
        <v>607</v>
      </c>
    </row>
    <row r="357">
      <c r="A357" s="79" t="s">
        <v>661</v>
      </c>
      <c r="B357" s="0" t="s">
        <v>544</v>
      </c>
      <c r="C357" s="75" t="n">
        <v>44648</v>
      </c>
      <c r="D357" s="0" t="s">
        <v>261</v>
      </c>
      <c r="E357" s="0" t="s">
        <v>264</v>
      </c>
      <c r="F357" s="0" t="s">
        <v>649</v>
      </c>
    </row>
    <row r="358">
      <c r="A358" s="79" t="s">
        <v>662</v>
      </c>
      <c r="B358" s="0" t="s">
        <v>544</v>
      </c>
      <c r="C358" s="75" t="n">
        <v>44648</v>
      </c>
      <c r="D358" s="0" t="s">
        <v>261</v>
      </c>
      <c r="E358" s="0" t="s">
        <v>264</v>
      </c>
      <c r="F358" s="0" t="s">
        <v>663</v>
      </c>
    </row>
    <row r="359">
      <c r="A359" s="79" t="s">
        <v>664</v>
      </c>
      <c r="B359" s="0" t="s">
        <v>544</v>
      </c>
      <c r="C359" s="75" t="n">
        <v>44648</v>
      </c>
      <c r="D359" s="0" t="s">
        <v>261</v>
      </c>
      <c r="E359" s="0" t="s">
        <v>266</v>
      </c>
      <c r="F359" s="0" t="s">
        <v>641</v>
      </c>
    </row>
    <row r="360">
      <c r="A360" s="79" t="s">
        <v>665</v>
      </c>
      <c r="B360" s="0" t="s">
        <v>544</v>
      </c>
      <c r="C360" s="75" t="n">
        <v>44648</v>
      </c>
      <c r="D360" s="0" t="s">
        <v>261</v>
      </c>
      <c r="E360" s="0" t="s">
        <v>264</v>
      </c>
      <c r="F360" s="0" t="s">
        <v>607</v>
      </c>
    </row>
    <row r="361">
      <c r="A361" s="79" t="s">
        <v>666</v>
      </c>
      <c r="B361" s="0" t="s">
        <v>544</v>
      </c>
      <c r="C361" s="75" t="n">
        <v>44648</v>
      </c>
      <c r="D361" s="0" t="s">
        <v>261</v>
      </c>
      <c r="E361" s="0" t="s">
        <v>264</v>
      </c>
      <c r="F361" s="0" t="s">
        <v>607</v>
      </c>
    </row>
    <row r="362">
      <c r="A362" s="79" t="s">
        <v>667</v>
      </c>
      <c r="B362" s="0" t="s">
        <v>544</v>
      </c>
      <c r="C362" s="75" t="n">
        <v>44648</v>
      </c>
      <c r="D362" s="0" t="s">
        <v>261</v>
      </c>
      <c r="E362" s="0" t="s">
        <v>264</v>
      </c>
      <c r="F362" s="0" t="s">
        <v>607</v>
      </c>
    </row>
    <row r="363">
      <c r="A363" s="79" t="s">
        <v>668</v>
      </c>
      <c r="B363" s="0" t="s">
        <v>544</v>
      </c>
      <c r="C363" s="75" t="n">
        <v>44648</v>
      </c>
      <c r="D363" s="0" t="s">
        <v>261</v>
      </c>
      <c r="E363" s="0" t="s">
        <v>264</v>
      </c>
      <c r="F363" s="0" t="s">
        <v>607</v>
      </c>
    </row>
    <row r="364">
      <c r="A364" s="79" t="s">
        <v>669</v>
      </c>
      <c r="B364" s="0" t="s">
        <v>544</v>
      </c>
      <c r="C364" s="75" t="n">
        <v>44648</v>
      </c>
      <c r="D364" s="0" t="s">
        <v>261</v>
      </c>
      <c r="E364" s="0" t="s">
        <v>264</v>
      </c>
      <c r="F364" s="0" t="s">
        <v>649</v>
      </c>
    </row>
    <row r="365">
      <c r="A365" s="79" t="s">
        <v>670</v>
      </c>
      <c r="B365" s="0" t="s">
        <v>544</v>
      </c>
      <c r="C365" s="75" t="n">
        <v>44648</v>
      </c>
      <c r="D365" s="0" t="s">
        <v>261</v>
      </c>
      <c r="E365" s="0" t="s">
        <v>264</v>
      </c>
      <c r="F365" s="0" t="s">
        <v>607</v>
      </c>
    </row>
    <row r="366">
      <c r="A366" s="79" t="s">
        <v>671</v>
      </c>
      <c r="B366" s="0" t="s">
        <v>544</v>
      </c>
      <c r="C366" s="75" t="n">
        <v>44648</v>
      </c>
      <c r="D366" s="0" t="s">
        <v>261</v>
      </c>
      <c r="E366" s="0" t="s">
        <v>264</v>
      </c>
      <c r="F366" s="0" t="s">
        <v>672</v>
      </c>
    </row>
    <row r="367">
      <c r="A367" s="79" t="s">
        <v>673</v>
      </c>
      <c r="B367" s="0" t="s">
        <v>544</v>
      </c>
      <c r="C367" s="75" t="n">
        <v>44648</v>
      </c>
      <c r="D367" s="0" t="s">
        <v>261</v>
      </c>
      <c r="E367" s="0" t="s">
        <v>264</v>
      </c>
      <c r="F367" s="0" t="s">
        <v>672</v>
      </c>
    </row>
    <row r="368">
      <c r="A368" s="79" t="s">
        <v>674</v>
      </c>
      <c r="B368" s="0" t="s">
        <v>544</v>
      </c>
      <c r="C368" s="75" t="n">
        <v>44648</v>
      </c>
      <c r="D368" s="0" t="s">
        <v>261</v>
      </c>
      <c r="E368" s="0" t="s">
        <v>264</v>
      </c>
      <c r="F368" s="0" t="s">
        <v>607</v>
      </c>
    </row>
    <row r="369">
      <c r="A369" s="79" t="s">
        <v>675</v>
      </c>
      <c r="B369" s="0" t="s">
        <v>544</v>
      </c>
      <c r="C369" s="75" t="n">
        <v>44648</v>
      </c>
      <c r="D369" s="0" t="s">
        <v>261</v>
      </c>
      <c r="E369" s="0" t="s">
        <v>264</v>
      </c>
      <c r="F369" s="0" t="s">
        <v>649</v>
      </c>
    </row>
    <row r="370">
      <c r="A370" s="79" t="s">
        <v>676</v>
      </c>
      <c r="B370" s="0" t="s">
        <v>544</v>
      </c>
      <c r="C370" s="75" t="n">
        <v>44648</v>
      </c>
      <c r="D370" s="0" t="s">
        <v>261</v>
      </c>
      <c r="E370" s="0" t="s">
        <v>264</v>
      </c>
      <c r="F370" s="0" t="s">
        <v>607</v>
      </c>
    </row>
    <row r="371">
      <c r="A371" s="79" t="s">
        <v>677</v>
      </c>
      <c r="B371" s="0" t="s">
        <v>544</v>
      </c>
      <c r="C371" s="75" t="n">
        <v>44648</v>
      </c>
      <c r="D371" s="0" t="s">
        <v>261</v>
      </c>
      <c r="E371" s="0" t="s">
        <v>264</v>
      </c>
      <c r="F371" s="0" t="s">
        <v>607</v>
      </c>
    </row>
    <row r="372">
      <c r="A372" s="79" t="s">
        <v>678</v>
      </c>
      <c r="B372" s="0" t="s">
        <v>544</v>
      </c>
      <c r="C372" s="75" t="n">
        <v>44648</v>
      </c>
      <c r="D372" s="0" t="s">
        <v>261</v>
      </c>
      <c r="E372" s="0" t="s">
        <v>264</v>
      </c>
      <c r="F372" s="0" t="s">
        <v>607</v>
      </c>
    </row>
    <row r="373">
      <c r="A373" s="79" t="s">
        <v>679</v>
      </c>
      <c r="B373" s="0" t="s">
        <v>544</v>
      </c>
      <c r="C373" s="75" t="n">
        <v>44648</v>
      </c>
      <c r="D373" s="0" t="s">
        <v>261</v>
      </c>
      <c r="E373" s="0" t="s">
        <v>264</v>
      </c>
      <c r="F373" s="0" t="s">
        <v>607</v>
      </c>
    </row>
    <row r="374">
      <c r="A374" s="79" t="s">
        <v>680</v>
      </c>
      <c r="B374" s="0" t="s">
        <v>544</v>
      </c>
      <c r="C374" s="75" t="n">
        <v>44648</v>
      </c>
      <c r="D374" s="0" t="s">
        <v>261</v>
      </c>
      <c r="E374" s="0" t="s">
        <v>264</v>
      </c>
      <c r="F374" s="0" t="s">
        <v>649</v>
      </c>
    </row>
    <row r="375">
      <c r="A375" s="79" t="s">
        <v>681</v>
      </c>
      <c r="B375" s="0" t="s">
        <v>544</v>
      </c>
      <c r="C375" s="75" t="n">
        <v>44648</v>
      </c>
      <c r="D375" s="0" t="s">
        <v>261</v>
      </c>
      <c r="E375" s="0" t="s">
        <v>264</v>
      </c>
      <c r="F375" s="0" t="s">
        <v>607</v>
      </c>
    </row>
    <row r="376">
      <c r="A376" s="79" t="s">
        <v>682</v>
      </c>
      <c r="B376" s="0" t="s">
        <v>544</v>
      </c>
      <c r="C376" s="75" t="n">
        <v>44648</v>
      </c>
      <c r="D376" s="0" t="s">
        <v>261</v>
      </c>
      <c r="E376" s="0" t="s">
        <v>264</v>
      </c>
      <c r="F376" s="0" t="s">
        <v>607</v>
      </c>
    </row>
    <row r="377">
      <c r="A377" s="79" t="s">
        <v>683</v>
      </c>
      <c r="B377" s="0" t="s">
        <v>544</v>
      </c>
      <c r="C377" s="75" t="n">
        <v>44648</v>
      </c>
      <c r="D377" s="0" t="s">
        <v>261</v>
      </c>
      <c r="E377" s="0" t="s">
        <v>264</v>
      </c>
      <c r="F377" s="0" t="s">
        <v>607</v>
      </c>
    </row>
    <row r="378">
      <c r="A378" s="79" t="s">
        <v>684</v>
      </c>
      <c r="B378" s="0" t="s">
        <v>544</v>
      </c>
      <c r="C378" s="75" t="n">
        <v>44648</v>
      </c>
      <c r="D378" s="0" t="s">
        <v>261</v>
      </c>
      <c r="E378" s="0" t="s">
        <v>264</v>
      </c>
      <c r="F378" s="0" t="s">
        <v>607</v>
      </c>
    </row>
    <row r="379">
      <c r="A379" s="79" t="s">
        <v>685</v>
      </c>
      <c r="B379" s="0" t="s">
        <v>544</v>
      </c>
      <c r="C379" s="75" t="n">
        <v>44648</v>
      </c>
      <c r="D379" s="0" t="s">
        <v>261</v>
      </c>
      <c r="E379" s="0" t="s">
        <v>264</v>
      </c>
      <c r="F379" s="0" t="s">
        <v>649</v>
      </c>
    </row>
    <row r="380">
      <c r="A380" s="79" t="s">
        <v>686</v>
      </c>
      <c r="B380" s="0" t="s">
        <v>544</v>
      </c>
      <c r="C380" s="75" t="n">
        <v>44648</v>
      </c>
      <c r="D380" s="0" t="s">
        <v>261</v>
      </c>
      <c r="E380" s="0" t="s">
        <v>264</v>
      </c>
      <c r="F380" s="0" t="s">
        <v>607</v>
      </c>
    </row>
    <row r="381">
      <c r="A381" s="79" t="s">
        <v>687</v>
      </c>
      <c r="B381" s="0" t="s">
        <v>544</v>
      </c>
      <c r="C381" s="75" t="n">
        <v>44648</v>
      </c>
      <c r="D381" s="0" t="s">
        <v>261</v>
      </c>
      <c r="E381" s="0" t="s">
        <v>264</v>
      </c>
      <c r="F381" s="0" t="s">
        <v>607</v>
      </c>
    </row>
    <row r="382">
      <c r="A382" s="79" t="s">
        <v>688</v>
      </c>
      <c r="B382" s="0" t="s">
        <v>544</v>
      </c>
      <c r="C382" s="75" t="n">
        <v>44648</v>
      </c>
      <c r="D382" s="0" t="s">
        <v>261</v>
      </c>
      <c r="E382" s="0" t="s">
        <v>264</v>
      </c>
      <c r="F382" s="0" t="s">
        <v>607</v>
      </c>
    </row>
    <row r="383">
      <c r="A383" s="79" t="s">
        <v>689</v>
      </c>
      <c r="B383" s="0" t="s">
        <v>544</v>
      </c>
      <c r="C383" s="75" t="n">
        <v>44648</v>
      </c>
      <c r="D383" s="0" t="s">
        <v>261</v>
      </c>
      <c r="E383" s="0" t="s">
        <v>264</v>
      </c>
      <c r="F383" s="0" t="s">
        <v>607</v>
      </c>
    </row>
    <row r="384">
      <c r="A384" s="79" t="s">
        <v>690</v>
      </c>
      <c r="B384" s="0" t="s">
        <v>544</v>
      </c>
      <c r="C384" s="75" t="n">
        <v>44648</v>
      </c>
      <c r="D384" s="0" t="s">
        <v>691</v>
      </c>
      <c r="E384" s="0" t="s">
        <v>264</v>
      </c>
      <c r="F384" s="0" t="s">
        <v>692</v>
      </c>
      <c r="G384" s="0" t="s">
        <v>693</v>
      </c>
    </row>
    <row r="385">
      <c r="A385" s="79" t="s">
        <v>694</v>
      </c>
      <c r="B385" s="0" t="s">
        <v>544</v>
      </c>
      <c r="C385" s="75" t="n">
        <v>44648</v>
      </c>
      <c r="D385" s="0" t="s">
        <v>691</v>
      </c>
      <c r="E385" s="0" t="s">
        <v>264</v>
      </c>
      <c r="F385" s="0" t="s">
        <v>607</v>
      </c>
    </row>
    <row r="386">
      <c r="A386" s="79" t="s">
        <v>695</v>
      </c>
      <c r="B386" s="0" t="s">
        <v>544</v>
      </c>
      <c r="C386" s="75" t="n">
        <v>44648</v>
      </c>
      <c r="D386" s="0" t="s">
        <v>691</v>
      </c>
      <c r="E386" s="0" t="s">
        <v>264</v>
      </c>
      <c r="F386" s="0" t="s">
        <v>607</v>
      </c>
    </row>
    <row r="387">
      <c r="A387" s="79" t="s">
        <v>696</v>
      </c>
      <c r="B387" s="0" t="s">
        <v>544</v>
      </c>
      <c r="C387" s="75" t="n">
        <v>44648</v>
      </c>
      <c r="D387" s="0" t="s">
        <v>691</v>
      </c>
      <c r="E387" s="0" t="s">
        <v>264</v>
      </c>
      <c r="F387" s="0" t="s">
        <v>607</v>
      </c>
    </row>
    <row r="388">
      <c r="A388" s="79" t="s">
        <v>697</v>
      </c>
      <c r="B388" s="0" t="s">
        <v>544</v>
      </c>
      <c r="C388" s="75" t="n">
        <v>44648</v>
      </c>
      <c r="D388" s="0" t="s">
        <v>691</v>
      </c>
      <c r="E388" s="0" t="s">
        <v>264</v>
      </c>
      <c r="F388" s="0" t="s">
        <v>607</v>
      </c>
    </row>
    <row r="389">
      <c r="A389" s="79" t="s">
        <v>698</v>
      </c>
      <c r="B389" s="0" t="s">
        <v>544</v>
      </c>
      <c r="C389" s="75" t="n">
        <v>44648</v>
      </c>
      <c r="D389" s="0" t="s">
        <v>691</v>
      </c>
      <c r="E389" s="0" t="s">
        <v>264</v>
      </c>
      <c r="F389" s="0" t="s">
        <v>607</v>
      </c>
    </row>
    <row r="390">
      <c r="A390" s="79" t="s">
        <v>699</v>
      </c>
      <c r="B390" s="0" t="s">
        <v>544</v>
      </c>
      <c r="C390" s="75" t="n">
        <v>44648</v>
      </c>
      <c r="D390" s="0" t="s">
        <v>691</v>
      </c>
      <c r="E390" s="0" t="s">
        <v>266</v>
      </c>
      <c r="F390" s="0" t="s">
        <v>700</v>
      </c>
    </row>
    <row r="391">
      <c r="A391" s="79" t="s">
        <v>701</v>
      </c>
      <c r="B391" s="0" t="s">
        <v>544</v>
      </c>
      <c r="C391" s="75" t="n">
        <v>44648</v>
      </c>
      <c r="D391" s="0" t="s">
        <v>691</v>
      </c>
      <c r="E391" s="0" t="s">
        <v>264</v>
      </c>
      <c r="F391" s="0" t="s">
        <v>607</v>
      </c>
    </row>
    <row r="392">
      <c r="A392" s="79" t="s">
        <v>702</v>
      </c>
      <c r="B392" s="0" t="s">
        <v>544</v>
      </c>
      <c r="C392" s="75" t="n">
        <v>44648</v>
      </c>
      <c r="D392" s="0" t="s">
        <v>691</v>
      </c>
      <c r="E392" s="0" t="s">
        <v>264</v>
      </c>
      <c r="F392" s="0" t="s">
        <v>703</v>
      </c>
      <c r="G392" s="0" t="s">
        <v>693</v>
      </c>
    </row>
    <row r="393">
      <c r="A393" s="79" t="s">
        <v>704</v>
      </c>
      <c r="B393" s="0" t="s">
        <v>544</v>
      </c>
      <c r="C393" s="75" t="n">
        <v>44648</v>
      </c>
      <c r="D393" s="0" t="s">
        <v>691</v>
      </c>
      <c r="E393" s="0" t="s">
        <v>264</v>
      </c>
      <c r="F393" s="0" t="s">
        <v>607</v>
      </c>
    </row>
    <row r="394">
      <c r="A394" s="79" t="s">
        <v>705</v>
      </c>
      <c r="B394" s="0" t="s">
        <v>544</v>
      </c>
      <c r="C394" s="75" t="n">
        <v>44648</v>
      </c>
      <c r="D394" s="0" t="s">
        <v>691</v>
      </c>
      <c r="E394" s="0" t="s">
        <v>264</v>
      </c>
      <c r="F394" s="0" t="s">
        <v>607</v>
      </c>
    </row>
    <row r="395">
      <c r="A395" s="79" t="s">
        <v>706</v>
      </c>
      <c r="B395" s="0" t="s">
        <v>544</v>
      </c>
      <c r="C395" s="75" t="n">
        <v>44648</v>
      </c>
      <c r="D395" s="0" t="s">
        <v>691</v>
      </c>
      <c r="E395" s="0" t="s">
        <v>264</v>
      </c>
      <c r="F395" s="0" t="s">
        <v>607</v>
      </c>
    </row>
    <row r="396">
      <c r="A396" s="79" t="s">
        <v>707</v>
      </c>
      <c r="B396" s="0" t="s">
        <v>544</v>
      </c>
      <c r="C396" s="75" t="n">
        <v>44648</v>
      </c>
      <c r="D396" s="0" t="s">
        <v>691</v>
      </c>
      <c r="E396" s="0" t="s">
        <v>264</v>
      </c>
      <c r="F396" s="0" t="s">
        <v>607</v>
      </c>
    </row>
    <row r="397">
      <c r="A397" s="79" t="s">
        <v>708</v>
      </c>
      <c r="B397" s="0" t="s">
        <v>544</v>
      </c>
      <c r="C397" s="75" t="n">
        <v>44648</v>
      </c>
      <c r="D397" s="0" t="s">
        <v>691</v>
      </c>
      <c r="E397" s="0" t="s">
        <v>264</v>
      </c>
      <c r="F397" s="0" t="s">
        <v>607</v>
      </c>
    </row>
    <row r="398">
      <c r="A398" s="79" t="s">
        <v>709</v>
      </c>
      <c r="B398" s="0" t="s">
        <v>544</v>
      </c>
      <c r="C398" s="75" t="n">
        <v>44648</v>
      </c>
      <c r="D398" s="0" t="s">
        <v>691</v>
      </c>
      <c r="E398" s="0" t="s">
        <v>264</v>
      </c>
      <c r="F398" s="0" t="s">
        <v>710</v>
      </c>
      <c r="G398" s="0" t="s">
        <v>693</v>
      </c>
    </row>
    <row r="399">
      <c r="A399" s="79" t="s">
        <v>711</v>
      </c>
      <c r="B399" s="0" t="s">
        <v>544</v>
      </c>
      <c r="C399" s="75" t="n">
        <v>44648</v>
      </c>
      <c r="D399" s="0" t="s">
        <v>691</v>
      </c>
      <c r="E399" s="0" t="s">
        <v>264</v>
      </c>
      <c r="F399" s="0" t="s">
        <v>607</v>
      </c>
    </row>
    <row r="400">
      <c r="A400" s="79" t="s">
        <v>712</v>
      </c>
      <c r="B400" s="0" t="s">
        <v>544</v>
      </c>
      <c r="C400" s="75" t="n">
        <v>44655</v>
      </c>
      <c r="D400" s="0" t="s">
        <v>691</v>
      </c>
      <c r="E400" s="0" t="s">
        <v>264</v>
      </c>
      <c r="F400" s="0" t="s">
        <v>607</v>
      </c>
    </row>
    <row r="401">
      <c r="A401" s="79" t="s">
        <v>713</v>
      </c>
      <c r="B401" s="0" t="s">
        <v>544</v>
      </c>
      <c r="C401" s="75" t="n">
        <v>44655</v>
      </c>
      <c r="D401" s="0" t="s">
        <v>691</v>
      </c>
      <c r="E401" s="0" t="s">
        <v>264</v>
      </c>
      <c r="F401" s="0" t="s">
        <v>607</v>
      </c>
    </row>
    <row r="402">
      <c r="A402" s="79" t="s">
        <v>714</v>
      </c>
      <c r="B402" s="0" t="s">
        <v>544</v>
      </c>
      <c r="C402" s="75" t="n">
        <v>44655</v>
      </c>
      <c r="D402" s="0" t="s">
        <v>691</v>
      </c>
      <c r="E402" s="0" t="s">
        <v>264</v>
      </c>
      <c r="F402" s="0" t="s">
        <v>641</v>
      </c>
      <c r="G402" s="0" t="s">
        <v>715</v>
      </c>
    </row>
    <row r="403">
      <c r="A403" s="79" t="s">
        <v>716</v>
      </c>
      <c r="B403" s="0" t="s">
        <v>544</v>
      </c>
      <c r="C403" s="75" t="n">
        <v>44655</v>
      </c>
      <c r="D403" s="0" t="s">
        <v>691</v>
      </c>
      <c r="E403" s="0" t="s">
        <v>264</v>
      </c>
      <c r="F403" s="0" t="s">
        <v>717</v>
      </c>
    </row>
    <row r="404">
      <c r="A404" s="79" t="s">
        <v>718</v>
      </c>
      <c r="B404" s="0" t="s">
        <v>544</v>
      </c>
      <c r="C404" s="75" t="n">
        <v>44655</v>
      </c>
      <c r="D404" s="0" t="s">
        <v>691</v>
      </c>
      <c r="E404" s="0" t="s">
        <v>264</v>
      </c>
      <c r="F404" s="0" t="s">
        <v>607</v>
      </c>
    </row>
    <row r="405">
      <c r="A405" s="79" t="s">
        <v>719</v>
      </c>
      <c r="B405" s="0" t="s">
        <v>544</v>
      </c>
      <c r="C405" s="75" t="n">
        <v>44655</v>
      </c>
      <c r="D405" s="0" t="s">
        <v>691</v>
      </c>
      <c r="E405" s="0" t="s">
        <v>264</v>
      </c>
      <c r="F405" s="0" t="s">
        <v>607</v>
      </c>
    </row>
    <row r="406">
      <c r="A406" s="79" t="s">
        <v>720</v>
      </c>
      <c r="B406" s="0" t="s">
        <v>544</v>
      </c>
      <c r="C406" s="75" t="n">
        <v>44655</v>
      </c>
      <c r="D406" s="0" t="s">
        <v>691</v>
      </c>
      <c r="E406" s="0" t="s">
        <v>264</v>
      </c>
      <c r="F406" s="0" t="s">
        <v>607</v>
      </c>
    </row>
    <row r="407">
      <c r="A407" s="79" t="s">
        <v>721</v>
      </c>
      <c r="B407" s="0" t="s">
        <v>544</v>
      </c>
      <c r="C407" s="75" t="n">
        <v>44655</v>
      </c>
      <c r="D407" s="0" t="s">
        <v>691</v>
      </c>
      <c r="E407" s="0" t="s">
        <v>264</v>
      </c>
      <c r="F407" s="0" t="s">
        <v>607</v>
      </c>
    </row>
    <row r="408">
      <c r="A408" s="79" t="s">
        <v>722</v>
      </c>
      <c r="B408" s="0" t="s">
        <v>544</v>
      </c>
      <c r="C408" s="75" t="n">
        <v>44655</v>
      </c>
      <c r="D408" s="0" t="s">
        <v>691</v>
      </c>
      <c r="E408" s="0" t="s">
        <v>264</v>
      </c>
      <c r="F408" s="0" t="s">
        <v>607</v>
      </c>
    </row>
    <row r="409">
      <c r="A409" s="79" t="s">
        <v>723</v>
      </c>
      <c r="B409" s="0" t="s">
        <v>544</v>
      </c>
      <c r="C409" s="75" t="n">
        <v>44655</v>
      </c>
      <c r="D409" s="0" t="s">
        <v>691</v>
      </c>
      <c r="E409" s="0" t="s">
        <v>264</v>
      </c>
      <c r="F409" s="0" t="s">
        <v>607</v>
      </c>
    </row>
    <row r="410">
      <c r="A410" s="79" t="s">
        <v>724</v>
      </c>
      <c r="B410" s="0" t="s">
        <v>544</v>
      </c>
      <c r="C410" s="75" t="n">
        <v>44655</v>
      </c>
      <c r="D410" s="0" t="s">
        <v>691</v>
      </c>
      <c r="E410" s="0" t="s">
        <v>264</v>
      </c>
      <c r="F410" s="0" t="s">
        <v>607</v>
      </c>
    </row>
    <row r="411">
      <c r="A411" s="79" t="s">
        <v>725</v>
      </c>
      <c r="B411" s="0" t="s">
        <v>544</v>
      </c>
      <c r="C411" s="75" t="n">
        <v>44655</v>
      </c>
      <c r="D411" s="0" t="s">
        <v>691</v>
      </c>
      <c r="E411" s="0" t="s">
        <v>264</v>
      </c>
      <c r="F411" s="0" t="s">
        <v>607</v>
      </c>
    </row>
    <row r="412">
      <c r="A412" s="79" t="s">
        <v>726</v>
      </c>
      <c r="B412" s="0" t="s">
        <v>544</v>
      </c>
      <c r="C412" s="75" t="n">
        <v>44655</v>
      </c>
      <c r="D412" s="0" t="s">
        <v>691</v>
      </c>
      <c r="E412" s="0" t="s">
        <v>264</v>
      </c>
      <c r="F412" s="0" t="s">
        <v>607</v>
      </c>
    </row>
    <row r="413">
      <c r="A413" s="79" t="s">
        <v>727</v>
      </c>
      <c r="B413" s="0" t="s">
        <v>544</v>
      </c>
      <c r="C413" s="75" t="n">
        <v>44655</v>
      </c>
      <c r="D413" s="0" t="s">
        <v>691</v>
      </c>
      <c r="E413" s="0" t="s">
        <v>264</v>
      </c>
      <c r="F413" s="0" t="s">
        <v>728</v>
      </c>
    </row>
    <row r="414">
      <c r="A414" s="79" t="s">
        <v>729</v>
      </c>
      <c r="B414" s="0" t="s">
        <v>544</v>
      </c>
      <c r="C414" s="75" t="n">
        <v>44655</v>
      </c>
      <c r="D414" s="0" t="s">
        <v>730</v>
      </c>
      <c r="E414" s="0" t="s">
        <v>264</v>
      </c>
      <c r="F414" s="0" t="s">
        <v>607</v>
      </c>
    </row>
    <row r="415">
      <c r="A415" s="79" t="s">
        <v>731</v>
      </c>
      <c r="B415" s="0" t="s">
        <v>544</v>
      </c>
      <c r="C415" s="75" t="n">
        <v>44655</v>
      </c>
      <c r="D415" s="0" t="s">
        <v>730</v>
      </c>
      <c r="E415" s="0" t="s">
        <v>264</v>
      </c>
      <c r="F415" s="0" t="s">
        <v>607</v>
      </c>
    </row>
    <row r="416">
      <c r="A416" s="79" t="s">
        <v>732</v>
      </c>
      <c r="B416" s="0" t="s">
        <v>544</v>
      </c>
      <c r="C416" s="75" t="n">
        <v>44655</v>
      </c>
      <c r="D416" s="0" t="s">
        <v>730</v>
      </c>
      <c r="E416" s="0" t="s">
        <v>264</v>
      </c>
      <c r="F416" s="0" t="s">
        <v>607</v>
      </c>
    </row>
    <row r="417">
      <c r="A417" s="79" t="s">
        <v>733</v>
      </c>
      <c r="B417" s="0" t="s">
        <v>544</v>
      </c>
      <c r="C417" s="75" t="n">
        <v>44655</v>
      </c>
      <c r="D417" s="0" t="s">
        <v>730</v>
      </c>
      <c r="E417" s="0" t="s">
        <v>264</v>
      </c>
      <c r="F417" s="0" t="s">
        <v>607</v>
      </c>
    </row>
    <row r="418">
      <c r="A418" s="79" t="s">
        <v>734</v>
      </c>
      <c r="B418" s="0" t="s">
        <v>544</v>
      </c>
      <c r="C418" s="75" t="n">
        <v>44655</v>
      </c>
      <c r="D418" s="0" t="s">
        <v>730</v>
      </c>
      <c r="E418" s="0" t="s">
        <v>264</v>
      </c>
      <c r="F418" s="0" t="s">
        <v>607</v>
      </c>
    </row>
    <row r="419">
      <c r="A419" s="79" t="s">
        <v>735</v>
      </c>
      <c r="B419" s="0" t="s">
        <v>544</v>
      </c>
      <c r="C419" s="75" t="n">
        <v>44655</v>
      </c>
      <c r="D419" s="0" t="s">
        <v>730</v>
      </c>
      <c r="E419" s="0" t="s">
        <v>264</v>
      </c>
      <c r="F419" s="0" t="s">
        <v>607</v>
      </c>
    </row>
    <row r="420">
      <c r="A420" s="79" t="s">
        <v>736</v>
      </c>
      <c r="B420" s="0" t="s">
        <v>544</v>
      </c>
      <c r="C420" s="75" t="n">
        <v>44655</v>
      </c>
      <c r="D420" s="0" t="s">
        <v>691</v>
      </c>
      <c r="E420" s="0" t="s">
        <v>264</v>
      </c>
      <c r="F420" s="0" t="s">
        <v>607</v>
      </c>
    </row>
    <row r="421">
      <c r="A421" s="79" t="s">
        <v>737</v>
      </c>
      <c r="B421" s="0" t="s">
        <v>544</v>
      </c>
      <c r="C421" s="75" t="n">
        <v>44655</v>
      </c>
      <c r="D421" s="0" t="s">
        <v>691</v>
      </c>
      <c r="E421" s="0" t="s">
        <v>264</v>
      </c>
      <c r="F421" s="0" t="s">
        <v>738</v>
      </c>
    </row>
    <row r="422">
      <c r="A422" s="79" t="s">
        <v>739</v>
      </c>
      <c r="B422" s="0" t="s">
        <v>544</v>
      </c>
      <c r="C422" s="75" t="n">
        <v>44655</v>
      </c>
      <c r="D422" s="0" t="s">
        <v>691</v>
      </c>
      <c r="E422" s="0" t="s">
        <v>264</v>
      </c>
      <c r="F422" s="0" t="s">
        <v>607</v>
      </c>
    </row>
    <row r="423">
      <c r="A423" s="79" t="s">
        <v>740</v>
      </c>
      <c r="B423" s="0" t="s">
        <v>544</v>
      </c>
      <c r="C423" s="75" t="n">
        <v>44655</v>
      </c>
      <c r="D423" s="0" t="s">
        <v>691</v>
      </c>
      <c r="E423" s="0" t="s">
        <v>264</v>
      </c>
      <c r="F423" s="0" t="s">
        <v>607</v>
      </c>
    </row>
    <row r="424">
      <c r="A424" s="79" t="s">
        <v>741</v>
      </c>
      <c r="B424" s="0" t="s">
        <v>544</v>
      </c>
      <c r="C424" s="75" t="n">
        <v>44655</v>
      </c>
      <c r="D424" s="0" t="s">
        <v>691</v>
      </c>
      <c r="E424" s="0" t="s">
        <v>264</v>
      </c>
      <c r="F424" s="0" t="s">
        <v>607</v>
      </c>
    </row>
    <row r="425">
      <c r="A425" s="79" t="s">
        <v>742</v>
      </c>
      <c r="B425" s="0" t="s">
        <v>544</v>
      </c>
      <c r="C425" s="75" t="n">
        <v>44655</v>
      </c>
      <c r="D425" s="0" t="s">
        <v>691</v>
      </c>
      <c r="E425" s="0" t="s">
        <v>264</v>
      </c>
      <c r="F425" s="0" t="s">
        <v>607</v>
      </c>
    </row>
    <row r="426">
      <c r="A426" s="79" t="s">
        <v>743</v>
      </c>
      <c r="B426" s="0" t="s">
        <v>544</v>
      </c>
      <c r="C426" s="75" t="n">
        <v>44655</v>
      </c>
      <c r="D426" s="0" t="s">
        <v>691</v>
      </c>
      <c r="E426" s="0" t="s">
        <v>264</v>
      </c>
      <c r="F426" s="0" t="s">
        <v>607</v>
      </c>
    </row>
    <row r="427">
      <c r="A427" s="79" t="s">
        <v>744</v>
      </c>
      <c r="B427" s="0" t="s">
        <v>544</v>
      </c>
      <c r="C427" s="75" t="n">
        <v>44655</v>
      </c>
      <c r="D427" s="0" t="s">
        <v>691</v>
      </c>
      <c r="E427" s="0" t="s">
        <v>264</v>
      </c>
      <c r="F427" s="0" t="s">
        <v>607</v>
      </c>
    </row>
    <row r="428">
      <c r="A428" s="79" t="s">
        <v>745</v>
      </c>
      <c r="B428" s="0" t="s">
        <v>544</v>
      </c>
      <c r="C428" s="75" t="n">
        <v>44655</v>
      </c>
      <c r="D428" s="0" t="s">
        <v>691</v>
      </c>
      <c r="E428" s="0" t="s">
        <v>264</v>
      </c>
      <c r="F428" s="0" t="s">
        <v>607</v>
      </c>
    </row>
    <row r="429">
      <c r="A429" s="79" t="s">
        <v>746</v>
      </c>
      <c r="B429" s="0" t="s">
        <v>544</v>
      </c>
      <c r="C429" s="75" t="n">
        <v>44655</v>
      </c>
      <c r="D429" s="0" t="s">
        <v>691</v>
      </c>
      <c r="E429" s="0" t="s">
        <v>264</v>
      </c>
      <c r="F429" s="0" t="s">
        <v>607</v>
      </c>
    </row>
    <row r="430">
      <c r="A430" s="79" t="s">
        <v>747</v>
      </c>
      <c r="B430" s="0" t="s">
        <v>544</v>
      </c>
      <c r="C430" s="75" t="n">
        <v>44655</v>
      </c>
      <c r="D430" s="0" t="s">
        <v>691</v>
      </c>
      <c r="E430" s="0" t="s">
        <v>264</v>
      </c>
      <c r="F430" s="0" t="s">
        <v>607</v>
      </c>
    </row>
    <row r="431">
      <c r="A431" s="79" t="s">
        <v>748</v>
      </c>
      <c r="B431" s="0" t="s">
        <v>544</v>
      </c>
      <c r="C431" s="75" t="n">
        <v>44655</v>
      </c>
      <c r="D431" s="0" t="s">
        <v>691</v>
      </c>
      <c r="E431" s="0" t="s">
        <v>264</v>
      </c>
      <c r="F431" s="0" t="s">
        <v>607</v>
      </c>
    </row>
    <row r="432">
      <c r="A432" s="79" t="s">
        <v>749</v>
      </c>
      <c r="B432" s="0" t="s">
        <v>544</v>
      </c>
      <c r="C432" s="75" t="n">
        <v>44655</v>
      </c>
      <c r="D432" s="0" t="s">
        <v>691</v>
      </c>
      <c r="E432" s="0" t="s">
        <v>264</v>
      </c>
      <c r="F432" s="0" t="s">
        <v>607</v>
      </c>
    </row>
    <row r="433">
      <c r="A433" s="79" t="s">
        <v>750</v>
      </c>
      <c r="B433" s="0" t="s">
        <v>544</v>
      </c>
      <c r="C433" s="75" t="n">
        <v>44655</v>
      </c>
      <c r="D433" s="0" t="s">
        <v>691</v>
      </c>
      <c r="E433" s="0" t="s">
        <v>264</v>
      </c>
      <c r="F433" s="0" t="s">
        <v>607</v>
      </c>
    </row>
    <row r="434">
      <c r="A434" s="79" t="s">
        <v>751</v>
      </c>
      <c r="B434" s="0" t="s">
        <v>544</v>
      </c>
      <c r="C434" s="75" t="n">
        <v>44655</v>
      </c>
      <c r="D434" s="0" t="s">
        <v>691</v>
      </c>
      <c r="E434" s="0" t="s">
        <v>264</v>
      </c>
      <c r="F434" s="0" t="s">
        <v>607</v>
      </c>
    </row>
    <row r="435">
      <c r="A435" s="79" t="s">
        <v>752</v>
      </c>
      <c r="B435" s="0" t="s">
        <v>544</v>
      </c>
      <c r="C435" s="75" t="n">
        <v>44655</v>
      </c>
      <c r="D435" s="0" t="s">
        <v>691</v>
      </c>
      <c r="E435" s="0" t="s">
        <v>264</v>
      </c>
      <c r="F435" s="0" t="s">
        <v>607</v>
      </c>
    </row>
    <row r="436">
      <c r="A436" s="79" t="s">
        <v>753</v>
      </c>
      <c r="B436" s="0" t="s">
        <v>544</v>
      </c>
      <c r="C436" s="75" t="n">
        <v>44655</v>
      </c>
      <c r="D436" s="0" t="s">
        <v>691</v>
      </c>
      <c r="E436" s="0" t="s">
        <v>264</v>
      </c>
      <c r="F436" s="0" t="s">
        <v>607</v>
      </c>
    </row>
    <row r="437">
      <c r="A437" s="79" t="s">
        <v>754</v>
      </c>
      <c r="B437" s="0" t="s">
        <v>544</v>
      </c>
      <c r="C437" s="75" t="n">
        <v>44655</v>
      </c>
      <c r="D437" s="0" t="s">
        <v>691</v>
      </c>
      <c r="E437" s="0" t="s">
        <v>264</v>
      </c>
      <c r="F437" s="0" t="s">
        <v>607</v>
      </c>
    </row>
    <row r="438">
      <c r="A438" s="79" t="s">
        <v>755</v>
      </c>
      <c r="B438" s="0" t="s">
        <v>544</v>
      </c>
      <c r="C438" s="75" t="n">
        <v>44655</v>
      </c>
      <c r="D438" s="0" t="s">
        <v>691</v>
      </c>
      <c r="E438" s="0" t="s">
        <v>264</v>
      </c>
      <c r="F438" s="0" t="s">
        <v>607</v>
      </c>
    </row>
    <row r="439">
      <c r="A439" s="79" t="s">
        <v>756</v>
      </c>
      <c r="B439" s="0" t="s">
        <v>544</v>
      </c>
      <c r="C439" s="75" t="n">
        <v>44655</v>
      </c>
      <c r="D439" s="0" t="s">
        <v>691</v>
      </c>
      <c r="E439" s="0" t="s">
        <v>264</v>
      </c>
      <c r="F439" s="0" t="s">
        <v>607</v>
      </c>
    </row>
    <row r="440">
      <c r="A440" s="79" t="s">
        <v>757</v>
      </c>
      <c r="B440" s="0" t="s">
        <v>544</v>
      </c>
      <c r="C440" s="75" t="n">
        <v>44655</v>
      </c>
      <c r="D440" s="0" t="s">
        <v>691</v>
      </c>
      <c r="E440" s="0" t="s">
        <v>264</v>
      </c>
      <c r="F440" s="0" t="s">
        <v>607</v>
      </c>
    </row>
    <row r="441">
      <c r="A441" s="79" t="s">
        <v>758</v>
      </c>
      <c r="B441" s="0" t="s">
        <v>544</v>
      </c>
      <c r="C441" s="75" t="n">
        <v>44655</v>
      </c>
      <c r="D441" s="0" t="s">
        <v>691</v>
      </c>
      <c r="E441" s="0" t="s">
        <v>264</v>
      </c>
      <c r="F441" s="0" t="s">
        <v>607</v>
      </c>
    </row>
    <row r="442">
      <c r="A442" s="79" t="s">
        <v>759</v>
      </c>
      <c r="B442" s="0" t="s">
        <v>544</v>
      </c>
      <c r="C442" s="75" t="n">
        <v>44655</v>
      </c>
      <c r="D442" s="0" t="s">
        <v>730</v>
      </c>
      <c r="E442" s="0" t="s">
        <v>264</v>
      </c>
      <c r="F442" s="0" t="s">
        <v>607</v>
      </c>
    </row>
    <row r="443">
      <c r="A443" s="79" t="s">
        <v>760</v>
      </c>
      <c r="B443" s="0" t="s">
        <v>544</v>
      </c>
      <c r="C443" s="75" t="n">
        <v>44655</v>
      </c>
      <c r="D443" s="0" t="s">
        <v>730</v>
      </c>
      <c r="E443" s="0" t="s">
        <v>264</v>
      </c>
      <c r="F443" s="0" t="s">
        <v>607</v>
      </c>
    </row>
    <row r="444">
      <c r="A444" s="79" t="s">
        <v>761</v>
      </c>
      <c r="B444" s="0" t="s">
        <v>544</v>
      </c>
      <c r="C444" s="75" t="n">
        <v>44655</v>
      </c>
      <c r="D444" s="0" t="s">
        <v>730</v>
      </c>
      <c r="E444" s="0" t="s">
        <v>264</v>
      </c>
      <c r="F444" s="0" t="s">
        <v>607</v>
      </c>
    </row>
    <row r="445">
      <c r="A445" s="79" t="s">
        <v>762</v>
      </c>
      <c r="B445" s="0" t="s">
        <v>544</v>
      </c>
      <c r="C445" s="75" t="n">
        <v>44655</v>
      </c>
      <c r="D445" s="0" t="s">
        <v>730</v>
      </c>
      <c r="E445" s="0" t="s">
        <v>264</v>
      </c>
      <c r="F445" s="0" t="s">
        <v>607</v>
      </c>
    </row>
    <row r="446">
      <c r="A446" s="79" t="s">
        <v>763</v>
      </c>
      <c r="B446" s="0" t="s">
        <v>544</v>
      </c>
      <c r="C446" s="75" t="n">
        <v>44655</v>
      </c>
      <c r="D446" s="0" t="s">
        <v>730</v>
      </c>
      <c r="E446" s="0" t="s">
        <v>264</v>
      </c>
      <c r="F446" s="0" t="s">
        <v>607</v>
      </c>
    </row>
    <row r="447">
      <c r="A447" s="79" t="s">
        <v>764</v>
      </c>
      <c r="B447" s="0" t="s">
        <v>544</v>
      </c>
      <c r="C447" s="75" t="n">
        <v>44655</v>
      </c>
      <c r="D447" s="0" t="s">
        <v>730</v>
      </c>
      <c r="E447" s="0" t="s">
        <v>264</v>
      </c>
      <c r="F447" s="0" t="s">
        <v>607</v>
      </c>
    </row>
    <row r="448">
      <c r="A448" s="79" t="s">
        <v>765</v>
      </c>
      <c r="B448" s="0" t="s">
        <v>544</v>
      </c>
      <c r="C448" s="75" t="n">
        <v>44655</v>
      </c>
      <c r="D448" s="0" t="s">
        <v>261</v>
      </c>
      <c r="E448" s="0" t="s">
        <v>266</v>
      </c>
      <c r="F448" s="0" t="s">
        <v>766</v>
      </c>
    </row>
    <row r="449">
      <c r="A449" s="79" t="s">
        <v>767</v>
      </c>
      <c r="B449" s="0" t="s">
        <v>544</v>
      </c>
      <c r="C449" s="75" t="n">
        <v>44655</v>
      </c>
      <c r="D449" s="0" t="s">
        <v>261</v>
      </c>
      <c r="E449" s="0" t="s">
        <v>264</v>
      </c>
      <c r="F449" s="0" t="s">
        <v>607</v>
      </c>
    </row>
    <row r="450">
      <c r="A450" s="79" t="s">
        <v>768</v>
      </c>
      <c r="B450" s="0" t="s">
        <v>544</v>
      </c>
      <c r="C450" s="75" t="n">
        <v>44655</v>
      </c>
      <c r="D450" s="0" t="s">
        <v>261</v>
      </c>
      <c r="E450" s="0" t="s">
        <v>264</v>
      </c>
      <c r="F450" s="0" t="s">
        <v>607</v>
      </c>
    </row>
    <row r="451">
      <c r="A451" s="79" t="s">
        <v>769</v>
      </c>
      <c r="B451" s="0" t="s">
        <v>544</v>
      </c>
      <c r="C451" s="75" t="n">
        <v>44655</v>
      </c>
      <c r="D451" s="0" t="s">
        <v>261</v>
      </c>
      <c r="E451" s="0" t="s">
        <v>264</v>
      </c>
      <c r="F451" s="0" t="s">
        <v>607</v>
      </c>
    </row>
    <row r="452">
      <c r="A452" s="79" t="s">
        <v>770</v>
      </c>
      <c r="B452" s="0" t="s">
        <v>544</v>
      </c>
      <c r="C452" s="75" t="n">
        <v>44655</v>
      </c>
      <c r="D452" s="0" t="s">
        <v>261</v>
      </c>
      <c r="E452" s="0" t="s">
        <v>264</v>
      </c>
      <c r="F452" s="0" t="s">
        <v>607</v>
      </c>
    </row>
    <row r="453">
      <c r="A453" s="79" t="s">
        <v>771</v>
      </c>
      <c r="B453" s="0" t="s">
        <v>544</v>
      </c>
      <c r="C453" s="75" t="n">
        <v>44655</v>
      </c>
      <c r="D453" s="0" t="s">
        <v>261</v>
      </c>
      <c r="E453" s="0" t="s">
        <v>264</v>
      </c>
      <c r="F453" s="0" t="s">
        <v>607</v>
      </c>
    </row>
    <row r="454">
      <c r="A454" s="79" t="s">
        <v>772</v>
      </c>
      <c r="B454" s="0" t="s">
        <v>544</v>
      </c>
      <c r="C454" s="75" t="n">
        <v>44655</v>
      </c>
      <c r="D454" s="0" t="s">
        <v>261</v>
      </c>
      <c r="E454" s="0" t="s">
        <v>264</v>
      </c>
      <c r="F454" s="0" t="s">
        <v>607</v>
      </c>
    </row>
    <row r="455">
      <c r="A455" s="79" t="s">
        <v>773</v>
      </c>
      <c r="B455" s="0" t="s">
        <v>544</v>
      </c>
      <c r="C455" s="75" t="n">
        <v>44655</v>
      </c>
      <c r="D455" s="0" t="s">
        <v>261</v>
      </c>
      <c r="E455" s="0" t="s">
        <v>264</v>
      </c>
      <c r="F455" s="0" t="s">
        <v>607</v>
      </c>
    </row>
    <row r="456">
      <c r="A456" s="79" t="s">
        <v>774</v>
      </c>
      <c r="B456" s="0" t="s">
        <v>544</v>
      </c>
      <c r="C456" s="75" t="n">
        <v>44655</v>
      </c>
      <c r="D456" s="0" t="s">
        <v>261</v>
      </c>
      <c r="E456" s="0" t="s">
        <v>264</v>
      </c>
      <c r="F456" s="0" t="s">
        <v>607</v>
      </c>
    </row>
    <row r="457">
      <c r="A457" s="79" t="s">
        <v>775</v>
      </c>
      <c r="B457" s="0" t="s">
        <v>544</v>
      </c>
      <c r="C457" s="75" t="n">
        <v>44655</v>
      </c>
      <c r="D457" s="0" t="s">
        <v>261</v>
      </c>
      <c r="E457" s="0" t="s">
        <v>264</v>
      </c>
      <c r="F457" s="0" t="s">
        <v>607</v>
      </c>
    </row>
    <row r="458">
      <c r="A458" s="79" t="s">
        <v>776</v>
      </c>
      <c r="B458" s="0" t="s">
        <v>544</v>
      </c>
      <c r="C458" s="75" t="n">
        <v>44655</v>
      </c>
      <c r="D458" s="0" t="s">
        <v>730</v>
      </c>
      <c r="E458" s="0" t="s">
        <v>264</v>
      </c>
      <c r="F458" s="0" t="s">
        <v>607</v>
      </c>
    </row>
    <row r="459">
      <c r="A459" s="79" t="s">
        <v>777</v>
      </c>
      <c r="B459" s="0" t="s">
        <v>544</v>
      </c>
      <c r="C459" s="75" t="n">
        <v>44655</v>
      </c>
      <c r="D459" s="0" t="s">
        <v>730</v>
      </c>
      <c r="E459" s="0" t="s">
        <v>264</v>
      </c>
      <c r="F459" s="0" t="s">
        <v>607</v>
      </c>
    </row>
    <row r="460">
      <c r="A460" s="79" t="s">
        <v>778</v>
      </c>
      <c r="B460" s="0" t="s">
        <v>544</v>
      </c>
      <c r="C460" s="75" t="n">
        <v>44655</v>
      </c>
      <c r="D460" s="0" t="s">
        <v>730</v>
      </c>
      <c r="E460" s="0" t="s">
        <v>264</v>
      </c>
      <c r="F460" s="0" t="s">
        <v>607</v>
      </c>
    </row>
    <row r="461">
      <c r="A461" s="79" t="s">
        <v>779</v>
      </c>
      <c r="B461" s="0" t="s">
        <v>544</v>
      </c>
      <c r="C461" s="75" t="n">
        <v>44655</v>
      </c>
      <c r="D461" s="0" t="s">
        <v>730</v>
      </c>
      <c r="E461" s="0" t="s">
        <v>264</v>
      </c>
      <c r="F461" s="0" t="s">
        <v>607</v>
      </c>
    </row>
    <row r="462">
      <c r="A462" s="79" t="s">
        <v>780</v>
      </c>
      <c r="B462" s="0" t="s">
        <v>544</v>
      </c>
      <c r="C462" s="75" t="n">
        <v>44655</v>
      </c>
      <c r="D462" s="0" t="s">
        <v>730</v>
      </c>
      <c r="E462" s="0" t="s">
        <v>264</v>
      </c>
      <c r="F462" s="0" t="s">
        <v>607</v>
      </c>
    </row>
    <row r="463">
      <c r="A463" s="79" t="s">
        <v>781</v>
      </c>
      <c r="B463" s="0" t="s">
        <v>544</v>
      </c>
      <c r="C463" s="75" t="n">
        <v>44655</v>
      </c>
      <c r="D463" s="0" t="s">
        <v>261</v>
      </c>
      <c r="E463" s="0" t="s">
        <v>264</v>
      </c>
      <c r="F463" s="0" t="s">
        <v>607</v>
      </c>
    </row>
    <row r="464">
      <c r="A464" s="79" t="s">
        <v>782</v>
      </c>
      <c r="B464" s="0" t="s">
        <v>544</v>
      </c>
      <c r="C464" s="75" t="n">
        <v>44655</v>
      </c>
      <c r="D464" s="0" t="s">
        <v>261</v>
      </c>
      <c r="E464" s="0" t="s">
        <v>264</v>
      </c>
      <c r="F464" s="0" t="s">
        <v>607</v>
      </c>
    </row>
    <row r="465">
      <c r="A465" s="79" t="s">
        <v>783</v>
      </c>
      <c r="B465" s="0" t="s">
        <v>544</v>
      </c>
      <c r="C465" s="75" t="n">
        <v>44655</v>
      </c>
      <c r="D465" s="0" t="s">
        <v>261</v>
      </c>
      <c r="E465" s="0" t="s">
        <v>264</v>
      </c>
      <c r="F465" s="0" t="s">
        <v>607</v>
      </c>
    </row>
    <row r="466">
      <c r="A466" s="79" t="s">
        <v>784</v>
      </c>
      <c r="B466" s="0" t="s">
        <v>544</v>
      </c>
      <c r="C466" s="75" t="n">
        <v>44655</v>
      </c>
      <c r="D466" s="0" t="s">
        <v>261</v>
      </c>
      <c r="E466" s="0" t="s">
        <v>264</v>
      </c>
      <c r="F466" s="0" t="s">
        <v>607</v>
      </c>
    </row>
    <row r="467">
      <c r="A467" s="79" t="s">
        <v>785</v>
      </c>
      <c r="B467" s="0" t="s">
        <v>544</v>
      </c>
      <c r="C467" s="75" t="n">
        <v>44655</v>
      </c>
      <c r="D467" s="0" t="s">
        <v>261</v>
      </c>
      <c r="E467" s="0" t="s">
        <v>264</v>
      </c>
      <c r="F467" s="0" t="s">
        <v>607</v>
      </c>
    </row>
    <row r="468">
      <c r="A468" s="79" t="s">
        <v>786</v>
      </c>
      <c r="B468" s="0" t="s">
        <v>544</v>
      </c>
      <c r="C468" s="75" t="n">
        <v>44655</v>
      </c>
      <c r="D468" s="0" t="s">
        <v>730</v>
      </c>
      <c r="E468" s="0" t="s">
        <v>264</v>
      </c>
      <c r="F468" s="0" t="s">
        <v>787</v>
      </c>
      <c r="G468" s="75" t="n">
        <v>44733</v>
      </c>
    </row>
    <row r="469">
      <c r="A469" s="79" t="s">
        <v>788</v>
      </c>
      <c r="B469" s="0" t="s">
        <v>544</v>
      </c>
      <c r="C469" s="75" t="n">
        <v>44655</v>
      </c>
      <c r="D469" s="0" t="s">
        <v>261</v>
      </c>
      <c r="E469" s="0" t="s">
        <v>264</v>
      </c>
      <c r="F469" s="0" t="s">
        <v>607</v>
      </c>
    </row>
    <row r="470">
      <c r="A470" s="79" t="s">
        <v>789</v>
      </c>
      <c r="B470" s="0" t="s">
        <v>544</v>
      </c>
      <c r="C470" s="75" t="n">
        <v>44655</v>
      </c>
      <c r="D470" s="0" t="s">
        <v>261</v>
      </c>
      <c r="E470" s="0" t="s">
        <v>264</v>
      </c>
      <c r="F470" s="0" t="s">
        <v>607</v>
      </c>
    </row>
    <row r="471">
      <c r="A471" s="79" t="s">
        <v>790</v>
      </c>
      <c r="B471" s="0" t="s">
        <v>544</v>
      </c>
      <c r="C471" s="75" t="n">
        <v>44655</v>
      </c>
      <c r="D471" s="0" t="s">
        <v>261</v>
      </c>
      <c r="E471" s="0" t="s">
        <v>264</v>
      </c>
      <c r="F471" s="0" t="s">
        <v>607</v>
      </c>
    </row>
    <row r="472">
      <c r="A472" s="79" t="s">
        <v>791</v>
      </c>
      <c r="B472" s="0" t="s">
        <v>544</v>
      </c>
      <c r="C472" s="75" t="n">
        <v>44655</v>
      </c>
      <c r="D472" s="0" t="s">
        <v>261</v>
      </c>
      <c r="E472" s="0" t="s">
        <v>264</v>
      </c>
      <c r="F472" s="0" t="s">
        <v>607</v>
      </c>
    </row>
    <row r="473">
      <c r="A473" s="79" t="s">
        <v>792</v>
      </c>
      <c r="B473" s="0" t="s">
        <v>544</v>
      </c>
      <c r="C473" s="75" t="n">
        <v>44655</v>
      </c>
      <c r="D473" s="0" t="s">
        <v>261</v>
      </c>
      <c r="E473" s="0" t="s">
        <v>264</v>
      </c>
      <c r="F473" s="0" t="s">
        <v>607</v>
      </c>
    </row>
    <row r="474">
      <c r="A474" s="79" t="s">
        <v>793</v>
      </c>
      <c r="B474" s="0" t="s">
        <v>544</v>
      </c>
      <c r="C474" s="75" t="n">
        <v>44655</v>
      </c>
      <c r="D474" s="0" t="s">
        <v>261</v>
      </c>
      <c r="E474" s="0" t="s">
        <v>264</v>
      </c>
      <c r="F474" s="0" t="s">
        <v>607</v>
      </c>
    </row>
    <row r="475">
      <c r="A475" s="79" t="s">
        <v>794</v>
      </c>
      <c r="B475" s="0" t="s">
        <v>544</v>
      </c>
      <c r="C475" s="75" t="n">
        <v>44655</v>
      </c>
      <c r="D475" s="0" t="s">
        <v>261</v>
      </c>
      <c r="E475" s="0" t="s">
        <v>264</v>
      </c>
      <c r="F475" s="0" t="s">
        <v>607</v>
      </c>
    </row>
    <row r="476">
      <c r="A476" s="79" t="s">
        <v>795</v>
      </c>
      <c r="B476" s="0" t="s">
        <v>544</v>
      </c>
      <c r="C476" s="75" t="n">
        <v>44655</v>
      </c>
      <c r="D476" s="0" t="s">
        <v>261</v>
      </c>
      <c r="E476" s="0" t="s">
        <v>264</v>
      </c>
      <c r="F476" s="0" t="s">
        <v>607</v>
      </c>
    </row>
    <row r="477">
      <c r="A477" s="79" t="s">
        <v>796</v>
      </c>
      <c r="B477" s="0" t="s">
        <v>544</v>
      </c>
      <c r="C477" s="75" t="n">
        <v>44655</v>
      </c>
      <c r="D477" s="0" t="s">
        <v>261</v>
      </c>
      <c r="E477" s="0" t="s">
        <v>264</v>
      </c>
      <c r="F477" s="0" t="s">
        <v>607</v>
      </c>
    </row>
    <row r="478">
      <c r="A478" s="79" t="s">
        <v>797</v>
      </c>
      <c r="B478" s="0" t="s">
        <v>544</v>
      </c>
      <c r="C478" s="75" t="n">
        <v>44655</v>
      </c>
      <c r="D478" s="0" t="s">
        <v>261</v>
      </c>
      <c r="E478" s="0" t="s">
        <v>264</v>
      </c>
      <c r="F478" s="0" t="s">
        <v>607</v>
      </c>
    </row>
    <row r="479">
      <c r="A479" s="79" t="s">
        <v>798</v>
      </c>
      <c r="B479" s="0" t="s">
        <v>544</v>
      </c>
      <c r="C479" s="75" t="n">
        <v>44655</v>
      </c>
      <c r="D479" s="0" t="s">
        <v>261</v>
      </c>
      <c r="E479" s="0" t="s">
        <v>264</v>
      </c>
      <c r="F479" s="0" t="s">
        <v>607</v>
      </c>
    </row>
    <row r="480">
      <c r="A480" s="79" t="s">
        <v>799</v>
      </c>
      <c r="B480" s="0" t="s">
        <v>544</v>
      </c>
      <c r="C480" s="75" t="n">
        <v>44655</v>
      </c>
      <c r="D480" s="0" t="s">
        <v>261</v>
      </c>
      <c r="E480" s="0" t="s">
        <v>264</v>
      </c>
      <c r="F480" s="0" t="s">
        <v>607</v>
      </c>
    </row>
    <row r="481">
      <c r="A481" s="79" t="s">
        <v>800</v>
      </c>
      <c r="B481" s="0" t="s">
        <v>544</v>
      </c>
      <c r="C481" s="75" t="n">
        <v>44655</v>
      </c>
      <c r="D481" s="0" t="s">
        <v>261</v>
      </c>
      <c r="E481" s="0" t="s">
        <v>264</v>
      </c>
      <c r="F481" s="0" t="s">
        <v>607</v>
      </c>
    </row>
    <row r="482">
      <c r="A482" s="79" t="s">
        <v>801</v>
      </c>
      <c r="B482" s="0" t="s">
        <v>544</v>
      </c>
      <c r="C482" s="75" t="n">
        <v>44655</v>
      </c>
      <c r="D482" s="0" t="s">
        <v>261</v>
      </c>
      <c r="E482" s="0" t="s">
        <v>264</v>
      </c>
      <c r="F482" s="0" t="s">
        <v>607</v>
      </c>
    </row>
    <row r="483">
      <c r="A483" s="79" t="s">
        <v>802</v>
      </c>
      <c r="B483" s="0" t="s">
        <v>544</v>
      </c>
      <c r="C483" s="75" t="n">
        <v>44655</v>
      </c>
      <c r="D483" s="0" t="s">
        <v>261</v>
      </c>
      <c r="E483" s="0" t="s">
        <v>264</v>
      </c>
      <c r="F483" s="0" t="s">
        <v>607</v>
      </c>
    </row>
    <row r="484">
      <c r="A484" s="79" t="s">
        <v>803</v>
      </c>
      <c r="B484" s="0" t="s">
        <v>544</v>
      </c>
      <c r="C484" s="75" t="n">
        <v>44655</v>
      </c>
      <c r="D484" s="0" t="s">
        <v>261</v>
      </c>
      <c r="E484" s="0" t="s">
        <v>264</v>
      </c>
      <c r="F484" s="0" t="s">
        <v>607</v>
      </c>
    </row>
    <row r="485">
      <c r="A485" s="79" t="s">
        <v>804</v>
      </c>
      <c r="B485" s="0" t="s">
        <v>544</v>
      </c>
      <c r="C485" s="75" t="n">
        <v>44655</v>
      </c>
      <c r="D485" s="0" t="s">
        <v>261</v>
      </c>
      <c r="E485" s="0" t="s">
        <v>264</v>
      </c>
      <c r="F485" s="0" t="s">
        <v>607</v>
      </c>
    </row>
    <row r="486">
      <c r="A486" s="79" t="s">
        <v>805</v>
      </c>
      <c r="B486" s="0" t="s">
        <v>544</v>
      </c>
      <c r="C486" s="75" t="n">
        <v>44655</v>
      </c>
      <c r="D486" s="0" t="s">
        <v>261</v>
      </c>
      <c r="E486" s="0" t="s">
        <v>264</v>
      </c>
      <c r="F486" s="0" t="s">
        <v>607</v>
      </c>
    </row>
    <row r="487">
      <c r="A487" s="79" t="s">
        <v>806</v>
      </c>
      <c r="B487" s="0" t="s">
        <v>544</v>
      </c>
      <c r="C487" s="75" t="n">
        <v>44655</v>
      </c>
      <c r="D487" s="0" t="s">
        <v>261</v>
      </c>
      <c r="E487" s="0" t="s">
        <v>264</v>
      </c>
      <c r="F487" s="0" t="s">
        <v>607</v>
      </c>
    </row>
    <row r="488">
      <c r="A488" s="79" t="s">
        <v>807</v>
      </c>
      <c r="B488" s="0" t="s">
        <v>544</v>
      </c>
      <c r="C488" s="75" t="n">
        <v>44655</v>
      </c>
      <c r="D488" s="0" t="s">
        <v>261</v>
      </c>
      <c r="E488" s="0" t="s">
        <v>264</v>
      </c>
      <c r="F488" s="0" t="s">
        <v>607</v>
      </c>
    </row>
    <row r="489">
      <c r="A489" s="79" t="s">
        <v>808</v>
      </c>
      <c r="B489" s="0" t="s">
        <v>544</v>
      </c>
      <c r="C489" s="75" t="n">
        <v>44655</v>
      </c>
      <c r="D489" s="0" t="s">
        <v>261</v>
      </c>
      <c r="E489" s="0" t="s">
        <v>264</v>
      </c>
      <c r="F489" s="0" t="s">
        <v>607</v>
      </c>
    </row>
    <row r="490">
      <c r="A490" s="79" t="s">
        <v>809</v>
      </c>
      <c r="B490" s="0" t="s">
        <v>544</v>
      </c>
      <c r="C490" s="75" t="n">
        <v>44655</v>
      </c>
      <c r="D490" s="0" t="s">
        <v>261</v>
      </c>
      <c r="E490" s="0" t="s">
        <v>264</v>
      </c>
      <c r="F490" s="0" t="s">
        <v>607</v>
      </c>
    </row>
    <row r="491">
      <c r="A491" s="79" t="s">
        <v>810</v>
      </c>
      <c r="B491" s="0" t="s">
        <v>544</v>
      </c>
      <c r="C491" s="75" t="n">
        <v>44655</v>
      </c>
      <c r="D491" s="0" t="s">
        <v>261</v>
      </c>
      <c r="E491" s="0" t="s">
        <v>264</v>
      </c>
      <c r="F491" s="0" t="s">
        <v>607</v>
      </c>
    </row>
    <row r="492">
      <c r="A492" s="79" t="s">
        <v>811</v>
      </c>
      <c r="B492" s="0" t="s">
        <v>544</v>
      </c>
      <c r="C492" s="75" t="n">
        <v>44655</v>
      </c>
      <c r="D492" s="0" t="s">
        <v>261</v>
      </c>
      <c r="E492" s="0" t="s">
        <v>264</v>
      </c>
      <c r="F492" s="0" t="s">
        <v>607</v>
      </c>
    </row>
    <row r="493">
      <c r="A493" s="79" t="s">
        <v>812</v>
      </c>
      <c r="B493" s="0" t="s">
        <v>544</v>
      </c>
      <c r="C493" s="75" t="n">
        <v>44655</v>
      </c>
      <c r="D493" s="0" t="s">
        <v>261</v>
      </c>
      <c r="E493" s="0" t="s">
        <v>264</v>
      </c>
      <c r="F493" s="0" t="s">
        <v>607</v>
      </c>
    </row>
    <row r="494">
      <c r="A494" s="79" t="s">
        <v>813</v>
      </c>
      <c r="B494" s="0" t="s">
        <v>544</v>
      </c>
      <c r="C494" s="75" t="n">
        <v>44655</v>
      </c>
      <c r="D494" s="0" t="s">
        <v>261</v>
      </c>
      <c r="E494" s="0" t="s">
        <v>264</v>
      </c>
      <c r="F494" s="0" t="s">
        <v>607</v>
      </c>
    </row>
    <row r="495">
      <c r="A495" s="79" t="s">
        <v>814</v>
      </c>
      <c r="B495" s="0" t="s">
        <v>544</v>
      </c>
      <c r="C495" s="75" t="n">
        <v>44655</v>
      </c>
      <c r="D495" s="0" t="s">
        <v>261</v>
      </c>
      <c r="E495" s="0" t="s">
        <v>264</v>
      </c>
      <c r="F495" s="0" t="s">
        <v>607</v>
      </c>
    </row>
    <row r="496">
      <c r="A496" s="79" t="s">
        <v>815</v>
      </c>
      <c r="B496" s="0" t="s">
        <v>544</v>
      </c>
      <c r="C496" s="75" t="n">
        <v>44655</v>
      </c>
      <c r="D496" s="0" t="s">
        <v>261</v>
      </c>
      <c r="E496" s="0" t="s">
        <v>264</v>
      </c>
      <c r="F496" s="0" t="s">
        <v>607</v>
      </c>
    </row>
    <row r="497">
      <c r="A497" s="79" t="s">
        <v>816</v>
      </c>
      <c r="B497" s="0" t="s">
        <v>544</v>
      </c>
      <c r="C497" s="75" t="n">
        <v>44655</v>
      </c>
      <c r="D497" s="0" t="s">
        <v>261</v>
      </c>
      <c r="E497" s="0" t="s">
        <v>264</v>
      </c>
      <c r="F497" s="0" t="s">
        <v>607</v>
      </c>
    </row>
    <row r="498">
      <c r="A498" s="79" t="s">
        <v>817</v>
      </c>
      <c r="B498" s="0" t="s">
        <v>544</v>
      </c>
      <c r="C498" s="75" t="n">
        <v>44655</v>
      </c>
      <c r="D498" s="0" t="s">
        <v>261</v>
      </c>
      <c r="E498" s="0" t="s">
        <v>264</v>
      </c>
      <c r="F498" s="0" t="s">
        <v>607</v>
      </c>
    </row>
    <row r="499">
      <c r="A499" s="79" t="s">
        <v>818</v>
      </c>
      <c r="B499" s="0" t="s">
        <v>544</v>
      </c>
      <c r="C499" s="75" t="n">
        <v>44655</v>
      </c>
      <c r="D499" s="0" t="s">
        <v>261</v>
      </c>
      <c r="E499" s="0" t="s">
        <v>264</v>
      </c>
      <c r="F499" s="0" t="s">
        <v>607</v>
      </c>
    </row>
    <row r="500">
      <c r="A500" s="79" t="s">
        <v>819</v>
      </c>
      <c r="B500" s="0" t="s">
        <v>544</v>
      </c>
      <c r="C500" s="75" t="n">
        <v>44655</v>
      </c>
      <c r="D500" s="0" t="s">
        <v>261</v>
      </c>
      <c r="E500" s="0" t="s">
        <v>264</v>
      </c>
      <c r="F500" s="0" t="s">
        <v>607</v>
      </c>
    </row>
    <row r="501">
      <c r="A501" s="79" t="s">
        <v>820</v>
      </c>
      <c r="B501" s="0" t="s">
        <v>544</v>
      </c>
      <c r="C501" s="75" t="n">
        <v>44655</v>
      </c>
      <c r="D501" s="0" t="s">
        <v>261</v>
      </c>
      <c r="E501" s="0" t="s">
        <v>264</v>
      </c>
      <c r="F501" s="0" t="s">
        <v>607</v>
      </c>
    </row>
    <row r="502">
      <c r="A502" s="79" t="s">
        <v>821</v>
      </c>
      <c r="B502" s="0" t="s">
        <v>544</v>
      </c>
      <c r="C502" s="75" t="n">
        <v>44655</v>
      </c>
      <c r="D502" s="0" t="s">
        <v>261</v>
      </c>
      <c r="E502" s="0" t="s">
        <v>264</v>
      </c>
      <c r="F502" s="0" t="s">
        <v>607</v>
      </c>
    </row>
    <row r="503">
      <c r="A503" s="79" t="s">
        <v>822</v>
      </c>
      <c r="C503" s="75" t="n"/>
    </row>
    <row r="504">
      <c r="A504" s="79" t="s">
        <v>823</v>
      </c>
      <c r="C504" s="75" t="n"/>
    </row>
    <row r="505">
      <c r="A505" s="79" t="s">
        <v>824</v>
      </c>
      <c r="C505" s="75" t="n"/>
    </row>
    <row r="506">
      <c r="A506" s="79" t="s">
        <v>825</v>
      </c>
      <c r="C506" s="75" t="n"/>
    </row>
    <row r="507">
      <c r="A507" s="79" t="s">
        <v>826</v>
      </c>
      <c r="C507" s="75" t="n"/>
    </row>
    <row r="508">
      <c r="A508" s="79" t="s">
        <v>827</v>
      </c>
      <c r="C508" s="75" t="n"/>
    </row>
    <row r="509">
      <c r="A509" s="79" t="s">
        <v>828</v>
      </c>
      <c r="C509" s="75" t="n"/>
    </row>
    <row r="510">
      <c r="A510" s="79" t="s">
        <v>829</v>
      </c>
      <c r="C510" s="75" t="n"/>
    </row>
    <row r="511">
      <c r="A511" s="79" t="s">
        <v>830</v>
      </c>
      <c r="C511" s="75" t="n"/>
    </row>
    <row r="512">
      <c r="A512" s="79" t="s">
        <v>831</v>
      </c>
      <c r="C512" s="75" t="n"/>
    </row>
    <row r="513">
      <c r="A513" s="79" t="s">
        <v>832</v>
      </c>
      <c r="C513" s="75" t="n"/>
    </row>
    <row r="514">
      <c r="A514" s="79" t="s">
        <v>833</v>
      </c>
      <c r="C514" s="75" t="n"/>
    </row>
    <row r="515">
      <c r="A515" s="79" t="s">
        <v>834</v>
      </c>
      <c r="C515" s="75" t="n"/>
    </row>
    <row r="516">
      <c r="C516" s="75" t="n"/>
    </row>
    <row r="517">
      <c r="C517" s="75" t="n"/>
    </row>
    <row r="518">
      <c r="C518" s="75" t="n"/>
    </row>
    <row r="519">
      <c r="C519" s="75" t="n"/>
    </row>
    <row r="520">
      <c r="C520" s="75" t="n"/>
    </row>
    <row r="521">
      <c r="C521" s="75" t="n"/>
    </row>
    <row r="522">
      <c r="C522" s="75" t="n"/>
    </row>
    <row r="523">
      <c r="C523" s="75" t="n"/>
    </row>
    <row r="524">
      <c r="C524" s="75" t="n"/>
    </row>
    <row r="525">
      <c r="C525" s="75" t="n"/>
    </row>
    <row r="526">
      <c r="C526" s="75" t="n"/>
    </row>
    <row r="527">
      <c r="C527" s="75" t="n"/>
    </row>
    <row r="528">
      <c r="C528" s="75" t="n"/>
    </row>
    <row r="529">
      <c r="C529" s="75" t="n"/>
    </row>
    <row r="530">
      <c r="C530" s="75" t="n"/>
    </row>
    <row r="531">
      <c r="C531" s="75" t="n"/>
    </row>
    <row r="532">
      <c r="C532" s="75" t="n"/>
    </row>
    <row r="533">
      <c r="C533" s="75" t="n"/>
    </row>
    <row r="534">
      <c r="C534" s="75" t="n"/>
    </row>
    <row r="535">
      <c r="C535" s="75" t="n"/>
    </row>
    <row r="536">
      <c r="C536" s="75" t="n"/>
    </row>
    <row r="537">
      <c r="C537" s="75" t="n"/>
    </row>
    <row r="538">
      <c r="C538" s="75" t="n"/>
    </row>
    <row r="539">
      <c r="C539" s="75" t="n"/>
    </row>
    <row r="540">
      <c r="C540" s="75" t="n"/>
    </row>
    <row r="541">
      <c r="C541" s="75" t="n"/>
    </row>
    <row r="542">
      <c r="C542" s="75" t="n"/>
    </row>
    <row r="543">
      <c r="C543" s="75" t="n"/>
    </row>
    <row r="544">
      <c r="C544" s="75" t="n"/>
    </row>
    <row r="545">
      <c r="C545" s="75" t="n"/>
    </row>
    <row r="546">
      <c r="C546" s="75" t="n"/>
    </row>
    <row r="547">
      <c r="C547" s="75" t="n"/>
    </row>
    <row r="548">
      <c r="C548" s="75" t="n"/>
    </row>
    <row r="549">
      <c r="C549" s="75" t="n"/>
    </row>
    <row r="550">
      <c r="C550" s="75" t="n"/>
    </row>
    <row r="551">
      <c r="C551" s="75" t="n"/>
    </row>
    <row r="552">
      <c r="C552" s="75" t="n"/>
    </row>
    <row r="553">
      <c r="C553" s="75" t="n"/>
    </row>
    <row r="554">
      <c r="C554" s="75" t="n"/>
    </row>
    <row r="555">
      <c r="C555" s="75" t="n"/>
    </row>
    <row r="556">
      <c r="C556" s="75" t="n"/>
    </row>
    <row r="557">
      <c r="C557" s="75" t="n"/>
    </row>
    <row r="558">
      <c r="C558" s="75" t="n"/>
    </row>
    <row r="559">
      <c r="C559" s="75" t="n"/>
    </row>
    <row r="560">
      <c r="C560" s="75" t="n"/>
    </row>
    <row r="561">
      <c r="C561" s="75" t="n"/>
    </row>
    <row r="562">
      <c r="C562" s="75" t="n"/>
    </row>
    <row r="563">
      <c r="C563" s="75" t="n"/>
    </row>
    <row r="564">
      <c r="C564" s="75" t="n"/>
    </row>
    <row r="565">
      <c r="C565" s="75" t="n"/>
    </row>
    <row r="566">
      <c r="C566" s="75" t="n"/>
    </row>
    <row r="567">
      <c r="C567" s="75" t="n"/>
    </row>
    <row r="568">
      <c r="C568" s="75" t="n"/>
    </row>
    <row r="569">
      <c r="C569" s="75" t="n"/>
    </row>
    <row r="570">
      <c r="C570" s="75" t="n"/>
    </row>
    <row r="571">
      <c r="C571" s="75" t="n"/>
    </row>
    <row r="572">
      <c r="C572" s="75" t="n"/>
    </row>
    <row r="573">
      <c r="C573" s="75" t="n"/>
    </row>
    <row r="574">
      <c r="C574" s="75" t="n"/>
    </row>
    <row r="575">
      <c r="C575" s="75" t="n"/>
    </row>
    <row r="576">
      <c r="C576" s="75" t="n"/>
    </row>
    <row r="577">
      <c r="C577" s="75" t="n"/>
    </row>
    <row r="578">
      <c r="C578" s="75" t="n"/>
    </row>
    <row r="579">
      <c r="C579" s="75" t="n"/>
    </row>
    <row r="580">
      <c r="C580" s="75" t="n"/>
    </row>
    <row r="581">
      <c r="C581" s="75" t="n"/>
    </row>
    <row r="582">
      <c r="C582" s="75" t="n"/>
    </row>
    <row r="583">
      <c r="C583" s="75" t="n"/>
    </row>
    <row r="584">
      <c r="C584" s="75" t="n"/>
    </row>
    <row r="585">
      <c r="C585" s="75" t="n"/>
    </row>
    <row r="586">
      <c r="C586" s="75" t="n"/>
    </row>
    <row r="587">
      <c r="C587" s="75" t="n"/>
    </row>
    <row r="588">
      <c r="C588" s="75" t="n"/>
    </row>
    <row r="589">
      <c r="C589" s="75" t="n"/>
    </row>
    <row r="590">
      <c r="C590" s="75" t="n"/>
    </row>
    <row r="591">
      <c r="C591" s="75" t="n"/>
    </row>
    <row r="592">
      <c r="C592" s="75" t="n"/>
    </row>
    <row r="593">
      <c r="C593" s="75" t="n"/>
    </row>
    <row r="594">
      <c r="C594" s="75" t="n"/>
    </row>
    <row r="595">
      <c r="C595" s="75" t="n"/>
    </row>
    <row r="596">
      <c r="C596" s="75" t="n"/>
    </row>
    <row r="597">
      <c r="C597" s="75" t="n"/>
    </row>
    <row r="598">
      <c r="C598" s="75" t="n"/>
    </row>
    <row r="599">
      <c r="C599" s="75" t="n"/>
    </row>
    <row r="600">
      <c r="C600" s="75" t="n"/>
    </row>
  </sheetData>
  <conditionalFormatting sqref="E2:E600">
    <cfRule dxfId="1" operator="equal" priority="1" type="cellIs">
      <formula>"Repairable"</formula>
    </cfRule>
    <cfRule dxfId="2" operator="equal" priority="2" type="cellIs">
      <formula>"Reject"</formula>
    </cfRule>
  </conditionalFormatting>
  <dataValidations count="2">
    <dataValidation allowBlank="0" errorStyle="stop" operator="greaterThan" showErrorMessage="1" showInputMessage="1" sqref="G2:G16" type="date">
      <formula1>44197</formula1>
    </dataValidation>
    <dataValidation allowBlank="0" errorStyle="stop" prompt="Choose from Good, Repairable, or Reject" showDropDown="0" showErrorMessage="1" showInputMessage="1" sqref="E2:E218 E219:E222 E223:E245 E246:E252 E253:E281 E282:E312 E313:E384 E385:E413 E414:E420 E421:E467 E468:E502 E503:E600" type="list">
      <formula1>'Body Log'!$L$2:$L$5</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Q145"/>
  <sheetViews>
    <sheetView workbookViewId="0">
      <selection activeCell="A1" sqref="A1"/>
    </sheetView>
  </sheetViews>
  <sheetFormatPr baseColWidth="8" defaultColWidth="14.544" defaultRowHeight="15"/>
  <cols>
    <col customWidth="1" max="4" min="4" width="13.392"/>
    <col customWidth="1" max="5" min="5" width="17.136"/>
    <col customWidth="1" max="9" min="9" width="20.592"/>
    <col customWidth="1" max="13" min="13" width="17.856"/>
    <col customWidth="1" max="14" min="14" width="17.856"/>
    <col customWidth="1" max="15" min="15" width="12.96"/>
    <col customWidth="1" max="16" min="16" width="12.528"/>
  </cols>
  <sheetData>
    <row r="1">
      <c r="A1" s="7" t="s">
        <v>835</v>
      </c>
    </row>
    <row r="2">
      <c r="A2" s="7" t="s">
        <v>836</v>
      </c>
      <c r="D2" s="7" t="s">
        <v>837</v>
      </c>
      <c r="I2" s="7" t="s">
        <v>838</v>
      </c>
      <c r="M2" s="7" t="s">
        <v>839</v>
      </c>
    </row>
    <row r="3">
      <c r="A3" s="7" t="s">
        <v>840</v>
      </c>
      <c r="B3" s="7" t="s">
        <v>841</v>
      </c>
      <c r="C3" s="7" t="s">
        <v>842</v>
      </c>
      <c r="D3" s="7" t="s">
        <v>840</v>
      </c>
      <c r="E3" s="7" t="s">
        <v>843</v>
      </c>
      <c r="F3" s="7" t="s">
        <v>841</v>
      </c>
      <c r="G3" s="7" t="s">
        <v>842</v>
      </c>
      <c r="H3" s="0" t="n"/>
      <c r="I3" s="7" t="s">
        <v>840</v>
      </c>
      <c r="J3" s="7" t="s">
        <v>841</v>
      </c>
      <c r="K3" s="7" t="s">
        <v>842</v>
      </c>
      <c r="M3" s="7" t="s">
        <v>840</v>
      </c>
      <c r="N3" s="7" t="s">
        <v>843</v>
      </c>
      <c r="O3" s="7" t="s">
        <v>841</v>
      </c>
      <c r="P3" s="7" t="s">
        <v>842</v>
      </c>
    </row>
    <row r="4">
      <c r="A4" s="0" t="s">
        <v>40</v>
      </c>
      <c r="B4" s="0" t="n">
        <v>26</v>
      </c>
      <c r="C4" s="0">
        <f>COUNTIF('ERP'!Q:Q, A4)</f>
        <v/>
      </c>
      <c r="D4" s="0" t="s">
        <v>40</v>
      </c>
      <c r="E4" s="0" t="s">
        <v>844</v>
      </c>
      <c r="F4" s="0" t="n">
        <v>26</v>
      </c>
      <c r="G4" s="0">
        <f>COUNTIF('ERP'!S:S, D4)</f>
        <v/>
      </c>
      <c r="I4" s="0" t="s">
        <v>154</v>
      </c>
      <c r="J4" s="0" t="n">
        <v>42</v>
      </c>
      <c r="K4" s="0">
        <f>COUNTIF('ERP'!W:W, I4)</f>
        <v/>
      </c>
      <c r="M4" s="204" t="s">
        <v>60</v>
      </c>
      <c r="N4" s="204" t="s">
        <v>845</v>
      </c>
      <c r="O4" s="246" t="n">
        <v>1</v>
      </c>
      <c r="P4" s="0">
        <f>COUNTIF('ERP'!V:V, M4)</f>
        <v/>
      </c>
    </row>
    <row r="5">
      <c r="A5" s="0" t="s">
        <v>52</v>
      </c>
      <c r="B5" s="0" t="n">
        <v>89</v>
      </c>
      <c r="C5" s="0">
        <f>COUNTIF('ERP'!Q:Q, A5)</f>
        <v/>
      </c>
      <c r="D5" s="0" t="s">
        <v>52</v>
      </c>
      <c r="E5" s="0" t="s">
        <v>846</v>
      </c>
      <c r="F5" s="0" t="n">
        <v>89</v>
      </c>
      <c r="G5" s="0">
        <f>COUNTIF('ERP'!S:S, D5)</f>
        <v/>
      </c>
      <c r="I5" s="0" t="s">
        <v>229</v>
      </c>
      <c r="J5" s="0" t="n">
        <v>2</v>
      </c>
      <c r="K5" s="0">
        <f>COUNTIF('ERP'!W:W, I5)</f>
        <v/>
      </c>
      <c r="M5" s="204" t="s">
        <v>48</v>
      </c>
      <c r="N5" s="204" t="s">
        <v>845</v>
      </c>
      <c r="O5" s="246" t="n">
        <v>1</v>
      </c>
      <c r="P5" s="0">
        <f>COUNTIF('ERP'!V:V, M5)</f>
        <v/>
      </c>
    </row>
    <row r="6">
      <c r="A6" s="0" t="s">
        <v>54</v>
      </c>
      <c r="B6" s="0" t="n">
        <v>201</v>
      </c>
      <c r="C6" s="0">
        <f>COUNTIF('ERP'!Q:Q, A6)</f>
        <v/>
      </c>
      <c r="D6" s="0" t="s">
        <v>54</v>
      </c>
      <c r="E6" s="0" t="s">
        <v>844</v>
      </c>
      <c r="F6" s="0" t="n">
        <v>201</v>
      </c>
      <c r="G6" s="0">
        <f>COUNTIF('ERP'!S:S, D6)</f>
        <v/>
      </c>
      <c r="I6" s="204" t="s">
        <v>150</v>
      </c>
      <c r="J6" s="0" t="n">
        <v>1</v>
      </c>
      <c r="K6" s="0">
        <f>COUNTIF('ERP'!W:W, I6)</f>
        <v/>
      </c>
      <c r="M6" s="204" t="s">
        <v>44</v>
      </c>
      <c r="N6" s="204" t="s">
        <v>845</v>
      </c>
      <c r="O6" s="246" t="n">
        <v>4</v>
      </c>
      <c r="P6" s="0">
        <f>COUNTIF('ERP'!V:V, M6)</f>
        <v/>
      </c>
    </row>
    <row r="7">
      <c r="A7" s="0" t="s">
        <v>99</v>
      </c>
      <c r="B7" s="0" t="n">
        <v>39</v>
      </c>
      <c r="C7" s="0">
        <f>COUNTIF('ERP'!Q:Q, A7)</f>
        <v/>
      </c>
      <c r="D7" s="0" t="s">
        <v>99</v>
      </c>
      <c r="E7" s="0" t="s">
        <v>844</v>
      </c>
      <c r="F7" s="0" t="n">
        <v>39</v>
      </c>
      <c r="G7" s="0">
        <f>COUNTIF('ERP'!S:S, D7)</f>
        <v/>
      </c>
      <c r="I7" s="0" t="s">
        <v>245</v>
      </c>
      <c r="J7" s="0" t="n">
        <v>2</v>
      </c>
      <c r="K7" s="0">
        <f>COUNTIF('ERP'!W:W, I7)</f>
        <v/>
      </c>
      <c r="M7" s="204" t="s">
        <v>43</v>
      </c>
      <c r="N7" s="204" t="s">
        <v>845</v>
      </c>
      <c r="O7" s="246" t="n">
        <v>4</v>
      </c>
      <c r="P7" s="0">
        <f>COUNTIF('ERP'!V:V, M7)</f>
        <v/>
      </c>
    </row>
    <row r="8">
      <c r="A8" s="0" t="s">
        <v>105</v>
      </c>
      <c r="B8" s="0" t="n">
        <v>1</v>
      </c>
      <c r="C8" s="0">
        <f>COUNTIF('ERP'!Q:Q, A8)</f>
        <v/>
      </c>
      <c r="D8" s="0" t="s">
        <v>105</v>
      </c>
      <c r="E8" s="0" t="s">
        <v>846</v>
      </c>
      <c r="F8" s="0" t="n">
        <v>1</v>
      </c>
      <c r="G8" s="0">
        <f>COUNTIF('ERP'!S:S, D8)</f>
        <v/>
      </c>
      <c r="I8" s="0" t="s">
        <v>122</v>
      </c>
      <c r="J8" s="0" t="n">
        <v>4</v>
      </c>
      <c r="K8" s="0">
        <f>COUNTIF('ERP'!W:W, I8)</f>
        <v/>
      </c>
      <c r="M8" s="204" t="s">
        <v>42</v>
      </c>
      <c r="N8" s="204" t="s">
        <v>845</v>
      </c>
      <c r="O8" s="246" t="n">
        <v>2</v>
      </c>
      <c r="P8" s="0">
        <f>COUNTIF('ERP'!V:V, M8)</f>
        <v/>
      </c>
    </row>
    <row r="9">
      <c r="A9" s="0" t="s">
        <v>166</v>
      </c>
      <c r="B9" s="0" t="n">
        <v>1</v>
      </c>
      <c r="C9" s="0">
        <f>COUNTIF('ERP'!Q:Q, A9)</f>
        <v/>
      </c>
      <c r="D9" s="0" t="s">
        <v>107</v>
      </c>
      <c r="E9" s="0" t="s">
        <v>844</v>
      </c>
      <c r="F9" s="0" t="n">
        <v>6</v>
      </c>
      <c r="G9" s="0">
        <f>COUNTIF('ERP'!S:S, D9)</f>
        <v/>
      </c>
      <c r="H9" s="0" t="n"/>
      <c r="M9" s="204" t="s">
        <v>49</v>
      </c>
      <c r="N9" s="204" t="s">
        <v>845</v>
      </c>
      <c r="O9" s="246" t="n">
        <v>3</v>
      </c>
      <c r="P9" s="0">
        <f>COUNTIF('ERP'!V:V, M9)</f>
        <v/>
      </c>
    </row>
    <row r="10">
      <c r="A10" s="0" t="s">
        <v>107</v>
      </c>
      <c r="B10" s="0" t="n">
        <v>6</v>
      </c>
      <c r="C10" s="0">
        <f>COUNTIF('ERP'!Q:Q, A10)</f>
        <v/>
      </c>
      <c r="D10" s="0" t="s">
        <v>115</v>
      </c>
      <c r="E10" s="0" t="s">
        <v>846</v>
      </c>
      <c r="F10" s="0" t="n">
        <v>10</v>
      </c>
      <c r="G10" s="0">
        <f>COUNTIF('ERP'!S:S, D10)</f>
        <v/>
      </c>
      <c r="H10" s="204" t="n"/>
      <c r="M10" s="204" t="s">
        <v>41</v>
      </c>
      <c r="N10" s="204" t="s">
        <v>845</v>
      </c>
      <c r="O10" s="246" t="n">
        <v>12</v>
      </c>
      <c r="P10" s="0">
        <f>COUNTIF('ERP'!V:V, M10)</f>
        <v/>
      </c>
    </row>
    <row r="11">
      <c r="A11" s="0" t="s">
        <v>108</v>
      </c>
      <c r="B11" s="0" t="n">
        <v>63</v>
      </c>
      <c r="C11" s="0">
        <f>COUNTIF('ERP'!Q:Q, A11)</f>
        <v/>
      </c>
      <c r="D11" s="0" t="s">
        <v>111</v>
      </c>
      <c r="E11" s="0" t="s">
        <v>846</v>
      </c>
      <c r="F11" s="0" t="n">
        <v>8</v>
      </c>
      <c r="G11" s="0">
        <f>COUNTIF('ERP'!S:S, D11)</f>
        <v/>
      </c>
      <c r="H11" s="204" t="n"/>
      <c r="M11" s="204" t="s">
        <v>51</v>
      </c>
      <c r="N11" s="204" t="s">
        <v>845</v>
      </c>
      <c r="O11" s="246" t="n">
        <v>1</v>
      </c>
      <c r="P11" s="0">
        <f>COUNTIF('ERP'!V:V, M11)</f>
        <v/>
      </c>
    </row>
    <row r="12">
      <c r="A12" s="0" t="s">
        <v>124</v>
      </c>
      <c r="B12" s="0" t="n">
        <v>101</v>
      </c>
      <c r="C12" s="0">
        <f>COUNTIF('ERP'!Q:Q, A12)</f>
        <v/>
      </c>
      <c r="D12" s="0" t="s">
        <v>120</v>
      </c>
      <c r="E12" s="0" t="s">
        <v>846</v>
      </c>
      <c r="F12" s="0" t="n">
        <v>10</v>
      </c>
      <c r="G12" s="0">
        <f>COUNTIF('ERP'!S:S, D12)</f>
        <v/>
      </c>
      <c r="H12" s="204" t="n"/>
      <c r="M12" s="204" t="s">
        <v>62</v>
      </c>
      <c r="N12" s="204" t="s">
        <v>845</v>
      </c>
      <c r="O12" s="246" t="n">
        <v>8</v>
      </c>
      <c r="P12" s="0">
        <f>COUNTIF('ERP'!V:V, M12)</f>
        <v/>
      </c>
    </row>
    <row r="13">
      <c r="A13" s="0" t="s">
        <v>167</v>
      </c>
      <c r="B13" s="0" t="n">
        <v>12</v>
      </c>
      <c r="C13" s="0">
        <f>COUNTIF('ERP'!Q:Q, A13)</f>
        <v/>
      </c>
      <c r="D13" s="0" t="s">
        <v>103</v>
      </c>
      <c r="E13" s="0" t="s">
        <v>846</v>
      </c>
      <c r="F13" s="0" t="n">
        <v>8</v>
      </c>
      <c r="G13" s="0">
        <f>COUNTIF('ERP'!S:S, D13)</f>
        <v/>
      </c>
      <c r="H13" s="204" t="n"/>
      <c r="M13" s="204" t="s">
        <v>64</v>
      </c>
      <c r="N13" s="204" t="s">
        <v>845</v>
      </c>
      <c r="O13" s="246" t="n">
        <v>8</v>
      </c>
      <c r="P13" s="0">
        <f>COUNTIF('ERP'!V:V, M13)</f>
        <v/>
      </c>
    </row>
    <row r="14">
      <c r="A14" s="0" t="s">
        <v>179</v>
      </c>
      <c r="B14" s="0" t="n">
        <v>8</v>
      </c>
      <c r="C14" s="0">
        <f>COUNTIF('ERP'!Q:Q, A14)</f>
        <v/>
      </c>
      <c r="D14" s="0" t="s">
        <v>75</v>
      </c>
      <c r="E14" s="0" t="s">
        <v>846</v>
      </c>
      <c r="F14" s="0" t="n">
        <v>7</v>
      </c>
      <c r="G14" s="0">
        <f>COUNTIF('ERP'!S:S, D14)</f>
        <v/>
      </c>
      <c r="H14" s="204" t="n"/>
      <c r="M14" s="204" t="s">
        <v>55</v>
      </c>
      <c r="N14" s="204" t="s">
        <v>845</v>
      </c>
      <c r="O14" s="246" t="n">
        <v>2</v>
      </c>
      <c r="P14" s="0">
        <f>COUNTIF('ERP'!V:V, M14)</f>
        <v/>
      </c>
    </row>
    <row r="15">
      <c r="A15" s="0" t="s">
        <v>193</v>
      </c>
      <c r="B15" s="0" t="n">
        <v>10</v>
      </c>
      <c r="C15" s="0">
        <f>COUNTIF('ERP'!Q:Q, A15)</f>
        <v/>
      </c>
      <c r="D15" s="0" t="s">
        <v>78</v>
      </c>
      <c r="E15" s="0" t="s">
        <v>844</v>
      </c>
      <c r="F15" s="0" t="n">
        <v>2</v>
      </c>
      <c r="G15" s="0">
        <f>COUNTIF('ERP'!S:S, D15)</f>
        <v/>
      </c>
      <c r="H15" s="204" t="n"/>
      <c r="M15" s="204" t="s">
        <v>53</v>
      </c>
      <c r="N15" s="204" t="s">
        <v>847</v>
      </c>
      <c r="O15" s="246" t="n">
        <v>10</v>
      </c>
      <c r="P15" s="0">
        <f>COUNTIF('ERP'!V:V, M15)</f>
        <v/>
      </c>
    </row>
    <row r="16">
      <c r="A16" s="0" t="s">
        <v>143</v>
      </c>
      <c r="B16" s="0" t="n">
        <v>77</v>
      </c>
      <c r="C16" s="0">
        <f>COUNTIF('ERP'!Q:Q, A16)</f>
        <v/>
      </c>
      <c r="D16" s="0" t="s">
        <v>101</v>
      </c>
      <c r="E16" s="0" t="s">
        <v>846</v>
      </c>
      <c r="F16" s="0" t="n">
        <v>13</v>
      </c>
      <c r="G16" s="0">
        <f>COUNTIF('ERP'!S:S, D16)</f>
        <v/>
      </c>
      <c r="H16" s="204" t="n"/>
      <c r="M16" s="204" t="s">
        <v>71</v>
      </c>
      <c r="N16" s="204" t="s">
        <v>845</v>
      </c>
      <c r="O16" s="246" t="n">
        <v>4</v>
      </c>
      <c r="P16" s="0">
        <f>COUNTIF('ERP'!V:V, M16)</f>
        <v/>
      </c>
    </row>
    <row r="17">
      <c r="A17" s="0" t="s">
        <v>173</v>
      </c>
      <c r="B17" s="0" t="n">
        <v>92</v>
      </c>
      <c r="C17" s="0">
        <f>COUNTIF('ERP'!Q:Q, A17)</f>
        <v/>
      </c>
      <c r="D17" s="0" t="s">
        <v>129</v>
      </c>
      <c r="E17" s="0" t="s">
        <v>844</v>
      </c>
      <c r="F17" s="0" t="n">
        <v>7</v>
      </c>
      <c r="G17" s="0">
        <f>COUNTIF('ERP'!S:S, D17)</f>
        <v/>
      </c>
      <c r="H17" s="204" t="n"/>
      <c r="M17" s="204" t="s">
        <v>69</v>
      </c>
      <c r="N17" s="204" t="s">
        <v>845</v>
      </c>
      <c r="O17" s="246" t="n">
        <v>2</v>
      </c>
      <c r="P17" s="0">
        <f>COUNTIF('ERP'!V:V, M17)</f>
        <v/>
      </c>
    </row>
    <row r="18">
      <c r="A18" s="0" t="s">
        <v>188</v>
      </c>
      <c r="B18" s="0" t="n">
        <v>12</v>
      </c>
      <c r="C18" s="0">
        <f>COUNTIF('ERP'!Q:Q, A18)</f>
        <v/>
      </c>
      <c r="D18" s="0" t="s">
        <v>132</v>
      </c>
      <c r="E18" s="0" t="s">
        <v>844</v>
      </c>
      <c r="F18" s="0" t="n">
        <v>4</v>
      </c>
      <c r="G18" s="0">
        <f>COUNTIF('ERP'!S:S, D18)</f>
        <v/>
      </c>
      <c r="H18" s="204" t="n"/>
      <c r="M18" s="204" t="s">
        <v>65</v>
      </c>
      <c r="N18" s="204" t="s">
        <v>847</v>
      </c>
      <c r="O18" s="246" t="n">
        <v>10</v>
      </c>
      <c r="P18" s="0">
        <f>COUNTIF('ERP'!V:V, M18)</f>
        <v/>
      </c>
    </row>
    <row r="19">
      <c r="A19" s="0" t="s">
        <v>182</v>
      </c>
      <c r="B19" s="0" t="n">
        <v>11</v>
      </c>
      <c r="C19" s="0">
        <f>COUNTIF('ERP'!Q:Q, A19)</f>
        <v/>
      </c>
      <c r="D19" s="0" t="s">
        <v>127</v>
      </c>
      <c r="E19" s="0" t="s">
        <v>844</v>
      </c>
      <c r="F19" s="0" t="n">
        <v>3</v>
      </c>
      <c r="G19" s="0">
        <f>COUNTIF('ERP'!S:S, D19)</f>
        <v/>
      </c>
      <c r="H19" s="204" t="n"/>
      <c r="M19" s="204" t="s">
        <v>70</v>
      </c>
      <c r="N19" s="204" t="s">
        <v>845</v>
      </c>
      <c r="O19" s="246" t="n">
        <v>9</v>
      </c>
      <c r="P19" s="0">
        <f>COUNTIF('ERP'!V:V, M19)</f>
        <v/>
      </c>
    </row>
    <row r="20">
      <c r="A20" s="0" t="s">
        <v>192</v>
      </c>
      <c r="B20" s="0" t="n">
        <v>20</v>
      </c>
      <c r="C20" s="0">
        <f>COUNTIF('ERP'!Q:Q, A20)</f>
        <v/>
      </c>
      <c r="D20" s="0" t="s">
        <v>81</v>
      </c>
      <c r="E20" s="0" t="s">
        <v>844</v>
      </c>
      <c r="F20" s="0" t="n">
        <v>3</v>
      </c>
      <c r="G20" s="0">
        <f>COUNTIF('ERP'!S:S, D20)</f>
        <v/>
      </c>
      <c r="H20" s="204" t="n"/>
      <c r="M20" s="204" t="s">
        <v>92</v>
      </c>
      <c r="N20" s="204" t="s">
        <v>845</v>
      </c>
      <c r="O20" s="246" t="n">
        <v>1</v>
      </c>
      <c r="P20" s="0">
        <f>COUNTIF('ERP'!V:V, M20)</f>
        <v/>
      </c>
    </row>
    <row r="21">
      <c r="A21" s="0" t="s">
        <v>194</v>
      </c>
      <c r="B21" s="0" t="n">
        <v>14</v>
      </c>
      <c r="C21" s="0">
        <f>COUNTIF('ERP'!Q:Q, A21)</f>
        <v/>
      </c>
      <c r="D21" s="0" t="s">
        <v>136</v>
      </c>
      <c r="E21" s="0" t="s">
        <v>846</v>
      </c>
      <c r="F21" s="0" t="n">
        <v>14</v>
      </c>
      <c r="G21" s="0">
        <f>COUNTIF('ERP'!S:S, D21)</f>
        <v/>
      </c>
      <c r="H21" s="204" t="n"/>
      <c r="M21" s="204" t="s">
        <v>73</v>
      </c>
      <c r="N21" s="204" t="s">
        <v>847</v>
      </c>
      <c r="O21" s="246" t="n">
        <v>15</v>
      </c>
      <c r="P21" s="0">
        <f>COUNTIF('ERP'!V:V, M21)</f>
        <v/>
      </c>
    </row>
    <row r="22">
      <c r="A22" s="0" t="s">
        <v>196</v>
      </c>
      <c r="B22" s="0" t="n">
        <v>3</v>
      </c>
      <c r="C22" s="0">
        <f>COUNTIF('ERP'!Q:Q, A22)</f>
        <v/>
      </c>
      <c r="D22" s="0" t="s">
        <v>134</v>
      </c>
      <c r="E22" s="0" t="s">
        <v>846</v>
      </c>
      <c r="F22" s="0" t="n">
        <v>16</v>
      </c>
      <c r="G22" s="0">
        <f>COUNTIF('ERP'!S:S, D22)</f>
        <v/>
      </c>
      <c r="H22" s="204" t="n"/>
      <c r="M22" s="204" t="s">
        <v>67</v>
      </c>
      <c r="N22" s="204" t="s">
        <v>845</v>
      </c>
      <c r="O22" s="246" t="n">
        <v>36</v>
      </c>
      <c r="P22" s="0">
        <f>COUNTIF('ERP'!V:V, M22)</f>
        <v/>
      </c>
    </row>
    <row r="23">
      <c r="A23" s="0" t="s">
        <v>202</v>
      </c>
      <c r="B23" s="0" t="n">
        <v>20</v>
      </c>
      <c r="C23" s="0">
        <f>COUNTIF('ERP'!Q:Q, A23)</f>
        <v/>
      </c>
      <c r="D23" s="0" t="s">
        <v>140</v>
      </c>
      <c r="E23" s="0" t="s">
        <v>846</v>
      </c>
      <c r="F23" s="0" t="n">
        <v>11</v>
      </c>
      <c r="G23" s="0">
        <f>COUNTIF('ERP'!S:S, D23)</f>
        <v/>
      </c>
      <c r="H23" s="204" t="n"/>
      <c r="M23" s="204" t="s">
        <v>74</v>
      </c>
      <c r="N23" s="204" t="s">
        <v>845</v>
      </c>
      <c r="O23" s="246" t="n">
        <v>14</v>
      </c>
      <c r="P23" s="0">
        <f>COUNTIF('ERP'!V:V, M23)</f>
        <v/>
      </c>
    </row>
    <row r="24">
      <c r="A24" s="0" t="s">
        <v>190</v>
      </c>
      <c r="B24" s="0" t="n">
        <v>4</v>
      </c>
      <c r="C24" s="0">
        <f>COUNTIF('ERP'!Q:Q, A24)</f>
        <v/>
      </c>
      <c r="D24" s="0" t="s">
        <v>125</v>
      </c>
      <c r="E24" s="0" t="s">
        <v>844</v>
      </c>
      <c r="F24" s="0" t="n">
        <v>12</v>
      </c>
      <c r="G24" s="0">
        <f>COUNTIF('ERP'!S:S, D24)</f>
        <v/>
      </c>
      <c r="H24" s="204" t="n"/>
      <c r="M24" s="204" t="s">
        <v>131</v>
      </c>
      <c r="N24" s="204" t="s">
        <v>845</v>
      </c>
      <c r="O24" s="246" t="n">
        <v>3</v>
      </c>
      <c r="P24" s="0">
        <f>COUNTIF('ERP'!V:V, M24)</f>
        <v/>
      </c>
    </row>
    <row r="25">
      <c r="A25" s="0" t="s">
        <v>207</v>
      </c>
      <c r="B25" s="0" t="n">
        <v>4</v>
      </c>
      <c r="C25" s="0">
        <f>COUNTIF('ERP'!Q:Q, A25)</f>
        <v/>
      </c>
      <c r="D25" s="0" t="s">
        <v>146</v>
      </c>
      <c r="E25" s="0" t="s">
        <v>846</v>
      </c>
      <c r="F25" s="0" t="n">
        <v>14</v>
      </c>
      <c r="G25" s="0">
        <f>COUNTIF('ERP'!S:S, D25)</f>
        <v/>
      </c>
      <c r="H25" s="204" t="n"/>
      <c r="M25" s="204" t="s">
        <v>84</v>
      </c>
      <c r="N25" s="204" t="s">
        <v>845</v>
      </c>
      <c r="O25" s="246" t="n">
        <v>4</v>
      </c>
      <c r="P25" s="0">
        <f>COUNTIF('ERP'!V:V, M25)</f>
        <v/>
      </c>
    </row>
    <row r="26">
      <c r="A26" s="0" t="s">
        <v>210</v>
      </c>
      <c r="B26" s="0" t="n">
        <v>5</v>
      </c>
      <c r="C26" s="0">
        <f>COUNTIF('ERP'!Q:Q, A26)</f>
        <v/>
      </c>
      <c r="D26" s="0" t="s">
        <v>155</v>
      </c>
      <c r="E26" s="0" t="s">
        <v>846</v>
      </c>
      <c r="F26" s="0" t="n">
        <v>5</v>
      </c>
      <c r="G26" s="0">
        <f>COUNTIF('ERP'!S:S, D26)</f>
        <v/>
      </c>
      <c r="H26" s="204" t="n"/>
      <c r="M26" s="204" t="s">
        <v>83</v>
      </c>
      <c r="N26" s="204" t="s">
        <v>845</v>
      </c>
      <c r="O26" s="246" t="n">
        <v>2</v>
      </c>
      <c r="P26" s="0">
        <f>COUNTIF('ERP'!V:V, M26)</f>
        <v/>
      </c>
    </row>
    <row r="27">
      <c r="A27" s="0" t="s">
        <v>223</v>
      </c>
      <c r="B27" s="0" t="n">
        <v>10</v>
      </c>
      <c r="C27" s="0">
        <f>COUNTIF('ERP'!Q:Q, A27)</f>
        <v/>
      </c>
      <c r="D27" s="0" t="s">
        <v>144</v>
      </c>
      <c r="E27" s="0" t="s">
        <v>844</v>
      </c>
      <c r="F27" s="0" t="n">
        <v>4</v>
      </c>
      <c r="G27" s="0">
        <f>COUNTIF('ERP'!S:S, D27)</f>
        <v/>
      </c>
      <c r="H27" s="0" t="n"/>
      <c r="M27" s="204" t="s">
        <v>93</v>
      </c>
      <c r="N27" s="204" t="s">
        <v>845</v>
      </c>
      <c r="O27" s="246" t="n">
        <v>6</v>
      </c>
      <c r="P27" s="0">
        <f>COUNTIF('ERP'!V:V, M27)</f>
        <v/>
      </c>
    </row>
    <row r="28">
      <c r="A28" s="0" t="s">
        <v>213</v>
      </c>
      <c r="B28" s="0" t="n">
        <v>14</v>
      </c>
      <c r="C28" s="0">
        <f>COUNTIF('ERP'!Q:Q, A28)</f>
        <v/>
      </c>
      <c r="D28" s="0" t="s">
        <v>159</v>
      </c>
      <c r="E28" s="0" t="s">
        <v>846</v>
      </c>
      <c r="F28" s="0" t="n">
        <v>33</v>
      </c>
      <c r="G28" s="0">
        <f>COUNTIF('ERP'!S:S, D28)</f>
        <v/>
      </c>
      <c r="H28" s="204" t="n"/>
      <c r="M28" s="204" t="s">
        <v>95</v>
      </c>
      <c r="N28" s="204" t="s">
        <v>847</v>
      </c>
      <c r="O28" s="246" t="n">
        <v>6</v>
      </c>
      <c r="P28" s="0">
        <f>COUNTIF('ERP'!V:V, M28)</f>
        <v/>
      </c>
    </row>
    <row r="29">
      <c r="A29" s="0" t="s">
        <v>228</v>
      </c>
      <c r="B29" s="0" t="n">
        <v>28</v>
      </c>
      <c r="C29" s="0">
        <f>COUNTIF('ERP'!Q:Q, A29)</f>
        <v/>
      </c>
      <c r="D29" s="0" t="s">
        <v>148</v>
      </c>
      <c r="E29" s="0" t="s">
        <v>846</v>
      </c>
      <c r="F29" s="0" t="n">
        <v>11</v>
      </c>
      <c r="G29" s="0">
        <f>COUNTIF('ERP'!S:S, D29)</f>
        <v/>
      </c>
      <c r="H29" s="204" t="n"/>
      <c r="M29" s="204" t="s">
        <v>87</v>
      </c>
      <c r="N29" s="204" t="s">
        <v>847</v>
      </c>
      <c r="O29" s="246" t="n">
        <v>5</v>
      </c>
      <c r="P29" s="0">
        <f>COUNTIF('ERP'!V:V, M29)</f>
        <v/>
      </c>
    </row>
    <row r="30">
      <c r="A30" s="0" t="s">
        <v>238</v>
      </c>
      <c r="B30" s="0" t="n">
        <v>8</v>
      </c>
      <c r="C30" s="0">
        <f>COUNTIF('ERP'!Q:Q, A30)</f>
        <v/>
      </c>
      <c r="D30" s="0" t="s">
        <v>163</v>
      </c>
      <c r="E30" s="0" t="s">
        <v>846</v>
      </c>
      <c r="F30" s="0" t="n">
        <v>3</v>
      </c>
      <c r="G30" s="0">
        <f>COUNTIF('ERP'!S:S, D30)</f>
        <v/>
      </c>
      <c r="H30" s="0" t="n"/>
      <c r="I30" s="0" t="n"/>
      <c r="M30" s="204" t="s">
        <v>88</v>
      </c>
      <c r="N30" s="204" t="s">
        <v>847</v>
      </c>
      <c r="O30" s="246" t="n">
        <v>10</v>
      </c>
      <c r="P30" s="0">
        <f>COUNTIF('ERP'!V:V, M30)</f>
        <v/>
      </c>
    </row>
    <row r="31">
      <c r="A31" s="0" t="s">
        <v>165</v>
      </c>
      <c r="B31" s="0" t="n">
        <v>120</v>
      </c>
      <c r="C31" s="0">
        <f>COUNTIF('ERP'!Q:Q, A31)</f>
        <v/>
      </c>
      <c r="D31" s="0" t="s">
        <v>161</v>
      </c>
      <c r="E31" s="0" t="s">
        <v>846</v>
      </c>
      <c r="F31" s="0" t="n">
        <v>40</v>
      </c>
      <c r="G31" s="0">
        <f>COUNTIF('ERP'!S:S, D31)</f>
        <v/>
      </c>
      <c r="H31" s="0" t="n"/>
      <c r="I31" s="0" t="n"/>
      <c r="M31" s="204" t="s">
        <v>68</v>
      </c>
      <c r="N31" s="204" t="s">
        <v>847</v>
      </c>
      <c r="O31" s="246" t="n">
        <v>9</v>
      </c>
      <c r="P31" s="0">
        <f>COUNTIF('ERP'!V:V, M31)</f>
        <v/>
      </c>
    </row>
    <row r="32">
      <c r="A32" s="0" t="s">
        <v>240</v>
      </c>
      <c r="B32" s="0" t="n">
        <v>20</v>
      </c>
      <c r="C32" s="0">
        <f>COUNTIF('ERP'!Q:Q, A32)</f>
        <v/>
      </c>
      <c r="D32" s="0" t="s">
        <v>118</v>
      </c>
      <c r="E32" s="0" t="s">
        <v>844</v>
      </c>
      <c r="F32" s="0" t="n">
        <v>20</v>
      </c>
      <c r="G32" s="0">
        <f>COUNTIF('ERP'!S:S, D32)</f>
        <v/>
      </c>
      <c r="H32" s="0" t="n"/>
      <c r="I32" s="0" t="n"/>
      <c r="M32" s="204" t="s">
        <v>86</v>
      </c>
      <c r="N32" s="204" t="s">
        <v>845</v>
      </c>
      <c r="O32" s="246" t="n">
        <v>2</v>
      </c>
      <c r="P32" s="0">
        <f>COUNTIF('ERP'!V:V, M32)</f>
        <v/>
      </c>
    </row>
    <row r="33">
      <c r="A33" s="0" t="s">
        <v>242</v>
      </c>
      <c r="B33" s="0" t="n">
        <v>16</v>
      </c>
      <c r="C33" s="0">
        <f>COUNTIF('ERP'!Q:Q, A33)</f>
        <v/>
      </c>
      <c r="D33" s="0" t="s">
        <v>138</v>
      </c>
      <c r="E33" s="0" t="s">
        <v>846</v>
      </c>
      <c r="F33" s="0" t="n">
        <v>5</v>
      </c>
      <c r="G33" s="0">
        <f>COUNTIF('ERP'!S:S, D33)</f>
        <v/>
      </c>
      <c r="I33" s="0" t="n"/>
      <c r="M33" s="204" t="s">
        <v>109</v>
      </c>
      <c r="N33" s="204" t="s">
        <v>845</v>
      </c>
      <c r="O33" s="246" t="n">
        <v>4</v>
      </c>
      <c r="P33" s="0">
        <f>COUNTIF('ERP'!V:V, M33)</f>
        <v/>
      </c>
    </row>
    <row r="34">
      <c r="A34" s="0" t="s">
        <v>227</v>
      </c>
      <c r="B34" s="0" t="n">
        <v>29</v>
      </c>
      <c r="C34" s="0">
        <f>COUNTIF('ERP'!Q:Q, A34)</f>
        <v/>
      </c>
      <c r="D34" s="0" t="s">
        <v>151</v>
      </c>
      <c r="E34" s="0" t="s">
        <v>846</v>
      </c>
      <c r="F34" s="0" t="n">
        <v>24</v>
      </c>
      <c r="G34" s="0">
        <f>COUNTIF('ERP'!S:S, D34)</f>
        <v/>
      </c>
      <c r="I34" s="0" t="n"/>
      <c r="M34" s="204" t="s">
        <v>89</v>
      </c>
      <c r="N34" s="204" t="s">
        <v>845</v>
      </c>
      <c r="O34" s="246" t="n">
        <v>2</v>
      </c>
      <c r="P34" s="0">
        <f>COUNTIF('ERP'!V:V, M34)</f>
        <v/>
      </c>
    </row>
    <row r="35">
      <c r="A35" s="0" t="s">
        <v>248</v>
      </c>
      <c r="B35" s="0" t="n">
        <v>35</v>
      </c>
      <c r="C35" s="0">
        <f>COUNTIF('ERP'!Q:Q, A35)</f>
        <v/>
      </c>
      <c r="D35" s="0" t="s">
        <v>183</v>
      </c>
      <c r="E35" s="0" t="s">
        <v>846</v>
      </c>
      <c r="F35" s="0" t="n">
        <v>11</v>
      </c>
      <c r="G35" s="0">
        <f>COUNTIF('ERP'!S:S, D35)</f>
        <v/>
      </c>
      <c r="I35" s="0" t="n"/>
      <c r="M35" s="204" t="s">
        <v>90</v>
      </c>
      <c r="N35" s="204" t="s">
        <v>845</v>
      </c>
      <c r="O35" s="246" t="n">
        <v>16</v>
      </c>
      <c r="P35" s="0">
        <f>COUNTIF('ERP'!V:V, M35)</f>
        <v/>
      </c>
    </row>
    <row r="36">
      <c r="A36" s="0" t="s">
        <v>250</v>
      </c>
      <c r="B36" s="0" t="n">
        <v>10</v>
      </c>
      <c r="C36" s="0">
        <f>COUNTIF('ERP'!Q:Q, A36)</f>
        <v/>
      </c>
      <c r="D36" s="0" t="s">
        <v>189</v>
      </c>
      <c r="E36" s="0" t="s">
        <v>844</v>
      </c>
      <c r="F36" s="0" t="n">
        <v>7</v>
      </c>
      <c r="G36" s="0">
        <f>COUNTIF('ERP'!S:S, D36)</f>
        <v/>
      </c>
      <c r="I36" s="0" t="n"/>
      <c r="M36" s="204" t="s">
        <v>85</v>
      </c>
      <c r="N36" s="204" t="s">
        <v>845</v>
      </c>
      <c r="O36" s="246" t="n">
        <v>25</v>
      </c>
      <c r="P36" s="0">
        <f>COUNTIF('ERP'!V:V, M36)</f>
        <v/>
      </c>
    </row>
    <row r="37">
      <c r="D37" s="0" t="s">
        <v>191</v>
      </c>
      <c r="E37" s="0" t="s">
        <v>844</v>
      </c>
      <c r="F37" s="0" t="n">
        <v>23</v>
      </c>
      <c r="G37" s="0">
        <f>COUNTIF('ERP'!S:S, D37)</f>
        <v/>
      </c>
      <c r="I37" s="0" t="n"/>
      <c r="M37" s="204" t="s">
        <v>97</v>
      </c>
      <c r="N37" s="204" t="s">
        <v>847</v>
      </c>
      <c r="O37" s="246" t="n">
        <v>15</v>
      </c>
      <c r="P37" s="0">
        <f>COUNTIF('ERP'!V:V, M37)</f>
        <v/>
      </c>
    </row>
    <row r="38">
      <c r="D38" s="0" t="s">
        <v>195</v>
      </c>
      <c r="E38" s="0" t="s">
        <v>844</v>
      </c>
      <c r="F38" s="0" t="n">
        <v>13</v>
      </c>
      <c r="G38" s="0">
        <f>COUNTIF('ERP'!S:S, D38)</f>
        <v/>
      </c>
      <c r="I38" s="0" t="n"/>
      <c r="M38" s="204" t="s">
        <v>91</v>
      </c>
      <c r="N38" s="204" t="s">
        <v>847</v>
      </c>
      <c r="O38" s="246" t="n">
        <v>10</v>
      </c>
      <c r="P38" s="0">
        <f>COUNTIF('ERP'!V:V, M38)</f>
        <v/>
      </c>
    </row>
    <row r="39">
      <c r="D39" s="0" t="s">
        <v>197</v>
      </c>
      <c r="E39" s="0" t="s">
        <v>844</v>
      </c>
      <c r="F39" s="0" t="n">
        <v>3</v>
      </c>
      <c r="G39" s="0">
        <f>COUNTIF('ERP'!S:S, D39)</f>
        <v/>
      </c>
      <c r="I39" s="0" t="n"/>
      <c r="M39" s="204" t="s">
        <v>106</v>
      </c>
      <c r="N39" s="204" t="s">
        <v>845</v>
      </c>
      <c r="O39" s="246" t="n">
        <v>6</v>
      </c>
      <c r="P39" s="0">
        <f>COUNTIF('ERP'!V:V, M39)</f>
        <v/>
      </c>
    </row>
    <row r="40">
      <c r="D40" s="0" t="s">
        <v>198</v>
      </c>
      <c r="E40" s="0" t="s">
        <v>844</v>
      </c>
      <c r="F40" s="0" t="n">
        <v>17</v>
      </c>
      <c r="G40" s="0">
        <f>COUNTIF('ERP'!S:S, D40)</f>
        <v/>
      </c>
      <c r="I40" s="0" t="n"/>
      <c r="M40" s="204" t="s">
        <v>119</v>
      </c>
      <c r="N40" s="204" t="s">
        <v>845</v>
      </c>
      <c r="O40" s="246" t="n">
        <v>2</v>
      </c>
      <c r="P40" s="0">
        <f>COUNTIF('ERP'!V:V, M40)</f>
        <v/>
      </c>
    </row>
    <row r="41">
      <c r="D41" s="0" t="s">
        <v>199</v>
      </c>
      <c r="E41" s="0" t="s">
        <v>846</v>
      </c>
      <c r="F41" s="0" t="n">
        <v>7</v>
      </c>
      <c r="G41" s="0">
        <f>COUNTIF('ERP'!S:S, D41)</f>
        <v/>
      </c>
      <c r="I41" s="0" t="n"/>
      <c r="M41" s="204" t="s">
        <v>77</v>
      </c>
      <c r="N41" s="204" t="s">
        <v>845</v>
      </c>
      <c r="O41" s="246" t="n">
        <v>60</v>
      </c>
      <c r="P41" s="0">
        <f>COUNTIF('ERP'!V:V, M41)</f>
        <v/>
      </c>
    </row>
    <row r="42">
      <c r="D42" s="0" t="s">
        <v>203</v>
      </c>
      <c r="E42" s="0" t="s">
        <v>846</v>
      </c>
      <c r="F42" s="0" t="n">
        <v>20</v>
      </c>
      <c r="G42" s="0">
        <f>COUNTIF('ERP'!S:S, D42)</f>
        <v/>
      </c>
      <c r="I42" s="0" t="n"/>
      <c r="M42" s="204" t="s">
        <v>116</v>
      </c>
      <c r="N42" s="204" t="s">
        <v>848</v>
      </c>
      <c r="O42" s="246" t="n">
        <v>10</v>
      </c>
      <c r="P42" s="0">
        <f>COUNTIF('ERP'!V:V, M42)</f>
        <v/>
      </c>
    </row>
    <row r="43">
      <c r="D43" s="0" t="s">
        <v>157</v>
      </c>
      <c r="E43" s="0" t="s">
        <v>844</v>
      </c>
      <c r="F43" s="0" t="n">
        <v>4</v>
      </c>
      <c r="G43" s="0">
        <f>COUNTIF('ERP'!S:S, D43)</f>
        <v/>
      </c>
      <c r="I43" s="0" t="n"/>
      <c r="M43" s="204" t="s">
        <v>112</v>
      </c>
      <c r="N43" s="204" t="s">
        <v>848</v>
      </c>
      <c r="O43" s="246" t="n">
        <v>8</v>
      </c>
      <c r="P43" s="0">
        <f>COUNTIF('ERP'!V:V, M43)</f>
        <v/>
      </c>
    </row>
    <row r="44">
      <c r="D44" s="0" t="s">
        <v>177</v>
      </c>
      <c r="E44" s="0" t="s">
        <v>846</v>
      </c>
      <c r="F44" s="0" t="n">
        <v>4</v>
      </c>
      <c r="G44" s="0">
        <f>COUNTIF('ERP'!S:S, D44)</f>
        <v/>
      </c>
      <c r="I44" s="0" t="n"/>
      <c r="M44" s="204" t="s">
        <v>79</v>
      </c>
      <c r="N44" s="204" t="s">
        <v>849</v>
      </c>
      <c r="O44" s="246" t="n">
        <v>2</v>
      </c>
      <c r="P44" s="0">
        <f>COUNTIF('ERP'!V:V, M44)</f>
        <v/>
      </c>
    </row>
    <row r="45">
      <c r="D45" s="0" t="s">
        <v>208</v>
      </c>
      <c r="E45" s="0" t="s">
        <v>844</v>
      </c>
      <c r="F45" s="0" t="n">
        <v>15</v>
      </c>
      <c r="G45" s="0">
        <f>COUNTIF('ERP'!S:S, D45)</f>
        <v/>
      </c>
      <c r="I45" s="0" t="n"/>
      <c r="M45" s="204" t="s">
        <v>121</v>
      </c>
      <c r="N45" s="204" t="s">
        <v>848</v>
      </c>
      <c r="O45" s="246" t="n">
        <v>10</v>
      </c>
      <c r="P45" s="0">
        <f>COUNTIF('ERP'!V:V, M45)</f>
        <v/>
      </c>
    </row>
    <row r="46">
      <c r="D46" s="0" t="s">
        <v>209</v>
      </c>
      <c r="E46" s="0" t="s">
        <v>846</v>
      </c>
      <c r="F46" s="0" t="n">
        <v>8</v>
      </c>
      <c r="G46" s="0">
        <f>COUNTIF('ERP'!S:S, D46)</f>
        <v/>
      </c>
      <c r="I46" s="0" t="n"/>
      <c r="M46" s="204" t="s">
        <v>104</v>
      </c>
      <c r="N46" s="204" t="s">
        <v>848</v>
      </c>
      <c r="O46" s="246" t="n">
        <v>8</v>
      </c>
      <c r="P46" s="0">
        <f>COUNTIF('ERP'!V:V, M46)</f>
        <v/>
      </c>
    </row>
    <row r="47">
      <c r="D47" s="0" t="s">
        <v>211</v>
      </c>
      <c r="E47" s="0" t="s">
        <v>846</v>
      </c>
      <c r="F47" s="0" t="n">
        <v>5</v>
      </c>
      <c r="G47" s="0">
        <f>COUNTIF('ERP'!S:S, D47)</f>
        <v/>
      </c>
      <c r="I47" s="0" t="n"/>
      <c r="M47" s="204" t="s">
        <v>76</v>
      </c>
      <c r="N47" s="204" t="s">
        <v>848</v>
      </c>
      <c r="O47" s="246" t="n">
        <v>7</v>
      </c>
      <c r="P47" s="0">
        <f>COUNTIF('ERP'!V:V, M47)</f>
        <v/>
      </c>
    </row>
    <row r="48">
      <c r="D48" s="0" t="s">
        <v>214</v>
      </c>
      <c r="E48" s="0" t="s">
        <v>846</v>
      </c>
      <c r="F48" s="0" t="n">
        <v>14</v>
      </c>
      <c r="G48" s="0">
        <f>COUNTIF('ERP'!S:S, D48)</f>
        <v/>
      </c>
      <c r="I48" s="0" t="n"/>
      <c r="M48" s="204" t="s">
        <v>102</v>
      </c>
      <c r="N48" s="204" t="s">
        <v>848</v>
      </c>
      <c r="O48" s="246" t="n">
        <v>13</v>
      </c>
      <c r="P48" s="0">
        <f>COUNTIF('ERP'!V:V, M48)</f>
        <v/>
      </c>
    </row>
    <row r="49">
      <c r="D49" s="0" t="s">
        <v>222</v>
      </c>
      <c r="E49" s="0" t="s">
        <v>846</v>
      </c>
      <c r="F49" s="0" t="n">
        <v>5</v>
      </c>
      <c r="G49" s="0">
        <f>COUNTIF('ERP'!S:S, D49)</f>
        <v/>
      </c>
      <c r="I49" s="0" t="n"/>
      <c r="M49" s="204" t="s">
        <v>130</v>
      </c>
      <c r="N49" s="204" t="s">
        <v>849</v>
      </c>
      <c r="O49" s="246" t="n">
        <v>7</v>
      </c>
      <c r="P49" s="0">
        <f>COUNTIF('ERP'!V:V, M49)</f>
        <v/>
      </c>
    </row>
    <row r="50">
      <c r="D50" s="0" t="s">
        <v>224</v>
      </c>
      <c r="E50" s="0" t="s">
        <v>846</v>
      </c>
      <c r="F50" s="0" t="n">
        <v>28</v>
      </c>
      <c r="G50" s="0">
        <f>COUNTIF('ERP'!S:S, D50)</f>
        <v/>
      </c>
      <c r="I50" s="0" t="n"/>
      <c r="M50" s="204" t="s">
        <v>133</v>
      </c>
      <c r="N50" s="204" t="s">
        <v>848</v>
      </c>
      <c r="O50" s="246" t="n">
        <v>4</v>
      </c>
      <c r="P50" s="0">
        <f>COUNTIF('ERP'!V:V, M50)</f>
        <v/>
      </c>
    </row>
    <row r="51">
      <c r="D51" s="0" t="s">
        <v>221</v>
      </c>
      <c r="E51" s="0" t="s">
        <v>846</v>
      </c>
      <c r="F51" s="0" t="n">
        <v>13</v>
      </c>
      <c r="G51" s="0">
        <f>COUNTIF('ERP'!S:S, D51)</f>
        <v/>
      </c>
      <c r="I51" s="0" t="n"/>
      <c r="M51" s="204" t="s">
        <v>128</v>
      </c>
      <c r="N51" s="204" t="s">
        <v>849</v>
      </c>
      <c r="O51" s="246" t="n">
        <v>3</v>
      </c>
      <c r="P51" s="0">
        <f>COUNTIF('ERP'!V:V, M51)</f>
        <v/>
      </c>
    </row>
    <row r="52">
      <c r="D52" s="0" t="s">
        <v>236</v>
      </c>
      <c r="E52" s="0" t="s">
        <v>846</v>
      </c>
      <c r="F52" s="0" t="n">
        <v>4</v>
      </c>
      <c r="G52" s="0">
        <f>COUNTIF('ERP'!S:S, D52)</f>
        <v/>
      </c>
      <c r="I52" s="0" t="n"/>
      <c r="M52" s="204" t="s">
        <v>82</v>
      </c>
      <c r="N52" s="204" t="s">
        <v>849</v>
      </c>
      <c r="O52" s="246" t="n">
        <v>3</v>
      </c>
      <c r="P52" s="0">
        <f>COUNTIF('ERP'!V:V, M52)</f>
        <v/>
      </c>
    </row>
    <row r="53">
      <c r="D53" s="0" t="s">
        <v>237</v>
      </c>
      <c r="E53" s="0" t="s">
        <v>844</v>
      </c>
      <c r="F53" s="0" t="n">
        <v>8</v>
      </c>
      <c r="G53" s="0">
        <f>COUNTIF('ERP'!S:S, D53)</f>
        <v/>
      </c>
      <c r="M53" s="204" t="s">
        <v>137</v>
      </c>
      <c r="N53" s="204" t="s">
        <v>848</v>
      </c>
      <c r="O53" s="246" t="n">
        <v>14</v>
      </c>
      <c r="P53" s="0">
        <f>COUNTIF('ERP'!V:V, M53)</f>
        <v/>
      </c>
    </row>
    <row r="54">
      <c r="D54" s="0" t="s">
        <v>232</v>
      </c>
      <c r="E54" s="0" t="s">
        <v>846</v>
      </c>
      <c r="F54" s="0" t="n">
        <v>29</v>
      </c>
      <c r="G54" s="0">
        <f>COUNTIF('ERP'!S:S, D54)</f>
        <v/>
      </c>
      <c r="M54" s="204" t="s">
        <v>135</v>
      </c>
      <c r="N54" s="204" t="s">
        <v>848</v>
      </c>
      <c r="O54" s="246" t="n">
        <v>16</v>
      </c>
      <c r="P54" s="0">
        <f>COUNTIF('ERP'!V:V, M54)</f>
        <v/>
      </c>
    </row>
    <row r="55">
      <c r="D55" s="0" t="s">
        <v>239</v>
      </c>
      <c r="E55" s="0" t="s">
        <v>844</v>
      </c>
      <c r="F55" s="0" t="n">
        <v>1</v>
      </c>
      <c r="G55" s="0">
        <f>COUNTIF('ERP'!S:S, D55)</f>
        <v/>
      </c>
      <c r="M55" s="204" t="s">
        <v>141</v>
      </c>
      <c r="N55" s="204" t="s">
        <v>848</v>
      </c>
      <c r="O55" s="246" t="n">
        <v>11</v>
      </c>
      <c r="P55" s="0">
        <f>COUNTIF('ERP'!V:V, M55)</f>
        <v/>
      </c>
    </row>
    <row r="56">
      <c r="D56" s="0" t="s">
        <v>243</v>
      </c>
      <c r="E56" s="0" t="s">
        <v>846</v>
      </c>
      <c r="F56" s="0" t="n">
        <v>23</v>
      </c>
      <c r="G56" s="0">
        <f>COUNTIF('ERP'!S:S, D56)</f>
        <v/>
      </c>
      <c r="M56" s="204" t="s">
        <v>126</v>
      </c>
      <c r="N56" s="204" t="s">
        <v>849</v>
      </c>
      <c r="O56" s="246" t="n">
        <v>12</v>
      </c>
      <c r="P56" s="0">
        <f>COUNTIF('ERP'!V:V, M56)</f>
        <v/>
      </c>
    </row>
    <row r="57">
      <c r="A57" s="0" t="n"/>
      <c r="B57" s="0" t="n"/>
      <c r="C57" s="0" t="n"/>
      <c r="D57" s="0" t="s">
        <v>247</v>
      </c>
      <c r="E57" s="0" t="s">
        <v>844</v>
      </c>
      <c r="F57" s="0" t="n">
        <v>10</v>
      </c>
      <c r="G57" s="0">
        <f>COUNTIF('ERP'!S:S, D57)</f>
        <v/>
      </c>
      <c r="M57" s="204" t="s">
        <v>147</v>
      </c>
      <c r="N57" s="204" t="s">
        <v>848</v>
      </c>
      <c r="O57" s="246" t="n">
        <v>14</v>
      </c>
      <c r="P57" s="0">
        <f>COUNTIF('ERP'!V:V, M57)</f>
        <v/>
      </c>
    </row>
    <row r="58">
      <c r="D58" s="0" t="s">
        <v>174</v>
      </c>
      <c r="E58" s="0" t="s">
        <v>846</v>
      </c>
      <c r="F58" s="0" t="n">
        <v>25</v>
      </c>
      <c r="G58" s="0">
        <f>COUNTIF('ERP'!S:S, D58)</f>
        <v/>
      </c>
      <c r="M58" s="204" t="s">
        <v>156</v>
      </c>
      <c r="N58" s="204" t="s">
        <v>848</v>
      </c>
      <c r="O58" s="246" t="n">
        <v>5</v>
      </c>
      <c r="P58" s="0">
        <f>COUNTIF('ERP'!V:V, M58)</f>
        <v/>
      </c>
    </row>
    <row r="59">
      <c r="A59" s="0" t="n"/>
      <c r="B59" s="0" t="n"/>
      <c r="C59" s="0" t="n"/>
      <c r="D59" s="0" t="s">
        <v>217</v>
      </c>
      <c r="E59" s="0" t="s">
        <v>844</v>
      </c>
      <c r="F59" s="0" t="n">
        <v>3</v>
      </c>
      <c r="G59" s="0">
        <f>COUNTIF('ERP'!S:S, D59)</f>
        <v/>
      </c>
      <c r="M59" s="204" t="s">
        <v>145</v>
      </c>
      <c r="N59" s="204" t="s">
        <v>849</v>
      </c>
      <c r="O59" s="246" t="n">
        <v>4</v>
      </c>
      <c r="P59" s="0">
        <f>COUNTIF('ERP'!V:V, M59)</f>
        <v/>
      </c>
    </row>
    <row r="60">
      <c r="A60" s="7" t="n"/>
      <c r="D60" s="0" t="s">
        <v>117</v>
      </c>
      <c r="E60" s="0" t="s">
        <v>846</v>
      </c>
      <c r="F60" s="0" t="n">
        <v>65</v>
      </c>
      <c r="G60" s="0">
        <f>COUNTIF('ERP'!S:S, D60)</f>
        <v/>
      </c>
      <c r="M60" s="204" t="s">
        <v>160</v>
      </c>
      <c r="N60" s="204" t="s">
        <v>848</v>
      </c>
      <c r="O60" s="246" t="n">
        <v>33</v>
      </c>
      <c r="P60" s="0">
        <f>COUNTIF('ERP'!V:V, M60)</f>
        <v/>
      </c>
    </row>
    <row r="61">
      <c r="D61" s="0" t="s">
        <v>123</v>
      </c>
      <c r="E61" s="0" t="s">
        <v>844</v>
      </c>
      <c r="F61" s="0" t="n">
        <v>11</v>
      </c>
      <c r="G61" s="0">
        <f>COUNTIF('ERP'!S:S, D61)</f>
        <v/>
      </c>
      <c r="M61" s="204" t="s">
        <v>149</v>
      </c>
      <c r="N61" s="204" t="s">
        <v>850</v>
      </c>
      <c r="O61" s="246" t="n">
        <v>11</v>
      </c>
      <c r="P61" s="0">
        <f>COUNTIF('ERP'!V:V, M61)</f>
        <v/>
      </c>
    </row>
    <row r="62">
      <c r="D62" s="0" t="s">
        <v>169</v>
      </c>
      <c r="E62" s="0" t="s">
        <v>846</v>
      </c>
      <c r="F62" s="0" t="n">
        <v>6</v>
      </c>
      <c r="G62" s="0">
        <f>COUNTIF('ERP'!S:S, D62)</f>
        <v/>
      </c>
      <c r="M62" s="204" t="s">
        <v>139</v>
      </c>
      <c r="N62" s="204" t="s">
        <v>851</v>
      </c>
      <c r="O62" s="246" t="n">
        <v>9</v>
      </c>
      <c r="P62" s="0">
        <f>COUNTIF('ERP'!V:V, M62)</f>
        <v/>
      </c>
    </row>
    <row r="63">
      <c r="M63" s="204" t="s">
        <v>162</v>
      </c>
      <c r="N63" s="204" t="s">
        <v>852</v>
      </c>
      <c r="O63" s="246" t="n">
        <v>32</v>
      </c>
      <c r="P63" s="0">
        <f>COUNTIF('ERP'!V:V, M63)</f>
        <v/>
      </c>
    </row>
    <row r="64">
      <c r="M64" s="204" t="n">
        <v>21004610</v>
      </c>
      <c r="N64" s="204" t="s">
        <v>853</v>
      </c>
      <c r="O64" s="246" t="n">
        <v>1</v>
      </c>
      <c r="P64" s="0">
        <f>COUNTIF('ERP'!V:V, M64)</f>
        <v/>
      </c>
    </row>
    <row r="65">
      <c r="M65" s="204" t="n">
        <v>21004611</v>
      </c>
      <c r="N65" s="204" t="s">
        <v>853</v>
      </c>
      <c r="O65" s="246" t="n">
        <v>2</v>
      </c>
      <c r="P65" s="0">
        <f>COUNTIF('ERP'!V:V, M65)</f>
        <v/>
      </c>
    </row>
    <row r="66">
      <c r="M66" s="204" t="n">
        <v>21004600</v>
      </c>
      <c r="N66" s="204" t="s">
        <v>853</v>
      </c>
      <c r="O66" s="246" t="n">
        <v>4</v>
      </c>
      <c r="P66" s="0">
        <f>COUNTIF('ERP'!V:V, M66)</f>
        <v/>
      </c>
    </row>
    <row r="67">
      <c r="M67" s="204" t="n">
        <v>98006433</v>
      </c>
      <c r="N67" s="204" t="s">
        <v>851</v>
      </c>
      <c r="O67" s="246" t="n">
        <v>4</v>
      </c>
      <c r="P67" s="0">
        <f>COUNTIF('ERP'!V:V, M67)</f>
        <v/>
      </c>
    </row>
    <row r="68">
      <c r="M68" s="204" t="n">
        <v>98006435</v>
      </c>
      <c r="N68" s="204" t="s">
        <v>851</v>
      </c>
      <c r="O68" s="246" t="n">
        <v>14</v>
      </c>
      <c r="P68" s="0">
        <f>COUNTIF('ERP'!V:V, M68)</f>
        <v/>
      </c>
    </row>
    <row r="69">
      <c r="M69" s="204" t="n">
        <v>21004606</v>
      </c>
      <c r="N69" s="204" t="s">
        <v>853</v>
      </c>
      <c r="O69" s="246" t="n">
        <v>50</v>
      </c>
      <c r="P69" s="0">
        <f>COUNTIF('ERP'!V:V, M69)</f>
        <v/>
      </c>
    </row>
    <row r="70">
      <c r="A70" s="7" t="s">
        <v>854</v>
      </c>
      <c r="B70" s="7">
        <f>sum(B4:B69)</f>
        <v/>
      </c>
      <c r="C70" s="7">
        <f>sum(C4:C69)</f>
        <v/>
      </c>
      <c r="D70" s="7" t="s">
        <v>855</v>
      </c>
      <c r="E70" s="7" t="n"/>
      <c r="F70" s="7">
        <f>sum(F4:F69)</f>
        <v/>
      </c>
      <c r="G70" s="7">
        <f>sum(G4:G69)</f>
        <v/>
      </c>
      <c r="M70" s="204" t="n">
        <v>98006457</v>
      </c>
      <c r="N70" s="204" t="s">
        <v>851</v>
      </c>
      <c r="O70" s="246" t="n">
        <v>17</v>
      </c>
      <c r="P70" s="0">
        <f>COUNTIF('ERP'!V:V, M70)</f>
        <v/>
      </c>
    </row>
    <row r="71">
      <c r="M71" s="204" t="s">
        <v>241</v>
      </c>
      <c r="N71" s="204" t="s">
        <v>851</v>
      </c>
      <c r="O71" s="246" t="n">
        <v>10</v>
      </c>
      <c r="P71" s="0">
        <f>COUNTIF('ERP'!V:V, M71)</f>
        <v/>
      </c>
    </row>
    <row r="72">
      <c r="A72" s="0" t="s">
        <v>856</v>
      </c>
      <c r="B72" s="0" t="n">
        <v>1109</v>
      </c>
      <c r="D72" s="0" t="s">
        <v>857</v>
      </c>
      <c r="F72" s="0" t="n">
        <v>1031</v>
      </c>
      <c r="M72" s="204" t="n">
        <v>21004635</v>
      </c>
      <c r="N72" s="204" t="s">
        <v>853</v>
      </c>
      <c r="O72" s="246" t="n">
        <v>0</v>
      </c>
      <c r="P72" s="0">
        <f>COUNTIF('ERP'!V:V, M72)</f>
        <v/>
      </c>
    </row>
    <row r="73">
      <c r="M73" s="204" t="s">
        <v>858</v>
      </c>
      <c r="N73" s="204" t="s">
        <v>853</v>
      </c>
      <c r="O73" s="246" t="n">
        <v>0</v>
      </c>
      <c r="P73" s="0">
        <f>COUNTIF('ERP'!V:V, M73)</f>
        <v/>
      </c>
    </row>
    <row r="74">
      <c r="D74" s="0" t="n"/>
      <c r="F74" s="0" t="n"/>
      <c r="M74" s="204" t="s">
        <v>859</v>
      </c>
      <c r="N74" s="204" t="s">
        <v>853</v>
      </c>
      <c r="O74" s="246" t="n">
        <v>0</v>
      </c>
      <c r="P74" s="0">
        <f>COUNTIF('ERP'!V:V, M74)</f>
        <v/>
      </c>
    </row>
    <row r="75">
      <c r="M75" s="204" t="s">
        <v>860</v>
      </c>
      <c r="N75" s="204" t="s">
        <v>853</v>
      </c>
      <c r="O75" s="246" t="n">
        <v>0</v>
      </c>
      <c r="P75" s="0">
        <f>COUNTIF('ERP'!V:V, M75)</f>
        <v/>
      </c>
    </row>
    <row r="76">
      <c r="D76" s="0" t="n"/>
      <c r="M76" s="204" t="s">
        <v>861</v>
      </c>
      <c r="N76" s="204" t="s">
        <v>853</v>
      </c>
      <c r="O76" s="246" t="n">
        <v>0</v>
      </c>
      <c r="P76" s="0">
        <f>COUNTIF('ERP'!V:V, M76)</f>
        <v/>
      </c>
    </row>
    <row r="77">
      <c r="M77" s="204" t="n">
        <v>98006441</v>
      </c>
      <c r="N77" s="204" t="s">
        <v>851</v>
      </c>
      <c r="O77" s="246" t="n">
        <v>2</v>
      </c>
      <c r="P77" s="0">
        <f>COUNTIF('ERP'!V:V, M77)</f>
        <v/>
      </c>
    </row>
    <row r="78">
      <c r="M78" s="204" t="n">
        <v>98006443</v>
      </c>
      <c r="N78" s="204" t="s">
        <v>851</v>
      </c>
      <c r="O78" s="246" t="n">
        <v>17</v>
      </c>
      <c r="P78" s="0">
        <f>COUNTIF('ERP'!V:V, M78)</f>
        <v/>
      </c>
    </row>
    <row r="79">
      <c r="M79" s="204" t="s">
        <v>219</v>
      </c>
      <c r="N79" s="204" t="s">
        <v>851</v>
      </c>
      <c r="O79" s="246" t="n">
        <v>3</v>
      </c>
      <c r="P79" s="0">
        <f>COUNTIF('ERP'!V:V, M79)</f>
        <v/>
      </c>
    </row>
    <row r="80">
      <c r="M80" s="204" t="n">
        <v>98006447</v>
      </c>
      <c r="N80" s="204" t="s">
        <v>851</v>
      </c>
      <c r="O80" s="246" t="n">
        <v>13</v>
      </c>
      <c r="P80" s="0">
        <f>COUNTIF('ERP'!V:V, M80)</f>
        <v/>
      </c>
    </row>
    <row r="81">
      <c r="M81" s="204" t="n">
        <v>98006448</v>
      </c>
      <c r="N81" s="204" t="s">
        <v>851</v>
      </c>
      <c r="O81" s="246" t="n">
        <v>6</v>
      </c>
      <c r="P81" s="0">
        <f>COUNTIF('ERP'!V:V, M81)</f>
        <v/>
      </c>
    </row>
    <row r="82">
      <c r="M82" s="204" t="n">
        <v>98006449</v>
      </c>
      <c r="N82" s="204" t="s">
        <v>851</v>
      </c>
      <c r="O82" s="246" t="n">
        <v>14</v>
      </c>
      <c r="P82" s="0">
        <f>COUNTIF('ERP'!V:V, M82)</f>
        <v/>
      </c>
    </row>
    <row r="83">
      <c r="M83" s="204" t="n">
        <v>98006450</v>
      </c>
      <c r="N83" s="204" t="s">
        <v>851</v>
      </c>
      <c r="O83" s="246" t="n">
        <v>4</v>
      </c>
      <c r="P83" s="0">
        <f>COUNTIF('ERP'!V:V, M83)</f>
        <v/>
      </c>
    </row>
    <row r="84">
      <c r="M84" s="204" t="n">
        <v>21004657</v>
      </c>
      <c r="N84" s="204" t="s">
        <v>853</v>
      </c>
      <c r="O84" s="246" t="n">
        <v>0</v>
      </c>
      <c r="P84" s="0">
        <f>COUNTIF('ERP'!V:V, M84)</f>
        <v/>
      </c>
    </row>
    <row r="85">
      <c r="M85" s="204" t="s">
        <v>862</v>
      </c>
      <c r="N85" s="204" t="s">
        <v>853</v>
      </c>
      <c r="O85" s="246" t="n">
        <v>0</v>
      </c>
      <c r="P85" s="0">
        <f>COUNTIF('ERP'!V:V, M85)</f>
        <v/>
      </c>
    </row>
    <row r="86">
      <c r="M86" s="204" t="n">
        <v>21004615</v>
      </c>
      <c r="N86" s="204" t="s">
        <v>853</v>
      </c>
      <c r="O86" s="246" t="n">
        <v>4</v>
      </c>
      <c r="P86" s="0">
        <f>COUNTIF('ERP'!V:V, M86)</f>
        <v/>
      </c>
    </row>
    <row r="87">
      <c r="D87" s="0" t="n"/>
      <c r="E87" s="0" t="n"/>
      <c r="F87" s="0" t="n"/>
      <c r="G87" s="0" t="n"/>
      <c r="M87" s="204" t="n">
        <v>21004597</v>
      </c>
      <c r="N87" s="204" t="s">
        <v>853</v>
      </c>
      <c r="O87" s="246" t="n">
        <v>2</v>
      </c>
      <c r="P87" s="0">
        <f>COUNTIF('ERP'!V:V, M87)</f>
        <v/>
      </c>
    </row>
    <row r="88">
      <c r="D88" s="0" t="n"/>
      <c r="E88" s="0" t="n"/>
      <c r="F88" s="0" t="n"/>
      <c r="G88" s="0" t="n"/>
      <c r="M88" s="204" t="n">
        <v>21004620</v>
      </c>
      <c r="N88" s="204" t="s">
        <v>853</v>
      </c>
      <c r="O88" s="246" t="n">
        <v>2</v>
      </c>
      <c r="P88" s="0">
        <f>COUNTIF('ERP'!V:V, M88)</f>
        <v/>
      </c>
    </row>
    <row r="89">
      <c r="D89" s="0" t="n"/>
      <c r="E89" s="0" t="n"/>
      <c r="F89" s="0" t="n"/>
      <c r="G89" s="0" t="n"/>
      <c r="M89" s="204" t="s">
        <v>96</v>
      </c>
      <c r="N89" s="204" t="s">
        <v>853</v>
      </c>
      <c r="O89" s="246" t="n">
        <v>4</v>
      </c>
      <c r="P89" s="0">
        <f>COUNTIF('ERP'!V:V, M89)</f>
        <v/>
      </c>
    </row>
    <row r="90">
      <c r="D90" s="0" t="n"/>
      <c r="E90" s="0" t="n"/>
      <c r="F90" s="0" t="n"/>
      <c r="G90" s="0" t="n"/>
      <c r="M90" s="204" t="n">
        <v>21004607</v>
      </c>
      <c r="N90" s="204" t="s">
        <v>853</v>
      </c>
      <c r="O90" s="246" t="n">
        <v>8</v>
      </c>
      <c r="P90" s="0">
        <f>COUNTIF('ERP'!V:V, M90)</f>
        <v/>
      </c>
    </row>
    <row r="91">
      <c r="D91" s="0" t="n"/>
      <c r="E91" s="0" t="n"/>
      <c r="F91" s="0" t="n"/>
      <c r="G91" s="0" t="n"/>
      <c r="M91" s="204" t="n">
        <v>21004621</v>
      </c>
      <c r="N91" s="204" t="s">
        <v>853</v>
      </c>
      <c r="O91" s="246" t="n">
        <v>3</v>
      </c>
      <c r="P91" s="0">
        <f>COUNTIF('ERP'!V:V, M91)</f>
        <v/>
      </c>
    </row>
    <row r="92">
      <c r="D92" s="0" t="n"/>
      <c r="E92" s="0" t="n"/>
      <c r="F92" s="0" t="n"/>
      <c r="G92" s="0" t="n"/>
      <c r="M92" s="204" t="n">
        <v>21004659</v>
      </c>
      <c r="N92" s="204" t="s">
        <v>853</v>
      </c>
      <c r="O92" s="246" t="n">
        <v>5</v>
      </c>
      <c r="P92" s="0">
        <f>COUNTIF('ERP'!V:V, M92)</f>
        <v/>
      </c>
    </row>
    <row r="93">
      <c r="D93" s="0" t="n"/>
      <c r="E93" s="0" t="n"/>
      <c r="F93" s="0" t="n"/>
      <c r="G93" s="0" t="n"/>
      <c r="M93" s="204" t="n">
        <v>98006465</v>
      </c>
      <c r="N93" s="204" t="s">
        <v>851</v>
      </c>
      <c r="O93" s="246" t="n">
        <v>2</v>
      </c>
      <c r="P93" s="0">
        <f>COUNTIF('ERP'!V:V, M93)</f>
        <v/>
      </c>
    </row>
    <row r="94">
      <c r="D94" s="0" t="n"/>
      <c r="E94" s="0" t="n"/>
      <c r="F94" s="0" t="n"/>
      <c r="G94" s="0" t="n"/>
      <c r="M94" s="204" t="s">
        <v>233</v>
      </c>
      <c r="N94" s="204" t="s">
        <v>851</v>
      </c>
      <c r="O94" s="246" t="n">
        <v>17</v>
      </c>
      <c r="P94" s="0">
        <f>COUNTIF('ERP'!V:V, M94)</f>
        <v/>
      </c>
    </row>
    <row r="95">
      <c r="D95" s="0" t="n"/>
      <c r="E95" s="0" t="n"/>
      <c r="F95" s="0" t="n"/>
      <c r="G95" s="0" t="n"/>
      <c r="M95" s="204" t="n">
        <v>98006439</v>
      </c>
      <c r="N95" s="204" t="s">
        <v>851</v>
      </c>
      <c r="O95" s="246" t="n">
        <v>2</v>
      </c>
      <c r="P95" s="0">
        <f>COUNTIF('ERP'!V:V, M95)</f>
        <v/>
      </c>
    </row>
    <row r="96">
      <c r="D96" s="0" t="n"/>
      <c r="E96" s="0" t="n"/>
      <c r="F96" s="0" t="n"/>
      <c r="G96" s="0" t="n"/>
      <c r="M96" s="204" t="n">
        <v>98006444</v>
      </c>
      <c r="N96" s="204" t="s">
        <v>851</v>
      </c>
      <c r="O96" s="246" t="n">
        <v>20</v>
      </c>
      <c r="P96" s="0">
        <f>COUNTIF('ERP'!V:V, M96)</f>
        <v/>
      </c>
    </row>
    <row r="97">
      <c r="D97" s="0" t="n"/>
      <c r="E97" s="0" t="n"/>
      <c r="F97" s="0" t="n"/>
      <c r="G97" s="0" t="n"/>
      <c r="M97" s="204" t="s">
        <v>234</v>
      </c>
      <c r="N97" s="204" t="s">
        <v>851</v>
      </c>
      <c r="O97" s="246" t="n">
        <v>4</v>
      </c>
      <c r="P97" s="0">
        <f>COUNTIF('ERP'!V:V, M97)</f>
        <v/>
      </c>
    </row>
    <row r="98">
      <c r="D98" s="0" t="n"/>
      <c r="E98" s="0" t="n"/>
      <c r="F98" s="0" t="n"/>
      <c r="G98" s="0" t="n"/>
      <c r="M98" s="204" t="s">
        <v>246</v>
      </c>
      <c r="N98" s="204" t="s">
        <v>851</v>
      </c>
      <c r="O98" s="246" t="n">
        <v>2</v>
      </c>
      <c r="P98" s="0">
        <f>COUNTIF('ERP'!V:V, M98)</f>
        <v/>
      </c>
    </row>
    <row r="99">
      <c r="D99" s="0" t="n"/>
      <c r="E99" s="0" t="n"/>
      <c r="F99" s="0" t="n"/>
      <c r="G99" s="0" t="n"/>
      <c r="M99" s="0" t="s">
        <v>863</v>
      </c>
      <c r="N99" s="204" t="s">
        <v>853</v>
      </c>
      <c r="O99" s="0" t="n">
        <v>0</v>
      </c>
      <c r="P99" s="0">
        <f>COUNTIF('ERP'!V:V, M99)</f>
        <v/>
      </c>
    </row>
    <row r="100">
      <c r="D100" s="0" t="n"/>
      <c r="E100" s="0" t="n"/>
      <c r="F100" s="0" t="n"/>
      <c r="G100" s="0" t="n"/>
      <c r="M100" s="0" t="s">
        <v>152</v>
      </c>
      <c r="N100" s="204" t="s">
        <v>851</v>
      </c>
      <c r="O100" s="0" t="n">
        <v>2</v>
      </c>
      <c r="P100" s="0">
        <f>COUNTIF('ERP'!V:V, M100)</f>
        <v/>
      </c>
    </row>
    <row r="101">
      <c r="D101" s="0" t="n"/>
      <c r="E101" s="0" t="n"/>
      <c r="F101" s="0" t="n"/>
      <c r="G101" s="0" t="n"/>
      <c r="M101" s="0" t="s">
        <v>230</v>
      </c>
      <c r="N101" s="204" t="s">
        <v>851</v>
      </c>
      <c r="O101" s="0" t="n">
        <v>6</v>
      </c>
      <c r="P101" s="0">
        <f>COUNTIF('ERP'!V:V, M101)</f>
        <v/>
      </c>
    </row>
    <row r="102">
      <c r="D102" s="0" t="n"/>
      <c r="E102" s="0" t="n"/>
      <c r="F102" s="0" t="n"/>
      <c r="G102" s="0" t="n"/>
      <c r="M102" s="204" t="s">
        <v>184</v>
      </c>
      <c r="N102" s="204" t="s">
        <v>851</v>
      </c>
      <c r="O102" s="0" t="n">
        <v>6</v>
      </c>
      <c r="P102" s="0">
        <f>COUNTIF('ERP'!V:V, M102)</f>
        <v/>
      </c>
    </row>
    <row r="103">
      <c r="D103" s="0" t="n"/>
      <c r="E103" s="0" t="n"/>
      <c r="F103" s="0" t="n"/>
      <c r="G103" s="0" t="n"/>
      <c r="M103" s="204" t="s">
        <v>186</v>
      </c>
      <c r="N103" s="204" t="s">
        <v>851</v>
      </c>
      <c r="O103" s="0" t="n">
        <v>2</v>
      </c>
      <c r="P103" s="0">
        <f>COUNTIF('ERP'!V:V, M103)</f>
        <v/>
      </c>
    </row>
    <row r="104">
      <c r="D104" s="0" t="n"/>
      <c r="E104" s="0" t="n"/>
      <c r="F104" s="0" t="n"/>
      <c r="G104" s="0" t="n"/>
      <c r="M104" s="204" t="s">
        <v>200</v>
      </c>
      <c r="N104" s="204" t="s">
        <v>851</v>
      </c>
      <c r="O104" s="0" t="n">
        <v>8</v>
      </c>
      <c r="P104" s="0">
        <f>COUNTIF('ERP'!V:V, M104)</f>
        <v/>
      </c>
    </row>
    <row r="105">
      <c r="D105" s="0" t="n"/>
      <c r="E105" s="0" t="n"/>
      <c r="F105" s="0" t="n"/>
      <c r="G105" s="0" t="n"/>
      <c r="M105" s="204" t="s">
        <v>204</v>
      </c>
      <c r="N105" s="204" t="s">
        <v>851</v>
      </c>
      <c r="O105" s="0" t="n">
        <v>8</v>
      </c>
      <c r="P105" s="0">
        <f>COUNTIF('ERP'!V:V, M105)</f>
        <v/>
      </c>
    </row>
    <row r="106">
      <c r="D106" s="0" t="n"/>
      <c r="E106" s="0" t="n"/>
      <c r="F106" s="0" t="n"/>
      <c r="G106" s="0" t="n"/>
      <c r="M106" s="204" t="s">
        <v>225</v>
      </c>
      <c r="N106" s="204" t="s">
        <v>851</v>
      </c>
      <c r="O106" s="0" t="n">
        <v>16</v>
      </c>
      <c r="P106" s="0">
        <f>COUNTIF('ERP'!V:V, M106)</f>
        <v/>
      </c>
    </row>
    <row r="107">
      <c r="D107" s="0" t="n"/>
      <c r="E107" s="0" t="n"/>
      <c r="F107" s="0" t="n"/>
      <c r="G107" s="0" t="n"/>
      <c r="M107" s="0" t="s">
        <v>57</v>
      </c>
      <c r="N107" s="204" t="s">
        <v>853</v>
      </c>
      <c r="O107" s="0" t="n">
        <v>8</v>
      </c>
      <c r="P107" s="0">
        <f>COUNTIF('ERP'!V:V, M107)</f>
        <v/>
      </c>
    </row>
    <row r="108">
      <c r="D108" s="0" t="n"/>
      <c r="E108" s="0" t="n"/>
      <c r="F108" s="0" t="n"/>
      <c r="G108" s="0" t="n"/>
      <c r="M108" s="204" t="s">
        <v>142</v>
      </c>
      <c r="N108" s="204" t="s">
        <v>853</v>
      </c>
      <c r="O108" s="0" t="n">
        <v>1</v>
      </c>
      <c r="P108" s="0">
        <f>COUNTIF('ERP'!V:V, M108)</f>
        <v/>
      </c>
    </row>
    <row r="109">
      <c r="D109" s="0" t="n"/>
      <c r="E109" s="0" t="n"/>
      <c r="F109" s="0" t="n"/>
      <c r="G109" s="0" t="n"/>
      <c r="M109" s="0" t="s">
        <v>113</v>
      </c>
      <c r="N109" s="204" t="s">
        <v>851</v>
      </c>
      <c r="O109" s="0" t="n">
        <v>1</v>
      </c>
      <c r="P109" s="0">
        <f>COUNTIF('ERP'!V:V, M109)</f>
        <v/>
      </c>
    </row>
    <row r="110">
      <c r="D110" s="0" t="n"/>
      <c r="E110" s="0" t="n"/>
      <c r="F110" s="0" t="n"/>
      <c r="G110" s="0" t="n"/>
      <c r="M110" s="0" t="s">
        <v>244</v>
      </c>
      <c r="N110" s="204" t="s">
        <v>851</v>
      </c>
      <c r="O110" s="0" t="n">
        <v>2</v>
      </c>
      <c r="P110" s="0">
        <f>COUNTIF('ERP'!V:V, M110)</f>
        <v/>
      </c>
    </row>
    <row r="111">
      <c r="D111" s="0" t="n"/>
      <c r="E111" s="0" t="n"/>
      <c r="F111" s="0" t="n"/>
      <c r="G111" s="0" t="n"/>
      <c r="M111" s="0" t="s">
        <v>175</v>
      </c>
      <c r="N111" s="204" t="s">
        <v>851</v>
      </c>
      <c r="O111" s="0" t="n">
        <v>1</v>
      </c>
      <c r="P111" s="0">
        <f>COUNTIF('ERP'!V:V, M111)</f>
        <v/>
      </c>
      <c r="Q111" s="0" t="n"/>
    </row>
    <row r="112">
      <c r="D112" s="0" t="n"/>
      <c r="E112" s="0" t="n"/>
      <c r="F112" s="0" t="n"/>
      <c r="G112" s="0" t="n"/>
      <c r="M112" s="204" t="s">
        <v>72</v>
      </c>
      <c r="N112" s="204" t="s">
        <v>851</v>
      </c>
      <c r="O112" s="0" t="n">
        <v>2</v>
      </c>
      <c r="P112" s="0">
        <f>COUNTIF('ERP'!V:V, M112)</f>
        <v/>
      </c>
    </row>
    <row r="113">
      <c r="D113" s="0" t="n"/>
      <c r="E113" s="0" t="n"/>
      <c r="F113" s="0" t="n"/>
      <c r="G113" s="0" t="n"/>
      <c r="M113" s="0" t="s">
        <v>216</v>
      </c>
      <c r="N113" s="204" t="s">
        <v>853</v>
      </c>
      <c r="O113" s="0" t="n">
        <v>7</v>
      </c>
      <c r="P113" s="0">
        <f>COUNTIF('ERP'!V:V, M113)</f>
        <v/>
      </c>
    </row>
    <row r="114">
      <c r="D114" s="0" t="n"/>
      <c r="E114" s="0" t="n"/>
      <c r="F114" s="0" t="n"/>
      <c r="G114" s="0" t="n"/>
      <c r="M114" s="0" t="s">
        <v>176</v>
      </c>
      <c r="N114" s="204" t="s">
        <v>851</v>
      </c>
      <c r="O114" s="0" t="n">
        <v>8</v>
      </c>
      <c r="P114" s="0">
        <f>COUNTIF('ERP'!V:V, M114)</f>
        <v/>
      </c>
    </row>
    <row r="115">
      <c r="D115" s="0" t="n"/>
      <c r="E115" s="0" t="n"/>
      <c r="F115" s="0" t="n"/>
      <c r="G115" s="0" t="n"/>
      <c r="M115" s="0" t="n"/>
      <c r="N115" s="204" t="n"/>
      <c r="O115" s="0" t="n"/>
      <c r="P115" s="0">
        <f>COUNTIF('ERP'!V:V, M115)</f>
        <v/>
      </c>
    </row>
    <row r="116">
      <c r="D116" s="0" t="n"/>
      <c r="E116" s="0" t="n"/>
      <c r="F116" s="0" t="n"/>
      <c r="G116" s="0" t="n"/>
      <c r="M116" s="0" t="n"/>
      <c r="N116" s="0" t="n"/>
      <c r="O116" s="0" t="n"/>
      <c r="P116" s="0">
        <f>COUNTIF('ERP'!V:V, M116)</f>
        <v/>
      </c>
    </row>
    <row r="117">
      <c r="D117" s="0" t="n"/>
      <c r="E117" s="0" t="n"/>
      <c r="F117" s="0" t="n"/>
      <c r="G117" s="0" t="n"/>
      <c r="M117" s="0" t="n"/>
      <c r="N117" s="0" t="n"/>
      <c r="O117" s="0" t="n"/>
      <c r="P117" s="0">
        <f>COUNTIF('ERP'!V:V, M117)</f>
        <v/>
      </c>
    </row>
    <row r="118">
      <c r="D118" s="0" t="n"/>
      <c r="E118" s="0" t="n"/>
      <c r="F118" s="0" t="n"/>
      <c r="G118" s="0" t="n"/>
      <c r="M118" s="0" t="n"/>
      <c r="N118" s="0" t="n"/>
      <c r="O118" s="0" t="n"/>
      <c r="P118" s="0">
        <f>COUNTIF('ERP'!V:V, M118)</f>
        <v/>
      </c>
    </row>
    <row r="119">
      <c r="D119" s="0" t="n"/>
      <c r="E119" s="0" t="n"/>
      <c r="F119" s="0" t="n"/>
      <c r="G119" s="0" t="n"/>
      <c r="P119" s="0">
        <f>COUNTIF('ERP'!V:V, M119)</f>
        <v/>
      </c>
    </row>
    <row r="120">
      <c r="D120" s="0" t="n"/>
      <c r="E120" s="0" t="n"/>
      <c r="F120" s="0" t="n"/>
      <c r="G120" s="0" t="n"/>
      <c r="P120" s="0">
        <f>COUNTIF('ERP'!V:V, M120)</f>
        <v/>
      </c>
    </row>
    <row r="121">
      <c r="D121" s="0" t="n"/>
      <c r="E121" s="0" t="n"/>
      <c r="F121" s="0" t="n"/>
      <c r="G121" s="0" t="n"/>
      <c r="P121" s="0">
        <f>COUNTIF('ERP'!V:V, M121)</f>
        <v/>
      </c>
    </row>
    <row r="122">
      <c r="D122" s="0" t="n"/>
      <c r="E122" s="0" t="n"/>
      <c r="F122" s="0" t="n"/>
      <c r="G122" s="0" t="n"/>
      <c r="P122" s="0">
        <f>COUNTIF('ERP'!V:V, M122)</f>
        <v/>
      </c>
    </row>
    <row r="123">
      <c r="D123" s="0" t="n"/>
      <c r="E123" s="0" t="n"/>
      <c r="F123" s="0" t="n"/>
      <c r="G123" s="0" t="n"/>
      <c r="P123" s="0">
        <f>COUNTIF('ERP'!V:V, M123)</f>
        <v/>
      </c>
    </row>
    <row r="124">
      <c r="D124" s="0" t="n"/>
      <c r="E124" s="0" t="n"/>
      <c r="F124" s="0" t="n"/>
      <c r="G124" s="0" t="n"/>
      <c r="P124" s="0">
        <f>COUNTIF('ERP'!V:V, M124)</f>
        <v/>
      </c>
    </row>
    <row r="125">
      <c r="D125" s="0" t="n"/>
      <c r="E125" s="0" t="n"/>
      <c r="F125" s="0" t="n"/>
      <c r="G125" s="0" t="n"/>
      <c r="M125" s="7" t="s">
        <v>864</v>
      </c>
      <c r="N125" s="7" t="n"/>
      <c r="O125" s="7">
        <f>sum(O4:O124)</f>
        <v/>
      </c>
      <c r="P125" s="7">
        <f>sum(P4:P124)</f>
        <v/>
      </c>
    </row>
    <row r="126">
      <c r="D126" s="0" t="n"/>
      <c r="E126" s="0" t="n"/>
      <c r="F126" s="0" t="n"/>
      <c r="G126" s="0" t="n"/>
    </row>
    <row r="127">
      <c r="D127" s="0" t="n"/>
      <c r="E127" s="0" t="n"/>
      <c r="F127" s="0" t="n"/>
      <c r="G127" s="0" t="n"/>
    </row>
    <row r="128">
      <c r="D128" s="0" t="n"/>
      <c r="E128" s="0" t="n"/>
      <c r="F128" s="0" t="n"/>
      <c r="G128" s="0" t="n"/>
    </row>
    <row r="129">
      <c r="D129" s="0" t="n"/>
      <c r="E129" s="0" t="n"/>
      <c r="F129" s="0" t="n"/>
      <c r="G129" s="0" t="n"/>
    </row>
    <row r="130">
      <c r="D130" s="0" t="n"/>
      <c r="E130" s="0" t="n"/>
      <c r="F130" s="0" t="n"/>
      <c r="G130" s="0" t="n"/>
    </row>
    <row r="131">
      <c r="D131" s="0" t="n"/>
      <c r="E131" s="0" t="n"/>
      <c r="F131" s="0" t="n"/>
      <c r="G131" s="0" t="n"/>
    </row>
    <row r="132">
      <c r="D132" s="0" t="n"/>
      <c r="E132" s="0" t="n"/>
      <c r="F132" s="0" t="n"/>
      <c r="G132" s="0" t="n"/>
    </row>
    <row r="133">
      <c r="D133" s="0" t="n"/>
      <c r="E133" s="0" t="n"/>
      <c r="F133" s="0" t="n"/>
      <c r="G133" s="0" t="n"/>
    </row>
    <row r="134">
      <c r="D134" s="0" t="n"/>
      <c r="E134" s="0" t="n"/>
      <c r="F134" s="0" t="n"/>
      <c r="G134" s="0" t="n"/>
    </row>
    <row r="135">
      <c r="D135" s="0" t="n"/>
      <c r="E135" s="0" t="n"/>
      <c r="F135" s="0" t="n"/>
      <c r="G135" s="0" t="n"/>
    </row>
    <row r="136">
      <c r="D136" s="0" t="n"/>
      <c r="E136" s="0" t="n"/>
      <c r="F136" s="0" t="n"/>
      <c r="G136" s="0" t="n"/>
    </row>
    <row r="137">
      <c r="D137" s="0" t="n"/>
      <c r="E137" s="0" t="n"/>
      <c r="F137" s="0" t="n"/>
      <c r="G137" s="0" t="n"/>
    </row>
    <row r="138">
      <c r="D138" s="0" t="n"/>
      <c r="E138" s="0" t="n"/>
      <c r="F138" s="0" t="n"/>
      <c r="G138" s="0" t="n"/>
    </row>
    <row r="139">
      <c r="D139" s="0" t="n"/>
      <c r="E139" s="0" t="n"/>
      <c r="F139" s="0" t="n"/>
      <c r="G139" s="0" t="n"/>
    </row>
    <row r="140">
      <c r="D140" s="0" t="n"/>
      <c r="E140" s="0" t="n"/>
      <c r="F140" s="0" t="n"/>
      <c r="G140" s="0" t="n"/>
    </row>
    <row r="141">
      <c r="D141" s="0" t="n"/>
      <c r="E141" s="0" t="n"/>
      <c r="F141" s="0" t="n"/>
      <c r="G141" s="0" t="n"/>
    </row>
    <row r="142">
      <c r="D142" s="0" t="n"/>
      <c r="E142" s="0" t="n"/>
      <c r="F142" s="0" t="n"/>
      <c r="G142" s="0" t="n"/>
    </row>
    <row r="143">
      <c r="D143" s="0" t="n"/>
      <c r="E143" s="0" t="n"/>
      <c r="F143" s="0" t="n"/>
      <c r="G143" s="0" t="n"/>
    </row>
    <row r="144">
      <c r="D144" s="0" t="n"/>
      <c r="E144" s="0" t="n"/>
      <c r="F144" s="0" t="n"/>
      <c r="G144" s="0" t="n"/>
    </row>
    <row r="145">
      <c r="D145" s="0" t="n"/>
      <c r="E145" s="0" t="n"/>
      <c r="F145" s="0" t="n"/>
      <c r="G145" s="0" t="n"/>
    </row>
  </sheetData>
  <conditionalFormatting sqref="N3:O3 N4:N54 N57:N58 N61:N63">
    <cfRule dxfId="0" priority="1" text="382" type="containsText">
      <formula>NOT(ISERROR(SEARCH(("382"),(N3))))</formula>
    </cfRule>
  </conditionalFormatting>
  <pageMargins bottom="1" footer="0.5" header="0.5" left="0.75" right="0.75" top="1"/>
</worksheet>
</file>

<file path=xl/worksheets/sheet5.xml><?xml version="1.0" encoding="utf-8"?>
<worksheet xmlns="http://schemas.openxmlformats.org/spreadsheetml/2006/main">
  <sheetPr>
    <outlinePr summaryBelow="1" summaryRight="1"/>
    <pageSetUpPr/>
  </sheetPr>
  <dimension ref="A1:G1124"/>
  <sheetViews>
    <sheetView workbookViewId="0">
      <pane activePane="bottomLeft" state="frozen" topLeftCell="A2" ySplit="1"/>
      <selection activeCell="A1" pane="bottomLeft" sqref="A1"/>
    </sheetView>
  </sheetViews>
  <sheetFormatPr baseColWidth="8" defaultColWidth="14.544" defaultRowHeight="15"/>
  <cols>
    <col customWidth="1" max="1" min="1" width="17.856"/>
    <col customWidth="1" max="2" min="2" width="12.672"/>
    <col customWidth="1" max="3" min="3" width="6.047999999999999"/>
    <col customWidth="1" max="4" min="4" width="11.376"/>
    <col customWidth="1" max="6" min="6" width="13.968"/>
  </cols>
  <sheetData>
    <row customFormat="1" r="1" s="7">
      <c r="A1" s="7" t="s">
        <v>865</v>
      </c>
      <c r="B1" s="7" t="s">
        <v>866</v>
      </c>
      <c r="C1" s="7" t="s">
        <v>867</v>
      </c>
      <c r="D1" s="7" t="s">
        <v>868</v>
      </c>
      <c r="E1" s="7" t="s">
        <v>869</v>
      </c>
      <c r="F1" s="7" t="s">
        <v>870</v>
      </c>
      <c r="G1" s="7" t="s">
        <v>871</v>
      </c>
    </row>
    <row r="2">
      <c r="A2" s="6" t="s">
        <v>872</v>
      </c>
      <c r="B2" s="0" t="n">
        <v>475</v>
      </c>
      <c r="C2" s="0" t="s">
        <v>262</v>
      </c>
      <c r="D2" s="0" t="n"/>
      <c r="E2" s="0" t="n"/>
      <c r="F2" s="0" t="s">
        <v>873</v>
      </c>
    </row>
    <row r="3">
      <c r="A3" s="6" t="s">
        <v>874</v>
      </c>
      <c r="B3" s="0" t="n">
        <v>451</v>
      </c>
      <c r="C3" s="0" t="s">
        <v>262</v>
      </c>
      <c r="D3" s="0" t="n"/>
      <c r="E3" s="0" t="n"/>
    </row>
    <row r="4">
      <c r="A4" s="6" t="s">
        <v>875</v>
      </c>
      <c r="B4" s="0" t="n">
        <v>452</v>
      </c>
      <c r="C4" s="0" t="s">
        <v>262</v>
      </c>
      <c r="D4" s="0" t="n"/>
      <c r="E4" s="0" t="n"/>
    </row>
    <row r="5">
      <c r="A5" s="6" t="s">
        <v>876</v>
      </c>
      <c r="B5" s="0" t="n">
        <v>453</v>
      </c>
      <c r="C5" s="0" t="s">
        <v>262</v>
      </c>
      <c r="D5" s="0" t="n"/>
      <c r="E5" s="0" t="n"/>
    </row>
    <row r="6">
      <c r="A6" s="6" t="s">
        <v>877</v>
      </c>
      <c r="B6" s="0" t="n">
        <v>454</v>
      </c>
      <c r="C6" s="0" t="s">
        <v>262</v>
      </c>
      <c r="D6" s="0" t="n"/>
      <c r="E6" s="0" t="n"/>
    </row>
    <row r="7">
      <c r="A7" s="6" t="s">
        <v>878</v>
      </c>
      <c r="B7" s="0" t="n">
        <v>455</v>
      </c>
      <c r="C7" s="0" t="s">
        <v>262</v>
      </c>
    </row>
    <row r="8">
      <c r="A8" s="6" t="s">
        <v>879</v>
      </c>
      <c r="B8" s="0" t="n">
        <v>456</v>
      </c>
      <c r="C8" s="0" t="s">
        <v>262</v>
      </c>
      <c r="D8" s="0" t="n"/>
      <c r="E8" s="0" t="n"/>
    </row>
    <row r="9">
      <c r="A9" s="6" t="s">
        <v>880</v>
      </c>
      <c r="B9" s="0" t="n">
        <v>457</v>
      </c>
      <c r="C9" s="0" t="s">
        <v>262</v>
      </c>
      <c r="D9" s="0" t="n"/>
      <c r="E9" s="0" t="n"/>
    </row>
    <row r="10">
      <c r="A10" s="6" t="s">
        <v>881</v>
      </c>
      <c r="B10" s="0" t="n">
        <v>458</v>
      </c>
      <c r="C10" s="0" t="s">
        <v>262</v>
      </c>
      <c r="D10" s="0" t="n"/>
      <c r="E10" s="0" t="n"/>
    </row>
    <row r="11">
      <c r="A11" s="6" t="s">
        <v>882</v>
      </c>
      <c r="B11" s="0" t="n">
        <v>459</v>
      </c>
      <c r="C11" s="0" t="s">
        <v>262</v>
      </c>
      <c r="D11" s="0" t="n"/>
      <c r="E11" s="0" t="n"/>
    </row>
    <row r="12">
      <c r="A12" s="6" t="s">
        <v>883</v>
      </c>
      <c r="B12" s="0" t="n">
        <v>460</v>
      </c>
      <c r="C12" s="0" t="s">
        <v>262</v>
      </c>
      <c r="D12" s="0" t="n"/>
      <c r="E12" s="0" t="n"/>
    </row>
    <row r="13">
      <c r="A13" s="6" t="s">
        <v>884</v>
      </c>
      <c r="B13" s="0" t="n">
        <v>461</v>
      </c>
      <c r="C13" s="0" t="s">
        <v>262</v>
      </c>
      <c r="D13" s="0" t="n"/>
      <c r="E13" s="0" t="n"/>
    </row>
    <row r="14">
      <c r="A14" s="6" t="s">
        <v>885</v>
      </c>
      <c r="B14" s="0" t="n">
        <v>462</v>
      </c>
      <c r="C14" s="0" t="s">
        <v>262</v>
      </c>
      <c r="D14" s="0" t="n"/>
      <c r="E14" s="0" t="n"/>
    </row>
    <row r="15">
      <c r="A15" s="6" t="s">
        <v>886</v>
      </c>
      <c r="B15" s="0" t="n">
        <v>463</v>
      </c>
      <c r="C15" s="0" t="s">
        <v>262</v>
      </c>
      <c r="D15" s="0" t="n"/>
      <c r="E15" s="0" t="n"/>
    </row>
    <row r="16">
      <c r="A16" s="6" t="s">
        <v>887</v>
      </c>
      <c r="B16" s="0" t="n">
        <v>464</v>
      </c>
      <c r="C16" s="0" t="s">
        <v>262</v>
      </c>
      <c r="D16" s="0" t="n"/>
      <c r="E16" s="0" t="n"/>
    </row>
    <row r="17">
      <c r="A17" s="6" t="s">
        <v>888</v>
      </c>
      <c r="B17" s="0" t="n">
        <v>465</v>
      </c>
      <c r="C17" s="0" t="s">
        <v>262</v>
      </c>
      <c r="D17" s="0" t="n"/>
      <c r="E17" s="0" t="n"/>
    </row>
    <row r="18">
      <c r="A18" s="6" t="s">
        <v>889</v>
      </c>
      <c r="B18" s="0" t="n">
        <v>466</v>
      </c>
      <c r="C18" s="0" t="s">
        <v>262</v>
      </c>
      <c r="D18" s="0" t="n"/>
      <c r="E18" s="0" t="n"/>
    </row>
    <row r="19">
      <c r="A19" s="6" t="s">
        <v>890</v>
      </c>
      <c r="B19" s="0" t="n">
        <v>467</v>
      </c>
      <c r="C19" s="0" t="s">
        <v>262</v>
      </c>
      <c r="D19" s="0" t="n"/>
      <c r="E19" s="0" t="n"/>
    </row>
    <row r="20">
      <c r="A20" s="6" t="s">
        <v>891</v>
      </c>
      <c r="B20" s="0" t="n">
        <v>468</v>
      </c>
      <c r="C20" s="0" t="s">
        <v>262</v>
      </c>
      <c r="D20" s="0" t="n"/>
      <c r="E20" s="0" t="n"/>
    </row>
    <row r="21">
      <c r="A21" s="6" t="s">
        <v>892</v>
      </c>
      <c r="B21" s="0" t="n">
        <v>469</v>
      </c>
      <c r="C21" s="0" t="s">
        <v>262</v>
      </c>
      <c r="D21" s="0" t="n"/>
      <c r="E21" s="0" t="n"/>
    </row>
    <row r="22">
      <c r="A22" s="6" t="s">
        <v>893</v>
      </c>
      <c r="B22" s="0" t="n">
        <v>470</v>
      </c>
      <c r="C22" s="0" t="s">
        <v>262</v>
      </c>
      <c r="D22" s="0" t="n"/>
      <c r="E22" s="0" t="n"/>
    </row>
    <row r="23">
      <c r="A23" s="6" t="s">
        <v>894</v>
      </c>
      <c r="B23" s="0" t="n">
        <v>471</v>
      </c>
      <c r="C23" s="0" t="s">
        <v>262</v>
      </c>
      <c r="D23" s="0" t="n"/>
      <c r="E23" s="0" t="n"/>
    </row>
    <row r="24">
      <c r="A24" s="6" t="s">
        <v>895</v>
      </c>
      <c r="B24" s="0" t="n">
        <v>472</v>
      </c>
      <c r="C24" s="0" t="s">
        <v>262</v>
      </c>
      <c r="D24" s="0" t="n"/>
      <c r="E24" s="0" t="n"/>
    </row>
    <row customFormat="1" r="25" s="48">
      <c r="A25" s="6" t="s">
        <v>896</v>
      </c>
      <c r="B25" s="0" t="n">
        <v>473</v>
      </c>
      <c r="C25" s="0" t="s">
        <v>262</v>
      </c>
      <c r="E25" s="48" t="n"/>
    </row>
    <row r="26">
      <c r="A26" s="6" t="s">
        <v>897</v>
      </c>
      <c r="B26" s="0" t="n">
        <v>474</v>
      </c>
      <c r="C26" s="0" t="s">
        <v>262</v>
      </c>
      <c r="D26" s="0" t="n"/>
      <c r="E26" s="0" t="n"/>
    </row>
    <row r="27">
      <c r="A27" s="6" t="s">
        <v>898</v>
      </c>
      <c r="B27" s="0" t="n">
        <v>401</v>
      </c>
      <c r="C27" s="0" t="s">
        <v>262</v>
      </c>
      <c r="D27" s="0" t="n"/>
      <c r="E27" s="0" t="n"/>
    </row>
    <row r="28">
      <c r="A28" s="6" t="s">
        <v>899</v>
      </c>
      <c r="B28" s="0" t="n">
        <v>402</v>
      </c>
      <c r="C28" s="0" t="s">
        <v>262</v>
      </c>
      <c r="D28" s="0" t="n"/>
      <c r="E28" s="0" t="n"/>
      <c r="F28" s="0" t="n"/>
    </row>
    <row r="29">
      <c r="A29" s="6" t="s">
        <v>900</v>
      </c>
      <c r="B29" s="0" t="n">
        <v>403</v>
      </c>
      <c r="C29" s="0" t="s">
        <v>262</v>
      </c>
      <c r="D29" s="0" t="n"/>
      <c r="E29" s="0" t="n"/>
      <c r="F29" s="0" t="n"/>
    </row>
    <row r="30">
      <c r="A30" s="6" t="s">
        <v>901</v>
      </c>
      <c r="B30" s="0" t="n">
        <v>404</v>
      </c>
      <c r="C30" s="0" t="s">
        <v>262</v>
      </c>
      <c r="D30" s="0" t="n"/>
      <c r="E30" s="0" t="n"/>
    </row>
    <row r="31">
      <c r="A31" s="6" t="s">
        <v>902</v>
      </c>
      <c r="B31" s="0" t="n">
        <v>405</v>
      </c>
      <c r="C31" s="0" t="s">
        <v>262</v>
      </c>
      <c r="D31" s="0" t="n"/>
      <c r="E31" s="0" t="n"/>
    </row>
    <row r="32">
      <c r="A32" s="6" t="s">
        <v>903</v>
      </c>
      <c r="B32" s="0" t="n">
        <v>406</v>
      </c>
      <c r="C32" s="0" t="s">
        <v>262</v>
      </c>
      <c r="D32" s="0" t="n"/>
      <c r="F32" s="0" t="n"/>
    </row>
    <row r="33">
      <c r="A33" s="6" t="s">
        <v>904</v>
      </c>
      <c r="B33" s="0" t="n">
        <v>407</v>
      </c>
      <c r="C33" s="0" t="s">
        <v>262</v>
      </c>
      <c r="D33" s="0" t="n"/>
    </row>
    <row r="34">
      <c r="A34" s="6" t="s">
        <v>905</v>
      </c>
      <c r="B34" s="0" t="n">
        <v>408</v>
      </c>
      <c r="C34" s="0" t="s">
        <v>262</v>
      </c>
    </row>
    <row r="35">
      <c r="A35" s="6" t="s">
        <v>906</v>
      </c>
      <c r="B35" s="0" t="n">
        <v>409</v>
      </c>
      <c r="C35" s="0" t="s">
        <v>262</v>
      </c>
      <c r="D35" s="0" t="n"/>
      <c r="E35" s="0" t="n"/>
    </row>
    <row r="36">
      <c r="A36" s="6" t="s">
        <v>907</v>
      </c>
      <c r="B36" s="0" t="n">
        <v>410</v>
      </c>
      <c r="C36" s="0" t="s">
        <v>262</v>
      </c>
      <c r="D36" s="0" t="n"/>
      <c r="E36" s="0" t="n"/>
    </row>
    <row r="37">
      <c r="A37" s="6" t="s">
        <v>908</v>
      </c>
      <c r="B37" s="0" t="n">
        <v>411</v>
      </c>
      <c r="C37" s="0" t="s">
        <v>262</v>
      </c>
      <c r="D37" s="0" t="n"/>
      <c r="E37" s="0" t="n"/>
    </row>
    <row r="38">
      <c r="A38" s="6" t="s">
        <v>909</v>
      </c>
      <c r="B38" s="0" t="n">
        <v>412</v>
      </c>
      <c r="C38" s="0" t="s">
        <v>262</v>
      </c>
      <c r="D38" s="0" t="n"/>
      <c r="E38" s="0" t="n"/>
    </row>
    <row r="39">
      <c r="A39" s="6" t="s">
        <v>910</v>
      </c>
      <c r="B39" s="0" t="n">
        <v>413</v>
      </c>
      <c r="C39" s="0" t="s">
        <v>262</v>
      </c>
      <c r="D39" s="0" t="n"/>
      <c r="E39" s="0" t="n"/>
    </row>
    <row r="40">
      <c r="A40" s="6" t="s">
        <v>911</v>
      </c>
      <c r="B40" s="0" t="n">
        <v>414</v>
      </c>
      <c r="C40" s="0" t="s">
        <v>262</v>
      </c>
      <c r="D40" s="0" t="n"/>
      <c r="E40" s="0" t="n"/>
    </row>
    <row r="41">
      <c r="A41" s="6" t="s">
        <v>912</v>
      </c>
      <c r="B41" s="0" t="n">
        <v>415</v>
      </c>
      <c r="C41" s="0" t="s">
        <v>262</v>
      </c>
      <c r="D41" s="0" t="n"/>
      <c r="E41" s="0" t="n"/>
    </row>
    <row r="42">
      <c r="A42" s="6" t="s">
        <v>913</v>
      </c>
      <c r="B42" s="0" t="n">
        <v>417</v>
      </c>
      <c r="C42" s="0" t="s">
        <v>262</v>
      </c>
      <c r="D42" s="0" t="n"/>
      <c r="E42" s="0" t="n"/>
    </row>
    <row r="43">
      <c r="A43" s="6" t="s">
        <v>914</v>
      </c>
      <c r="B43" s="0" t="n">
        <v>418</v>
      </c>
      <c r="C43" s="0" t="s">
        <v>262</v>
      </c>
      <c r="D43" s="0" t="n"/>
      <c r="E43" s="0" t="n"/>
    </row>
    <row r="44">
      <c r="A44" s="6" t="s">
        <v>915</v>
      </c>
      <c r="B44" s="0" t="n">
        <v>416</v>
      </c>
      <c r="C44" s="0" t="s">
        <v>262</v>
      </c>
      <c r="D44" s="0" t="n"/>
      <c r="E44" s="0" t="n"/>
    </row>
    <row r="45">
      <c r="A45" s="6" t="s">
        <v>916</v>
      </c>
      <c r="B45" s="0" t="n">
        <v>419</v>
      </c>
      <c r="C45" s="0" t="s">
        <v>262</v>
      </c>
      <c r="D45" s="0" t="n"/>
      <c r="E45" s="0" t="n"/>
    </row>
    <row r="46">
      <c r="A46" s="6" t="s">
        <v>917</v>
      </c>
      <c r="B46" s="0" t="n">
        <v>420</v>
      </c>
      <c r="C46" s="0" t="s">
        <v>262</v>
      </c>
      <c r="D46" s="0" t="n"/>
      <c r="E46" s="0" t="n"/>
    </row>
    <row r="47">
      <c r="A47" s="6" t="s">
        <v>918</v>
      </c>
      <c r="B47" s="0" t="n">
        <v>421</v>
      </c>
      <c r="C47" s="0" t="s">
        <v>262</v>
      </c>
      <c r="D47" s="0" t="n"/>
      <c r="E47" s="0" t="n"/>
    </row>
    <row r="48">
      <c r="A48" s="6" t="s">
        <v>919</v>
      </c>
      <c r="B48" s="0" t="n">
        <v>422</v>
      </c>
      <c r="C48" s="0" t="s">
        <v>262</v>
      </c>
      <c r="D48" s="0" t="n"/>
      <c r="E48" s="0" t="n"/>
    </row>
    <row r="49">
      <c r="A49" s="6" t="s">
        <v>920</v>
      </c>
      <c r="B49" s="0" t="n">
        <v>423</v>
      </c>
      <c r="C49" s="0" t="s">
        <v>262</v>
      </c>
      <c r="D49" s="0" t="n"/>
      <c r="E49" s="0" t="n"/>
    </row>
    <row r="50">
      <c r="A50" s="6" t="s">
        <v>921</v>
      </c>
      <c r="B50" s="0" t="n">
        <v>424</v>
      </c>
      <c r="C50" s="0" t="s">
        <v>262</v>
      </c>
      <c r="D50" s="0" t="n"/>
      <c r="E50" s="0" t="n"/>
      <c r="F50" s="0" t="n"/>
    </row>
    <row r="51">
      <c r="A51" s="6" t="s">
        <v>922</v>
      </c>
      <c r="B51" s="0" t="n">
        <v>425</v>
      </c>
      <c r="C51" s="0" t="s">
        <v>262</v>
      </c>
      <c r="D51" s="0" t="n"/>
      <c r="E51" s="0" t="n"/>
    </row>
    <row r="52">
      <c r="A52" s="6" t="s">
        <v>923</v>
      </c>
      <c r="B52" s="0" t="n">
        <v>426</v>
      </c>
      <c r="C52" s="0" t="s">
        <v>262</v>
      </c>
    </row>
    <row r="53">
      <c r="A53" s="6" t="s">
        <v>924</v>
      </c>
      <c r="B53" s="0" t="n">
        <v>427</v>
      </c>
      <c r="C53" s="0" t="s">
        <v>262</v>
      </c>
    </row>
    <row r="54">
      <c r="A54" s="6" t="s">
        <v>925</v>
      </c>
      <c r="B54" s="0" t="n">
        <v>428</v>
      </c>
      <c r="C54" s="0" t="s">
        <v>262</v>
      </c>
    </row>
    <row r="55">
      <c r="A55" s="6" t="s">
        <v>926</v>
      </c>
      <c r="B55" s="0" t="n">
        <v>429</v>
      </c>
      <c r="C55" s="0" t="s">
        <v>262</v>
      </c>
    </row>
    <row r="56">
      <c r="A56" s="6" t="s">
        <v>927</v>
      </c>
      <c r="B56" s="0" t="n">
        <v>430</v>
      </c>
      <c r="C56" s="0" t="s">
        <v>262</v>
      </c>
    </row>
    <row r="57">
      <c r="A57" s="6" t="s">
        <v>928</v>
      </c>
      <c r="B57" s="0" t="n">
        <v>431</v>
      </c>
      <c r="C57" s="0" t="s">
        <v>262</v>
      </c>
    </row>
    <row r="58">
      <c r="A58" s="6" t="s">
        <v>929</v>
      </c>
      <c r="B58" s="0" t="n">
        <v>432</v>
      </c>
      <c r="C58" s="0" t="s">
        <v>262</v>
      </c>
    </row>
    <row r="59">
      <c r="A59" s="6" t="s">
        <v>930</v>
      </c>
      <c r="B59" s="0" t="n">
        <v>433</v>
      </c>
      <c r="C59" s="0" t="s">
        <v>262</v>
      </c>
    </row>
    <row r="60">
      <c r="A60" s="6" t="s">
        <v>931</v>
      </c>
      <c r="B60" s="0" t="n">
        <v>434</v>
      </c>
      <c r="C60" s="0" t="s">
        <v>262</v>
      </c>
    </row>
    <row r="61">
      <c r="A61" s="6" t="s">
        <v>932</v>
      </c>
      <c r="B61" s="0" t="n">
        <v>435</v>
      </c>
      <c r="C61" s="0" t="s">
        <v>262</v>
      </c>
    </row>
    <row r="62">
      <c r="A62" s="6" t="s">
        <v>933</v>
      </c>
      <c r="B62" s="0" t="n">
        <v>436</v>
      </c>
      <c r="C62" s="0" t="s">
        <v>262</v>
      </c>
    </row>
    <row r="63">
      <c r="A63" s="6" t="s">
        <v>934</v>
      </c>
      <c r="B63" s="0" t="n">
        <v>437</v>
      </c>
      <c r="C63" s="0" t="s">
        <v>262</v>
      </c>
    </row>
    <row r="64">
      <c r="A64" s="6" t="s">
        <v>935</v>
      </c>
      <c r="B64" s="0" t="n">
        <v>438</v>
      </c>
      <c r="C64" s="0" t="s">
        <v>262</v>
      </c>
    </row>
    <row r="65">
      <c r="A65" s="6" t="s">
        <v>936</v>
      </c>
      <c r="B65" s="0" t="n">
        <v>439</v>
      </c>
      <c r="C65" s="0" t="s">
        <v>262</v>
      </c>
    </row>
    <row r="66">
      <c r="A66" s="6" t="s">
        <v>937</v>
      </c>
      <c r="B66" s="0" t="n">
        <v>440</v>
      </c>
      <c r="C66" s="0" t="s">
        <v>262</v>
      </c>
    </row>
    <row r="67">
      <c r="A67" s="6" t="s">
        <v>938</v>
      </c>
      <c r="B67" s="0" t="n">
        <v>441</v>
      </c>
      <c r="C67" s="0" t="s">
        <v>262</v>
      </c>
    </row>
    <row r="68">
      <c r="A68" s="6" t="s">
        <v>939</v>
      </c>
      <c r="B68" s="0" t="n">
        <v>442</v>
      </c>
      <c r="C68" s="0" t="s">
        <v>262</v>
      </c>
    </row>
    <row r="69">
      <c r="A69" s="6" t="s">
        <v>940</v>
      </c>
      <c r="B69" s="0" t="n">
        <v>443</v>
      </c>
      <c r="C69" s="0" t="s">
        <v>262</v>
      </c>
    </row>
    <row r="70">
      <c r="A70" s="6" t="s">
        <v>941</v>
      </c>
      <c r="B70" s="0" t="n">
        <v>444</v>
      </c>
      <c r="C70" s="0" t="s">
        <v>262</v>
      </c>
    </row>
    <row r="71">
      <c r="A71" s="6" t="s">
        <v>942</v>
      </c>
      <c r="B71" s="0" t="n">
        <v>445</v>
      </c>
      <c r="C71" s="0" t="s">
        <v>262</v>
      </c>
    </row>
    <row r="72">
      <c r="A72" s="6" t="s">
        <v>943</v>
      </c>
      <c r="B72" s="0" t="n">
        <v>446</v>
      </c>
      <c r="C72" s="0" t="s">
        <v>262</v>
      </c>
    </row>
    <row r="73">
      <c r="A73" s="6" t="s">
        <v>944</v>
      </c>
      <c r="B73" s="0" t="n">
        <v>447</v>
      </c>
      <c r="C73" s="0" t="s">
        <v>262</v>
      </c>
    </row>
    <row r="74">
      <c r="A74" s="6" t="s">
        <v>945</v>
      </c>
      <c r="B74" s="0" t="n">
        <v>449</v>
      </c>
      <c r="C74" s="0" t="s">
        <v>262</v>
      </c>
    </row>
    <row r="75">
      <c r="A75" s="6" t="s">
        <v>946</v>
      </c>
      <c r="B75" s="0" t="n">
        <v>448</v>
      </c>
      <c r="C75" s="0" t="s">
        <v>262</v>
      </c>
    </row>
    <row r="76">
      <c r="A76" s="6" t="s">
        <v>947</v>
      </c>
      <c r="B76" s="0" t="n">
        <v>450</v>
      </c>
      <c r="C76" s="0" t="s">
        <v>262</v>
      </c>
    </row>
    <row r="78">
      <c r="A78" s="0" t="s">
        <v>948</v>
      </c>
      <c r="B78" s="0" t="n">
        <v>476</v>
      </c>
      <c r="C78" s="0" t="s">
        <v>262</v>
      </c>
    </row>
    <row r="79">
      <c r="A79" s="0" t="s">
        <v>949</v>
      </c>
      <c r="B79" s="0" t="n">
        <v>477</v>
      </c>
      <c r="C79" s="0" t="s">
        <v>262</v>
      </c>
    </row>
    <row r="80">
      <c r="A80" s="0" t="s">
        <v>950</v>
      </c>
      <c r="B80" s="0" t="n">
        <v>478</v>
      </c>
      <c r="C80" s="0" t="s">
        <v>262</v>
      </c>
    </row>
    <row r="81">
      <c r="A81" s="0" t="s">
        <v>951</v>
      </c>
      <c r="B81" s="0" t="n">
        <v>479</v>
      </c>
      <c r="C81" s="0" t="s">
        <v>262</v>
      </c>
    </row>
    <row r="82">
      <c r="A82" s="0" t="s">
        <v>952</v>
      </c>
      <c r="B82" s="0" t="n">
        <v>480</v>
      </c>
      <c r="C82" s="0" t="s">
        <v>262</v>
      </c>
    </row>
    <row r="83">
      <c r="A83" s="0" t="s">
        <v>953</v>
      </c>
      <c r="B83" s="0" t="n">
        <v>481</v>
      </c>
      <c r="C83" s="0" t="s">
        <v>262</v>
      </c>
    </row>
    <row r="84">
      <c r="A84" s="0" t="s">
        <v>954</v>
      </c>
      <c r="B84" s="0" t="n">
        <v>482</v>
      </c>
      <c r="C84" s="0" t="s">
        <v>262</v>
      </c>
    </row>
    <row r="85">
      <c r="A85" s="0" t="s">
        <v>955</v>
      </c>
      <c r="B85" s="0" t="n">
        <v>483</v>
      </c>
      <c r="C85" s="0" t="s">
        <v>262</v>
      </c>
    </row>
    <row r="86">
      <c r="A86" s="0" t="s">
        <v>956</v>
      </c>
      <c r="B86" s="0" t="n">
        <v>484</v>
      </c>
      <c r="C86" s="0" t="s">
        <v>262</v>
      </c>
    </row>
    <row r="87">
      <c r="A87" s="0" t="s">
        <v>957</v>
      </c>
      <c r="B87" s="0" t="n">
        <v>485</v>
      </c>
      <c r="C87" s="0" t="s">
        <v>262</v>
      </c>
    </row>
    <row r="88">
      <c r="A88" s="0" t="s">
        <v>958</v>
      </c>
      <c r="B88" s="0" t="n">
        <v>486</v>
      </c>
      <c r="C88" s="0" t="s">
        <v>262</v>
      </c>
    </row>
    <row r="89">
      <c r="A89" s="0" t="s">
        <v>959</v>
      </c>
      <c r="B89" s="0" t="n">
        <v>487</v>
      </c>
      <c r="C89" s="0" t="s">
        <v>262</v>
      </c>
    </row>
    <row r="90">
      <c r="A90" s="0" t="s">
        <v>960</v>
      </c>
      <c r="B90" s="0" t="n">
        <v>488</v>
      </c>
      <c r="C90" s="0" t="s">
        <v>262</v>
      </c>
    </row>
    <row r="91">
      <c r="A91" s="0" t="s">
        <v>961</v>
      </c>
      <c r="B91" s="0" t="n">
        <v>489</v>
      </c>
      <c r="C91" s="0" t="s">
        <v>262</v>
      </c>
    </row>
    <row r="92">
      <c r="A92" s="0" t="s">
        <v>962</v>
      </c>
      <c r="B92" s="0" t="n">
        <v>490</v>
      </c>
      <c r="C92" s="0" t="s">
        <v>262</v>
      </c>
    </row>
    <row r="93">
      <c r="A93" s="0" t="s">
        <v>963</v>
      </c>
      <c r="B93" s="0" t="n">
        <v>491</v>
      </c>
      <c r="C93" s="0" t="s">
        <v>262</v>
      </c>
    </row>
    <row r="94">
      <c r="A94" s="0" t="s">
        <v>964</v>
      </c>
      <c r="B94" s="0" t="n">
        <v>492</v>
      </c>
      <c r="C94" s="0" t="s">
        <v>262</v>
      </c>
    </row>
    <row r="95">
      <c r="A95" s="0" t="s">
        <v>965</v>
      </c>
      <c r="B95" s="0" t="n">
        <v>493</v>
      </c>
      <c r="C95" s="0" t="s">
        <v>262</v>
      </c>
    </row>
    <row r="96">
      <c r="A96" s="0" t="s">
        <v>966</v>
      </c>
      <c r="B96" s="0" t="n">
        <v>494</v>
      </c>
      <c r="C96" s="0" t="s">
        <v>262</v>
      </c>
    </row>
    <row r="97">
      <c r="A97" s="0" t="s">
        <v>967</v>
      </c>
      <c r="B97" s="0" t="n">
        <v>495</v>
      </c>
      <c r="C97" s="0" t="s">
        <v>262</v>
      </c>
    </row>
    <row r="98">
      <c r="A98" s="0" t="s">
        <v>968</v>
      </c>
      <c r="B98" s="0" t="n">
        <v>496</v>
      </c>
      <c r="C98" s="0" t="s">
        <v>262</v>
      </c>
    </row>
    <row r="99">
      <c r="A99" s="0" t="s">
        <v>969</v>
      </c>
      <c r="B99" s="0" t="n">
        <v>497</v>
      </c>
      <c r="C99" s="0" t="s">
        <v>262</v>
      </c>
    </row>
    <row r="100">
      <c r="A100" s="0" t="s">
        <v>970</v>
      </c>
      <c r="B100" s="0" t="n">
        <v>498</v>
      </c>
      <c r="C100" s="0" t="s">
        <v>262</v>
      </c>
    </row>
    <row r="101">
      <c r="A101" s="0" t="s">
        <v>971</v>
      </c>
      <c r="B101" s="0" t="n">
        <v>499</v>
      </c>
      <c r="C101" s="0" t="s">
        <v>262</v>
      </c>
    </row>
    <row r="102">
      <c r="A102" s="0" t="s">
        <v>972</v>
      </c>
      <c r="B102" s="0" t="n">
        <v>4100</v>
      </c>
      <c r="C102" s="0" t="s">
        <v>262</v>
      </c>
    </row>
    <row r="103">
      <c r="A103" s="0" t="s">
        <v>973</v>
      </c>
      <c r="B103" s="0" t="n">
        <v>4109</v>
      </c>
      <c r="C103" s="0" t="s">
        <v>262</v>
      </c>
    </row>
    <row r="104">
      <c r="A104" s="0" t="s">
        <v>974</v>
      </c>
      <c r="B104" s="0" t="n">
        <v>4101</v>
      </c>
      <c r="C104" s="0" t="s">
        <v>262</v>
      </c>
    </row>
    <row r="105">
      <c r="A105" s="0" t="s">
        <v>975</v>
      </c>
      <c r="B105" s="0" t="n">
        <v>4102</v>
      </c>
      <c r="C105" s="0" t="s">
        <v>262</v>
      </c>
    </row>
    <row r="106">
      <c r="A106" s="0" t="s">
        <v>976</v>
      </c>
      <c r="B106" s="0" t="n">
        <v>4103</v>
      </c>
      <c r="C106" s="0" t="s">
        <v>262</v>
      </c>
    </row>
    <row r="107">
      <c r="A107" s="0" t="s">
        <v>977</v>
      </c>
      <c r="B107" s="0" t="n">
        <v>4104</v>
      </c>
      <c r="C107" s="0" t="s">
        <v>262</v>
      </c>
    </row>
    <row r="108">
      <c r="A108" s="0" t="s">
        <v>978</v>
      </c>
      <c r="B108" s="0" t="n">
        <v>4105</v>
      </c>
      <c r="C108" s="0" t="s">
        <v>262</v>
      </c>
    </row>
    <row r="109">
      <c r="A109" s="0" t="s">
        <v>979</v>
      </c>
      <c r="B109" s="0" t="n">
        <v>4106</v>
      </c>
      <c r="C109" s="0" t="s">
        <v>262</v>
      </c>
    </row>
    <row r="110">
      <c r="A110" s="0" t="s">
        <v>980</v>
      </c>
      <c r="B110" s="0" t="n">
        <v>4107</v>
      </c>
      <c r="C110" s="0" t="s">
        <v>262</v>
      </c>
    </row>
    <row r="111">
      <c r="A111" s="0" t="s">
        <v>981</v>
      </c>
      <c r="B111" s="0" t="n">
        <v>4108</v>
      </c>
      <c r="C111" s="0" t="s">
        <v>262</v>
      </c>
    </row>
    <row r="112">
      <c r="A112" s="0" t="s">
        <v>982</v>
      </c>
      <c r="B112" s="0" t="n">
        <v>4110</v>
      </c>
      <c r="C112" s="0" t="s">
        <v>262</v>
      </c>
    </row>
    <row r="113">
      <c r="A113" s="0" t="s">
        <v>983</v>
      </c>
      <c r="B113" s="0" t="n">
        <v>4111</v>
      </c>
      <c r="C113" s="0" t="s">
        <v>262</v>
      </c>
    </row>
    <row r="114">
      <c r="A114" s="0" t="s">
        <v>984</v>
      </c>
      <c r="B114" s="0" t="n">
        <v>4112</v>
      </c>
      <c r="C114" s="0" t="s">
        <v>262</v>
      </c>
    </row>
    <row r="115">
      <c r="A115" s="0" t="s">
        <v>985</v>
      </c>
      <c r="B115" s="0" t="n">
        <v>4113</v>
      </c>
      <c r="C115" s="0" t="s">
        <v>262</v>
      </c>
    </row>
    <row r="116">
      <c r="A116" s="0" t="s">
        <v>986</v>
      </c>
      <c r="B116" s="0" t="n">
        <v>4115</v>
      </c>
      <c r="C116" s="0" t="s">
        <v>262</v>
      </c>
    </row>
    <row r="117">
      <c r="A117" s="0" t="s">
        <v>987</v>
      </c>
      <c r="B117" s="0" t="n">
        <v>4116</v>
      </c>
      <c r="C117" s="0" t="s">
        <v>262</v>
      </c>
    </row>
    <row r="118">
      <c r="A118" s="0" t="s">
        <v>988</v>
      </c>
      <c r="B118" s="0" t="n">
        <v>4117</v>
      </c>
      <c r="C118" s="0" t="s">
        <v>262</v>
      </c>
    </row>
    <row r="119">
      <c r="A119" s="0" t="s">
        <v>989</v>
      </c>
      <c r="B119" s="0" t="n">
        <v>4118</v>
      </c>
      <c r="C119" s="0" t="s">
        <v>262</v>
      </c>
    </row>
    <row r="120">
      <c r="A120" s="0" t="s">
        <v>990</v>
      </c>
      <c r="B120" s="0" t="n">
        <v>4119</v>
      </c>
      <c r="C120" s="0" t="s">
        <v>262</v>
      </c>
    </row>
    <row r="121">
      <c r="A121" s="0" t="s">
        <v>991</v>
      </c>
      <c r="B121" s="0" t="n">
        <v>4120</v>
      </c>
      <c r="C121" s="0" t="s">
        <v>262</v>
      </c>
    </row>
    <row r="122">
      <c r="A122" s="0" t="s">
        <v>992</v>
      </c>
      <c r="B122" s="0" t="n">
        <v>4122</v>
      </c>
      <c r="C122" s="0" t="s">
        <v>262</v>
      </c>
    </row>
    <row r="123">
      <c r="A123" s="0" t="s">
        <v>993</v>
      </c>
      <c r="B123" s="0" t="n">
        <v>4123</v>
      </c>
      <c r="C123" s="0" t="s">
        <v>262</v>
      </c>
    </row>
    <row r="124">
      <c r="A124" s="0" t="s">
        <v>994</v>
      </c>
      <c r="B124" s="0" t="n">
        <v>4124</v>
      </c>
      <c r="C124" s="0" t="s">
        <v>262</v>
      </c>
    </row>
    <row r="125">
      <c r="A125" s="0" t="s">
        <v>995</v>
      </c>
      <c r="B125" s="0" t="n">
        <v>4125</v>
      </c>
      <c r="C125" s="0" t="s">
        <v>262</v>
      </c>
    </row>
    <row r="126">
      <c r="A126" s="0" t="s">
        <v>996</v>
      </c>
      <c r="B126" s="0" t="n">
        <v>4126</v>
      </c>
      <c r="C126" s="0" t="s">
        <v>262</v>
      </c>
    </row>
    <row r="127">
      <c r="A127" s="15" t="s">
        <v>997</v>
      </c>
      <c r="B127" s="15" t="n">
        <v>4127</v>
      </c>
      <c r="C127" s="0" t="s">
        <v>262</v>
      </c>
    </row>
    <row r="128">
      <c r="B128" s="0" t="n"/>
    </row>
    <row r="129">
      <c r="A129" s="0" t="s">
        <v>998</v>
      </c>
      <c r="B129" s="0" t="n">
        <v>4114</v>
      </c>
      <c r="C129" s="0" t="s">
        <v>262</v>
      </c>
    </row>
    <row r="130">
      <c r="A130" s="0" t="s">
        <v>999</v>
      </c>
      <c r="B130" s="0" t="n">
        <v>4121</v>
      </c>
      <c r="C130" s="0" t="s">
        <v>262</v>
      </c>
    </row>
    <row r="131">
      <c r="A131" s="0" t="s">
        <v>1000</v>
      </c>
      <c r="B131" s="0" t="n">
        <v>4128</v>
      </c>
      <c r="C131" s="0" t="s">
        <v>262</v>
      </c>
    </row>
    <row r="132">
      <c r="A132" s="0" t="s">
        <v>1001</v>
      </c>
      <c r="B132" s="0" t="n">
        <v>4129</v>
      </c>
      <c r="C132" s="0" t="s">
        <v>262</v>
      </c>
    </row>
    <row r="133">
      <c r="A133" s="0" t="s">
        <v>1002</v>
      </c>
      <c r="B133" s="0">
        <f>B132+1</f>
        <v/>
      </c>
      <c r="C133" s="0" t="s">
        <v>262</v>
      </c>
    </row>
    <row r="134">
      <c r="A134" s="0" t="s">
        <v>1003</v>
      </c>
      <c r="B134" s="0">
        <f>B133+1</f>
        <v/>
      </c>
      <c r="C134" s="0" t="s">
        <v>262</v>
      </c>
    </row>
    <row r="135">
      <c r="A135" s="0" t="s">
        <v>1004</v>
      </c>
      <c r="B135" s="0">
        <f>B134+1</f>
        <v/>
      </c>
      <c r="C135" s="0" t="s">
        <v>262</v>
      </c>
    </row>
    <row r="136">
      <c r="A136" s="0" t="s">
        <v>1005</v>
      </c>
      <c r="B136" s="0">
        <f>B135+1</f>
        <v/>
      </c>
      <c r="C136" s="0" t="s">
        <v>262</v>
      </c>
    </row>
    <row r="137">
      <c r="A137" s="0" t="s">
        <v>1006</v>
      </c>
      <c r="B137" s="0">
        <f>B136+1</f>
        <v/>
      </c>
      <c r="C137" s="0" t="s">
        <v>262</v>
      </c>
    </row>
    <row r="138">
      <c r="A138" s="0" t="s">
        <v>1007</v>
      </c>
      <c r="B138" s="0">
        <f>B137+1</f>
        <v/>
      </c>
      <c r="C138" s="0" t="s">
        <v>262</v>
      </c>
    </row>
    <row r="139">
      <c r="A139" s="0" t="s">
        <v>1008</v>
      </c>
      <c r="B139" s="0">
        <f>B138+1</f>
        <v/>
      </c>
      <c r="C139" s="0" t="s">
        <v>262</v>
      </c>
    </row>
    <row r="140">
      <c r="A140" s="0" t="s">
        <v>1009</v>
      </c>
      <c r="B140" s="0">
        <f>B139+1</f>
        <v/>
      </c>
      <c r="C140" s="0" t="s">
        <v>262</v>
      </c>
    </row>
    <row r="141">
      <c r="A141" s="0" t="s">
        <v>1010</v>
      </c>
      <c r="B141" s="0">
        <f>B140+1</f>
        <v/>
      </c>
      <c r="C141" s="0" t="s">
        <v>262</v>
      </c>
    </row>
    <row r="142">
      <c r="A142" s="0" t="s">
        <v>1011</v>
      </c>
      <c r="B142" s="0">
        <f>B141+1</f>
        <v/>
      </c>
      <c r="C142" s="0" t="s">
        <v>262</v>
      </c>
    </row>
    <row r="143">
      <c r="A143" s="0" t="s">
        <v>1012</v>
      </c>
      <c r="B143" s="0">
        <f>B142+1</f>
        <v/>
      </c>
      <c r="C143" s="0" t="s">
        <v>262</v>
      </c>
    </row>
    <row r="144">
      <c r="A144" s="0" t="s">
        <v>1013</v>
      </c>
      <c r="B144" s="0">
        <f>B143+1</f>
        <v/>
      </c>
      <c r="C144" s="0" t="s">
        <v>262</v>
      </c>
    </row>
    <row r="145">
      <c r="A145" s="0" t="s">
        <v>1014</v>
      </c>
      <c r="B145" s="0" t="n"/>
      <c r="C145" s="0" t="s">
        <v>1015</v>
      </c>
    </row>
    <row r="146">
      <c r="A146" s="0" t="s">
        <v>1016</v>
      </c>
      <c r="B146" s="0" t="n">
        <v>4142</v>
      </c>
      <c r="C146" s="0" t="s">
        <v>262</v>
      </c>
    </row>
    <row r="147">
      <c r="A147" s="0" t="s">
        <v>1017</v>
      </c>
      <c r="B147" s="0">
        <f>B146+1</f>
        <v/>
      </c>
      <c r="C147" s="0" t="s">
        <v>262</v>
      </c>
    </row>
    <row r="148">
      <c r="A148" s="0" t="s">
        <v>1018</v>
      </c>
      <c r="B148" s="0">
        <f>B147+1</f>
        <v/>
      </c>
      <c r="C148" s="0" t="s">
        <v>262</v>
      </c>
    </row>
    <row r="149">
      <c r="A149" s="0" t="s">
        <v>1019</v>
      </c>
      <c r="B149" s="0">
        <f>B148+1</f>
        <v/>
      </c>
      <c r="C149" s="0" t="s">
        <v>262</v>
      </c>
    </row>
    <row r="150">
      <c r="A150" s="0" t="s">
        <v>1020</v>
      </c>
      <c r="B150" s="0">
        <f>B149+1</f>
        <v/>
      </c>
      <c r="C150" s="0" t="s">
        <v>262</v>
      </c>
    </row>
    <row r="151">
      <c r="A151" s="0" t="s">
        <v>1021</v>
      </c>
      <c r="B151" s="0">
        <f>B150+1</f>
        <v/>
      </c>
      <c r="C151" s="0" t="s">
        <v>262</v>
      </c>
    </row>
    <row r="152">
      <c r="A152" s="0" t="s">
        <v>1022</v>
      </c>
      <c r="B152" s="0">
        <f>B151+1</f>
        <v/>
      </c>
      <c r="C152" s="0" t="s">
        <v>262</v>
      </c>
    </row>
    <row r="153">
      <c r="A153" s="0" t="s">
        <v>1023</v>
      </c>
      <c r="B153" s="0">
        <f>B152+1</f>
        <v/>
      </c>
      <c r="C153" s="0" t="s">
        <v>262</v>
      </c>
    </row>
    <row r="154">
      <c r="A154" s="0" t="s">
        <v>1024</v>
      </c>
      <c r="B154" s="0">
        <f>B153+1</f>
        <v/>
      </c>
      <c r="C154" s="0" t="s">
        <v>262</v>
      </c>
    </row>
    <row r="155">
      <c r="A155" s="0" t="s">
        <v>1025</v>
      </c>
      <c r="B155" s="0">
        <f>B154+1</f>
        <v/>
      </c>
      <c r="C155" s="0" t="s">
        <v>262</v>
      </c>
    </row>
    <row r="156">
      <c r="A156" s="0" t="s">
        <v>1026</v>
      </c>
      <c r="B156" s="0">
        <f>B155+1</f>
        <v/>
      </c>
      <c r="C156" s="0" t="s">
        <v>262</v>
      </c>
    </row>
    <row r="157">
      <c r="A157" s="0" t="s">
        <v>1027</v>
      </c>
      <c r="B157" s="0">
        <f>B156+1</f>
        <v/>
      </c>
      <c r="C157" s="0" t="s">
        <v>262</v>
      </c>
    </row>
    <row r="158">
      <c r="A158" s="0" t="s">
        <v>1028</v>
      </c>
      <c r="B158" s="0">
        <f>B157+1</f>
        <v/>
      </c>
      <c r="C158" s="0" t="s">
        <v>262</v>
      </c>
    </row>
    <row r="159">
      <c r="A159" s="0" t="s">
        <v>1029</v>
      </c>
      <c r="B159" s="0">
        <f>B158+1</f>
        <v/>
      </c>
      <c r="C159" s="0" t="s">
        <v>262</v>
      </c>
    </row>
    <row r="160">
      <c r="A160" s="0" t="s">
        <v>1030</v>
      </c>
      <c r="B160" s="0">
        <f>B159+1</f>
        <v/>
      </c>
      <c r="C160" s="0" t="s">
        <v>262</v>
      </c>
    </row>
    <row r="161">
      <c r="A161" s="0" t="s">
        <v>1031</v>
      </c>
      <c r="B161" s="0">
        <f>B160+1</f>
        <v/>
      </c>
      <c r="C161" s="0" t="s">
        <v>262</v>
      </c>
    </row>
    <row r="162">
      <c r="A162" s="0" t="s">
        <v>1032</v>
      </c>
      <c r="B162" s="0">
        <f>B161+1</f>
        <v/>
      </c>
      <c r="C162" s="0" t="s">
        <v>262</v>
      </c>
    </row>
    <row r="163">
      <c r="A163" s="0" t="s">
        <v>1033</v>
      </c>
      <c r="B163" s="0">
        <f>B162+1</f>
        <v/>
      </c>
      <c r="C163" s="0" t="s">
        <v>262</v>
      </c>
    </row>
    <row r="164">
      <c r="A164" s="0" t="s">
        <v>1034</v>
      </c>
      <c r="B164" s="0">
        <f>B163+1</f>
        <v/>
      </c>
      <c r="C164" s="0" t="s">
        <v>262</v>
      </c>
    </row>
    <row r="165">
      <c r="A165" s="0" t="s">
        <v>1035</v>
      </c>
      <c r="B165" s="0">
        <f>B164+1</f>
        <v/>
      </c>
      <c r="C165" s="0" t="s">
        <v>262</v>
      </c>
    </row>
    <row r="166">
      <c r="A166" s="0" t="s">
        <v>1036</v>
      </c>
      <c r="B166" s="0">
        <f>B165+1</f>
        <v/>
      </c>
      <c r="C166" s="0" t="s">
        <v>262</v>
      </c>
    </row>
    <row r="167">
      <c r="A167" s="0" t="s">
        <v>1037</v>
      </c>
      <c r="B167" s="0" t="n"/>
      <c r="C167" s="0" t="s">
        <v>1038</v>
      </c>
      <c r="D167" s="0" t="s">
        <v>1039</v>
      </c>
    </row>
    <row r="168">
      <c r="A168" s="0" t="s">
        <v>1040</v>
      </c>
      <c r="B168" s="0">
        <f>4163</f>
        <v/>
      </c>
      <c r="C168" s="0" t="s">
        <v>262</v>
      </c>
    </row>
    <row r="169">
      <c r="A169" s="0" t="s">
        <v>1041</v>
      </c>
      <c r="B169" s="0">
        <f>B168+1</f>
        <v/>
      </c>
      <c r="C169" s="0" t="s">
        <v>262</v>
      </c>
    </row>
    <row r="170">
      <c r="A170" s="0" t="s">
        <v>1042</v>
      </c>
      <c r="B170" s="0">
        <f>B169+1</f>
        <v/>
      </c>
      <c r="C170" s="0" t="s">
        <v>262</v>
      </c>
    </row>
    <row r="171">
      <c r="A171" s="0" t="s">
        <v>1043</v>
      </c>
      <c r="B171" s="0">
        <f>B170+1</f>
        <v/>
      </c>
      <c r="C171" s="0" t="s">
        <v>262</v>
      </c>
    </row>
    <row r="172">
      <c r="A172" s="0" t="s">
        <v>1044</v>
      </c>
      <c r="B172" s="0">
        <f>B171+1</f>
        <v/>
      </c>
      <c r="C172" s="0" t="s">
        <v>262</v>
      </c>
    </row>
    <row r="173">
      <c r="A173" s="0" t="s">
        <v>1045</v>
      </c>
      <c r="B173" s="0">
        <f>B172+1</f>
        <v/>
      </c>
      <c r="C173" s="0" t="s">
        <v>262</v>
      </c>
    </row>
    <row r="174">
      <c r="A174" s="0" t="s">
        <v>1046</v>
      </c>
      <c r="B174" s="0">
        <f>B173+1</f>
        <v/>
      </c>
      <c r="C174" s="0" t="s">
        <v>262</v>
      </c>
    </row>
    <row r="175">
      <c r="A175" s="0" t="s">
        <v>1047</v>
      </c>
      <c r="B175" s="0">
        <f>B174+1</f>
        <v/>
      </c>
      <c r="C175" s="0" t="s">
        <v>262</v>
      </c>
    </row>
    <row r="176">
      <c r="A176" s="0" t="s">
        <v>1048</v>
      </c>
      <c r="B176" s="0">
        <f>B175+1</f>
        <v/>
      </c>
      <c r="C176" s="0" t="s">
        <v>262</v>
      </c>
    </row>
    <row r="177">
      <c r="A177" s="0" t="s">
        <v>1049</v>
      </c>
      <c r="B177" s="0">
        <f>B176+1</f>
        <v/>
      </c>
      <c r="C177" s="0" t="s">
        <v>262</v>
      </c>
    </row>
    <row r="178">
      <c r="A178" s="0" t="s">
        <v>1050</v>
      </c>
      <c r="B178" s="0">
        <f>B177+1</f>
        <v/>
      </c>
      <c r="C178" s="0" t="s">
        <v>262</v>
      </c>
    </row>
    <row r="180">
      <c r="A180" s="0" t="s">
        <v>1051</v>
      </c>
      <c r="B180" s="0">
        <f>B178+1</f>
        <v/>
      </c>
      <c r="C180" s="0" t="s">
        <v>262</v>
      </c>
      <c r="D180" s="0" t="s">
        <v>1052</v>
      </c>
    </row>
    <row r="181">
      <c r="A181" s="0" t="s">
        <v>1053</v>
      </c>
      <c r="B181" s="0">
        <f>B180+1</f>
        <v/>
      </c>
      <c r="C181" s="0" t="s">
        <v>262</v>
      </c>
      <c r="D181" s="0" t="s">
        <v>1052</v>
      </c>
    </row>
    <row r="182">
      <c r="A182" s="0" t="s">
        <v>1054</v>
      </c>
      <c r="B182" s="0">
        <f>B181+1</f>
        <v/>
      </c>
      <c r="C182" s="0" t="s">
        <v>262</v>
      </c>
      <c r="D182" s="0" t="s">
        <v>1052</v>
      </c>
    </row>
    <row r="183">
      <c r="A183" s="0" t="s">
        <v>1055</v>
      </c>
      <c r="B183" s="0">
        <f>B182+1</f>
        <v/>
      </c>
      <c r="C183" s="0" t="s">
        <v>262</v>
      </c>
      <c r="D183" s="0" t="s">
        <v>1052</v>
      </c>
    </row>
    <row r="184">
      <c r="A184" s="0" t="s">
        <v>1056</v>
      </c>
      <c r="B184" s="0">
        <f>B183+1</f>
        <v/>
      </c>
      <c r="C184" s="0" t="s">
        <v>262</v>
      </c>
      <c r="D184" s="0" t="s">
        <v>1052</v>
      </c>
    </row>
    <row r="185">
      <c r="A185" s="0" t="s">
        <v>1057</v>
      </c>
      <c r="B185" s="0">
        <f>B184+1</f>
        <v/>
      </c>
      <c r="C185" s="0" t="s">
        <v>262</v>
      </c>
      <c r="D185" s="0" t="s">
        <v>1052</v>
      </c>
    </row>
    <row r="186">
      <c r="A186" s="0" t="s">
        <v>1058</v>
      </c>
      <c r="B186" s="0">
        <f>B185+1</f>
        <v/>
      </c>
      <c r="C186" s="0" t="s">
        <v>262</v>
      </c>
      <c r="D186" s="0" t="s">
        <v>1052</v>
      </c>
    </row>
    <row r="187">
      <c r="A187" s="0" t="s">
        <v>1059</v>
      </c>
      <c r="B187" s="0">
        <f>B186+1</f>
        <v/>
      </c>
      <c r="C187" s="0" t="s">
        <v>262</v>
      </c>
      <c r="D187" s="0" t="s">
        <v>1052</v>
      </c>
    </row>
    <row r="188">
      <c r="A188" s="0" t="s">
        <v>1060</v>
      </c>
      <c r="B188" s="0">
        <f>B187+1</f>
        <v/>
      </c>
      <c r="C188" s="0" t="s">
        <v>262</v>
      </c>
      <c r="D188" s="0" t="s">
        <v>1052</v>
      </c>
    </row>
    <row r="189">
      <c r="A189" s="0" t="s">
        <v>1061</v>
      </c>
      <c r="B189" s="0">
        <f>B188+1</f>
        <v/>
      </c>
      <c r="C189" s="0" t="s">
        <v>262</v>
      </c>
      <c r="D189" s="0" t="s">
        <v>1052</v>
      </c>
    </row>
    <row r="190">
      <c r="A190" s="0" t="s">
        <v>1062</v>
      </c>
      <c r="B190" s="0">
        <f>B189+1</f>
        <v/>
      </c>
      <c r="C190" s="0" t="s">
        <v>262</v>
      </c>
      <c r="D190" s="0" t="s">
        <v>1052</v>
      </c>
    </row>
    <row r="191">
      <c r="A191" s="0" t="s">
        <v>1063</v>
      </c>
      <c r="B191" s="0">
        <f>B190+1</f>
        <v/>
      </c>
      <c r="C191" s="0" t="s">
        <v>262</v>
      </c>
      <c r="D191" s="0" t="s">
        <v>1052</v>
      </c>
    </row>
    <row r="192">
      <c r="A192" s="0" t="s">
        <v>1064</v>
      </c>
      <c r="B192" s="0">
        <f>B191+1</f>
        <v/>
      </c>
      <c r="C192" s="0" t="s">
        <v>262</v>
      </c>
      <c r="D192" s="0" t="s">
        <v>1052</v>
      </c>
    </row>
    <row r="193">
      <c r="A193" s="0" t="s">
        <v>1065</v>
      </c>
      <c r="B193" s="0">
        <f>B192+1</f>
        <v/>
      </c>
      <c r="C193" s="0" t="s">
        <v>262</v>
      </c>
      <c r="D193" s="0" t="s">
        <v>1052</v>
      </c>
    </row>
    <row r="194">
      <c r="A194" s="0" t="s">
        <v>1066</v>
      </c>
      <c r="B194" s="0">
        <f>B193+1</f>
        <v/>
      </c>
      <c r="C194" s="0" t="s">
        <v>262</v>
      </c>
      <c r="D194" s="0" t="s">
        <v>1052</v>
      </c>
    </row>
    <row r="195">
      <c r="A195" s="0" t="s">
        <v>1067</v>
      </c>
      <c r="B195" s="0">
        <f>B194+1</f>
        <v/>
      </c>
      <c r="C195" s="0" t="s">
        <v>262</v>
      </c>
      <c r="D195" s="0" t="s">
        <v>1052</v>
      </c>
    </row>
    <row r="196">
      <c r="A196" s="0" t="s">
        <v>1068</v>
      </c>
      <c r="B196" s="0">
        <f>B195+1</f>
        <v/>
      </c>
      <c r="C196" s="0" t="s">
        <v>262</v>
      </c>
      <c r="D196" s="0" t="s">
        <v>1052</v>
      </c>
    </row>
    <row r="197">
      <c r="A197" s="0" t="s">
        <v>1069</v>
      </c>
      <c r="B197" s="0">
        <f>B196+1</f>
        <v/>
      </c>
      <c r="C197" s="0" t="s">
        <v>262</v>
      </c>
      <c r="D197" s="0" t="s">
        <v>1052</v>
      </c>
    </row>
    <row r="198">
      <c r="A198" s="0" t="s">
        <v>1070</v>
      </c>
      <c r="B198" s="0">
        <f>B197+1</f>
        <v/>
      </c>
      <c r="C198" s="0" t="s">
        <v>262</v>
      </c>
      <c r="D198" s="0" t="s">
        <v>1052</v>
      </c>
    </row>
    <row r="199">
      <c r="A199" s="0" t="s">
        <v>1071</v>
      </c>
      <c r="B199" s="0">
        <f>B198+1</f>
        <v/>
      </c>
      <c r="C199" s="0" t="s">
        <v>262</v>
      </c>
      <c r="D199" s="0" t="s">
        <v>1052</v>
      </c>
    </row>
    <row r="200">
      <c r="A200" s="0" t="s">
        <v>1072</v>
      </c>
      <c r="B200" s="0">
        <f>B199+1</f>
        <v/>
      </c>
      <c r="C200" s="0" t="s">
        <v>262</v>
      </c>
      <c r="D200" s="0" t="s">
        <v>1052</v>
      </c>
    </row>
    <row r="201">
      <c r="A201" s="0" t="s">
        <v>1073</v>
      </c>
      <c r="B201" s="0">
        <f>B200+1</f>
        <v/>
      </c>
      <c r="C201" s="0" t="s">
        <v>262</v>
      </c>
      <c r="D201" s="0" t="s">
        <v>1052</v>
      </c>
    </row>
    <row r="202">
      <c r="A202" s="0" t="s">
        <v>1074</v>
      </c>
      <c r="B202" s="0" t="n">
        <v>4196</v>
      </c>
      <c r="C202" s="0" t="s">
        <v>262</v>
      </c>
      <c r="D202" s="0" t="s">
        <v>1052</v>
      </c>
    </row>
    <row r="203">
      <c r="A203" s="0" t="s">
        <v>1075</v>
      </c>
      <c r="B203" s="0" t="n">
        <v>4197</v>
      </c>
      <c r="C203" s="0" t="s">
        <v>262</v>
      </c>
      <c r="D203" s="0" t="s">
        <v>1052</v>
      </c>
    </row>
    <row r="204">
      <c r="A204" s="0" t="s">
        <v>1076</v>
      </c>
      <c r="B204" s="0" t="n">
        <v>4198</v>
      </c>
      <c r="C204" s="0" t="s">
        <v>262</v>
      </c>
      <c r="D204" s="0" t="s">
        <v>1052</v>
      </c>
    </row>
    <row r="205">
      <c r="A205" s="0" t="s">
        <v>1077</v>
      </c>
      <c r="B205" s="0" t="n">
        <v>4199</v>
      </c>
      <c r="C205" s="0" t="s">
        <v>262</v>
      </c>
      <c r="D205" s="0" t="s">
        <v>1052</v>
      </c>
    </row>
    <row r="206">
      <c r="A206" s="0" t="s">
        <v>1078</v>
      </c>
      <c r="B206" s="0" t="n">
        <v>4200</v>
      </c>
      <c r="C206" s="0" t="s">
        <v>262</v>
      </c>
      <c r="D206" s="0" t="s">
        <v>1052</v>
      </c>
    </row>
    <row r="207">
      <c r="A207" s="0" t="s">
        <v>1079</v>
      </c>
      <c r="B207" s="0" t="n">
        <v>4201</v>
      </c>
      <c r="C207" s="0" t="s">
        <v>262</v>
      </c>
      <c r="D207" s="0" t="s">
        <v>1052</v>
      </c>
    </row>
    <row r="208">
      <c r="A208" s="0" t="s">
        <v>1080</v>
      </c>
      <c r="B208" s="0" t="n">
        <v>4244</v>
      </c>
      <c r="C208" s="0" t="s">
        <v>262</v>
      </c>
      <c r="D208" s="0" t="s">
        <v>1052</v>
      </c>
      <c r="F208" s="0" t="s">
        <v>1081</v>
      </c>
    </row>
    <row r="209">
      <c r="A209" s="0" t="s">
        <v>1082</v>
      </c>
      <c r="B209" s="0" t="n">
        <v>4203</v>
      </c>
      <c r="C209" s="0" t="s">
        <v>262</v>
      </c>
      <c r="D209" s="0" t="s">
        <v>1052</v>
      </c>
    </row>
    <row r="210">
      <c r="A210" s="0" t="s">
        <v>1083</v>
      </c>
      <c r="B210" s="0" t="n">
        <v>4204</v>
      </c>
      <c r="C210" s="0" t="s">
        <v>262</v>
      </c>
      <c r="D210" s="0" t="s">
        <v>1052</v>
      </c>
    </row>
    <row r="211">
      <c r="A211" s="0" t="s">
        <v>1084</v>
      </c>
      <c r="B211" s="0" t="n">
        <v>4205</v>
      </c>
      <c r="C211" s="0" t="s">
        <v>262</v>
      </c>
      <c r="D211" s="0" t="s">
        <v>1052</v>
      </c>
    </row>
    <row r="212">
      <c r="A212" s="0" t="s">
        <v>1085</v>
      </c>
      <c r="B212" s="0" t="n">
        <v>4206</v>
      </c>
      <c r="C212" s="0" t="s">
        <v>262</v>
      </c>
      <c r="D212" s="0" t="s">
        <v>1052</v>
      </c>
    </row>
    <row r="213">
      <c r="A213" s="0" t="s">
        <v>1086</v>
      </c>
      <c r="B213" s="0" t="n">
        <v>4207</v>
      </c>
      <c r="C213" s="0" t="s">
        <v>262</v>
      </c>
      <c r="D213" s="0" t="s">
        <v>1052</v>
      </c>
    </row>
    <row r="214">
      <c r="A214" s="0" t="s">
        <v>1087</v>
      </c>
      <c r="B214" s="0" t="n">
        <v>4208</v>
      </c>
      <c r="C214" s="0" t="s">
        <v>262</v>
      </c>
      <c r="D214" s="0" t="s">
        <v>1052</v>
      </c>
    </row>
    <row r="215">
      <c r="A215" s="0" t="s">
        <v>1088</v>
      </c>
      <c r="B215" s="0" t="n">
        <v>4202</v>
      </c>
      <c r="C215" s="0" t="s">
        <v>262</v>
      </c>
      <c r="D215" s="0" t="s">
        <v>1052</v>
      </c>
    </row>
    <row r="216">
      <c r="A216" s="0" t="s">
        <v>1089</v>
      </c>
      <c r="B216" s="0" t="n">
        <v>4209</v>
      </c>
      <c r="C216" s="0" t="s">
        <v>262</v>
      </c>
      <c r="D216" s="0" t="s">
        <v>1052</v>
      </c>
    </row>
    <row r="217">
      <c r="A217" s="0" t="s">
        <v>1090</v>
      </c>
      <c r="B217" s="0" t="n">
        <v>4210</v>
      </c>
      <c r="C217" s="0" t="s">
        <v>262</v>
      </c>
      <c r="D217" s="0" t="s">
        <v>1052</v>
      </c>
    </row>
    <row r="218">
      <c r="A218" s="0" t="s">
        <v>1091</v>
      </c>
      <c r="B218" s="0" t="n">
        <v>4212</v>
      </c>
      <c r="C218" s="0" t="s">
        <v>262</v>
      </c>
      <c r="D218" s="0" t="s">
        <v>1052</v>
      </c>
    </row>
    <row r="219">
      <c r="A219" s="0" t="s">
        <v>1092</v>
      </c>
      <c r="B219" s="0" t="n">
        <v>4213</v>
      </c>
      <c r="C219" s="0" t="s">
        <v>262</v>
      </c>
      <c r="D219" s="0" t="s">
        <v>1052</v>
      </c>
    </row>
    <row r="220">
      <c r="A220" s="0" t="s">
        <v>1093</v>
      </c>
      <c r="B220" s="0" t="n">
        <v>4214</v>
      </c>
      <c r="C220" s="0" t="s">
        <v>262</v>
      </c>
      <c r="D220" s="0" t="s">
        <v>1052</v>
      </c>
    </row>
    <row r="221">
      <c r="A221" s="0" t="s">
        <v>1094</v>
      </c>
      <c r="B221" s="0" t="n">
        <v>4215</v>
      </c>
      <c r="C221" s="0" t="s">
        <v>262</v>
      </c>
      <c r="D221" s="0" t="s">
        <v>1052</v>
      </c>
    </row>
    <row r="222">
      <c r="A222" s="0" t="s">
        <v>1095</v>
      </c>
      <c r="B222" s="0" t="n">
        <v>4216</v>
      </c>
      <c r="C222" s="0" t="s">
        <v>262</v>
      </c>
      <c r="D222" s="0" t="s">
        <v>1052</v>
      </c>
    </row>
    <row r="223">
      <c r="A223" s="0" t="s">
        <v>1096</v>
      </c>
      <c r="B223" s="0" t="n">
        <v>4217</v>
      </c>
      <c r="C223" s="0" t="s">
        <v>262</v>
      </c>
      <c r="D223" s="0" t="s">
        <v>1052</v>
      </c>
    </row>
    <row r="224">
      <c r="A224" s="0" t="s">
        <v>1097</v>
      </c>
      <c r="B224" s="0" t="n">
        <v>4218</v>
      </c>
      <c r="C224" s="0" t="s">
        <v>262</v>
      </c>
      <c r="D224" s="0" t="s">
        <v>1052</v>
      </c>
    </row>
    <row r="225">
      <c r="A225" s="0" t="s">
        <v>1098</v>
      </c>
      <c r="B225" s="0" t="n">
        <v>4219</v>
      </c>
      <c r="C225" s="0" t="s">
        <v>262</v>
      </c>
      <c r="D225" s="0" t="s">
        <v>1052</v>
      </c>
    </row>
    <row r="226">
      <c r="A226" s="0" t="s">
        <v>1099</v>
      </c>
      <c r="B226" s="0" t="n">
        <v>4220</v>
      </c>
      <c r="C226" s="0" t="s">
        <v>262</v>
      </c>
      <c r="D226" s="0" t="s">
        <v>1052</v>
      </c>
    </row>
    <row r="227">
      <c r="A227" s="0" t="s">
        <v>1100</v>
      </c>
      <c r="B227" s="0" t="n">
        <v>4221</v>
      </c>
      <c r="C227" s="0" t="s">
        <v>262</v>
      </c>
      <c r="D227" s="0" t="s">
        <v>1052</v>
      </c>
    </row>
    <row r="228">
      <c r="A228" s="0" t="s">
        <v>1101</v>
      </c>
      <c r="B228" s="0" t="n">
        <v>4222</v>
      </c>
      <c r="C228" s="0" t="s">
        <v>262</v>
      </c>
      <c r="D228" s="0" t="s">
        <v>1052</v>
      </c>
    </row>
    <row r="229">
      <c r="A229" s="0" t="s">
        <v>1102</v>
      </c>
      <c r="B229" s="0" t="n">
        <v>4223</v>
      </c>
      <c r="C229" s="0" t="s">
        <v>262</v>
      </c>
      <c r="D229" s="0" t="s">
        <v>1052</v>
      </c>
    </row>
    <row r="230">
      <c r="A230" s="0" t="s">
        <v>1103</v>
      </c>
      <c r="B230" s="0" t="n">
        <v>4224</v>
      </c>
      <c r="C230" s="0" t="s">
        <v>262</v>
      </c>
      <c r="D230" s="0" t="s">
        <v>1052</v>
      </c>
    </row>
    <row r="231">
      <c r="A231" s="0" t="s">
        <v>1104</v>
      </c>
      <c r="B231" s="0" t="n">
        <v>4225</v>
      </c>
      <c r="C231" s="0" t="s">
        <v>262</v>
      </c>
      <c r="D231" s="0" t="s">
        <v>1052</v>
      </c>
    </row>
    <row r="232">
      <c r="A232" s="0" t="s">
        <v>1105</v>
      </c>
      <c r="B232" s="0" t="n">
        <v>4226</v>
      </c>
      <c r="C232" s="0" t="s">
        <v>262</v>
      </c>
      <c r="D232" s="0" t="s">
        <v>1052</v>
      </c>
    </row>
    <row r="233">
      <c r="A233" s="0" t="s">
        <v>1106</v>
      </c>
      <c r="B233" s="0" t="n">
        <v>4227</v>
      </c>
      <c r="C233" s="0" t="s">
        <v>262</v>
      </c>
      <c r="D233" s="0" t="s">
        <v>1052</v>
      </c>
    </row>
    <row r="234">
      <c r="A234" s="0" t="s">
        <v>1107</v>
      </c>
      <c r="B234" s="0" t="n">
        <v>4228</v>
      </c>
      <c r="C234" s="0" t="s">
        <v>262</v>
      </c>
      <c r="D234" s="0" t="s">
        <v>1052</v>
      </c>
    </row>
    <row r="235">
      <c r="A235" s="0" t="s">
        <v>1108</v>
      </c>
      <c r="B235" s="0" t="n">
        <v>4211</v>
      </c>
      <c r="C235" s="0" t="s">
        <v>262</v>
      </c>
      <c r="D235" s="0" t="s">
        <v>1052</v>
      </c>
      <c r="F235" s="0" t="n"/>
    </row>
    <row r="236">
      <c r="A236" s="0" t="s">
        <v>1109</v>
      </c>
      <c r="B236" s="0" t="n">
        <v>4229</v>
      </c>
      <c r="C236" s="0" t="s">
        <v>262</v>
      </c>
      <c r="D236" s="0" t="s">
        <v>1052</v>
      </c>
    </row>
    <row r="237">
      <c r="A237" s="0" t="s">
        <v>1110</v>
      </c>
      <c r="B237" s="0" t="n">
        <v>4230</v>
      </c>
      <c r="C237" s="0" t="s">
        <v>262</v>
      </c>
      <c r="D237" s="0" t="s">
        <v>1052</v>
      </c>
    </row>
    <row r="238">
      <c r="A238" s="0" t="s">
        <v>1111</v>
      </c>
      <c r="B238" s="8" t="n">
        <v>4231</v>
      </c>
      <c r="C238" s="0" t="s">
        <v>262</v>
      </c>
      <c r="D238" s="0" t="s">
        <v>1052</v>
      </c>
    </row>
    <row r="239">
      <c r="A239" s="0" t="s">
        <v>1112</v>
      </c>
      <c r="B239" s="8" t="n">
        <v>4232</v>
      </c>
      <c r="C239" s="0" t="s">
        <v>262</v>
      </c>
      <c r="D239" s="0" t="s">
        <v>1052</v>
      </c>
    </row>
    <row r="240">
      <c r="A240" s="0" t="s">
        <v>1113</v>
      </c>
      <c r="B240" s="8" t="n">
        <v>4233</v>
      </c>
      <c r="C240" s="0" t="s">
        <v>262</v>
      </c>
      <c r="D240" s="0" t="s">
        <v>1052</v>
      </c>
    </row>
    <row r="241">
      <c r="A241" s="0" t="s">
        <v>1114</v>
      </c>
      <c r="B241" s="8" t="n">
        <v>4234</v>
      </c>
      <c r="C241" s="0" t="s">
        <v>262</v>
      </c>
      <c r="D241" s="0" t="s">
        <v>1052</v>
      </c>
    </row>
    <row r="242">
      <c r="A242" s="0" t="s">
        <v>1115</v>
      </c>
      <c r="B242" s="8" t="n">
        <v>4235</v>
      </c>
      <c r="C242" s="0" t="s">
        <v>262</v>
      </c>
      <c r="D242" s="0" t="s">
        <v>1052</v>
      </c>
    </row>
    <row r="243">
      <c r="A243" s="0" t="s">
        <v>1116</v>
      </c>
      <c r="B243" s="8" t="n">
        <v>4236</v>
      </c>
      <c r="C243" s="0" t="s">
        <v>262</v>
      </c>
      <c r="D243" s="0" t="s">
        <v>1052</v>
      </c>
    </row>
    <row r="244">
      <c r="A244" s="0" t="s">
        <v>1117</v>
      </c>
      <c r="B244" s="8" t="n">
        <v>4237</v>
      </c>
      <c r="C244" s="0" t="s">
        <v>262</v>
      </c>
      <c r="D244" s="0" t="s">
        <v>1052</v>
      </c>
    </row>
    <row r="245">
      <c r="A245" s="0" t="s">
        <v>1118</v>
      </c>
      <c r="B245" s="8" t="n">
        <v>4238</v>
      </c>
      <c r="C245" s="0" t="s">
        <v>262</v>
      </c>
      <c r="D245" s="0" t="s">
        <v>1052</v>
      </c>
    </row>
    <row r="246">
      <c r="A246" s="0" t="s">
        <v>1119</v>
      </c>
      <c r="B246" s="8" t="n">
        <v>4239</v>
      </c>
      <c r="C246" s="0" t="s">
        <v>262</v>
      </c>
      <c r="D246" s="0" t="s">
        <v>1052</v>
      </c>
    </row>
    <row r="247">
      <c r="A247" s="0" t="s">
        <v>1120</v>
      </c>
      <c r="B247" s="8" t="n">
        <v>4240</v>
      </c>
      <c r="C247" s="0" t="s">
        <v>262</v>
      </c>
      <c r="D247" s="0" t="s">
        <v>1052</v>
      </c>
    </row>
    <row r="248">
      <c r="A248" s="0" t="s">
        <v>1121</v>
      </c>
      <c r="B248" s="8" t="n">
        <v>4241</v>
      </c>
      <c r="C248" s="0" t="s">
        <v>262</v>
      </c>
      <c r="D248" s="0" t="s">
        <v>1052</v>
      </c>
    </row>
    <row r="249">
      <c r="A249" s="0" t="s">
        <v>1122</v>
      </c>
      <c r="B249" s="8" t="n">
        <v>4242</v>
      </c>
      <c r="C249" s="0" t="s">
        <v>262</v>
      </c>
      <c r="D249" s="0" t="s">
        <v>1052</v>
      </c>
    </row>
    <row r="250">
      <c r="A250" s="0" t="s">
        <v>1123</v>
      </c>
      <c r="B250" s="8" t="n">
        <v>4243</v>
      </c>
      <c r="C250" s="0" t="s">
        <v>262</v>
      </c>
      <c r="D250" s="0" t="s">
        <v>1052</v>
      </c>
    </row>
    <row r="251">
      <c r="A251" s="0" t="s">
        <v>1124</v>
      </c>
      <c r="B251" s="0" t="n">
        <v>4245</v>
      </c>
      <c r="C251" s="0" t="s">
        <v>262</v>
      </c>
      <c r="D251" s="0" t="s">
        <v>1052</v>
      </c>
    </row>
    <row r="252">
      <c r="A252" s="0" t="s">
        <v>1125</v>
      </c>
      <c r="B252" s="0" t="n">
        <v>4246</v>
      </c>
      <c r="C252" s="0" t="s">
        <v>262</v>
      </c>
      <c r="D252" s="0" t="s">
        <v>1052</v>
      </c>
    </row>
    <row r="253">
      <c r="A253" s="0" t="s">
        <v>1126</v>
      </c>
      <c r="B253" s="0" t="n">
        <v>4247</v>
      </c>
      <c r="C253" s="0" t="s">
        <v>262</v>
      </c>
      <c r="D253" s="0" t="s">
        <v>1052</v>
      </c>
    </row>
    <row r="254">
      <c r="A254" s="0" t="s">
        <v>1127</v>
      </c>
      <c r="B254" s="0" t="n">
        <v>4248</v>
      </c>
      <c r="C254" s="0" t="s">
        <v>262</v>
      </c>
      <c r="D254" s="0" t="s">
        <v>1052</v>
      </c>
    </row>
    <row r="255">
      <c r="A255" s="0" t="s">
        <v>1128</v>
      </c>
      <c r="B255" s="0" t="n">
        <v>4249</v>
      </c>
      <c r="C255" s="0" t="s">
        <v>262</v>
      </c>
      <c r="D255" s="0" t="s">
        <v>1052</v>
      </c>
    </row>
    <row r="256">
      <c r="A256" s="0" t="s">
        <v>1129</v>
      </c>
      <c r="B256" s="0" t="n">
        <v>4250</v>
      </c>
      <c r="C256" s="0" t="s">
        <v>262</v>
      </c>
      <c r="D256" s="0" t="s">
        <v>1052</v>
      </c>
    </row>
    <row r="257">
      <c r="A257" s="0" t="s">
        <v>1130</v>
      </c>
      <c r="B257" s="0" t="n">
        <v>4251</v>
      </c>
      <c r="C257" s="0" t="s">
        <v>262</v>
      </c>
      <c r="D257" s="0" t="s">
        <v>1052</v>
      </c>
    </row>
    <row r="258">
      <c r="A258" s="0" t="s">
        <v>1131</v>
      </c>
      <c r="B258" s="0" t="n">
        <v>4252</v>
      </c>
      <c r="C258" s="0" t="s">
        <v>262</v>
      </c>
      <c r="D258" s="0" t="s">
        <v>1052</v>
      </c>
    </row>
    <row r="259">
      <c r="A259" s="0" t="s">
        <v>1132</v>
      </c>
      <c r="B259" s="0" t="n">
        <v>4253</v>
      </c>
      <c r="C259" s="0" t="s">
        <v>262</v>
      </c>
      <c r="D259" s="0" t="s">
        <v>1052</v>
      </c>
    </row>
    <row r="260">
      <c r="A260" s="0" t="s">
        <v>1133</v>
      </c>
      <c r="B260" s="0" t="n">
        <v>4254</v>
      </c>
      <c r="C260" s="0" t="s">
        <v>262</v>
      </c>
      <c r="D260" s="0" t="s">
        <v>1052</v>
      </c>
    </row>
    <row r="261">
      <c r="A261" s="0" t="s">
        <v>1134</v>
      </c>
      <c r="B261" s="0" t="n">
        <v>4255</v>
      </c>
      <c r="C261" s="0" t="s">
        <v>262</v>
      </c>
      <c r="D261" s="0" t="s">
        <v>1052</v>
      </c>
    </row>
    <row r="262">
      <c r="A262" s="0" t="s">
        <v>1135</v>
      </c>
      <c r="B262" s="0" t="n">
        <v>4256</v>
      </c>
      <c r="C262" s="0" t="s">
        <v>262</v>
      </c>
      <c r="D262" s="0" t="s">
        <v>1052</v>
      </c>
    </row>
    <row r="263">
      <c r="A263" s="0" t="s">
        <v>1136</v>
      </c>
      <c r="B263" s="0" t="n">
        <v>4257</v>
      </c>
      <c r="C263" s="0" t="s">
        <v>262</v>
      </c>
      <c r="D263" s="0" t="s">
        <v>1052</v>
      </c>
    </row>
    <row r="264">
      <c r="A264" s="0" t="s">
        <v>1137</v>
      </c>
      <c r="B264" s="0" t="n">
        <v>4258</v>
      </c>
      <c r="C264" s="0" t="s">
        <v>262</v>
      </c>
      <c r="D264" s="0" t="s">
        <v>1052</v>
      </c>
    </row>
    <row r="265">
      <c r="A265" s="0" t="s">
        <v>1138</v>
      </c>
      <c r="B265" s="0" t="n">
        <v>4259</v>
      </c>
      <c r="C265" s="0" t="s">
        <v>262</v>
      </c>
      <c r="D265" s="0" t="s">
        <v>1052</v>
      </c>
    </row>
    <row r="266">
      <c r="A266" s="0" t="s">
        <v>1139</v>
      </c>
      <c r="B266" s="0" t="n">
        <v>4260</v>
      </c>
      <c r="C266" s="0" t="s">
        <v>262</v>
      </c>
      <c r="D266" s="0" t="s">
        <v>1052</v>
      </c>
    </row>
    <row r="267">
      <c r="A267" s="0" t="s">
        <v>1140</v>
      </c>
      <c r="B267" s="0" t="n">
        <v>4261</v>
      </c>
      <c r="C267" s="0" t="s">
        <v>262</v>
      </c>
      <c r="D267" s="0" t="s">
        <v>1052</v>
      </c>
    </row>
    <row r="268">
      <c r="A268" s="0" t="s">
        <v>1141</v>
      </c>
      <c r="B268" s="0" t="n">
        <v>4262</v>
      </c>
      <c r="C268" s="0" t="s">
        <v>262</v>
      </c>
      <c r="D268" s="0" t="s">
        <v>1052</v>
      </c>
    </row>
    <row r="269">
      <c r="A269" s="0" t="s">
        <v>1142</v>
      </c>
      <c r="B269" s="0" t="n">
        <v>4263</v>
      </c>
      <c r="C269" s="0" t="s">
        <v>262</v>
      </c>
      <c r="D269" s="0" t="s">
        <v>1052</v>
      </c>
    </row>
    <row r="270">
      <c r="A270" s="0" t="s">
        <v>1143</v>
      </c>
      <c r="B270" s="0" t="n">
        <v>4264</v>
      </c>
      <c r="C270" s="0" t="s">
        <v>262</v>
      </c>
      <c r="D270" s="0" t="s">
        <v>1052</v>
      </c>
    </row>
    <row r="271">
      <c r="A271" s="0" t="s">
        <v>1144</v>
      </c>
      <c r="B271" s="0" t="n">
        <v>4265</v>
      </c>
      <c r="C271" s="0" t="s">
        <v>262</v>
      </c>
      <c r="D271" s="0" t="s">
        <v>1052</v>
      </c>
    </row>
    <row r="272">
      <c r="A272" s="0" t="s">
        <v>1145</v>
      </c>
      <c r="B272" s="0" t="n">
        <v>4266</v>
      </c>
      <c r="C272" s="0" t="s">
        <v>262</v>
      </c>
      <c r="D272" s="0" t="s">
        <v>1052</v>
      </c>
    </row>
    <row r="273">
      <c r="A273" s="0" t="s">
        <v>1146</v>
      </c>
      <c r="B273" s="0" t="n">
        <v>4267</v>
      </c>
      <c r="C273" s="0" t="s">
        <v>262</v>
      </c>
      <c r="D273" s="0" t="s">
        <v>1052</v>
      </c>
    </row>
    <row r="274">
      <c r="A274" s="0" t="s">
        <v>1147</v>
      </c>
      <c r="B274" s="0" t="n">
        <v>4268</v>
      </c>
      <c r="C274" s="0" t="s">
        <v>262</v>
      </c>
      <c r="D274" s="0" t="s">
        <v>1052</v>
      </c>
    </row>
    <row r="275">
      <c r="A275" s="0" t="s">
        <v>1148</v>
      </c>
      <c r="B275" s="0" t="n">
        <v>4269</v>
      </c>
      <c r="C275" s="0" t="s">
        <v>262</v>
      </c>
      <c r="D275" s="0" t="s">
        <v>1052</v>
      </c>
    </row>
    <row r="276">
      <c r="A276" s="0" t="s">
        <v>1149</v>
      </c>
      <c r="B276" s="0" t="n">
        <v>4270</v>
      </c>
      <c r="C276" s="0" t="s">
        <v>262</v>
      </c>
      <c r="D276" s="0" t="s">
        <v>1052</v>
      </c>
    </row>
    <row r="277">
      <c r="A277" s="0" t="s">
        <v>1150</v>
      </c>
      <c r="B277" s="0" t="n">
        <v>4271</v>
      </c>
      <c r="C277" s="0" t="s">
        <v>262</v>
      </c>
      <c r="D277" s="0" t="s">
        <v>1052</v>
      </c>
    </row>
    <row r="278">
      <c r="A278" s="0" t="s">
        <v>1151</v>
      </c>
      <c r="B278" s="0" t="n">
        <v>4272</v>
      </c>
      <c r="C278" s="0" t="s">
        <v>262</v>
      </c>
      <c r="D278" s="0" t="s">
        <v>1052</v>
      </c>
    </row>
    <row r="279">
      <c r="A279" s="0" t="s">
        <v>1152</v>
      </c>
      <c r="B279" s="0" t="n">
        <v>4273</v>
      </c>
      <c r="C279" s="0" t="s">
        <v>262</v>
      </c>
      <c r="D279" s="0" t="s">
        <v>1052</v>
      </c>
    </row>
    <row r="280">
      <c r="A280" s="0" t="s">
        <v>1153</v>
      </c>
      <c r="B280" s="0" t="n">
        <v>4274</v>
      </c>
      <c r="C280" s="0" t="s">
        <v>262</v>
      </c>
      <c r="D280" s="0" t="s">
        <v>1052</v>
      </c>
    </row>
    <row r="281">
      <c r="A281" s="0" t="s">
        <v>1154</v>
      </c>
      <c r="B281" s="0" t="n">
        <v>4275</v>
      </c>
      <c r="C281" s="0" t="s">
        <v>262</v>
      </c>
      <c r="D281" s="0" t="s">
        <v>1052</v>
      </c>
    </row>
    <row r="282">
      <c r="A282" s="0" t="s">
        <v>1155</v>
      </c>
      <c r="B282" s="0" t="n">
        <v>4276</v>
      </c>
      <c r="C282" s="0" t="s">
        <v>262</v>
      </c>
      <c r="D282" s="0" t="s">
        <v>1052</v>
      </c>
    </row>
    <row r="283">
      <c r="A283" s="0" t="s">
        <v>1156</v>
      </c>
      <c r="B283" s="0" t="n">
        <v>4277</v>
      </c>
      <c r="C283" s="0" t="s">
        <v>262</v>
      </c>
      <c r="D283" s="0" t="s">
        <v>1052</v>
      </c>
    </row>
    <row r="284">
      <c r="A284" s="0" t="s">
        <v>1157</v>
      </c>
      <c r="B284" s="0" t="n">
        <v>4278</v>
      </c>
      <c r="C284" s="0" t="s">
        <v>262</v>
      </c>
      <c r="D284" s="0" t="s">
        <v>1052</v>
      </c>
    </row>
    <row r="285">
      <c r="A285" s="0" t="s">
        <v>1158</v>
      </c>
      <c r="B285" s="0" t="n">
        <v>4279</v>
      </c>
      <c r="C285" s="0" t="s">
        <v>262</v>
      </c>
      <c r="D285" s="0" t="s">
        <v>1052</v>
      </c>
    </row>
    <row r="286">
      <c r="A286" s="0" t="s">
        <v>1159</v>
      </c>
      <c r="B286" s="0" t="n">
        <v>4280</v>
      </c>
      <c r="C286" s="0" t="s">
        <v>262</v>
      </c>
      <c r="D286" s="0" t="s">
        <v>1052</v>
      </c>
    </row>
    <row r="287">
      <c r="A287" s="0" t="s">
        <v>1160</v>
      </c>
      <c r="B287" s="0" t="n">
        <v>4281</v>
      </c>
      <c r="C287" s="0" t="s">
        <v>262</v>
      </c>
      <c r="D287" s="0" t="s">
        <v>1052</v>
      </c>
    </row>
    <row r="288">
      <c r="A288" s="0" t="s">
        <v>1161</v>
      </c>
      <c r="B288" s="0" t="n">
        <v>4282</v>
      </c>
      <c r="C288" s="0" t="s">
        <v>262</v>
      </c>
      <c r="D288" s="0" t="s">
        <v>1052</v>
      </c>
    </row>
    <row r="289">
      <c r="A289" s="0" t="s">
        <v>1162</v>
      </c>
      <c r="B289" s="0" t="n">
        <v>4283</v>
      </c>
      <c r="C289" s="0" t="s">
        <v>262</v>
      </c>
      <c r="D289" s="0" t="s">
        <v>1052</v>
      </c>
    </row>
    <row r="290">
      <c r="A290" s="0" t="s">
        <v>1163</v>
      </c>
      <c r="B290" s="0" t="n">
        <v>4284</v>
      </c>
      <c r="C290" s="0" t="s">
        <v>262</v>
      </c>
      <c r="D290" s="0" t="s">
        <v>1052</v>
      </c>
    </row>
    <row r="291">
      <c r="A291" s="0" t="s">
        <v>1164</v>
      </c>
      <c r="B291" s="0" t="n">
        <v>4285</v>
      </c>
      <c r="C291" s="0" t="s">
        <v>262</v>
      </c>
      <c r="D291" s="0" t="s">
        <v>1052</v>
      </c>
    </row>
    <row r="292">
      <c r="A292" s="0" t="s">
        <v>1165</v>
      </c>
      <c r="B292" s="0" t="n">
        <v>4286</v>
      </c>
      <c r="C292" s="0" t="s">
        <v>262</v>
      </c>
      <c r="D292" s="0" t="s">
        <v>1052</v>
      </c>
    </row>
    <row r="293">
      <c r="A293" s="0" t="s">
        <v>1166</v>
      </c>
      <c r="B293" s="0" t="n">
        <v>4287</v>
      </c>
      <c r="C293" s="0" t="s">
        <v>262</v>
      </c>
      <c r="D293" s="0" t="s">
        <v>1052</v>
      </c>
    </row>
    <row r="294">
      <c r="A294" s="0" t="s">
        <v>1167</v>
      </c>
      <c r="B294" s="0" t="n">
        <v>4288</v>
      </c>
      <c r="C294" s="0" t="s">
        <v>262</v>
      </c>
      <c r="D294" s="0" t="s">
        <v>1052</v>
      </c>
    </row>
    <row r="295">
      <c r="A295" s="0" t="s">
        <v>1168</v>
      </c>
      <c r="B295" s="0" t="n">
        <v>4289</v>
      </c>
    </row>
    <row r="296">
      <c r="A296" s="0" t="s">
        <v>1169</v>
      </c>
      <c r="B296" s="0" t="n">
        <v>4290</v>
      </c>
    </row>
    <row r="297">
      <c r="A297" s="0" t="s">
        <v>1170</v>
      </c>
      <c r="B297" s="0" t="n">
        <v>4291</v>
      </c>
    </row>
    <row r="298">
      <c r="A298" s="0" t="s">
        <v>1171</v>
      </c>
      <c r="B298" s="0" t="n">
        <v>4292</v>
      </c>
    </row>
    <row r="299">
      <c r="A299" s="0" t="s">
        <v>1172</v>
      </c>
      <c r="B299" s="0" t="n">
        <v>4293</v>
      </c>
    </row>
    <row r="300">
      <c r="A300" s="0" t="s">
        <v>1173</v>
      </c>
      <c r="B300" s="0" t="n">
        <v>4294</v>
      </c>
    </row>
    <row r="301">
      <c r="A301" s="0" t="s">
        <v>1174</v>
      </c>
      <c r="B301" s="0" t="n">
        <v>4295</v>
      </c>
    </row>
    <row r="302">
      <c r="A302" s="0" t="s">
        <v>1175</v>
      </c>
      <c r="B302" s="0" t="n">
        <v>4296</v>
      </c>
    </row>
    <row r="303">
      <c r="A303" s="0" t="s">
        <v>1176</v>
      </c>
      <c r="B303" s="0" t="n">
        <v>4297</v>
      </c>
    </row>
    <row r="304">
      <c r="A304" s="0" t="s">
        <v>1177</v>
      </c>
      <c r="B304" s="0" t="n">
        <v>4298</v>
      </c>
    </row>
    <row r="305">
      <c r="A305" s="0" t="s">
        <v>1178</v>
      </c>
      <c r="B305" s="0" t="n">
        <v>4299</v>
      </c>
    </row>
    <row r="306">
      <c r="A306" s="0" t="s">
        <v>1179</v>
      </c>
      <c r="B306" s="0" t="n">
        <v>4300</v>
      </c>
    </row>
    <row r="307">
      <c r="A307" s="0" t="s">
        <v>1180</v>
      </c>
      <c r="B307" s="0" t="n">
        <v>4301</v>
      </c>
    </row>
    <row r="308">
      <c r="A308" s="0" t="s">
        <v>1181</v>
      </c>
      <c r="B308" s="0" t="n">
        <v>4302</v>
      </c>
    </row>
    <row r="309">
      <c r="A309" s="0" t="s">
        <v>1182</v>
      </c>
      <c r="B309" s="0" t="n">
        <v>4303</v>
      </c>
    </row>
    <row r="310">
      <c r="A310" s="0" t="s">
        <v>1183</v>
      </c>
      <c r="B310" s="0" t="n">
        <v>4304</v>
      </c>
    </row>
    <row r="311">
      <c r="A311" s="0" t="s">
        <v>1184</v>
      </c>
      <c r="B311" s="0" t="n">
        <v>4305</v>
      </c>
    </row>
    <row r="312">
      <c r="A312" s="0" t="s">
        <v>1185</v>
      </c>
      <c r="B312" s="0" t="n">
        <v>4306</v>
      </c>
    </row>
    <row r="313">
      <c r="A313" s="0" t="s">
        <v>1186</v>
      </c>
      <c r="B313" s="0" t="n">
        <v>4307</v>
      </c>
    </row>
    <row r="314">
      <c r="A314" s="0" t="s">
        <v>1187</v>
      </c>
      <c r="B314" s="0" t="n">
        <v>4308</v>
      </c>
    </row>
    <row r="315">
      <c r="A315" s="0" t="s">
        <v>1188</v>
      </c>
      <c r="B315" s="0" t="n">
        <v>4309</v>
      </c>
    </row>
    <row r="316">
      <c r="A316" s="0" t="s">
        <v>1189</v>
      </c>
      <c r="B316" s="0" t="n">
        <v>4310</v>
      </c>
    </row>
    <row r="317">
      <c r="A317" s="0" t="s">
        <v>1190</v>
      </c>
      <c r="B317" s="0" t="n">
        <v>4311</v>
      </c>
    </row>
    <row r="318">
      <c r="A318" s="0" t="s">
        <v>1191</v>
      </c>
      <c r="B318" s="0" t="n">
        <v>4312</v>
      </c>
    </row>
    <row r="319">
      <c r="A319" s="0" t="s">
        <v>1192</v>
      </c>
      <c r="B319" s="0" t="s">
        <v>1193</v>
      </c>
    </row>
    <row r="320">
      <c r="A320" s="0" t="s">
        <v>1194</v>
      </c>
      <c r="B320" s="0" t="n">
        <v>4313</v>
      </c>
    </row>
    <row r="321">
      <c r="A321" s="0" t="s">
        <v>1195</v>
      </c>
      <c r="B321" s="0" t="s">
        <v>1193</v>
      </c>
    </row>
    <row r="322">
      <c r="A322" s="0" t="s">
        <v>1196</v>
      </c>
      <c r="B322" s="0" t="n">
        <v>4314</v>
      </c>
    </row>
    <row r="323">
      <c r="A323" s="0" t="s">
        <v>1197</v>
      </c>
      <c r="B323" s="0" t="n">
        <v>4315</v>
      </c>
    </row>
    <row r="324">
      <c r="A324" s="0" t="s">
        <v>1198</v>
      </c>
      <c r="B324" s="0" t="n">
        <v>4316</v>
      </c>
    </row>
    <row r="325">
      <c r="A325" s="0" t="s">
        <v>1199</v>
      </c>
      <c r="B325" s="0" t="n">
        <v>4317</v>
      </c>
    </row>
    <row r="326">
      <c r="A326" s="0" t="s">
        <v>1200</v>
      </c>
      <c r="B326" s="0" t="n">
        <v>4318</v>
      </c>
    </row>
    <row r="327">
      <c r="A327" s="0" t="s">
        <v>1201</v>
      </c>
      <c r="B327" s="0" t="n">
        <v>4319</v>
      </c>
    </row>
    <row r="328">
      <c r="A328" s="0" t="s">
        <v>1202</v>
      </c>
      <c r="B328" s="0" t="n">
        <v>4320</v>
      </c>
    </row>
    <row r="329">
      <c r="A329" s="0" t="s">
        <v>1203</v>
      </c>
      <c r="B329" s="0" t="n">
        <v>4321</v>
      </c>
    </row>
    <row r="330">
      <c r="A330" s="0" t="s">
        <v>1204</v>
      </c>
      <c r="B330" s="0" t="n">
        <v>4322</v>
      </c>
    </row>
    <row r="331">
      <c r="A331" s="0" t="s">
        <v>1205</v>
      </c>
      <c r="B331" s="0" t="n">
        <v>4323</v>
      </c>
    </row>
    <row r="332">
      <c r="A332" s="0" t="s">
        <v>1206</v>
      </c>
      <c r="B332" s="0" t="n">
        <v>4324</v>
      </c>
    </row>
    <row r="333">
      <c r="A333" s="0" t="s">
        <v>1207</v>
      </c>
      <c r="B333" s="0" t="n">
        <v>4325</v>
      </c>
    </row>
    <row r="334">
      <c r="A334" s="0" t="s">
        <v>1208</v>
      </c>
      <c r="B334" s="0" t="n">
        <v>4326</v>
      </c>
    </row>
    <row r="335">
      <c r="A335" s="0" t="s">
        <v>1209</v>
      </c>
      <c r="B335" s="0" t="n">
        <v>4327</v>
      </c>
    </row>
    <row r="336">
      <c r="A336" s="0" t="s">
        <v>1210</v>
      </c>
      <c r="B336" s="0" t="n">
        <v>4328</v>
      </c>
    </row>
    <row r="337">
      <c r="A337" s="0" t="s">
        <v>1211</v>
      </c>
      <c r="B337" s="0" t="n">
        <v>4329</v>
      </c>
    </row>
    <row r="338">
      <c r="A338" s="0" t="s">
        <v>1212</v>
      </c>
      <c r="B338" s="0" t="n">
        <v>4330</v>
      </c>
    </row>
    <row r="339">
      <c r="A339" s="0" t="s">
        <v>1213</v>
      </c>
      <c r="B339" s="0" t="n">
        <v>4331</v>
      </c>
    </row>
    <row r="340">
      <c r="A340" s="0" t="s">
        <v>1214</v>
      </c>
      <c r="B340" s="0" t="s">
        <v>1215</v>
      </c>
    </row>
    <row r="341">
      <c r="A341" s="0" t="s">
        <v>1216</v>
      </c>
      <c r="B341" s="0" t="n">
        <v>4332</v>
      </c>
    </row>
    <row r="342">
      <c r="A342" s="0" t="s">
        <v>1217</v>
      </c>
      <c r="B342" s="0" t="n">
        <v>4333</v>
      </c>
    </row>
    <row r="343">
      <c r="A343" s="0" t="s">
        <v>1218</v>
      </c>
      <c r="B343" s="0" t="n">
        <v>4334</v>
      </c>
    </row>
    <row r="344">
      <c r="A344" s="0" t="s">
        <v>1219</v>
      </c>
      <c r="B344" s="0" t="n">
        <v>4335</v>
      </c>
    </row>
    <row r="345">
      <c r="A345" s="0" t="s">
        <v>1220</v>
      </c>
      <c r="B345" s="0" t="n">
        <v>4336</v>
      </c>
    </row>
    <row r="346">
      <c r="A346" s="0" t="s">
        <v>1221</v>
      </c>
      <c r="B346" s="0" t="n">
        <v>4337</v>
      </c>
    </row>
    <row r="347">
      <c r="A347" s="0" t="s">
        <v>1222</v>
      </c>
      <c r="B347" s="0" t="n">
        <v>4338</v>
      </c>
    </row>
    <row r="348">
      <c r="A348" s="0" t="s">
        <v>1223</v>
      </c>
      <c r="B348" s="0" t="n">
        <v>4339</v>
      </c>
    </row>
    <row r="349">
      <c r="A349" s="0" t="s">
        <v>1224</v>
      </c>
      <c r="B349" s="0" t="n">
        <v>4340</v>
      </c>
    </row>
    <row r="350">
      <c r="A350" s="0" t="s">
        <v>1225</v>
      </c>
      <c r="B350" s="0" t="n">
        <v>4341</v>
      </c>
    </row>
    <row r="351">
      <c r="A351" s="0" t="s">
        <v>1226</v>
      </c>
      <c r="B351" s="0" t="n">
        <v>4342</v>
      </c>
    </row>
    <row r="352">
      <c r="A352" s="0" t="s">
        <v>1227</v>
      </c>
      <c r="B352" s="0" t="n">
        <v>4343</v>
      </c>
    </row>
    <row r="353">
      <c r="A353" s="0" t="s">
        <v>1228</v>
      </c>
      <c r="B353" s="0" t="n">
        <v>4344</v>
      </c>
    </row>
    <row r="354">
      <c r="A354" s="0" t="s">
        <v>1229</v>
      </c>
      <c r="B354" s="0" t="n">
        <v>4345</v>
      </c>
    </row>
    <row r="355">
      <c r="A355" s="0" t="s">
        <v>1230</v>
      </c>
      <c r="B355" s="0" t="n">
        <v>4346</v>
      </c>
    </row>
    <row r="356">
      <c r="A356" s="0" t="s">
        <v>1231</v>
      </c>
      <c r="B356" s="0" t="n">
        <v>4347</v>
      </c>
    </row>
    <row r="357">
      <c r="A357" s="0" t="s">
        <v>1232</v>
      </c>
      <c r="B357" s="0" t="n">
        <v>4348</v>
      </c>
    </row>
    <row r="358">
      <c r="A358" s="0" t="s">
        <v>1233</v>
      </c>
      <c r="B358" s="0" t="n">
        <v>4349</v>
      </c>
    </row>
    <row r="359">
      <c r="A359" s="0" t="s">
        <v>1234</v>
      </c>
      <c r="B359" s="0" t="n">
        <v>4350</v>
      </c>
    </row>
    <row r="360">
      <c r="A360" s="0" t="s">
        <v>1235</v>
      </c>
      <c r="B360" s="0" t="n">
        <v>4351</v>
      </c>
    </row>
    <row r="361">
      <c r="A361" s="0" t="s">
        <v>1236</v>
      </c>
      <c r="B361" s="0" t="s">
        <v>1193</v>
      </c>
    </row>
    <row r="362">
      <c r="A362" s="0" t="s">
        <v>1237</v>
      </c>
      <c r="B362" s="0" t="n">
        <v>4352</v>
      </c>
    </row>
    <row r="363">
      <c r="A363" s="0" t="s">
        <v>1238</v>
      </c>
      <c r="B363" s="0" t="n">
        <v>4353</v>
      </c>
    </row>
    <row r="364">
      <c r="A364" s="0" t="s">
        <v>1239</v>
      </c>
      <c r="B364" s="0" t="n">
        <v>4354</v>
      </c>
    </row>
    <row r="365">
      <c r="A365" s="0" t="s">
        <v>1240</v>
      </c>
      <c r="B365" s="0" t="n">
        <v>4355</v>
      </c>
    </row>
    <row r="366">
      <c r="A366" s="0" t="s">
        <v>1241</v>
      </c>
      <c r="B366" s="0" t="n">
        <v>4356</v>
      </c>
    </row>
    <row r="367">
      <c r="A367" s="0" t="s">
        <v>1242</v>
      </c>
      <c r="B367" s="0" t="n">
        <v>4357</v>
      </c>
    </row>
    <row r="368">
      <c r="A368" s="0" t="s">
        <v>1243</v>
      </c>
      <c r="B368" s="0" t="n">
        <v>4358</v>
      </c>
    </row>
    <row r="369">
      <c r="A369" s="0" t="s">
        <v>1244</v>
      </c>
      <c r="B369" s="0" t="n">
        <v>4359</v>
      </c>
    </row>
    <row r="370">
      <c r="A370" s="0" t="s">
        <v>1245</v>
      </c>
      <c r="B370" s="0" t="n">
        <v>4360</v>
      </c>
    </row>
    <row r="371">
      <c r="A371" s="0" t="s">
        <v>1246</v>
      </c>
      <c r="B371" s="0" t="n">
        <v>4361</v>
      </c>
    </row>
    <row r="372">
      <c r="A372" s="0" t="s">
        <v>1247</v>
      </c>
      <c r="B372" s="0" t="n">
        <v>4362</v>
      </c>
    </row>
    <row r="373">
      <c r="A373" s="0" t="s">
        <v>1248</v>
      </c>
      <c r="B373" s="0" t="n">
        <v>4363</v>
      </c>
    </row>
    <row r="374">
      <c r="A374" s="0" t="s">
        <v>1249</v>
      </c>
      <c r="B374" s="0" t="n">
        <v>4364</v>
      </c>
    </row>
    <row r="375">
      <c r="A375" s="0" t="s">
        <v>1250</v>
      </c>
      <c r="B375" s="0" t="n">
        <v>4365</v>
      </c>
    </row>
    <row r="376">
      <c r="A376" s="0" t="s">
        <v>1251</v>
      </c>
      <c r="B376" s="0" t="n">
        <v>4366</v>
      </c>
    </row>
    <row r="377">
      <c r="A377" s="0" t="s">
        <v>1252</v>
      </c>
      <c r="B377" s="0" t="n">
        <v>4367</v>
      </c>
    </row>
    <row r="378">
      <c r="A378" s="0" t="s">
        <v>1253</v>
      </c>
      <c r="B378" s="0" t="n">
        <v>4368</v>
      </c>
    </row>
    <row r="379">
      <c r="A379" s="0" t="s">
        <v>1254</v>
      </c>
      <c r="B379" s="0" t="n">
        <v>4369</v>
      </c>
    </row>
    <row r="380">
      <c r="A380" s="0" t="s">
        <v>1255</v>
      </c>
      <c r="B380" s="0" t="n">
        <v>4370</v>
      </c>
    </row>
    <row r="381">
      <c r="A381" s="0" t="s">
        <v>1256</v>
      </c>
      <c r="B381" s="0" t="n">
        <v>4371</v>
      </c>
    </row>
    <row r="382">
      <c r="A382" s="0" t="s">
        <v>1257</v>
      </c>
      <c r="B382" s="0" t="s">
        <v>1193</v>
      </c>
    </row>
    <row r="383">
      <c r="A383" s="0" t="s">
        <v>1258</v>
      </c>
      <c r="B383" s="0" t="n">
        <v>4372</v>
      </c>
    </row>
    <row r="384">
      <c r="A384" s="0" t="s">
        <v>1259</v>
      </c>
      <c r="B384" s="0" t="n">
        <v>4373</v>
      </c>
    </row>
    <row r="385">
      <c r="A385" s="0" t="s">
        <v>1260</v>
      </c>
      <c r="B385" s="0" t="n">
        <v>4374</v>
      </c>
    </row>
    <row r="386">
      <c r="A386" s="0" t="s">
        <v>1261</v>
      </c>
      <c r="B386" s="0" t="n">
        <v>4375</v>
      </c>
    </row>
    <row r="387">
      <c r="A387" s="0" t="s">
        <v>1262</v>
      </c>
      <c r="B387" s="0" t="n">
        <v>4376</v>
      </c>
    </row>
    <row r="388">
      <c r="A388" s="0" t="s">
        <v>1263</v>
      </c>
      <c r="B388" s="0" t="n">
        <v>4377</v>
      </c>
    </row>
    <row r="389">
      <c r="A389" s="0" t="s">
        <v>1264</v>
      </c>
      <c r="B389" s="0" t="n">
        <v>4378</v>
      </c>
    </row>
    <row r="390">
      <c r="A390" s="0" t="s">
        <v>1265</v>
      </c>
      <c r="B390" s="0" t="n">
        <v>4379</v>
      </c>
    </row>
    <row r="391">
      <c r="A391" s="0" t="s">
        <v>1266</v>
      </c>
      <c r="B391" s="0" t="n">
        <v>4380</v>
      </c>
    </row>
    <row r="392">
      <c r="A392" s="0" t="s">
        <v>1267</v>
      </c>
      <c r="B392" s="0" t="n">
        <v>4381</v>
      </c>
    </row>
    <row r="393">
      <c r="A393" s="0" t="s">
        <v>1268</v>
      </c>
      <c r="B393" s="0" t="s">
        <v>1193</v>
      </c>
    </row>
    <row r="394">
      <c r="A394" s="0" t="s">
        <v>1269</v>
      </c>
      <c r="B394" s="0" t="n">
        <v>4382</v>
      </c>
    </row>
    <row r="395">
      <c r="A395" s="0" t="s">
        <v>1270</v>
      </c>
      <c r="B395" s="0" t="n">
        <v>4383</v>
      </c>
    </row>
    <row r="396">
      <c r="A396" s="0" t="s">
        <v>1271</v>
      </c>
      <c r="B396" s="0" t="n">
        <v>4384</v>
      </c>
    </row>
    <row r="397">
      <c r="A397" s="0" t="s">
        <v>1272</v>
      </c>
      <c r="B397" s="0" t="n">
        <v>4385</v>
      </c>
    </row>
    <row r="398">
      <c r="A398" s="0" t="s">
        <v>1273</v>
      </c>
      <c r="B398" s="0" t="n">
        <v>4386</v>
      </c>
    </row>
    <row r="399">
      <c r="A399" s="0" t="s">
        <v>1274</v>
      </c>
      <c r="B399" s="0" t="n">
        <v>4387</v>
      </c>
    </row>
    <row r="400">
      <c r="A400" s="0" t="s">
        <v>1275</v>
      </c>
      <c r="B400" s="0" t="n">
        <v>4388</v>
      </c>
    </row>
    <row r="401">
      <c r="A401" s="0" t="s">
        <v>1276</v>
      </c>
      <c r="B401" s="0" t="n">
        <v>4389</v>
      </c>
    </row>
    <row r="402">
      <c r="A402" s="0" t="s">
        <v>1277</v>
      </c>
      <c r="B402" s="0" t="n">
        <v>4390</v>
      </c>
    </row>
    <row r="403">
      <c r="A403" s="0" t="s">
        <v>1278</v>
      </c>
      <c r="B403" s="0" t="n">
        <v>4391</v>
      </c>
    </row>
    <row r="404">
      <c r="A404" s="0" t="s">
        <v>1279</v>
      </c>
      <c r="B404" s="0" t="n">
        <v>4392</v>
      </c>
    </row>
    <row r="405">
      <c r="A405" s="0" t="s">
        <v>1280</v>
      </c>
      <c r="B405" s="0" t="n">
        <v>4393</v>
      </c>
    </row>
    <row r="406">
      <c r="A406" s="0" t="s">
        <v>1281</v>
      </c>
      <c r="B406" s="0" t="n">
        <v>4394</v>
      </c>
    </row>
    <row r="407">
      <c r="A407" s="0" t="s">
        <v>1282</v>
      </c>
      <c r="B407" s="0" t="n">
        <v>4395</v>
      </c>
    </row>
    <row r="408">
      <c r="A408" s="0" t="s">
        <v>1283</v>
      </c>
      <c r="B408" s="0" t="n">
        <v>4396</v>
      </c>
    </row>
    <row r="409">
      <c r="A409" s="0" t="s">
        <v>1284</v>
      </c>
      <c r="B409" s="0" t="n">
        <v>4397</v>
      </c>
    </row>
    <row r="410">
      <c r="A410" s="0" t="s">
        <v>1285</v>
      </c>
      <c r="B410" s="0" t="n">
        <v>4398</v>
      </c>
    </row>
    <row r="411">
      <c r="A411" s="0" t="s">
        <v>1286</v>
      </c>
      <c r="B411" s="0" t="n">
        <v>4399</v>
      </c>
    </row>
    <row r="412">
      <c r="A412" s="0" t="s">
        <v>1287</v>
      </c>
      <c r="B412" s="0" t="n">
        <v>4400</v>
      </c>
    </row>
    <row r="413">
      <c r="A413" s="0" t="s">
        <v>1288</v>
      </c>
      <c r="B413" s="0" t="n">
        <v>4401</v>
      </c>
    </row>
    <row r="414">
      <c r="A414" s="0" t="s">
        <v>1289</v>
      </c>
      <c r="B414" s="0" t="n">
        <v>4402</v>
      </c>
    </row>
    <row r="415">
      <c r="A415" s="0" t="s">
        <v>1290</v>
      </c>
      <c r="B415" s="0" t="n">
        <v>4403</v>
      </c>
    </row>
    <row r="416">
      <c r="A416" s="0" t="s">
        <v>1291</v>
      </c>
      <c r="B416" s="0" t="n">
        <v>4404</v>
      </c>
    </row>
    <row r="417">
      <c r="A417" s="0" t="s">
        <v>1292</v>
      </c>
      <c r="B417" s="0" t="n">
        <v>4405</v>
      </c>
    </row>
    <row r="418">
      <c r="A418" s="0" t="s">
        <v>1293</v>
      </c>
      <c r="B418" s="0" t="n">
        <v>4406</v>
      </c>
    </row>
    <row r="419">
      <c r="A419" s="0" t="s">
        <v>1294</v>
      </c>
      <c r="B419" s="0" t="n">
        <v>4407</v>
      </c>
    </row>
    <row r="420">
      <c r="A420" s="0" t="s">
        <v>1295</v>
      </c>
      <c r="B420" s="0" t="n">
        <v>4408</v>
      </c>
    </row>
    <row r="421">
      <c r="A421" s="0" t="s">
        <v>1296</v>
      </c>
      <c r="B421" s="0" t="n">
        <v>4409</v>
      </c>
    </row>
    <row r="422">
      <c r="A422" s="0" t="s">
        <v>1297</v>
      </c>
      <c r="B422" s="0" t="n">
        <v>4410</v>
      </c>
    </row>
    <row r="423">
      <c r="A423" s="0" t="s">
        <v>1298</v>
      </c>
      <c r="B423" s="0" t="n">
        <v>4411</v>
      </c>
    </row>
    <row r="424">
      <c r="A424" s="0" t="s">
        <v>1299</v>
      </c>
      <c r="B424" s="0" t="n">
        <v>4412</v>
      </c>
    </row>
    <row r="425">
      <c r="A425" s="0" t="s">
        <v>1300</v>
      </c>
      <c r="B425" s="0" t="n">
        <v>4413</v>
      </c>
    </row>
    <row r="426">
      <c r="A426" s="0" t="s">
        <v>1301</v>
      </c>
      <c r="B426" s="0" t="n">
        <v>4414</v>
      </c>
    </row>
    <row r="427">
      <c r="A427" s="0" t="s">
        <v>1302</v>
      </c>
      <c r="B427" s="0" t="n">
        <v>4415</v>
      </c>
    </row>
    <row r="428">
      <c r="A428" s="0" t="s">
        <v>1303</v>
      </c>
      <c r="B428" s="0" t="n">
        <v>4416</v>
      </c>
      <c r="C428" s="0" t="n"/>
    </row>
    <row r="429">
      <c r="A429" s="0" t="s">
        <v>1304</v>
      </c>
      <c r="B429" s="0" t="n">
        <v>4417</v>
      </c>
    </row>
    <row r="430">
      <c r="A430" s="0" t="s">
        <v>1305</v>
      </c>
      <c r="B430" s="0" t="n">
        <v>4418</v>
      </c>
    </row>
    <row r="431">
      <c r="A431" s="0" t="s">
        <v>1306</v>
      </c>
      <c r="B431" s="0" t="n">
        <v>4419</v>
      </c>
    </row>
    <row r="432">
      <c r="A432" s="0" t="s">
        <v>1307</v>
      </c>
      <c r="B432" s="0" t="n">
        <v>4420</v>
      </c>
    </row>
    <row r="433">
      <c r="A433" s="0" t="s">
        <v>1308</v>
      </c>
      <c r="B433" s="0" t="n">
        <v>4421</v>
      </c>
    </row>
    <row r="434">
      <c r="A434" s="0" t="s">
        <v>1309</v>
      </c>
      <c r="B434" s="0" t="n">
        <v>4422</v>
      </c>
    </row>
    <row r="435">
      <c r="A435" s="0" t="s">
        <v>1310</v>
      </c>
      <c r="B435" s="0" t="n">
        <v>4423</v>
      </c>
    </row>
    <row r="436">
      <c r="A436" s="0" t="s">
        <v>1311</v>
      </c>
      <c r="B436" s="0" t="n">
        <v>4424</v>
      </c>
    </row>
    <row r="437">
      <c r="A437" s="0" t="s">
        <v>1312</v>
      </c>
      <c r="B437" s="0" t="n">
        <v>4425</v>
      </c>
    </row>
    <row r="438">
      <c r="A438" s="0" t="s">
        <v>1313</v>
      </c>
      <c r="B438" s="0" t="n">
        <v>4426</v>
      </c>
    </row>
    <row r="439">
      <c r="A439" s="0" t="s">
        <v>1314</v>
      </c>
      <c r="B439" s="0" t="n">
        <v>4427</v>
      </c>
    </row>
    <row r="440">
      <c r="A440" s="0" t="s">
        <v>1315</v>
      </c>
      <c r="B440" s="0" t="n">
        <v>4428</v>
      </c>
    </row>
    <row r="441">
      <c r="A441" s="0" t="s">
        <v>1316</v>
      </c>
      <c r="B441" s="0" t="n">
        <v>4429</v>
      </c>
    </row>
    <row r="442">
      <c r="A442" s="0" t="s">
        <v>1317</v>
      </c>
      <c r="B442" s="0" t="n">
        <v>4430</v>
      </c>
    </row>
    <row r="443">
      <c r="A443" s="0" t="s">
        <v>1318</v>
      </c>
      <c r="B443" s="0" t="n">
        <v>4431</v>
      </c>
    </row>
    <row r="444">
      <c r="A444" s="0" t="s">
        <v>1319</v>
      </c>
      <c r="B444" s="0" t="s">
        <v>1320</v>
      </c>
    </row>
    <row r="445">
      <c r="A445" s="0" t="s">
        <v>1321</v>
      </c>
      <c r="B445" s="0" t="n">
        <v>4432</v>
      </c>
    </row>
    <row r="446">
      <c r="A446" s="0" t="s">
        <v>1322</v>
      </c>
      <c r="B446" s="0" t="n">
        <v>4433</v>
      </c>
    </row>
    <row r="447">
      <c r="A447" s="0" t="s">
        <v>1323</v>
      </c>
      <c r="B447" s="0" t="n">
        <v>4434</v>
      </c>
    </row>
    <row r="448">
      <c r="A448" s="0" t="s">
        <v>1324</v>
      </c>
      <c r="B448" s="0" t="n">
        <v>4435</v>
      </c>
    </row>
    <row r="449">
      <c r="A449" s="0" t="s">
        <v>1325</v>
      </c>
      <c r="B449" s="0" t="n">
        <v>4436</v>
      </c>
    </row>
    <row r="450">
      <c r="A450" s="0" t="s">
        <v>1326</v>
      </c>
      <c r="B450" s="0" t="n">
        <v>4437</v>
      </c>
    </row>
    <row r="451">
      <c r="A451" s="0" t="s">
        <v>1327</v>
      </c>
      <c r="B451" s="0" t="n">
        <v>4438</v>
      </c>
    </row>
    <row r="452">
      <c r="A452" s="0" t="s">
        <v>1328</v>
      </c>
      <c r="B452" s="0" t="s">
        <v>1320</v>
      </c>
    </row>
    <row r="453">
      <c r="A453" s="0" t="s">
        <v>1329</v>
      </c>
      <c r="B453" s="0" t="n">
        <v>4439</v>
      </c>
    </row>
    <row r="454">
      <c r="A454" s="0" t="s">
        <v>1330</v>
      </c>
      <c r="B454" s="0" t="n">
        <v>4440</v>
      </c>
    </row>
    <row r="455">
      <c r="A455" s="0" t="s">
        <v>1331</v>
      </c>
      <c r="B455" s="0" t="n">
        <v>4441</v>
      </c>
    </row>
    <row r="456">
      <c r="A456" s="0" t="s">
        <v>1332</v>
      </c>
      <c r="B456" s="0" t="n">
        <v>4442</v>
      </c>
    </row>
    <row r="457">
      <c r="A457" s="0" t="s">
        <v>1333</v>
      </c>
      <c r="B457" s="0" t="n">
        <v>4443</v>
      </c>
    </row>
    <row r="458">
      <c r="A458" s="0" t="s">
        <v>1334</v>
      </c>
      <c r="B458" s="0" t="n">
        <v>4444</v>
      </c>
    </row>
    <row r="459">
      <c r="A459" s="0" t="s">
        <v>1335</v>
      </c>
      <c r="B459" s="0" t="n">
        <v>4445</v>
      </c>
    </row>
    <row r="460">
      <c r="A460" s="0" t="s">
        <v>1336</v>
      </c>
      <c r="B460" s="0" t="n">
        <v>4446</v>
      </c>
    </row>
    <row r="461">
      <c r="A461" s="0" t="s">
        <v>1337</v>
      </c>
      <c r="B461" s="0" t="n">
        <v>4447</v>
      </c>
    </row>
    <row r="462">
      <c r="A462" s="0" t="s">
        <v>1338</v>
      </c>
      <c r="B462" s="0" t="n">
        <v>4448</v>
      </c>
    </row>
    <row r="463">
      <c r="A463" s="0" t="s">
        <v>1339</v>
      </c>
      <c r="B463" s="0" t="n">
        <v>4449</v>
      </c>
    </row>
    <row r="464">
      <c r="A464" s="0" t="s">
        <v>1340</v>
      </c>
      <c r="B464" s="0" t="n">
        <v>4450</v>
      </c>
    </row>
    <row r="465">
      <c r="A465" s="0" t="s">
        <v>1341</v>
      </c>
      <c r="B465" s="0" t="n">
        <v>4451</v>
      </c>
    </row>
    <row r="466">
      <c r="A466" s="0" t="s">
        <v>1342</v>
      </c>
      <c r="B466" s="0" t="n">
        <v>4452</v>
      </c>
    </row>
    <row r="467">
      <c r="A467" s="0" t="s">
        <v>1343</v>
      </c>
      <c r="B467" s="0" t="n">
        <v>4453</v>
      </c>
    </row>
    <row r="468">
      <c r="A468" s="0" t="s">
        <v>1344</v>
      </c>
      <c r="B468" s="0" t="n">
        <v>4454</v>
      </c>
    </row>
    <row r="469">
      <c r="A469" s="0" t="s">
        <v>1345</v>
      </c>
      <c r="B469" s="0" t="n">
        <v>4455</v>
      </c>
    </row>
    <row r="470">
      <c r="A470" s="0" t="s">
        <v>1346</v>
      </c>
      <c r="B470" s="0" t="n">
        <v>4456</v>
      </c>
    </row>
    <row r="471">
      <c r="A471" s="0" t="s">
        <v>1347</v>
      </c>
      <c r="B471" s="0" t="n">
        <v>4457</v>
      </c>
    </row>
    <row r="472">
      <c r="A472" s="0" t="s">
        <v>1348</v>
      </c>
      <c r="B472" s="0" t="n">
        <v>4458</v>
      </c>
    </row>
    <row r="473">
      <c r="A473" s="0" t="s">
        <v>1349</v>
      </c>
      <c r="B473" s="0" t="n">
        <v>4459</v>
      </c>
    </row>
    <row r="474">
      <c r="A474" s="0" t="s">
        <v>1350</v>
      </c>
      <c r="B474" s="0" t="n">
        <v>4460</v>
      </c>
    </row>
    <row r="475">
      <c r="A475" s="0" t="s">
        <v>1351</v>
      </c>
      <c r="B475" s="0" t="n">
        <v>4462</v>
      </c>
    </row>
    <row r="476">
      <c r="A476" s="0" t="s">
        <v>1352</v>
      </c>
      <c r="B476" s="0" t="n">
        <v>4463</v>
      </c>
    </row>
    <row r="477">
      <c r="A477" s="0" t="s">
        <v>1353</v>
      </c>
      <c r="B477" s="0" t="n">
        <v>4464</v>
      </c>
    </row>
    <row r="478">
      <c r="A478" s="0" t="s">
        <v>1354</v>
      </c>
      <c r="B478" s="0" t="n">
        <v>4465</v>
      </c>
    </row>
    <row r="479">
      <c r="A479" s="0" t="s">
        <v>1355</v>
      </c>
      <c r="B479" s="0" t="n">
        <v>4466</v>
      </c>
    </row>
    <row r="480">
      <c r="A480" s="0" t="s">
        <v>1356</v>
      </c>
      <c r="B480" s="0" t="n">
        <v>4467</v>
      </c>
    </row>
    <row r="481">
      <c r="A481" s="0" t="s">
        <v>1357</v>
      </c>
      <c r="B481" s="0" t="n">
        <v>4468</v>
      </c>
    </row>
    <row r="482">
      <c r="A482" s="0" t="s">
        <v>1358</v>
      </c>
      <c r="B482" s="0" t="n">
        <v>4469</v>
      </c>
    </row>
    <row r="483">
      <c r="A483" s="0" t="s">
        <v>1359</v>
      </c>
      <c r="B483" s="0" t="n">
        <v>4470</v>
      </c>
    </row>
    <row r="484">
      <c r="A484" s="0" t="s">
        <v>1360</v>
      </c>
      <c r="B484" s="0" t="n">
        <v>4471</v>
      </c>
    </row>
    <row r="485">
      <c r="A485" s="0" t="s">
        <v>1361</v>
      </c>
      <c r="B485" s="0" t="n">
        <v>4472</v>
      </c>
    </row>
    <row r="486">
      <c r="A486" s="0" t="s">
        <v>1362</v>
      </c>
      <c r="B486" s="0" t="n">
        <v>4473</v>
      </c>
    </row>
    <row r="487">
      <c r="A487" s="0" t="s">
        <v>1363</v>
      </c>
      <c r="B487" s="0" t="n">
        <v>4474</v>
      </c>
    </row>
    <row r="488">
      <c r="A488" s="0" t="s">
        <v>1364</v>
      </c>
      <c r="B488" s="0" t="n">
        <v>4475</v>
      </c>
    </row>
    <row r="489">
      <c r="A489" s="0" t="s">
        <v>1365</v>
      </c>
      <c r="B489" s="0" t="n">
        <v>4476</v>
      </c>
    </row>
    <row r="490">
      <c r="A490" s="0" t="s">
        <v>1366</v>
      </c>
      <c r="B490" s="0" t="n">
        <v>4477</v>
      </c>
    </row>
    <row r="491">
      <c r="A491" s="0" t="s">
        <v>1367</v>
      </c>
      <c r="B491" s="0" t="n">
        <v>4478</v>
      </c>
    </row>
    <row r="492">
      <c r="A492" s="0" t="s">
        <v>1368</v>
      </c>
      <c r="B492" s="0" t="n">
        <v>4479</v>
      </c>
    </row>
    <row r="493">
      <c r="A493" s="0" t="s">
        <v>1369</v>
      </c>
      <c r="B493" s="0" t="n">
        <v>4480</v>
      </c>
    </row>
    <row r="494">
      <c r="A494" s="0" t="s">
        <v>1370</v>
      </c>
      <c r="B494" s="0" t="n">
        <v>4481</v>
      </c>
    </row>
    <row r="495">
      <c r="A495" s="0" t="s">
        <v>1371</v>
      </c>
      <c r="B495" s="0" t="n">
        <v>4482</v>
      </c>
    </row>
    <row r="496">
      <c r="A496" s="0" t="s">
        <v>1372</v>
      </c>
      <c r="B496" s="0" t="n">
        <v>4461</v>
      </c>
      <c r="F496" s="0" t="s">
        <v>1373</v>
      </c>
    </row>
    <row r="497">
      <c r="A497" s="0" t="s">
        <v>1374</v>
      </c>
      <c r="B497" s="0" t="n">
        <v>4483</v>
      </c>
    </row>
    <row r="498">
      <c r="A498" s="0" t="s">
        <v>1375</v>
      </c>
      <c r="B498" s="0" t="n">
        <v>4484</v>
      </c>
    </row>
    <row r="499">
      <c r="A499" s="0" t="s">
        <v>1376</v>
      </c>
      <c r="B499" s="0" t="s">
        <v>1193</v>
      </c>
    </row>
    <row r="500">
      <c r="A500" s="0" t="s">
        <v>1377</v>
      </c>
      <c r="B500" s="0" t="n">
        <v>4485</v>
      </c>
    </row>
    <row r="501">
      <c r="A501" s="0" t="s">
        <v>1378</v>
      </c>
      <c r="B501" s="0" t="n">
        <v>4486</v>
      </c>
    </row>
    <row r="502">
      <c r="A502" s="0" t="s">
        <v>1379</v>
      </c>
      <c r="B502" s="0" t="n">
        <v>4487</v>
      </c>
    </row>
    <row r="503">
      <c r="A503" s="0" t="s">
        <v>1380</v>
      </c>
      <c r="B503" s="0" t="n">
        <v>4488</v>
      </c>
    </row>
    <row r="504">
      <c r="A504" s="0" t="s">
        <v>1381</v>
      </c>
      <c r="B504" s="0" t="n">
        <v>4489</v>
      </c>
    </row>
    <row r="505">
      <c r="A505" s="0" t="s">
        <v>1382</v>
      </c>
      <c r="B505" s="0" t="n">
        <v>4490</v>
      </c>
    </row>
    <row r="506">
      <c r="A506" s="0" t="s">
        <v>1383</v>
      </c>
      <c r="B506" s="0" t="n">
        <v>4491</v>
      </c>
    </row>
    <row r="507">
      <c r="A507" s="0" t="s">
        <v>1384</v>
      </c>
      <c r="B507" s="0" t="n">
        <v>4492</v>
      </c>
    </row>
    <row r="508">
      <c r="A508" s="0" t="s">
        <v>1385</v>
      </c>
      <c r="B508" s="0" t="n">
        <v>4493</v>
      </c>
    </row>
    <row r="509">
      <c r="A509" s="0" t="s">
        <v>1386</v>
      </c>
      <c r="B509" s="0" t="n">
        <v>4494</v>
      </c>
    </row>
    <row r="510">
      <c r="A510" s="0" t="s">
        <v>1387</v>
      </c>
      <c r="B510" s="0" t="n">
        <v>4495</v>
      </c>
    </row>
    <row r="511">
      <c r="A511" s="0" t="s">
        <v>1388</v>
      </c>
      <c r="B511" s="0" t="n">
        <v>4496</v>
      </c>
    </row>
    <row r="512">
      <c r="A512" s="0" t="s">
        <v>1389</v>
      </c>
      <c r="B512" s="0" t="n">
        <v>4497</v>
      </c>
    </row>
    <row r="513">
      <c r="A513" s="0" t="s">
        <v>1390</v>
      </c>
      <c r="B513" s="0" t="n">
        <v>4498</v>
      </c>
    </row>
    <row r="514">
      <c r="A514" s="0" t="s">
        <v>1391</v>
      </c>
      <c r="B514" s="0" t="n">
        <v>4499</v>
      </c>
    </row>
    <row r="515">
      <c r="A515" s="0" t="s">
        <v>1392</v>
      </c>
      <c r="B515" s="0" t="n">
        <v>4500</v>
      </c>
    </row>
    <row r="516">
      <c r="A516" s="0" t="s">
        <v>1393</v>
      </c>
      <c r="B516" s="0" t="n">
        <v>4501</v>
      </c>
    </row>
    <row r="517">
      <c r="A517" s="0" t="s">
        <v>1394</v>
      </c>
      <c r="B517" s="0" t="n">
        <v>4502</v>
      </c>
    </row>
    <row r="518">
      <c r="A518" s="0" t="s">
        <v>1395</v>
      </c>
      <c r="B518" s="0" t="n">
        <v>4503</v>
      </c>
    </row>
    <row r="519">
      <c r="A519" s="0" t="s">
        <v>1396</v>
      </c>
      <c r="B519" s="0" t="n">
        <v>4504</v>
      </c>
    </row>
    <row r="520">
      <c r="A520" s="0" t="s">
        <v>1397</v>
      </c>
      <c r="B520" s="0" t="n">
        <v>4505</v>
      </c>
    </row>
    <row r="521">
      <c r="A521" s="0" t="s">
        <v>1398</v>
      </c>
      <c r="B521" s="0" t="n">
        <v>4506</v>
      </c>
    </row>
    <row r="522">
      <c r="A522" s="0" t="s">
        <v>1399</v>
      </c>
      <c r="B522" s="0" t="n">
        <v>4507</v>
      </c>
    </row>
    <row r="523">
      <c r="A523" s="0" t="s">
        <v>1400</v>
      </c>
      <c r="B523" s="0" t="n">
        <v>4508</v>
      </c>
    </row>
    <row r="524">
      <c r="A524" s="0" t="s">
        <v>1401</v>
      </c>
      <c r="B524" s="0" t="n">
        <v>4509</v>
      </c>
    </row>
    <row r="525">
      <c r="A525" s="0" t="s">
        <v>1402</v>
      </c>
      <c r="B525" s="0" t="n">
        <v>4510</v>
      </c>
    </row>
    <row r="526">
      <c r="A526" s="0" t="s">
        <v>1403</v>
      </c>
      <c r="B526" s="0" t="n">
        <v>4511</v>
      </c>
    </row>
    <row r="527">
      <c r="A527" s="0" t="s">
        <v>1404</v>
      </c>
      <c r="B527" s="0" t="n">
        <v>4512</v>
      </c>
    </row>
    <row r="528">
      <c r="A528" s="0" t="s">
        <v>1405</v>
      </c>
      <c r="B528" s="0" t="n">
        <v>4513</v>
      </c>
    </row>
    <row r="529">
      <c r="A529" s="0" t="s">
        <v>1406</v>
      </c>
      <c r="B529" s="0" t="n">
        <v>4514</v>
      </c>
    </row>
    <row r="530">
      <c r="A530" s="0" t="s">
        <v>1407</v>
      </c>
      <c r="B530" s="0" t="n">
        <v>4515</v>
      </c>
    </row>
    <row r="531">
      <c r="A531" s="0" t="s">
        <v>1408</v>
      </c>
      <c r="B531" s="0" t="n">
        <v>4516</v>
      </c>
    </row>
    <row r="532">
      <c r="A532" s="0" t="s">
        <v>1409</v>
      </c>
      <c r="B532" s="0" t="n">
        <v>4517</v>
      </c>
    </row>
    <row r="533">
      <c r="A533" s="0" t="s">
        <v>1410</v>
      </c>
      <c r="B533" s="0" t="n">
        <v>4518</v>
      </c>
    </row>
    <row r="534">
      <c r="A534" s="0" t="s">
        <v>1411</v>
      </c>
      <c r="B534" s="0" t="n">
        <v>4519</v>
      </c>
    </row>
    <row r="535">
      <c r="A535" s="0" t="s">
        <v>1412</v>
      </c>
      <c r="B535" s="0" t="n">
        <v>4520</v>
      </c>
    </row>
    <row r="536">
      <c r="A536" s="0" t="s">
        <v>1413</v>
      </c>
      <c r="B536" s="0" t="n">
        <v>4521</v>
      </c>
    </row>
    <row r="537">
      <c r="A537" s="0" t="s">
        <v>1414</v>
      </c>
      <c r="B537" s="0" t="n">
        <v>4522</v>
      </c>
    </row>
    <row r="538">
      <c r="A538" s="0" t="s">
        <v>1415</v>
      </c>
      <c r="B538" s="0" t="n">
        <v>4523</v>
      </c>
    </row>
    <row r="539">
      <c r="A539" s="0" t="s">
        <v>1416</v>
      </c>
      <c r="B539" s="0" t="n">
        <v>4524</v>
      </c>
    </row>
    <row r="540">
      <c r="A540" s="0" t="s">
        <v>1417</v>
      </c>
      <c r="B540" s="0" t="n">
        <v>4525</v>
      </c>
    </row>
    <row r="541">
      <c r="A541" s="0" t="s">
        <v>1418</v>
      </c>
      <c r="B541" s="0" t="n">
        <v>4526</v>
      </c>
    </row>
    <row r="542">
      <c r="A542" s="0" t="s">
        <v>1419</v>
      </c>
    </row>
    <row r="543">
      <c r="A543" s="0" t="s">
        <v>1420</v>
      </c>
    </row>
    <row r="544">
      <c r="A544" s="0" t="s">
        <v>1421</v>
      </c>
    </row>
    <row r="545">
      <c r="A545" s="0" t="s">
        <v>1422</v>
      </c>
    </row>
    <row r="546">
      <c r="A546" s="0" t="s">
        <v>1423</v>
      </c>
    </row>
    <row r="547">
      <c r="A547" s="0" t="s">
        <v>1424</v>
      </c>
    </row>
    <row r="548">
      <c r="A548" s="0" t="s">
        <v>1425</v>
      </c>
    </row>
    <row r="549">
      <c r="A549" s="0" t="s">
        <v>1426</v>
      </c>
    </row>
    <row r="550">
      <c r="A550" s="0" t="s">
        <v>1427</v>
      </c>
    </row>
    <row r="551">
      <c r="A551" s="0" t="s">
        <v>1428</v>
      </c>
    </row>
    <row r="555">
      <c r="A555" s="0" t="s">
        <v>1429</v>
      </c>
    </row>
    <row r="556">
      <c r="A556" s="0" t="n">
        <v>951920001</v>
      </c>
      <c r="B556" s="0" t="n">
        <v>4527</v>
      </c>
    </row>
    <row r="557">
      <c r="A557" s="0" t="n">
        <v>951920002</v>
      </c>
      <c r="B557" s="0" t="n">
        <v>4528</v>
      </c>
    </row>
    <row r="558">
      <c r="A558" s="0" t="n">
        <v>951920003</v>
      </c>
      <c r="B558" s="0" t="n">
        <v>4529</v>
      </c>
    </row>
    <row r="559">
      <c r="A559" s="0" t="n">
        <v>951920004</v>
      </c>
    </row>
    <row r="560">
      <c r="A560" s="0" t="n">
        <v>951920005</v>
      </c>
      <c r="B560" s="0" t="n">
        <v>4530</v>
      </c>
    </row>
    <row r="561">
      <c r="A561" s="0" t="n">
        <v>951920006</v>
      </c>
    </row>
    <row r="562">
      <c r="A562" s="0" t="n">
        <v>951920007</v>
      </c>
      <c r="B562" s="0" t="n">
        <v>4531</v>
      </c>
    </row>
    <row r="563">
      <c r="A563" s="0" t="n">
        <v>951920008</v>
      </c>
      <c r="B563" s="0" t="n">
        <v>4532</v>
      </c>
    </row>
    <row r="564">
      <c r="A564" s="0" t="n">
        <v>951920009</v>
      </c>
      <c r="B564" s="0" t="n">
        <v>4533</v>
      </c>
    </row>
    <row r="565">
      <c r="A565" s="0" t="n">
        <v>951920010</v>
      </c>
      <c r="B565" s="0" t="n">
        <v>4534</v>
      </c>
    </row>
    <row r="566">
      <c r="A566" s="0" t="n">
        <v>951920011</v>
      </c>
      <c r="B566" s="0" t="n">
        <v>4535</v>
      </c>
    </row>
    <row r="567">
      <c r="A567" s="0" t="n">
        <v>951920012</v>
      </c>
      <c r="B567" s="0" t="n">
        <v>4536</v>
      </c>
    </row>
    <row r="568">
      <c r="A568" s="0" t="n">
        <v>951920013</v>
      </c>
    </row>
    <row r="569">
      <c r="A569" s="0" t="n">
        <v>951920014</v>
      </c>
      <c r="B569" s="0" t="n">
        <v>4537</v>
      </c>
    </row>
    <row r="570">
      <c r="A570" s="0" t="n">
        <v>951920015</v>
      </c>
    </row>
    <row r="571">
      <c r="A571" s="0" t="n">
        <v>951920016</v>
      </c>
      <c r="B571" s="0" t="n">
        <v>4538</v>
      </c>
    </row>
    <row r="572">
      <c r="A572" s="0" t="n">
        <v>951920017</v>
      </c>
      <c r="B572" s="0" t="n">
        <v>4539</v>
      </c>
    </row>
    <row r="573">
      <c r="A573" s="0" t="n">
        <v>951920018</v>
      </c>
      <c r="B573" s="0" t="n">
        <v>4544</v>
      </c>
    </row>
    <row r="574">
      <c r="A574" s="0" t="n">
        <v>951920019</v>
      </c>
      <c r="B574" s="0" t="n">
        <v>4540</v>
      </c>
    </row>
    <row r="575">
      <c r="A575" s="0" t="n">
        <v>951920020</v>
      </c>
      <c r="B575" s="0" t="n">
        <v>4570</v>
      </c>
    </row>
    <row r="576">
      <c r="A576" s="0" t="n">
        <v>951920021</v>
      </c>
      <c r="B576" s="0" t="n">
        <v>4562</v>
      </c>
    </row>
    <row r="577">
      <c r="A577" s="0" t="n">
        <v>951920022</v>
      </c>
      <c r="B577" s="0" t="n">
        <v>4552</v>
      </c>
    </row>
    <row r="578">
      <c r="A578" s="0" t="n">
        <v>951920023</v>
      </c>
      <c r="B578" s="0" t="n">
        <v>4551</v>
      </c>
    </row>
    <row r="579">
      <c r="A579" s="0" t="n">
        <v>951920024</v>
      </c>
      <c r="B579" s="0" t="n">
        <v>4547</v>
      </c>
    </row>
    <row r="580">
      <c r="A580" s="0" t="n">
        <v>951920025</v>
      </c>
      <c r="B580" s="0" t="n">
        <v>4548</v>
      </c>
    </row>
    <row r="581">
      <c r="A581" s="0" t="n">
        <v>951920026</v>
      </c>
      <c r="B581" s="0" t="n">
        <v>4542</v>
      </c>
    </row>
    <row r="582">
      <c r="A582" s="0" t="n">
        <v>951920027</v>
      </c>
    </row>
    <row r="583">
      <c r="A583" s="0" t="n">
        <v>951920028</v>
      </c>
      <c r="B583" s="0" t="n">
        <v>4550</v>
      </c>
    </row>
    <row r="584">
      <c r="A584" s="0" t="n">
        <v>951920029</v>
      </c>
      <c r="B584" s="0" t="n">
        <v>4543</v>
      </c>
    </row>
    <row r="585">
      <c r="A585" s="0" t="n">
        <v>951920030</v>
      </c>
    </row>
    <row r="586">
      <c r="A586" s="0" t="n">
        <v>951920031</v>
      </c>
      <c r="B586" s="0" t="n">
        <v>4559</v>
      </c>
    </row>
    <row r="587">
      <c r="A587" s="0" t="n">
        <v>951920032</v>
      </c>
      <c r="B587" s="0" t="n">
        <v>4553</v>
      </c>
    </row>
    <row r="588">
      <c r="A588" s="0" t="n">
        <v>951920033</v>
      </c>
      <c r="B588" s="0" t="n">
        <v>4541</v>
      </c>
    </row>
    <row r="589">
      <c r="A589" s="0" t="n">
        <v>951920034</v>
      </c>
      <c r="B589" s="0" t="n">
        <v>4557</v>
      </c>
    </row>
    <row r="590">
      <c r="A590" s="0" t="n">
        <v>951920035</v>
      </c>
      <c r="B590" s="0" t="n">
        <v>4545</v>
      </c>
    </row>
    <row r="591">
      <c r="A591" s="0" t="n">
        <v>951920036</v>
      </c>
      <c r="B591" s="0" t="n">
        <v>4571</v>
      </c>
    </row>
    <row r="592">
      <c r="A592" s="0" t="n">
        <v>951920037</v>
      </c>
      <c r="B592" s="0" t="n">
        <v>4561</v>
      </c>
    </row>
    <row r="593">
      <c r="A593" s="0" t="n">
        <v>951920038</v>
      </c>
      <c r="B593" s="0" t="n">
        <v>4564</v>
      </c>
    </row>
    <row r="594">
      <c r="A594" s="0" t="n">
        <v>951920039</v>
      </c>
      <c r="B594" s="0" t="n">
        <v>4569</v>
      </c>
    </row>
    <row r="595">
      <c r="A595" s="0" t="n">
        <v>951920040</v>
      </c>
      <c r="B595" s="0" t="n">
        <v>4546</v>
      </c>
    </row>
    <row r="596">
      <c r="A596" s="0" t="n">
        <v>951920041</v>
      </c>
      <c r="B596" s="0" t="n">
        <v>4563</v>
      </c>
    </row>
    <row r="597">
      <c r="A597" s="0" t="n">
        <v>951920042</v>
      </c>
      <c r="B597" s="0" t="n">
        <v>4572</v>
      </c>
    </row>
    <row r="598">
      <c r="A598" s="0" t="n">
        <v>951920043</v>
      </c>
      <c r="B598" s="0" t="n">
        <v>4560</v>
      </c>
    </row>
    <row r="599">
      <c r="A599" s="0" t="n">
        <v>951920044</v>
      </c>
      <c r="B599" s="0" t="n">
        <v>4566</v>
      </c>
    </row>
    <row r="600">
      <c r="A600" s="0" t="n">
        <v>951920045</v>
      </c>
      <c r="B600" s="0" t="n">
        <v>4558</v>
      </c>
    </row>
    <row r="601">
      <c r="A601" s="0" t="n">
        <v>951920046</v>
      </c>
    </row>
    <row r="602">
      <c r="A602" s="0" t="n">
        <v>951920047</v>
      </c>
      <c r="B602" s="0" t="n">
        <v>4567</v>
      </c>
    </row>
    <row r="603">
      <c r="A603" s="0" t="n">
        <v>951920048</v>
      </c>
      <c r="B603" s="0" t="n">
        <v>4556</v>
      </c>
    </row>
    <row r="604">
      <c r="A604" s="0" t="n">
        <v>951920049</v>
      </c>
      <c r="B604" s="0" t="n">
        <v>4565</v>
      </c>
    </row>
    <row r="605">
      <c r="A605" s="0" t="n">
        <v>951920050</v>
      </c>
      <c r="B605" s="0" t="n">
        <v>4554</v>
      </c>
    </row>
    <row r="606">
      <c r="A606" s="0" t="n">
        <v>951920051</v>
      </c>
      <c r="B606" s="0" t="n">
        <v>4573</v>
      </c>
    </row>
    <row r="607">
      <c r="A607" s="0" t="n">
        <v>951920052</v>
      </c>
    </row>
    <row r="608">
      <c r="A608" s="0" t="n">
        <v>951920053</v>
      </c>
      <c r="B608" s="0" t="n">
        <v>4549</v>
      </c>
    </row>
    <row r="609">
      <c r="A609" s="0" t="n">
        <v>951920054</v>
      </c>
      <c r="B609" s="0" t="n">
        <v>4555</v>
      </c>
    </row>
    <row r="610">
      <c r="A610" s="0" t="n">
        <v>951920055</v>
      </c>
      <c r="B610" s="0" t="n">
        <v>4568</v>
      </c>
    </row>
    <row r="611">
      <c r="A611" s="0" t="n">
        <v>951920056</v>
      </c>
    </row>
    <row r="612">
      <c r="A612" s="0" t="s">
        <v>1430</v>
      </c>
    </row>
    <row r="613">
      <c r="A613" s="0" t="n">
        <v>951920057</v>
      </c>
      <c r="B613" s="0">
        <f>IFERROR(INDEX('Production Log'!$A$508:$A$1322,MATCH(A613,'Production Log'!$X$508:$X$1322,0)),)</f>
        <v/>
      </c>
      <c r="D613" s="0" t="n"/>
      <c r="E613" s="0" t="n"/>
      <c r="F613" s="0" t="n"/>
    </row>
    <row r="614">
      <c r="A614" s="0" t="n">
        <v>951920058</v>
      </c>
      <c r="B614" s="0">
        <f>IFERROR(INDEX('Production Log'!$A$508:$A$1322,MATCH(A614,'Production Log'!$X$508:$X$1322,0)),)</f>
        <v/>
      </c>
      <c r="D614" s="0" t="n"/>
    </row>
    <row r="615">
      <c r="A615" s="0" t="n">
        <v>951920059</v>
      </c>
      <c r="B615" s="0">
        <f>IFERROR(INDEX('Production Log'!$A$508:$A$1322,MATCH(A615,'Production Log'!$X$508:$X$1322,0)),)</f>
        <v/>
      </c>
      <c r="D615" s="0" t="n"/>
    </row>
    <row r="616">
      <c r="A616" s="0" t="n">
        <v>951920060</v>
      </c>
      <c r="B616" s="0">
        <f>IFERROR(INDEX('Production Log'!$A$508:$A$1322,MATCH(A616,'Production Log'!$X$508:$X$1322,0)),)</f>
        <v/>
      </c>
      <c r="D616" s="0" t="n"/>
    </row>
    <row r="617">
      <c r="A617" s="0" t="n">
        <v>951920061</v>
      </c>
      <c r="B617" s="0">
        <f>IFERROR(INDEX('Production Log'!$A$508:$A$1322,MATCH(A617,'Production Log'!$X$508:$X$1322,0)),)</f>
        <v/>
      </c>
      <c r="D617" s="0" t="n"/>
    </row>
    <row r="618">
      <c r="A618" s="0" t="n">
        <v>951920062</v>
      </c>
      <c r="B618" s="0">
        <f>IFERROR(INDEX('Production Log'!$A$508:$A$1322,MATCH(A618,'Production Log'!$X$508:$X$1322,0)),)</f>
        <v/>
      </c>
      <c r="D618" s="0" t="n"/>
    </row>
    <row r="619">
      <c r="A619" s="0" t="n">
        <v>951920063</v>
      </c>
      <c r="B619" s="0">
        <f>IFERROR(INDEX('Production Log'!$A$508:$A$1322,MATCH(A619,'Production Log'!$X$508:$X$1322,0)),)</f>
        <v/>
      </c>
      <c r="D619" s="0" t="n"/>
    </row>
    <row r="620">
      <c r="A620" s="0" t="n">
        <v>951920064</v>
      </c>
      <c r="B620" s="0">
        <f>IFERROR(INDEX('Production Log'!$A$508:$A$1322,MATCH(A620,'Production Log'!$X$508:$X$1322,0)),)</f>
        <v/>
      </c>
      <c r="D620" s="0" t="n"/>
    </row>
    <row r="621">
      <c r="A621" s="0" t="n">
        <v>951920065</v>
      </c>
      <c r="B621" s="0">
        <f>IFERROR(INDEX('Production Log'!$A$508:$A$1322,MATCH(A621,'Production Log'!$X$508:$X$1322,0)),)</f>
        <v/>
      </c>
      <c r="D621" s="0" t="n"/>
    </row>
    <row r="622">
      <c r="A622" s="0" t="n">
        <v>951920066</v>
      </c>
      <c r="B622" s="0">
        <f>IFERROR(INDEX('Production Log'!$A$508:$A$1322,MATCH(A622,'Production Log'!$X$508:$X$1322,0)),)</f>
        <v/>
      </c>
      <c r="D622" s="0" t="n"/>
    </row>
    <row r="623">
      <c r="A623" s="0" t="n">
        <v>951920067</v>
      </c>
      <c r="B623" s="0">
        <f>IFERROR(INDEX('Production Log'!$A$508:$A$1322,MATCH(A623,'Production Log'!$X$508:$X$1322,0)),)</f>
        <v/>
      </c>
      <c r="D623" s="0" t="n"/>
    </row>
    <row r="624">
      <c r="A624" s="0" t="n">
        <v>951920068</v>
      </c>
      <c r="B624" s="0">
        <f>IFERROR(INDEX('Production Log'!$A$508:$A$1322,MATCH(A624,'Production Log'!$X$508:$X$1322,0)),)</f>
        <v/>
      </c>
      <c r="D624" s="0" t="n"/>
    </row>
    <row r="625">
      <c r="A625" s="0" t="n">
        <v>951920069</v>
      </c>
      <c r="B625" s="0">
        <f>IFERROR(INDEX('Production Log'!$A$508:$A$1322,MATCH(A625,'Production Log'!$X$508:$X$1322,0)),)</f>
        <v/>
      </c>
      <c r="D625" s="0" t="n"/>
    </row>
    <row r="626">
      <c r="A626" s="0" t="n">
        <v>951920070</v>
      </c>
      <c r="B626" s="0">
        <f>IFERROR(INDEX('Production Log'!$A$508:$A$1322,MATCH(A626,'Production Log'!$X$508:$X$1322,0)),)</f>
        <v/>
      </c>
      <c r="D626" s="0" t="n"/>
    </row>
    <row r="627">
      <c r="A627" s="0" t="n">
        <v>951920071</v>
      </c>
      <c r="B627" s="0">
        <f>IFERROR(INDEX('Production Log'!$A$508:$A$1322,MATCH(A627,'Production Log'!$X$508:$X$1322,0)),)</f>
        <v/>
      </c>
      <c r="D627" s="0" t="n"/>
    </row>
    <row r="628">
      <c r="A628" s="0" t="n">
        <v>951920072</v>
      </c>
      <c r="B628" s="0">
        <f>IFERROR(INDEX('Production Log'!$A$508:$A$1322,MATCH(A628,'Production Log'!$X$508:$X$1322,0)),)</f>
        <v/>
      </c>
      <c r="D628" s="0" t="n"/>
    </row>
    <row r="629">
      <c r="A629" s="0" t="n">
        <v>951920073</v>
      </c>
      <c r="B629" s="0">
        <f>IFERROR(INDEX('Production Log'!$A$508:$A$1322,MATCH(A629,'Production Log'!$X$508:$X$1322,0)),)</f>
        <v/>
      </c>
      <c r="D629" s="0" t="n"/>
    </row>
    <row r="630">
      <c r="A630" s="0" t="n">
        <v>951920074</v>
      </c>
      <c r="B630" s="0">
        <f>IFERROR(INDEX('Production Log'!$A$508:$A$1322,MATCH(A630,'Production Log'!$X$508:$X$1322,0)),)</f>
        <v/>
      </c>
      <c r="D630" s="0" t="n"/>
    </row>
    <row r="631">
      <c r="A631" s="0" t="n">
        <v>951920075</v>
      </c>
      <c r="B631" s="0">
        <f>IFERROR(INDEX('Production Log'!$A$508:$A$1322,MATCH(A631,'Production Log'!$X$508:$X$1322,0)),)</f>
        <v/>
      </c>
      <c r="D631" s="0" t="n"/>
    </row>
    <row r="632">
      <c r="A632" s="0" t="n">
        <v>951920076</v>
      </c>
      <c r="B632" s="0">
        <f>IFERROR(INDEX('Production Log'!$A$508:$A$1322,MATCH(A632,'Production Log'!$X$508:$X$1322,0)),)</f>
        <v/>
      </c>
      <c r="D632" s="0" t="n"/>
    </row>
    <row r="633">
      <c r="A633" s="0" t="n">
        <v>951920077</v>
      </c>
      <c r="B633" s="0">
        <f>IFERROR(INDEX('Production Log'!$A$508:$A$1322,MATCH(A633,'Production Log'!$X$508:$X$1322,0)),)</f>
        <v/>
      </c>
      <c r="D633" s="0" t="n"/>
    </row>
    <row r="634">
      <c r="A634" s="0" t="n">
        <v>951920078</v>
      </c>
      <c r="B634" s="0">
        <f>IFERROR(INDEX('Production Log'!$A$508:$A$1322,MATCH(A634,'Production Log'!$X$508:$X$1322,0)),)</f>
        <v/>
      </c>
      <c r="D634" s="0" t="n"/>
    </row>
    <row r="635">
      <c r="A635" s="0" t="n">
        <v>951920079</v>
      </c>
      <c r="B635" s="0">
        <f>IFERROR(INDEX('Production Log'!$A$508:$A$1322,MATCH(A635,'Production Log'!$X$508:$X$1322,0)),)</f>
        <v/>
      </c>
      <c r="D635" s="0" t="n"/>
    </row>
    <row r="636">
      <c r="A636" s="0" t="n">
        <v>951920080</v>
      </c>
      <c r="B636" s="0">
        <f>IFERROR(INDEX('Production Log'!$A$508:$A$1322,MATCH(A636,'Production Log'!$X$508:$X$1322,0)),)</f>
        <v/>
      </c>
      <c r="D636" s="0" t="n"/>
    </row>
    <row r="637">
      <c r="A637" s="0" t="n">
        <v>951920081</v>
      </c>
      <c r="B637" s="0">
        <f>IFERROR(INDEX('Production Log'!$A$508:$A$1322,MATCH(A637,'Production Log'!$X$508:$X$1322,0)),)</f>
        <v/>
      </c>
      <c r="D637" s="0" t="n"/>
    </row>
    <row r="638">
      <c r="A638" s="0" t="n">
        <v>951920082</v>
      </c>
      <c r="B638" s="0">
        <f>IFERROR(INDEX('Production Log'!$A$508:$A$1322,MATCH(A638,'Production Log'!$X$508:$X$1322,0)),)</f>
        <v/>
      </c>
      <c r="D638" s="0" t="n"/>
    </row>
    <row r="639">
      <c r="A639" s="0" t="n">
        <v>951920083</v>
      </c>
      <c r="B639" s="0">
        <f>IFERROR(INDEX('Production Log'!$A$508:$A$1322,MATCH(A639,'Production Log'!$X$508:$X$1322,0)),)</f>
        <v/>
      </c>
      <c r="D639" s="0" t="n"/>
    </row>
    <row r="640">
      <c r="A640" s="0" t="n">
        <v>951920084</v>
      </c>
      <c r="B640" s="0">
        <f>IFERROR(INDEX('Production Log'!$A$508:$A$1322,MATCH(A640,'Production Log'!$X$508:$X$1322,0)),)</f>
        <v/>
      </c>
      <c r="D640" s="0" t="n"/>
    </row>
    <row r="641">
      <c r="A641" s="0" t="n">
        <v>951920085</v>
      </c>
      <c r="B641" s="0">
        <f>IFERROR(INDEX('Production Log'!$A$508:$A$1322,MATCH(A641,'Production Log'!$X$508:$X$1322,0)),)</f>
        <v/>
      </c>
      <c r="D641" s="0" t="n"/>
    </row>
    <row r="642">
      <c r="A642" s="0" t="n">
        <v>951920086</v>
      </c>
      <c r="B642" s="0">
        <f>IFERROR(INDEX('Production Log'!$A$508:$A$1322,MATCH(A642,'Production Log'!$X$508:$X$1322,0)),)</f>
        <v/>
      </c>
      <c r="D642" s="0" t="n"/>
    </row>
    <row r="643">
      <c r="A643" s="0" t="n">
        <v>951920087</v>
      </c>
      <c r="B643" s="0">
        <f>IFERROR(INDEX('Production Log'!$A$508:$A$1322,MATCH(A643,'Production Log'!$X$508:$X$1322,0)),)</f>
        <v/>
      </c>
      <c r="D643" s="0" t="n"/>
    </row>
    <row r="644">
      <c r="A644" s="0" t="n">
        <v>951920088</v>
      </c>
      <c r="B644" s="0">
        <f>IFERROR(INDEX('Production Log'!$A$508:$A$1322,MATCH(A644,'Production Log'!$X$508:$X$1322,0)),)</f>
        <v/>
      </c>
      <c r="D644" s="0" t="n"/>
    </row>
    <row r="645">
      <c r="A645" s="0" t="n">
        <v>951920089</v>
      </c>
      <c r="B645" s="0">
        <f>IFERROR(INDEX('Production Log'!$A$508:$A$1322,MATCH(A645,'Production Log'!$X$508:$X$1322,0)),)</f>
        <v/>
      </c>
      <c r="D645" s="0" t="n"/>
    </row>
    <row r="646">
      <c r="A646" s="0" t="n">
        <v>951920090</v>
      </c>
      <c r="B646" s="0">
        <f>IFERROR(INDEX('Production Log'!$A$508:$A$1322,MATCH(A646,'Production Log'!$X$508:$X$1322,0)),)</f>
        <v/>
      </c>
      <c r="D646" s="0" t="n"/>
    </row>
    <row r="647">
      <c r="A647" s="0" t="n">
        <v>951920091</v>
      </c>
      <c r="B647" s="0">
        <f>IFERROR(INDEX('Production Log'!$A$508:$A$1322,MATCH(A647,'Production Log'!$X$508:$X$1322,0)),)</f>
        <v/>
      </c>
      <c r="D647" s="0" t="n"/>
    </row>
    <row r="648">
      <c r="A648" s="0" t="n">
        <v>951920092</v>
      </c>
      <c r="B648" s="0">
        <f>IFERROR(INDEX('Production Log'!$A$508:$A$1322,MATCH(A648,'Production Log'!$X$508:$X$1322,0)),)</f>
        <v/>
      </c>
      <c r="D648" s="0" t="n"/>
    </row>
    <row r="649">
      <c r="A649" s="0" t="n">
        <v>951920093</v>
      </c>
      <c r="B649" s="0">
        <f>IFERROR(INDEX('Production Log'!$A$508:$A$1322,MATCH(A649,'Production Log'!$X$508:$X$1322,0)),)</f>
        <v/>
      </c>
      <c r="D649" s="0" t="n"/>
    </row>
    <row r="650">
      <c r="A650" s="0" t="n">
        <v>951920094</v>
      </c>
      <c r="B650" s="0">
        <f>IFERROR(INDEX('Production Log'!$A$508:$A$1322,MATCH(A650,'Production Log'!$X$508:$X$1322,0)),)</f>
        <v/>
      </c>
      <c r="D650" s="0" t="n"/>
    </row>
    <row r="651">
      <c r="A651" s="0" t="n">
        <v>951920095</v>
      </c>
      <c r="B651" s="0">
        <f>IFERROR(INDEX('Production Log'!$A$508:$A$1322,MATCH(A651,'Production Log'!$X$508:$X$1322,0)),)</f>
        <v/>
      </c>
      <c r="D651" s="0" t="n"/>
    </row>
    <row r="652">
      <c r="A652" s="0" t="n">
        <v>951920096</v>
      </c>
      <c r="B652" s="0">
        <f>IFERROR(INDEX('Production Log'!$A$508:$A$1322,MATCH(A652,'Production Log'!$X$508:$X$1322,0)),)</f>
        <v/>
      </c>
      <c r="D652" s="0" t="n"/>
    </row>
    <row r="653">
      <c r="A653" s="0" t="n">
        <v>951920097</v>
      </c>
      <c r="B653" s="0">
        <f>IFERROR(INDEX('Production Log'!$A$508:$A$1322,MATCH(A653,'Production Log'!$X$508:$X$1322,0)),)</f>
        <v/>
      </c>
      <c r="D653" s="0" t="n"/>
    </row>
    <row r="654">
      <c r="A654" s="0" t="n">
        <v>951920098</v>
      </c>
      <c r="B654" s="0">
        <f>IFERROR(INDEX('Production Log'!$A$508:$A$1322,MATCH(A654,'Production Log'!$X$508:$X$1322,0)),)</f>
        <v/>
      </c>
      <c r="D654" s="0" t="n"/>
    </row>
    <row r="655">
      <c r="A655" s="0" t="n">
        <v>951920099</v>
      </c>
      <c r="B655" s="0">
        <f>IFERROR(INDEX('Production Log'!$A$508:$A$1322,MATCH(A655,'Production Log'!$X$508:$X$1322,0)),)</f>
        <v/>
      </c>
      <c r="D655" s="0" t="n"/>
    </row>
    <row r="656">
      <c r="A656" s="0" t="n">
        <v>951920100</v>
      </c>
      <c r="B656" s="0">
        <f>IFERROR(INDEX('Production Log'!$A$508:$A$1322,MATCH(A656,'Production Log'!$X$508:$X$1322,0)),)</f>
        <v/>
      </c>
      <c r="D656" s="0" t="n"/>
    </row>
    <row r="657">
      <c r="A657" s="0" t="n">
        <v>951920101</v>
      </c>
      <c r="B657" s="0">
        <f>IFERROR(INDEX('Production Log'!$A$508:$A$1322,MATCH(A657,'Production Log'!$X$508:$X$1322,0)),)</f>
        <v/>
      </c>
      <c r="D657" s="0" t="n"/>
    </row>
    <row r="658">
      <c r="A658" s="0" t="n">
        <v>951920102</v>
      </c>
      <c r="B658" s="0">
        <f>IFERROR(INDEX('Production Log'!$A$508:$A$1322,MATCH(A658,'Production Log'!$X$508:$X$1322,0)),)</f>
        <v/>
      </c>
      <c r="D658" s="0" t="n"/>
    </row>
    <row r="659">
      <c r="A659" s="0" t="n">
        <v>951920103</v>
      </c>
      <c r="B659" s="0">
        <f>IFERROR(INDEX('Production Log'!$A$508:$A$1322,MATCH(A659,'Production Log'!$X$508:$X$1322,0)),)</f>
        <v/>
      </c>
      <c r="D659" s="0" t="n"/>
    </row>
    <row r="660">
      <c r="A660" s="0" t="n">
        <v>951920104</v>
      </c>
      <c r="B660" s="0">
        <f>IFERROR(INDEX('Production Log'!$A$508:$A$1322,MATCH(A660,'Production Log'!$X$508:$X$1322,0)),)</f>
        <v/>
      </c>
      <c r="D660" s="0" t="n"/>
    </row>
    <row r="661">
      <c r="A661" s="0" t="n">
        <v>951920105</v>
      </c>
      <c r="B661" s="0">
        <f>IFERROR(INDEX('Production Log'!$A$508:$A$1322,MATCH(A661,'Production Log'!$X$508:$X$1322,0)),)</f>
        <v/>
      </c>
    </row>
    <row r="662">
      <c r="A662" s="0" t="n">
        <v>951920106</v>
      </c>
      <c r="B662" s="0">
        <f>IFERROR(INDEX('Production Log'!$A$508:$A$1322,MATCH(A662,'Production Log'!$X$508:$X$1322,0)),)</f>
        <v/>
      </c>
    </row>
    <row r="663">
      <c r="A663" s="0" t="n">
        <v>951920107</v>
      </c>
      <c r="B663" s="0">
        <f>IFERROR(INDEX('Production Log'!$A$508:$A$1322,MATCH(A663,'Production Log'!$X$508:$X$1322,0)),)</f>
        <v/>
      </c>
    </row>
    <row r="664">
      <c r="A664" s="0" t="n">
        <v>951920108</v>
      </c>
      <c r="B664" s="0">
        <f>IFERROR(INDEX('Production Log'!$A$508:$A$1322,MATCH(A664,'Production Log'!$X$508:$X$1322,0)),)</f>
        <v/>
      </c>
    </row>
    <row r="665">
      <c r="A665" s="0" t="n">
        <v>951920109</v>
      </c>
      <c r="B665" s="0">
        <f>IFERROR(INDEX('Production Log'!$A$508:$A$1322,MATCH(A665,'Production Log'!$X$508:$X$1322,0)),)</f>
        <v/>
      </c>
      <c r="D665" s="0" t="n"/>
    </row>
    <row r="666">
      <c r="A666" s="0" t="n">
        <v>951920110</v>
      </c>
      <c r="B666" s="0">
        <f>IFERROR(INDEX('Production Log'!$A$508:$A$1322,MATCH(A666,'Production Log'!$X$508:$X$1322,0)),)</f>
        <v/>
      </c>
      <c r="D666" s="0" t="n"/>
    </row>
    <row r="667">
      <c r="A667" s="0" t="n">
        <v>951920111</v>
      </c>
      <c r="B667" s="0">
        <f>IFERROR(INDEX('Production Log'!$A$508:$A$1322,MATCH(A667,'Production Log'!$X$508:$X$1322,0)),)</f>
        <v/>
      </c>
      <c r="D667" s="0" t="n"/>
    </row>
    <row r="668">
      <c r="A668" s="0" t="n">
        <v>951920112</v>
      </c>
      <c r="B668" s="0">
        <f>IFERROR(INDEX('Production Log'!$A$508:$A$1322,MATCH(A668,'Production Log'!$X$508:$X$1322,0)),)</f>
        <v/>
      </c>
      <c r="D668" s="0" t="n"/>
    </row>
    <row r="669">
      <c r="A669" s="0" t="n">
        <v>951920113</v>
      </c>
      <c r="B669" s="0">
        <f>IFERROR(INDEX('Production Log'!$A$508:$A$1322,MATCH(A669,'Production Log'!$X$508:$X$1322,0)),)</f>
        <v/>
      </c>
      <c r="D669" s="0" t="n"/>
    </row>
    <row r="670">
      <c r="A670" s="0" t="n">
        <v>951920114</v>
      </c>
      <c r="B670" s="0">
        <f>IFERROR(INDEX('Production Log'!$A$508:$A$1322,MATCH(A670,'Production Log'!$X$508:$X$1322,0)),)</f>
        <v/>
      </c>
      <c r="D670" s="0" t="n"/>
    </row>
    <row r="671">
      <c r="A671" s="0" t="n">
        <v>951920115</v>
      </c>
      <c r="B671" s="0">
        <f>IFERROR(INDEX('Production Log'!$A$508:$A$1322,MATCH(A671,'Production Log'!$X$508:$X$1322,0)),)</f>
        <v/>
      </c>
      <c r="D671" s="0" t="n"/>
    </row>
    <row r="672">
      <c r="A672" s="0" t="n">
        <v>951920116</v>
      </c>
      <c r="B672" s="0">
        <f>IFERROR(INDEX('Production Log'!$A$508:$A$1322,MATCH(A672,'Production Log'!$X$508:$X$1322,0)),)</f>
        <v/>
      </c>
      <c r="D672" s="0" t="n"/>
    </row>
    <row r="673">
      <c r="A673" s="0" t="n">
        <v>951920117</v>
      </c>
      <c r="B673" s="0">
        <f>IFERROR(INDEX('Production Log'!$A$508:$A$1322,MATCH(A673,'Production Log'!$X$508:$X$1322,0)),)</f>
        <v/>
      </c>
      <c r="D673" s="0" t="n"/>
    </row>
    <row r="674">
      <c r="A674" s="0" t="n">
        <v>951920118</v>
      </c>
      <c r="B674" s="0">
        <f>IFERROR(INDEX('Production Log'!$A$508:$A$1322,MATCH(A674,'Production Log'!$X$508:$X$1322,0)),)</f>
        <v/>
      </c>
      <c r="D674" s="0" t="n"/>
    </row>
    <row r="675">
      <c r="A675" s="0" t="n">
        <v>951920119</v>
      </c>
      <c r="B675" s="0">
        <f>IFERROR(INDEX('Production Log'!$A$508:$A$1322,MATCH(A675,'Production Log'!$X$508:$X$1322,0)),)</f>
        <v/>
      </c>
      <c r="D675" s="0" t="s">
        <v>1193</v>
      </c>
    </row>
    <row r="676">
      <c r="A676" s="0" t="n">
        <v>951920120</v>
      </c>
      <c r="B676" s="0">
        <f>IFERROR(INDEX('Production Log'!$A$508:$A$1322,MATCH(A676,'Production Log'!$X$508:$X$1322,0)),)</f>
        <v/>
      </c>
      <c r="D676" s="0" t="n"/>
    </row>
    <row r="677">
      <c r="A677" s="0" t="n">
        <v>951920121</v>
      </c>
      <c r="B677" s="0">
        <f>IFERROR(INDEX('Production Log'!$A$508:$A$1322,MATCH(A677,'Production Log'!$X$508:$X$1322,0)),)</f>
        <v/>
      </c>
      <c r="D677" s="0" t="s">
        <v>1193</v>
      </c>
    </row>
    <row r="678">
      <c r="A678" s="0" t="n">
        <v>951920122</v>
      </c>
      <c r="B678" s="0">
        <f>IFERROR(INDEX('Production Log'!$A$508:$A$1322,MATCH(A678,'Production Log'!$X$508:$X$1322,0)),)</f>
        <v/>
      </c>
      <c r="D678" s="0" t="n"/>
    </row>
    <row r="679">
      <c r="A679" s="0" t="n">
        <v>951920123</v>
      </c>
      <c r="B679" s="0">
        <f>IFERROR(INDEX('Production Log'!$A$508:$A$1322,MATCH(A679,'Production Log'!$X$508:$X$1322,0)),)</f>
        <v/>
      </c>
      <c r="D679" s="0" t="n"/>
    </row>
    <row r="680">
      <c r="A680" s="0" t="n">
        <v>951920124</v>
      </c>
      <c r="B680" s="0">
        <f>IFERROR(INDEX('Production Log'!$A$508:$A$1322,MATCH(A680,'Production Log'!$X$508:$X$1322,0)),)</f>
        <v/>
      </c>
      <c r="D680" s="0" t="n"/>
    </row>
    <row r="681">
      <c r="A681" s="0" t="n">
        <v>951920125</v>
      </c>
      <c r="B681" s="0">
        <f>IFERROR(INDEX('Production Log'!$A$508:$A$1322,MATCH(A681,'Production Log'!$X$508:$X$1322,0)),)</f>
        <v/>
      </c>
      <c r="D681" s="0" t="n"/>
    </row>
    <row r="682">
      <c r="A682" s="0" t="n">
        <v>951920126</v>
      </c>
      <c r="B682" s="0">
        <f>IFERROR(INDEX('Production Log'!$A$508:$A$1322,MATCH(A682,'Production Log'!$X$508:$X$1322,0)),)</f>
        <v/>
      </c>
      <c r="D682" s="0" t="s">
        <v>1193</v>
      </c>
    </row>
    <row r="683">
      <c r="A683" s="0" t="n">
        <v>951920127</v>
      </c>
      <c r="B683" s="0">
        <f>IFERROR(INDEX('Production Log'!$A$508:$A$1322,MATCH(A683,'Production Log'!$X$508:$X$1322,0)),)</f>
        <v/>
      </c>
      <c r="D683" s="0" t="n"/>
    </row>
    <row r="684">
      <c r="A684" s="0" t="n">
        <v>951920128</v>
      </c>
      <c r="B684" s="0">
        <f>IFERROR(INDEX('Production Log'!$A$508:$A$1322,MATCH(A684,'Production Log'!$X$508:$X$1322,0)),)</f>
        <v/>
      </c>
      <c r="D684" s="0" t="n"/>
    </row>
    <row r="685">
      <c r="A685" s="0" t="n">
        <v>951920129</v>
      </c>
      <c r="B685" s="0">
        <f>IFERROR(INDEX('Production Log'!$A$508:$A$1322,MATCH(A685,'Production Log'!$X$508:$X$1322,0)),)</f>
        <v/>
      </c>
      <c r="D685" s="0" t="n"/>
    </row>
    <row r="686">
      <c r="A686" s="0" t="n">
        <v>951920130</v>
      </c>
      <c r="B686" s="0">
        <f>IFERROR(INDEX('Production Log'!$A$508:$A$1322,MATCH(A686,'Production Log'!$X$508:$X$1322,0)),)</f>
        <v/>
      </c>
      <c r="D686" s="0" t="n"/>
    </row>
    <row r="687">
      <c r="A687" s="0" t="n">
        <v>951920131</v>
      </c>
      <c r="B687" s="0">
        <f>IFERROR(INDEX('Production Log'!$A$508:$A$1322,MATCH(A687,'Production Log'!$X$508:$X$1322,0)),)</f>
        <v/>
      </c>
      <c r="D687" s="0" t="n"/>
    </row>
    <row r="688">
      <c r="A688" s="0" t="n">
        <v>951920132</v>
      </c>
      <c r="B688" s="0">
        <f>IFERROR(INDEX('Production Log'!$A$508:$A$1322,MATCH(A688,'Production Log'!$X$508:$X$1322,0)),)</f>
        <v/>
      </c>
      <c r="D688" s="0" t="n"/>
    </row>
    <row r="689">
      <c r="A689" s="0" t="n">
        <v>951920133</v>
      </c>
      <c r="B689" s="0">
        <f>IFERROR(INDEX('Production Log'!$A$508:$A$1322,MATCH(A689,'Production Log'!$X$508:$X$1322,0)),)</f>
        <v/>
      </c>
      <c r="D689" s="0" t="n"/>
    </row>
    <row r="690">
      <c r="A690" s="0" t="n">
        <v>951920134</v>
      </c>
      <c r="B690" s="0">
        <f>IFERROR(INDEX('Production Log'!$A$508:$A$1322,MATCH(A690,'Production Log'!$X$508:$X$1322,0)),)</f>
        <v/>
      </c>
      <c r="D690" s="0" t="n"/>
    </row>
    <row r="691">
      <c r="A691" s="0" t="n">
        <v>951920135</v>
      </c>
      <c r="B691" s="0">
        <f>IFERROR(INDEX('Production Log'!$A$508:$A$1322,MATCH(A691,'Production Log'!$X$508:$X$1322,0)),)</f>
        <v/>
      </c>
      <c r="D691" s="0" t="n"/>
    </row>
    <row r="692">
      <c r="A692" s="0" t="n">
        <v>951920136</v>
      </c>
      <c r="B692" s="0">
        <f>IFERROR(INDEX('Production Log'!$A$508:$A$1322,MATCH(A692,'Production Log'!$X$508:$X$1322,0)),)</f>
        <v/>
      </c>
      <c r="D692" s="0" t="n"/>
    </row>
    <row r="693">
      <c r="A693" s="0" t="n">
        <v>951920137</v>
      </c>
      <c r="B693" s="0">
        <f>IFERROR(INDEX('Production Log'!$A$508:$A$1322,MATCH(A693,'Production Log'!$X$508:$X$1322,0)),)</f>
        <v/>
      </c>
      <c r="D693" s="0" t="n"/>
    </row>
    <row r="694">
      <c r="A694" s="0" t="n">
        <v>951920138</v>
      </c>
      <c r="B694" s="0">
        <f>IFERROR(INDEX('Production Log'!$A$508:$A$1322,MATCH(A694,'Production Log'!$X$508:$X$1322,0)),)</f>
        <v/>
      </c>
      <c r="D694" s="0" t="n"/>
    </row>
    <row r="695">
      <c r="A695" s="0" t="n">
        <v>951920139</v>
      </c>
      <c r="B695" s="0">
        <f>IFERROR(INDEX('Production Log'!$A$508:$A$1322,MATCH(A695,'Production Log'!$X$508:$X$1322,0)),)</f>
        <v/>
      </c>
      <c r="D695" s="0" t="n"/>
    </row>
    <row r="696">
      <c r="A696" s="0" t="n">
        <v>951920140</v>
      </c>
      <c r="B696" s="0">
        <f>IFERROR(INDEX('Production Log'!$A$508:$A$1322,MATCH(A696,'Production Log'!$X$508:$X$1322,0)),)</f>
        <v/>
      </c>
      <c r="D696" s="0" t="n"/>
    </row>
    <row r="697">
      <c r="A697" s="0" t="n">
        <v>951920141</v>
      </c>
      <c r="B697" s="0">
        <f>IFERROR(INDEX('Production Log'!$A$508:$A$1322,MATCH(A697,'Production Log'!$X$508:$X$1322,0)),)</f>
        <v/>
      </c>
      <c r="D697" s="0" t="n"/>
    </row>
    <row r="698">
      <c r="A698" s="0" t="n">
        <v>951920142</v>
      </c>
      <c r="B698" s="0">
        <f>IFERROR(INDEX('Production Log'!$A$508:$A$1322,MATCH(A698,'Production Log'!$X$508:$X$1322,0)),)</f>
        <v/>
      </c>
      <c r="D698" s="0" t="n"/>
    </row>
    <row r="699">
      <c r="A699" s="0" t="n">
        <v>951920143</v>
      </c>
      <c r="B699" s="0">
        <f>IFERROR(INDEX('Production Log'!$A$508:$A$1322,MATCH(A699,'Production Log'!$X$508:$X$1322,0)),)</f>
        <v/>
      </c>
      <c r="D699" s="0" t="n"/>
    </row>
    <row r="700">
      <c r="A700" s="0" t="n">
        <v>951920144</v>
      </c>
      <c r="B700" s="0">
        <f>IFERROR(INDEX('Production Log'!$A$508:$A$1322,MATCH(A700,'Production Log'!$X$508:$X$1322,0)),)</f>
        <v/>
      </c>
      <c r="D700" s="0" t="n"/>
    </row>
    <row r="701">
      <c r="A701" s="0" t="n">
        <v>951920145</v>
      </c>
      <c r="B701" s="0">
        <f>IFERROR(INDEX('Production Log'!$A$508:$A$1322,MATCH(A701,'Production Log'!$X$508:$X$1322,0)),)</f>
        <v/>
      </c>
      <c r="D701" s="0" t="n"/>
    </row>
    <row r="702">
      <c r="A702" s="0" t="n">
        <v>951920146</v>
      </c>
      <c r="B702" s="0">
        <f>IFERROR(INDEX('Production Log'!$A$508:$A$1322,MATCH(A702,'Production Log'!$X$508:$X$1322,0)),)</f>
        <v/>
      </c>
      <c r="D702" s="0" t="n"/>
    </row>
    <row r="703">
      <c r="A703" s="0" t="n">
        <v>951920147</v>
      </c>
      <c r="B703" s="0">
        <f>IFERROR(INDEX('Production Log'!$A$508:$A$1322,MATCH(A703,'Production Log'!$X$508:$X$1322,0)),)</f>
        <v/>
      </c>
      <c r="D703" s="0" t="n"/>
    </row>
    <row r="704">
      <c r="A704" s="0" t="n">
        <v>951920148</v>
      </c>
      <c r="B704" s="0">
        <f>IFERROR(INDEX('Production Log'!$A$508:$A$1322,MATCH(A704,'Production Log'!$X$508:$X$1322,0)),)</f>
        <v/>
      </c>
      <c r="D704" s="0" t="n"/>
    </row>
    <row r="705">
      <c r="A705" s="0" t="n">
        <v>951920149</v>
      </c>
      <c r="B705" s="0">
        <f>IFERROR(INDEX('Production Log'!$A$508:$A$1322,MATCH(A705,'Production Log'!$X$508:$X$1322,0)),)</f>
        <v/>
      </c>
      <c r="D705" s="0" t="n"/>
    </row>
    <row r="706">
      <c r="A706" s="0" t="n">
        <v>951920150</v>
      </c>
      <c r="B706" s="0">
        <f>IFERROR(INDEX('Production Log'!$A$508:$A$1322,MATCH(A706,'Production Log'!$X$508:$X$1322,0)),)</f>
        <v/>
      </c>
      <c r="D706" s="0" t="n"/>
    </row>
    <row r="707">
      <c r="A707" s="0" t="n">
        <v>951920151</v>
      </c>
      <c r="B707" s="0">
        <f>IFERROR(INDEX('Production Log'!$A$508:$A$1322,MATCH(A707,'Production Log'!$X$508:$X$1322,0)),)</f>
        <v/>
      </c>
      <c r="D707" s="0" t="n"/>
    </row>
    <row r="708">
      <c r="A708" s="0" t="n">
        <v>951920152</v>
      </c>
      <c r="B708" s="0">
        <f>IFERROR(INDEX('Production Log'!$A$508:$A$1322,MATCH(A708,'Production Log'!$X$508:$X$1322,0)),)</f>
        <v/>
      </c>
      <c r="D708" s="0" t="n"/>
    </row>
    <row r="709">
      <c r="A709" s="0" t="n">
        <v>951920153</v>
      </c>
      <c r="B709" s="0">
        <f>IFERROR(INDEX('Production Log'!$A$508:$A$1322,MATCH(A709,'Production Log'!$X$508:$X$1322,0)),)</f>
        <v/>
      </c>
      <c r="D709" s="0" t="n"/>
    </row>
    <row r="710">
      <c r="A710" s="0" t="n">
        <v>951920154</v>
      </c>
      <c r="B710" s="0">
        <f>IFERROR(INDEX('Production Log'!$A$508:$A$1322,MATCH(A710,'Production Log'!$X$508:$X$1322,0)),)</f>
        <v/>
      </c>
      <c r="D710" s="0" t="n"/>
    </row>
    <row r="711">
      <c r="A711" s="0" t="n">
        <v>951920155</v>
      </c>
      <c r="B711" s="0">
        <f>IFERROR(INDEX('Production Log'!$A$508:$A$1322,MATCH(A711,'Production Log'!$X$508:$X$1322,0)),)</f>
        <v/>
      </c>
      <c r="D711" s="0" t="n"/>
    </row>
    <row r="712">
      <c r="A712" s="0" t="n">
        <v>951920156</v>
      </c>
      <c r="B712" s="0">
        <f>IFERROR(INDEX('Production Log'!$A$508:$A$1322,MATCH(A712,'Production Log'!$X$508:$X$1322,0)),)</f>
        <v/>
      </c>
      <c r="D712" s="0" t="n"/>
    </row>
    <row r="713">
      <c r="A713" s="0" t="n">
        <v>951920157</v>
      </c>
      <c r="B713" s="0">
        <f>IFERROR(INDEX('Production Log'!$A$508:$A$1322,MATCH(A713,'Production Log'!$X$508:$X$1322,0)),)</f>
        <v/>
      </c>
      <c r="D713" s="0" t="n"/>
    </row>
    <row r="714">
      <c r="A714" s="0" t="n">
        <v>951920158</v>
      </c>
      <c r="B714" s="0">
        <f>IFERROR(INDEX('Production Log'!$A$508:$A$1322,MATCH(A714,'Production Log'!$X$508:$X$1322,0)),)</f>
        <v/>
      </c>
      <c r="D714" s="0" t="n"/>
    </row>
    <row r="715">
      <c r="A715" s="0" t="n">
        <v>951920159</v>
      </c>
      <c r="B715" s="0">
        <f>IFERROR(INDEX('Production Log'!$A$508:$A$1322,MATCH(A715,'Production Log'!$X$508:$X$1322,0)),)</f>
        <v/>
      </c>
      <c r="D715" s="0" t="n"/>
    </row>
    <row r="716">
      <c r="A716" s="0" t="n">
        <v>951920160</v>
      </c>
      <c r="B716" s="0">
        <f>IFERROR(INDEX('Production Log'!$A$508:$A$1322,MATCH(A716,'Production Log'!$X$508:$X$1322,0)),)</f>
        <v/>
      </c>
      <c r="D716" s="0" t="n"/>
    </row>
    <row r="717">
      <c r="A717" s="0" t="n">
        <v>951920161</v>
      </c>
      <c r="B717" s="0">
        <f>IFERROR(INDEX('Production Log'!$A$508:$A$1322,MATCH(A717,'Production Log'!$X$508:$X$1322,0)),)</f>
        <v/>
      </c>
      <c r="D717" s="0" t="n"/>
    </row>
    <row r="718">
      <c r="A718" s="0" t="n">
        <v>951920162</v>
      </c>
      <c r="B718" s="0">
        <f>IFERROR(INDEX('Production Log'!$A$508:$A$1322,MATCH(A718,'Production Log'!$X$508:$X$1322,0)),)</f>
        <v/>
      </c>
      <c r="D718" s="0" t="n"/>
    </row>
    <row r="719">
      <c r="A719" s="0" t="n">
        <v>951920163</v>
      </c>
      <c r="B719" s="0">
        <f>IFERROR(INDEX('Production Log'!$A$508:$A$1322,MATCH(A719,'Production Log'!$X$508:$X$1322,0)),)</f>
        <v/>
      </c>
      <c r="D719" s="0" t="n"/>
    </row>
    <row r="720">
      <c r="A720" s="0" t="n">
        <v>951920164</v>
      </c>
      <c r="B720" s="0">
        <f>IFERROR(INDEX('Production Log'!$A$508:$A$1322,MATCH(A720,'Production Log'!$X$508:$X$1322,0)),)</f>
        <v/>
      </c>
      <c r="D720" s="0" t="n"/>
    </row>
    <row r="721">
      <c r="A721" s="0" t="n">
        <v>951920165</v>
      </c>
      <c r="B721" s="0">
        <f>IFERROR(INDEX('Production Log'!$A$508:$A$1322,MATCH(A721,'Production Log'!$X$508:$X$1322,0)),)</f>
        <v/>
      </c>
    </row>
    <row r="722">
      <c r="A722" s="0" t="n">
        <v>951920166</v>
      </c>
      <c r="B722" s="0">
        <f>IFERROR(INDEX('Production Log'!$A$508:$A$1322,MATCH(A722,'Production Log'!$X$508:$X$1322,0)),)</f>
        <v/>
      </c>
    </row>
    <row r="723">
      <c r="A723" s="0" t="n">
        <v>951920167</v>
      </c>
      <c r="B723" s="0">
        <f>IFERROR(INDEX('Production Log'!$A$508:$A$1322,MATCH(A723,'Production Log'!$X$508:$X$1322,0)),)</f>
        <v/>
      </c>
      <c r="D723" s="0" t="n"/>
    </row>
    <row r="724">
      <c r="A724" s="0" t="n">
        <v>951920168</v>
      </c>
      <c r="B724" s="0">
        <f>IFERROR(INDEX('Production Log'!$A$508:$A$1322,MATCH(A724,'Production Log'!$X$508:$X$1322,0)),)</f>
        <v/>
      </c>
      <c r="D724" s="0" t="n"/>
    </row>
    <row r="725">
      <c r="A725" s="0" t="n">
        <v>951920169</v>
      </c>
      <c r="B725" s="0">
        <f>IFERROR(INDEX('Production Log'!$A$508:$A$1322,MATCH(A725,'Production Log'!$X$508:$X$1322,0)),)</f>
        <v/>
      </c>
      <c r="D725" s="0" t="n"/>
    </row>
    <row r="726">
      <c r="A726" s="0" t="n">
        <v>951920170</v>
      </c>
      <c r="B726" s="0">
        <f>IFERROR(INDEX('Production Log'!$A$508:$A$1322,MATCH(A726,'Production Log'!$X$508:$X$1322,0)),)</f>
        <v/>
      </c>
      <c r="D726" s="0" t="n"/>
    </row>
    <row r="727">
      <c r="A727" s="0" t="n">
        <v>951920171</v>
      </c>
      <c r="B727" s="0">
        <f>IFERROR(INDEX('Production Log'!$A$508:$A$1322,MATCH(A727,'Production Log'!$X$508:$X$1322,0)),)</f>
        <v/>
      </c>
      <c r="D727" s="0" t="n"/>
    </row>
    <row r="728">
      <c r="A728" s="0" t="n">
        <v>951920172</v>
      </c>
      <c r="B728" s="0">
        <f>IFERROR(INDEX('Production Log'!$A$508:$A$1322,MATCH(A728,'Production Log'!$X$508:$X$1322,0)),)</f>
        <v/>
      </c>
      <c r="D728" s="0" t="n"/>
    </row>
    <row r="729">
      <c r="A729" s="0" t="n">
        <v>951920173</v>
      </c>
      <c r="B729" s="0">
        <f>IFERROR(INDEX('Production Log'!$A$508:$A$1322,MATCH(A729,'Production Log'!$X$508:$X$1322,0)),)</f>
        <v/>
      </c>
      <c r="D729" s="0" t="n"/>
    </row>
    <row r="730">
      <c r="A730" s="0" t="n">
        <v>951920174</v>
      </c>
      <c r="B730" s="0">
        <f>IFERROR(INDEX('Production Log'!$A$508:$A$1322,MATCH(A730,'Production Log'!$X$508:$X$1322,0)),)</f>
        <v/>
      </c>
      <c r="D730" s="0" t="n"/>
      <c r="E730" s="0" t="n"/>
    </row>
    <row r="731">
      <c r="A731" s="0" t="n">
        <v>951920175</v>
      </c>
      <c r="B731" s="0">
        <f>IFERROR(INDEX('Production Log'!$A$508:$A$1322,MATCH(A731,'Production Log'!$X$508:$X$1322,0)),)</f>
        <v/>
      </c>
      <c r="D731" s="0" t="n"/>
    </row>
    <row r="732">
      <c r="A732" s="0" t="n">
        <v>951920176</v>
      </c>
      <c r="B732" s="0">
        <f>IFERROR(INDEX('Production Log'!$A$508:$A$1322,MATCH(A732,'Production Log'!$X$508:$X$1322,0)),)</f>
        <v/>
      </c>
    </row>
    <row r="733">
      <c r="A733" s="0" t="n">
        <v>951920177</v>
      </c>
      <c r="B733" s="0">
        <f>IFERROR(INDEX('Production Log'!$A$508:$A$1322,MATCH(A733,'Production Log'!$X$508:$X$1322,0)),)</f>
        <v/>
      </c>
    </row>
    <row r="734">
      <c r="A734" s="0" t="n">
        <v>951920178</v>
      </c>
      <c r="B734" s="0">
        <f>IFERROR(INDEX('Production Log'!$A$508:$A$1322,MATCH(A734,'Production Log'!$X$508:$X$1322,0)),)</f>
        <v/>
      </c>
    </row>
    <row r="735">
      <c r="A735" s="0" t="n">
        <v>951920179</v>
      </c>
      <c r="B735" s="0">
        <f>IFERROR(INDEX('Production Log'!$A$508:$A$1322,MATCH(A735,'Production Log'!$X$508:$X$1322,0)),)</f>
        <v/>
      </c>
    </row>
    <row r="736">
      <c r="A736" s="0" t="n">
        <v>951920180</v>
      </c>
      <c r="B736" s="0">
        <f>IFERROR(INDEX('Production Log'!$A$508:$A$1322,MATCH(A736,'Production Log'!$X$508:$X$1322,0)),)</f>
        <v/>
      </c>
      <c r="D736" s="0" t="n"/>
    </row>
    <row r="737">
      <c r="A737" s="0" t="n">
        <v>951920181</v>
      </c>
      <c r="B737" s="0">
        <f>IFERROR(INDEX('Production Log'!$A$508:$A$1322,MATCH(A737,'Production Log'!$X$508:$X$1322,0)),)</f>
        <v/>
      </c>
    </row>
    <row r="738">
      <c r="A738" s="0" t="n">
        <v>951920182</v>
      </c>
      <c r="B738" s="0">
        <f>IFERROR(INDEX('Production Log'!$A$508:$A$1322,MATCH(A738,'Production Log'!$X$508:$X$1322,0)),)</f>
        <v/>
      </c>
    </row>
    <row r="739">
      <c r="A739" s="0" t="n">
        <v>951920183</v>
      </c>
      <c r="B739" s="0">
        <f>IFERROR(INDEX('Production Log'!$A$508:$A$1322,MATCH(A739,'Production Log'!$X$508:$X$1322,0)),)</f>
        <v/>
      </c>
    </row>
    <row r="740">
      <c r="A740" s="0" t="n">
        <v>951920184</v>
      </c>
      <c r="B740" s="0">
        <f>IFERROR(INDEX('Production Log'!$A$508:$A$1322,MATCH(A740,'Production Log'!$X$508:$X$1322,0)),)</f>
        <v/>
      </c>
      <c r="D740" s="0" t="n"/>
    </row>
    <row r="741">
      <c r="A741" s="0" t="n">
        <v>951920185</v>
      </c>
      <c r="B741" s="0">
        <f>IFERROR(INDEX('Production Log'!$A$508:$A$1322,MATCH(A741,'Production Log'!$X$508:$X$1322,0)),)</f>
        <v/>
      </c>
    </row>
    <row r="742">
      <c r="A742" s="0" t="n">
        <v>951920186</v>
      </c>
      <c r="B742" s="0">
        <f>IFERROR(INDEX('Production Log'!$A$508:$A$1322,MATCH(A742,'Production Log'!$X$508:$X$1322,0)),)</f>
        <v/>
      </c>
    </row>
    <row r="743">
      <c r="A743" s="0" t="n">
        <v>951920187</v>
      </c>
      <c r="B743" s="0">
        <f>IFERROR(INDEX('Production Log'!$A$508:$A$1322,MATCH(A743,'Production Log'!$X$508:$X$1322,0)),)</f>
        <v/>
      </c>
    </row>
    <row r="744">
      <c r="A744" s="0" t="n">
        <v>951920188</v>
      </c>
      <c r="B744" s="0">
        <f>IFERROR(INDEX('Production Log'!$A$508:$A$1322,MATCH(A744,'Production Log'!$X$508:$X$1322,0)),)</f>
        <v/>
      </c>
    </row>
    <row r="745">
      <c r="A745" s="0" t="n">
        <v>951920189</v>
      </c>
      <c r="B745" s="0">
        <f>IFERROR(INDEX('Production Log'!$A$508:$A$1322,MATCH(A745,'Production Log'!$X$508:$X$1322,0)),)</f>
        <v/>
      </c>
    </row>
    <row r="746">
      <c r="A746" s="0" t="n">
        <v>951920190</v>
      </c>
      <c r="B746" s="0">
        <f>IFERROR(INDEX('Production Log'!$A$508:$A$1322,MATCH(A746,'Production Log'!$X$508:$X$1322,0)),)</f>
        <v/>
      </c>
    </row>
    <row r="747">
      <c r="A747" s="0" t="n">
        <v>951920191</v>
      </c>
      <c r="B747" s="0">
        <f>IFERROR(INDEX('Production Log'!$A$508:$A$1322,MATCH(A747,'Production Log'!$X$508:$X$1322,0)),)</f>
        <v/>
      </c>
    </row>
    <row r="748">
      <c r="A748" s="0" t="n">
        <v>951920192</v>
      </c>
      <c r="B748" s="0">
        <f>IFERROR(INDEX('Production Log'!$A$508:$A$1322,MATCH(A748,'Production Log'!$X$508:$X$1322,0)),)</f>
        <v/>
      </c>
    </row>
    <row r="749">
      <c r="A749" s="0" t="n">
        <v>951920193</v>
      </c>
      <c r="B749" s="0">
        <f>IFERROR(INDEX('Production Log'!$A$508:$A$1322,MATCH(A749,'Production Log'!$X$508:$X$1322,0)),)</f>
        <v/>
      </c>
    </row>
    <row r="750">
      <c r="A750" s="0" t="n">
        <v>951920194</v>
      </c>
      <c r="B750" s="0">
        <f>IFERROR(INDEX('Production Log'!$A$508:$A$1322,MATCH(A750,'Production Log'!$X$508:$X$1322,0)),)</f>
        <v/>
      </c>
    </row>
    <row r="751">
      <c r="A751" s="0" t="n">
        <v>951920195</v>
      </c>
      <c r="B751" s="0">
        <f>IFERROR(INDEX('Production Log'!$A$508:$A$1322,MATCH(A751,'Production Log'!$X$508:$X$1322,0)),)</f>
        <v/>
      </c>
      <c r="D751" s="0" t="n"/>
    </row>
    <row r="752">
      <c r="A752" s="0" t="n">
        <v>951920196</v>
      </c>
      <c r="B752" s="0">
        <f>IFERROR(INDEX('Production Log'!$A$508:$A$1322,MATCH(A752,'Production Log'!$X$508:$X$1322,0)),)</f>
        <v/>
      </c>
    </row>
    <row r="753">
      <c r="A753" s="0" t="n">
        <v>951920197</v>
      </c>
      <c r="B753" s="0">
        <f>IFERROR(INDEX('Production Log'!$A$508:$A$1323,MATCH(A753,'Production Log'!$X$508:$X$1323,0)),)</f>
        <v/>
      </c>
    </row>
    <row r="754">
      <c r="A754" s="0" t="n">
        <v>951920198</v>
      </c>
      <c r="B754" s="0">
        <f>IFERROR(INDEX('Production Log'!$A$508:$A$1322,MATCH(A754,'Production Log'!$X$508:$X$1322,0)),)</f>
        <v/>
      </c>
    </row>
    <row r="755">
      <c r="A755" s="0" t="n">
        <v>951920199</v>
      </c>
      <c r="B755" s="0">
        <f>IFERROR(INDEX('Production Log'!$A$508:$A$1322,MATCH(A755,'Production Log'!$X$508:$X$1322,0)),)</f>
        <v/>
      </c>
    </row>
    <row r="756">
      <c r="A756" s="0" t="n">
        <v>951920200</v>
      </c>
      <c r="B756" s="0">
        <f>IFERROR(INDEX('Production Log'!$A$508:$A$1322,MATCH(A756,'Production Log'!$X$508:$X$1322,0)),)</f>
        <v/>
      </c>
    </row>
    <row r="757">
      <c r="A757" s="0" t="n">
        <v>951920201</v>
      </c>
      <c r="B757" s="0">
        <f>IFERROR(INDEX('Production Log'!$A$508:$A$1322,MATCH(A757,'Production Log'!$X$508:$X$1322,0)),)</f>
        <v/>
      </c>
    </row>
    <row r="758">
      <c r="A758" s="0" t="n">
        <v>951920202</v>
      </c>
      <c r="B758" s="0">
        <f>IFERROR(INDEX('Production Log'!$A$508:$A$1322,MATCH(A758,'Production Log'!$X$508:$X$1322,0)),)</f>
        <v/>
      </c>
    </row>
    <row r="759">
      <c r="A759" s="0" t="n">
        <v>951920203</v>
      </c>
      <c r="B759" s="0">
        <f>IFERROR(INDEX('Production Log'!$A$508:$A$1322,MATCH(A759,'Production Log'!$X$508:$X$1322,0)),)</f>
        <v/>
      </c>
    </row>
    <row r="760">
      <c r="A760" s="0" t="n">
        <v>951920204</v>
      </c>
      <c r="B760" s="0">
        <f>IFERROR(INDEX('Production Log'!$A$508:$A$1322,MATCH(A760,'Production Log'!$X$508:$X$1322,0)),)</f>
        <v/>
      </c>
    </row>
    <row r="761">
      <c r="A761" s="0" t="n">
        <v>951920205</v>
      </c>
      <c r="B761" s="0">
        <f>IFERROR(INDEX('Production Log'!$A$508:$A$1322,MATCH(A761,'Production Log'!$X$508:$X$1322,0)),)</f>
        <v/>
      </c>
    </row>
    <row r="762">
      <c r="A762" s="0" t="n">
        <v>951920206</v>
      </c>
      <c r="B762" s="0">
        <f>IFERROR(INDEX('Production Log'!$A$508:$A$1322,MATCH(A762,'Production Log'!$X$508:$X$1322,0)),)</f>
        <v/>
      </c>
    </row>
    <row r="763">
      <c r="A763" s="0" t="n">
        <v>951920207</v>
      </c>
      <c r="B763" s="0">
        <f>IFERROR(INDEX('Production Log'!$A$508:$A$1322,MATCH(A763,'Production Log'!$X$508:$X$1322,0)),)</f>
        <v/>
      </c>
    </row>
    <row r="764">
      <c r="A764" s="0" t="n">
        <v>951920208</v>
      </c>
      <c r="B764" s="0">
        <f>IFERROR(INDEX('Production Log'!$A$508:$A$1322,MATCH(A764,'Production Log'!$X$508:$X$1322,0)),)</f>
        <v/>
      </c>
    </row>
    <row r="765">
      <c r="A765" s="0" t="n">
        <v>951920209</v>
      </c>
      <c r="B765" s="0">
        <f>IFERROR(INDEX('Production Log'!$A$508:$A$1322,MATCH(A765,'Production Log'!$X$508:$X$1322,0)),)</f>
        <v/>
      </c>
    </row>
    <row r="766">
      <c r="A766" s="0" t="n">
        <v>951920210</v>
      </c>
      <c r="B766" s="0">
        <f>IFERROR(INDEX('Production Log'!$A$508:$A$1322,MATCH(A766,'Production Log'!$X$508:$X$1322,0)),)</f>
        <v/>
      </c>
    </row>
    <row r="767">
      <c r="A767" s="0" t="n">
        <v>951920211</v>
      </c>
      <c r="B767" s="0">
        <f>IFERROR(INDEX('Production Log'!$A$508:$A$1322,MATCH(A767,'Production Log'!$X$508:$X$1322,0)),)</f>
        <v/>
      </c>
    </row>
    <row r="768">
      <c r="A768" s="0" t="n">
        <v>951920212</v>
      </c>
      <c r="B768" s="0">
        <f>IFERROR(INDEX('Production Log'!$A$508:$A$1322,MATCH(A768,'Production Log'!$X$508:$X$1322,0)),)</f>
        <v/>
      </c>
    </row>
    <row r="769">
      <c r="A769" s="0" t="n">
        <v>951920213</v>
      </c>
      <c r="B769" s="0">
        <f>IFERROR(INDEX('Production Log'!$A$508:$A$1322,MATCH(A769,'Production Log'!$X$508:$X$1322,0)),)</f>
        <v/>
      </c>
    </row>
    <row r="770">
      <c r="A770" s="0" t="n">
        <v>951920214</v>
      </c>
      <c r="B770" s="0">
        <f>IFERROR(INDEX('Production Log'!$A$508:$A$1322,MATCH(A770,'Production Log'!$X$508:$X$1322,0)),)</f>
        <v/>
      </c>
    </row>
    <row r="771">
      <c r="A771" s="0" t="n">
        <v>951920215</v>
      </c>
      <c r="B771" s="0">
        <f>IFERROR(INDEX('Production Log'!$A$508:$A$1322,MATCH(A771,'Production Log'!$X$508:$X$1322,0)),)</f>
        <v/>
      </c>
    </row>
    <row r="772">
      <c r="A772" s="0" t="n">
        <v>951920216</v>
      </c>
      <c r="B772" s="0">
        <f>IFERROR(INDEX('Production Log'!$A$508:$A$1322,MATCH(A772,'Production Log'!$X$508:$X$1322,0)),)</f>
        <v/>
      </c>
    </row>
    <row r="773">
      <c r="A773" s="0" t="n">
        <v>951920217</v>
      </c>
      <c r="B773" s="0">
        <f>IFERROR(INDEX('Production Log'!$A$508:$A$1322,MATCH(A773,'Production Log'!$X$508:$X$1322,0)),)</f>
        <v/>
      </c>
    </row>
    <row r="774">
      <c r="A774" s="0" t="n">
        <v>951920218</v>
      </c>
      <c r="B774" s="0">
        <f>IFERROR(INDEX('Production Log'!$A$508:$A$1322,MATCH(A774,'Production Log'!$X$508:$X$1322,0)),)</f>
        <v/>
      </c>
    </row>
    <row r="775">
      <c r="A775" s="0" t="n">
        <v>951920219</v>
      </c>
      <c r="B775" s="0">
        <f>IFERROR(INDEX('Production Log'!$A$508:$A$1322,MATCH(A775,'Production Log'!$X$508:$X$1322,0)),)</f>
        <v/>
      </c>
    </row>
    <row r="776">
      <c r="A776" s="0" t="n">
        <v>951920220</v>
      </c>
      <c r="B776" s="0">
        <f>IFERROR(INDEX('Production Log'!$A$508:$A$1322,MATCH(A776,'Production Log'!$X$508:$X$1322,0)),)</f>
        <v/>
      </c>
    </row>
    <row r="777">
      <c r="A777" s="0" t="n">
        <v>951920221</v>
      </c>
      <c r="B777" s="0">
        <f>IFERROR(INDEX('Production Log'!$A$508:$A$1322,MATCH(A777,'Production Log'!$X$508:$X$1322,0)),)</f>
        <v/>
      </c>
      <c r="D777" s="0" t="n"/>
    </row>
    <row r="778">
      <c r="A778" s="0" t="n">
        <v>951920222</v>
      </c>
      <c r="B778" s="0">
        <f>IFERROR(INDEX('Production Log'!$A$508:$A$1322,MATCH(A778,'Production Log'!$X$508:$X$1322,0)),)</f>
        <v/>
      </c>
      <c r="D778" s="0" t="n"/>
    </row>
    <row r="779">
      <c r="A779" s="0" t="n">
        <v>951920223</v>
      </c>
      <c r="B779" s="0">
        <f>IFERROR(INDEX('Production Log'!$A$508:$A$1322,MATCH(A779,'Production Log'!$X$508:$X$1322,0)),)</f>
        <v/>
      </c>
    </row>
    <row r="780">
      <c r="A780" s="0" t="n">
        <v>951920224</v>
      </c>
      <c r="B780" s="0">
        <f>IFERROR(INDEX('Production Log'!$A$508:$A$1322,MATCH(A780,'Production Log'!$X$508:$X$1322,0)),)</f>
        <v/>
      </c>
      <c r="D780" s="0" t="n"/>
    </row>
    <row r="781">
      <c r="A781" s="0" t="n">
        <v>951920225</v>
      </c>
      <c r="B781" s="0">
        <f>IFERROR(INDEX('Production Log'!$A$508:$A$1322,MATCH(A781,'Production Log'!$X$508:$X$1322,0)),)</f>
        <v/>
      </c>
    </row>
    <row r="782">
      <c r="A782" s="0" t="n">
        <v>951920226</v>
      </c>
      <c r="B782" s="0">
        <f>IFERROR(INDEX('Production Log'!$A$508:$A$1322,MATCH(A782,'Production Log'!$X$508:$X$1322,0)),)</f>
        <v/>
      </c>
      <c r="D782" s="0" t="n"/>
    </row>
    <row r="783">
      <c r="A783" s="0" t="n">
        <v>951920227</v>
      </c>
      <c r="B783" s="0">
        <f>IFERROR(INDEX('Production Log'!$A$508:$A$1322,MATCH(A783,'Production Log'!$X$508:$X$1322,0)),)</f>
        <v/>
      </c>
      <c r="D783" s="0" t="n"/>
    </row>
    <row r="784">
      <c r="A784" s="0" t="n">
        <v>951920228</v>
      </c>
      <c r="B784" s="0">
        <f>IFERROR(INDEX('Production Log'!$A$508:$A$1322,MATCH(A784,'Production Log'!$X$508:$X$1322,0)),)</f>
        <v/>
      </c>
      <c r="D784" s="0" t="s">
        <v>1320</v>
      </c>
    </row>
    <row r="785">
      <c r="A785" s="0" t="n">
        <v>951920229</v>
      </c>
      <c r="B785" s="0">
        <f>IFERROR(INDEX('Production Log'!$A$508:$A$1322,MATCH(A785,'Production Log'!$X$508:$X$1322,0)),)</f>
        <v/>
      </c>
      <c r="D785" s="0" t="n"/>
    </row>
    <row r="786">
      <c r="A786" s="0" t="n">
        <v>951920230</v>
      </c>
      <c r="B786" s="0">
        <f>IFERROR(INDEX('Production Log'!$A$508:$A$1322,MATCH(A786,'Production Log'!$X$508:$X$1322,0)),)</f>
        <v/>
      </c>
      <c r="D786" s="0" t="n"/>
    </row>
    <row r="787">
      <c r="A787" s="0" t="n">
        <v>951920231</v>
      </c>
      <c r="B787" s="0">
        <f>IFERROR(INDEX('Production Log'!$A$508:$A$1322,MATCH(A787,'Production Log'!$X$508:$X$1322,0)),)</f>
        <v/>
      </c>
      <c r="D787" s="0" t="n"/>
    </row>
    <row r="788">
      <c r="A788" s="0" t="n">
        <v>951920232</v>
      </c>
      <c r="B788" s="0">
        <f>IFERROR(INDEX('Production Log'!$A$508:$A$1322,MATCH(A788,'Production Log'!$X$508:$X$1322,0)),)</f>
        <v/>
      </c>
      <c r="D788" s="0" t="n"/>
    </row>
    <row r="789">
      <c r="A789" s="0" t="n">
        <v>951920233</v>
      </c>
      <c r="B789" s="0">
        <f>IFERROR(INDEX('Production Log'!$A$508:$A$1322,MATCH(A789,'Production Log'!$X$508:$X$1322,0)),)</f>
        <v/>
      </c>
      <c r="D789" s="0" t="n"/>
    </row>
    <row r="790">
      <c r="A790" s="0" t="n">
        <v>951920234</v>
      </c>
      <c r="B790" s="0">
        <f>IFERROR(INDEX('Production Log'!$A$508:$A$1322,MATCH(A790,'Production Log'!$X$508:$X$1322,0)),)</f>
        <v/>
      </c>
      <c r="D790" s="0" t="n"/>
    </row>
    <row r="791">
      <c r="A791" s="0" t="n">
        <v>951920235</v>
      </c>
      <c r="B791" s="0">
        <f>IFERROR(INDEX('Production Log'!$A$508:$A$1322,MATCH(A791,'Production Log'!$X$508:$X$1322,0)),)</f>
        <v/>
      </c>
      <c r="D791" s="0" t="n"/>
    </row>
    <row r="792">
      <c r="A792" s="0" t="n">
        <v>951920236</v>
      </c>
      <c r="B792" s="0">
        <f>IFERROR(INDEX('Production Log'!$A$508:$A$1322,MATCH(A792,'Production Log'!$X$508:$X$1322,0)),)</f>
        <v/>
      </c>
      <c r="D792" s="0" t="n"/>
    </row>
    <row r="793">
      <c r="A793" s="0" t="n">
        <v>951920237</v>
      </c>
      <c r="B793" s="0">
        <f>IFERROR(INDEX('Production Log'!$A$508:$A$1322,MATCH(A793,'Production Log'!$X$508:$X$1322,0)),)</f>
        <v/>
      </c>
      <c r="D793" s="0" t="n"/>
    </row>
    <row r="794">
      <c r="A794" s="0" t="n">
        <v>951920238</v>
      </c>
      <c r="B794" s="0">
        <f>IFERROR(INDEX('Production Log'!$A$508:$A$1322,MATCH(A794,'Production Log'!$X$508:$X$1322,0)),)</f>
        <v/>
      </c>
      <c r="D794" s="0" t="n"/>
    </row>
    <row r="795">
      <c r="A795" s="0" t="n">
        <v>951920239</v>
      </c>
      <c r="B795" s="0">
        <f>IFERROR(INDEX('Production Log'!$A$508:$A$1322,MATCH(A795,'Production Log'!$X$508:$X$1322,0)),)</f>
        <v/>
      </c>
      <c r="D795" s="0" t="n"/>
    </row>
    <row r="796">
      <c r="A796" s="0" t="n">
        <v>951920240</v>
      </c>
      <c r="B796" s="0">
        <f>IFERROR(INDEX('Production Log'!$A$508:$A$1322,MATCH(A796,'Production Log'!$X$508:$X$1322,0)),)</f>
        <v/>
      </c>
      <c r="D796" s="0" t="n"/>
    </row>
    <row r="797">
      <c r="A797" s="0" t="n">
        <v>951920241</v>
      </c>
      <c r="B797" s="0">
        <f>IFERROR(INDEX('Production Log'!$A$508:$A$1322,MATCH(A797,'Production Log'!$X$508:$X$1322,0)),)</f>
        <v/>
      </c>
      <c r="D797" s="0" t="n"/>
    </row>
    <row r="798">
      <c r="A798" s="0" t="n">
        <v>951920242</v>
      </c>
      <c r="B798" s="0">
        <f>IFERROR(INDEX('Production Log'!$A$508:$A$1322,MATCH(A798,'Production Log'!$X$508:$X$1322,0)),)</f>
        <v/>
      </c>
      <c r="D798" s="0" t="n"/>
    </row>
    <row r="799">
      <c r="A799" s="0" t="n">
        <v>951920243</v>
      </c>
      <c r="B799" s="0">
        <f>IFERROR(INDEX('Production Log'!$A$508:$A$1322,MATCH(A799,'Production Log'!$X$508:$X$1322,0)),)</f>
        <v/>
      </c>
      <c r="D799" s="0" t="n"/>
    </row>
    <row r="800">
      <c r="A800" s="0" t="n">
        <v>951920244</v>
      </c>
      <c r="B800" s="0">
        <f>IFERROR(INDEX('Production Log'!$A$508:$A$1322,MATCH(A800,'Production Log'!$X$508:$X$1322,0)),)</f>
        <v/>
      </c>
      <c r="D800" s="0" t="n"/>
    </row>
    <row r="801">
      <c r="A801" s="0" t="n">
        <v>951920245</v>
      </c>
      <c r="B801" s="0">
        <f>IFERROR(INDEX('Production Log'!$A$508:$A$1322,MATCH(A801,'Production Log'!$X$508:$X$1322,0)),)</f>
        <v/>
      </c>
      <c r="D801" s="0" t="n"/>
    </row>
    <row r="802">
      <c r="A802" s="0" t="n">
        <v>951920246</v>
      </c>
      <c r="B802" s="0">
        <f>IFERROR(INDEX('Production Log'!$A$508:$A$1322,MATCH(A802,'Production Log'!$X$508:$X$1322,0)),)</f>
        <v/>
      </c>
      <c r="D802" s="0" t="n"/>
    </row>
    <row r="803">
      <c r="A803" s="0" t="n">
        <v>951920247</v>
      </c>
      <c r="B803" s="0">
        <f>IFERROR(INDEX('Production Log'!$A$508:$A$1322,MATCH(A803,'Production Log'!$X$508:$X$1322,0)),)</f>
        <v/>
      </c>
      <c r="D803" s="0" t="n"/>
    </row>
    <row r="804">
      <c r="A804" s="0" t="n">
        <v>951920248</v>
      </c>
      <c r="B804" s="0">
        <f>IFERROR(INDEX('Production Log'!$A$508:$A$1322,MATCH(A804,'Production Log'!$X$508:$X$1322,0)),)</f>
        <v/>
      </c>
      <c r="D804" s="0" t="n"/>
    </row>
    <row r="805">
      <c r="A805" s="0" t="n">
        <v>951920249</v>
      </c>
      <c r="B805" s="0">
        <f>IFERROR(INDEX('Production Log'!$A$508:$A$1322,MATCH(A805,'Production Log'!$X$508:$X$1322,0)),)</f>
        <v/>
      </c>
      <c r="D805" s="0" t="n"/>
    </row>
    <row r="806">
      <c r="A806" s="0" t="n">
        <v>951920250</v>
      </c>
      <c r="B806" s="0">
        <f>IFERROR(INDEX('Production Log'!$A$508:$A$1322,MATCH(A806,'Production Log'!$X$508:$X$1322,0)),)</f>
        <v/>
      </c>
      <c r="D806" s="0" t="n"/>
    </row>
    <row r="807">
      <c r="A807" s="0" t="n">
        <v>951920251</v>
      </c>
      <c r="B807" s="0">
        <f>IFERROR(INDEX('Production Log'!$A$508:$A$1322,MATCH(A807,'Production Log'!$X$508:$X$1322,0)),)</f>
        <v/>
      </c>
      <c r="D807" s="0" t="n"/>
    </row>
    <row r="808">
      <c r="A808" s="0" t="n">
        <v>951920252</v>
      </c>
      <c r="B808" s="0">
        <f>IFERROR(INDEX('Production Log'!$A$508:$A$1322,MATCH(A808,'Production Log'!$X$508:$X$1322,0)),)</f>
        <v/>
      </c>
      <c r="D808" s="0" t="n"/>
    </row>
    <row r="809">
      <c r="A809" s="0" t="n">
        <v>951920253</v>
      </c>
      <c r="B809" s="0">
        <f>IFERROR(INDEX('Production Log'!$A$508:$A$1322,MATCH(A809,'Production Log'!$X$508:$X$1322,0)),)</f>
        <v/>
      </c>
      <c r="D809" s="0" t="n"/>
    </row>
    <row r="810">
      <c r="A810" s="0" t="n">
        <v>951920254</v>
      </c>
      <c r="B810" s="0">
        <f>IFERROR(INDEX('Production Log'!$A$508:$A$1322,MATCH(A810,'Production Log'!$X$508:$X$1322,0)),)</f>
        <v/>
      </c>
      <c r="D810" s="0" t="n"/>
    </row>
    <row r="811">
      <c r="A811" s="0" t="n">
        <v>951920255</v>
      </c>
      <c r="B811" s="0">
        <f>IFERROR(INDEX('Production Log'!$A$508:$A$1322,MATCH(A811,'Production Log'!$X$508:$X$1322,0)),)</f>
        <v/>
      </c>
      <c r="D811" s="0" t="n"/>
    </row>
    <row r="812">
      <c r="A812" s="0" t="n">
        <v>951920256</v>
      </c>
      <c r="B812" s="0">
        <f>IFERROR(INDEX('Production Log'!$A$508:$A$1322,MATCH(A812,'Production Log'!$X$508:$X$1322,0)),)</f>
        <v/>
      </c>
      <c r="D812" s="0" t="n"/>
    </row>
    <row r="813">
      <c r="A813" s="0" t="n">
        <v>951920257</v>
      </c>
      <c r="B813" s="0">
        <f>IFERROR(INDEX('Production Log'!$A$508:$A$1322,MATCH(A813,'Production Log'!$X$508:$X$1322,0)),)</f>
        <v/>
      </c>
      <c r="D813" s="0" t="n"/>
    </row>
    <row r="814">
      <c r="A814" s="0" t="n">
        <v>951920258</v>
      </c>
      <c r="B814" s="0">
        <f>IFERROR(INDEX('Production Log'!$A$508:$A$1322,MATCH(A814,'Production Log'!$X$508:$X$1322,0)),)</f>
        <v/>
      </c>
      <c r="D814" s="0" t="n"/>
    </row>
    <row r="815">
      <c r="A815" s="0" t="n">
        <v>951920259</v>
      </c>
      <c r="B815" s="0">
        <f>IFERROR(INDEX('Production Log'!$A$508:$A$1322,MATCH(A815,'Production Log'!$X$508:$X$1322,0)),)</f>
        <v/>
      </c>
      <c r="D815" s="0" t="n"/>
    </row>
    <row r="816">
      <c r="A816" s="0" t="n">
        <v>951920260</v>
      </c>
      <c r="B816" s="0">
        <f>IFERROR(INDEX('Production Log'!$A$508:$A$1322,MATCH(A816,'Production Log'!$X$508:$X$1322,0)),)</f>
        <v/>
      </c>
      <c r="D816" s="0" t="n"/>
    </row>
    <row r="817">
      <c r="A817" s="0" t="n">
        <v>951920261</v>
      </c>
      <c r="B817" s="0">
        <f>IFERROR(INDEX('Production Log'!$A$508:$A$1322,MATCH(A817,'Production Log'!$X$508:$X$1322,0)),)</f>
        <v/>
      </c>
      <c r="D817" s="0" t="s">
        <v>1431</v>
      </c>
    </row>
    <row r="818">
      <c r="A818" s="0" t="n">
        <v>951920262</v>
      </c>
      <c r="B818" s="0">
        <f>IFERROR(INDEX('Production Log'!$A$508:$A$1322,MATCH(A818,'Production Log'!$X$508:$X$1322,0)),)</f>
        <v/>
      </c>
      <c r="D818" s="0" t="n"/>
    </row>
    <row r="819">
      <c r="A819" s="0" t="n">
        <v>951920263</v>
      </c>
      <c r="B819" s="0">
        <f>IFERROR(INDEX('Production Log'!$A$508:$A$1322,MATCH(A819,'Production Log'!$X$508:$X$1322,0)),)</f>
        <v/>
      </c>
      <c r="D819" s="0" t="n"/>
    </row>
    <row r="820">
      <c r="A820" s="0" t="n">
        <v>951920264</v>
      </c>
      <c r="B820" s="0">
        <f>IFERROR(INDEX('Production Log'!$A$508:$A$1322,MATCH(A820,'Production Log'!$X$508:$X$1322,0)),)</f>
        <v/>
      </c>
      <c r="D820" s="0" t="n"/>
    </row>
    <row r="821">
      <c r="A821" s="0" t="n">
        <v>951920265</v>
      </c>
      <c r="B821" s="0">
        <f>IFERROR(INDEX('Production Log'!$A$508:$A$1322,MATCH(A821,'Production Log'!$X$508:$X$1322,0)),)</f>
        <v/>
      </c>
      <c r="D821" s="0" t="n"/>
    </row>
    <row r="822">
      <c r="A822" s="0" t="n">
        <v>951920266</v>
      </c>
      <c r="B822" s="0">
        <f>IFERROR(INDEX('Production Log'!$A$508:$A$1322,MATCH(A822,'Production Log'!$X$508:$X$1322,0)),)</f>
        <v/>
      </c>
      <c r="D822" s="0" t="n"/>
    </row>
    <row r="823">
      <c r="A823" s="0" t="n">
        <v>951920267</v>
      </c>
      <c r="B823" s="0">
        <f>IFERROR(INDEX('Production Log'!$A$508:$A$1322,MATCH(A823,'Production Log'!$X$508:$X$1322,0)),)</f>
        <v/>
      </c>
      <c r="D823" s="0" t="n"/>
    </row>
    <row r="824">
      <c r="A824" s="0" t="n">
        <v>951920268</v>
      </c>
      <c r="B824" s="0">
        <f>IFERROR(INDEX('Production Log'!$A$508:$A$1322,MATCH(A824,'Production Log'!$X$508:$X$1322,0)),)</f>
        <v/>
      </c>
      <c r="D824" s="0" t="n"/>
    </row>
    <row r="825">
      <c r="A825" s="0" t="n">
        <v>951920269</v>
      </c>
      <c r="B825" s="0">
        <f>IFERROR(INDEX('Production Log'!$A$508:$A$1322,MATCH(A825,'Production Log'!$X$508:$X$1322,0)),)</f>
        <v/>
      </c>
      <c r="D825" s="0" t="n"/>
    </row>
    <row r="826">
      <c r="A826" s="0" t="n">
        <v>951920270</v>
      </c>
      <c r="B826" s="0">
        <f>IFERROR(INDEX('Production Log'!$A$508:$A$1322,MATCH(A826,'Production Log'!$X$508:$X$1322,0)),)</f>
        <v/>
      </c>
      <c r="D826" s="0" t="n"/>
    </row>
    <row r="827">
      <c r="A827" s="0" t="n">
        <v>951920271</v>
      </c>
      <c r="B827" s="0">
        <f>IFERROR(INDEX('Production Log'!$A$508:$A$1322,MATCH(A827,'Production Log'!$X$508:$X$1322,0)),)</f>
        <v/>
      </c>
      <c r="D827" s="0" t="n"/>
    </row>
    <row r="828">
      <c r="A828" s="0" t="n">
        <v>951920272</v>
      </c>
      <c r="B828" s="0">
        <f>IFERROR(INDEX('Production Log'!$A$508:$A$1322,MATCH(A828,'Production Log'!$X$508:$X$1322,0)),)</f>
        <v/>
      </c>
      <c r="D828" s="0" t="n"/>
    </row>
    <row r="829">
      <c r="A829" s="0" t="n">
        <v>951920273</v>
      </c>
      <c r="B829" s="0">
        <f>IFERROR(INDEX('Production Log'!$A$508:$A$1322,MATCH(A829,'Production Log'!$X$508:$X$1322,0)),)</f>
        <v/>
      </c>
      <c r="D829" s="0" t="n"/>
    </row>
    <row r="830">
      <c r="A830" s="0" t="n">
        <v>951920274</v>
      </c>
      <c r="B830" s="0">
        <f>IFERROR(INDEX('Production Log'!$A$508:$A$1322,MATCH(A830,'Production Log'!$X$508:$X$1322,0)),)</f>
        <v/>
      </c>
      <c r="D830" s="0" t="n"/>
    </row>
    <row r="831">
      <c r="A831" s="0" t="n">
        <v>951920275</v>
      </c>
      <c r="B831" s="0">
        <f>IFERROR(INDEX('Production Log'!$A$508:$A$1322,MATCH(A831,'Production Log'!$X$508:$X$1322,0)),)</f>
        <v/>
      </c>
      <c r="D831" s="0" t="n"/>
    </row>
    <row r="832">
      <c r="A832" s="0" t="n">
        <v>951920276</v>
      </c>
      <c r="B832" s="0">
        <f>IFERROR(INDEX('Production Log'!$A$508:$A$1322,MATCH(A832,'Production Log'!$X$508:$X$1322,0)),)</f>
        <v/>
      </c>
      <c r="D832" s="0" t="n"/>
    </row>
    <row r="833">
      <c r="A833" s="0" t="n">
        <v>951920277</v>
      </c>
      <c r="B833" s="0">
        <f>IFERROR(INDEX('Production Log'!$A$508:$A$1322,MATCH(A833,'Production Log'!$X$508:$X$1322,0)),)</f>
        <v/>
      </c>
      <c r="D833" s="0" t="s">
        <v>1432</v>
      </c>
    </row>
    <row r="834">
      <c r="A834" s="0" t="n">
        <v>951920278</v>
      </c>
      <c r="B834" s="0">
        <f>IFERROR(INDEX('Production Log'!$A$508:$A$1322,MATCH(A834,'Production Log'!$X$508:$X$1322,0)),)</f>
        <v/>
      </c>
      <c r="D834" s="0" t="n"/>
    </row>
    <row r="835">
      <c r="A835" s="0" t="n">
        <v>951920279</v>
      </c>
      <c r="B835" s="0">
        <f>IFERROR(INDEX('Production Log'!$A$508:$A$1322,MATCH(A835,'Production Log'!$X$508:$X$1322,0)),)</f>
        <v/>
      </c>
      <c r="D835" s="0" t="n"/>
    </row>
    <row r="836">
      <c r="A836" s="0" t="n">
        <v>951920280</v>
      </c>
      <c r="B836" s="0">
        <f>IFERROR(INDEX('Production Log'!$A$508:$A$1322,MATCH(A836,'Production Log'!$X$508:$X$1322,0)),)</f>
        <v/>
      </c>
      <c r="D836" s="0" t="n"/>
    </row>
    <row r="837">
      <c r="A837" s="0" t="n">
        <v>951920281</v>
      </c>
      <c r="B837" s="0">
        <f>IFERROR(INDEX('Production Log'!$A$508:$A$1322,MATCH(A837,'Production Log'!$X$508:$X$1322,0)),)</f>
        <v/>
      </c>
    </row>
    <row r="838">
      <c r="A838" s="0" t="n">
        <v>951920282</v>
      </c>
      <c r="B838" s="0">
        <f>IFERROR(INDEX('Production Log'!$A$508:$A$1322,MATCH(A838,'Production Log'!$X$508:$X$1322,0)),)</f>
        <v/>
      </c>
      <c r="D838" s="0" t="n"/>
    </row>
    <row r="839">
      <c r="A839" s="0" t="n">
        <v>951920283</v>
      </c>
      <c r="B839" s="0">
        <f>IFERROR(INDEX('Production Log'!$A$508:$A$1322,MATCH(A839,'Production Log'!$X$508:$X$1322,0)),)</f>
        <v/>
      </c>
      <c r="D839" s="0" t="n"/>
    </row>
    <row r="840">
      <c r="A840" s="0" t="n">
        <v>951920284</v>
      </c>
      <c r="B840" s="0">
        <f>IFERROR(INDEX('Production Log'!$A$508:$A$1322,MATCH(A840,'Production Log'!$X$508:$X$1322,0)),)</f>
        <v/>
      </c>
      <c r="D840" s="0" t="n"/>
    </row>
    <row r="841">
      <c r="A841" s="0" t="n">
        <v>951920285</v>
      </c>
      <c r="B841" s="0">
        <f>IFERROR(INDEX('Production Log'!$A$508:$A$1322,MATCH(A841,'Production Log'!$X$508:$X$1322,0)),)</f>
        <v/>
      </c>
      <c r="D841" s="0" t="n"/>
    </row>
    <row r="842">
      <c r="A842" s="0" t="n">
        <v>951920286</v>
      </c>
      <c r="B842" s="0">
        <f>IFERROR(INDEX('Production Log'!$A$508:$A$1322,MATCH(A842,'Production Log'!$X$508:$X$1322,0)),)</f>
        <v/>
      </c>
      <c r="D842" s="0" t="n"/>
    </row>
    <row r="843">
      <c r="A843" s="0" t="n">
        <v>951920287</v>
      </c>
      <c r="B843" s="0">
        <f>IFERROR(INDEX('Production Log'!$A$508:$A$1322,MATCH(A843,'Production Log'!$X$508:$X$1322,0)),)</f>
        <v/>
      </c>
      <c r="D843" s="0" t="n"/>
    </row>
    <row r="844">
      <c r="A844" s="0" t="n">
        <v>951920288</v>
      </c>
      <c r="B844" s="0">
        <f>IFERROR(INDEX('Production Log'!$A$508:$A$1322,MATCH(A844,'Production Log'!$X$508:$X$1322,0)),)</f>
        <v/>
      </c>
      <c r="D844" s="0" t="n"/>
    </row>
    <row r="845">
      <c r="A845" s="0" t="n">
        <v>951920289</v>
      </c>
      <c r="B845" s="0">
        <f>IFERROR(INDEX('Production Log'!$A$508:$A$1322,MATCH(A845,'Production Log'!$X$508:$X$1322,0)),)</f>
        <v/>
      </c>
      <c r="D845" s="0" t="n"/>
    </row>
    <row r="846">
      <c r="A846" s="0" t="n">
        <v>951920290</v>
      </c>
      <c r="B846" s="0">
        <f>IFERROR(INDEX('Production Log'!$A$508:$A$1322,MATCH(A846,'Production Log'!$X$508:$X$1322,0)),)</f>
        <v/>
      </c>
      <c r="D846" s="0" t="n"/>
    </row>
    <row r="847">
      <c r="A847" s="0" t="n">
        <v>951920291</v>
      </c>
      <c r="B847" s="0">
        <f>IFERROR(INDEX('Production Log'!$A$508:$A$1322,MATCH(A847,'Production Log'!$X$508:$X$1322,0)),)</f>
        <v/>
      </c>
      <c r="D847" s="0" t="n"/>
    </row>
    <row r="848">
      <c r="A848" s="0" t="n">
        <v>951920292</v>
      </c>
      <c r="B848" s="0">
        <f>IFERROR(INDEX('Production Log'!$A$508:$A$1322,MATCH(A848,'Production Log'!$X$508:$X$1322,0)),)</f>
        <v/>
      </c>
      <c r="D848" s="0" t="n"/>
    </row>
    <row r="849">
      <c r="A849" s="0" t="n">
        <v>951920293</v>
      </c>
      <c r="B849" s="0">
        <f>IFERROR(INDEX('Production Log'!$A$508:$A$1322,MATCH(A849,'Production Log'!$X$508:$X$1322,0)),)</f>
        <v/>
      </c>
      <c r="D849" s="0" t="n"/>
    </row>
    <row r="850">
      <c r="A850" s="0" t="n">
        <v>951920294</v>
      </c>
      <c r="B850" s="0">
        <f>IFERROR(INDEX('Production Log'!$A$508:$A$1322,MATCH(A850,'Production Log'!$X$508:$X$1322,0)),)</f>
        <v/>
      </c>
      <c r="D850" s="0" t="s">
        <v>1433</v>
      </c>
      <c r="E850" s="0" t="s">
        <v>1434</v>
      </c>
      <c r="F850" s="0" t="s">
        <v>1435</v>
      </c>
    </row>
    <row r="851">
      <c r="A851" s="0" t="n">
        <v>951920295</v>
      </c>
      <c r="B851" s="0">
        <f>IFERROR(INDEX('Production Log'!$A$508:$A$1322,MATCH(A851,'Production Log'!$X$508:$X$1322,0)),)</f>
        <v/>
      </c>
      <c r="D851" s="0" t="n"/>
    </row>
    <row r="852">
      <c r="A852" s="0" t="n">
        <v>951920296</v>
      </c>
      <c r="B852" s="0">
        <f>IFERROR(INDEX('Production Log'!$A$508:$A$1322,MATCH(A852,'Production Log'!$X$508:$X$1322,0)),)</f>
        <v/>
      </c>
      <c r="D852" s="0" t="n"/>
    </row>
    <row r="853">
      <c r="A853" s="0" t="n">
        <v>951920297</v>
      </c>
      <c r="B853" s="0">
        <f>IFERROR(INDEX('Production Log'!$A$508:$A$1322,MATCH(A853,'Production Log'!$X$508:$X$1322,0)),)</f>
        <v/>
      </c>
      <c r="D853" s="0" t="n"/>
    </row>
    <row r="854">
      <c r="A854" s="0" t="n">
        <v>951920298</v>
      </c>
      <c r="B854" s="0">
        <f>IFERROR(INDEX('Production Log'!$A$508:$A$1322,MATCH(A854,'Production Log'!$X$508:$X$1322,0)),)</f>
        <v/>
      </c>
      <c r="D854" s="0" t="n"/>
    </row>
    <row r="855">
      <c r="A855" s="0" t="n">
        <v>951920299</v>
      </c>
      <c r="B855" s="0">
        <f>IFERROR(INDEX('Production Log'!$A$508:$A$1322,MATCH(A855,'Production Log'!$X$508:$X$1322,0)),)</f>
        <v/>
      </c>
      <c r="D855" s="0" t="n"/>
    </row>
    <row r="856">
      <c r="A856" s="0" t="n">
        <v>951920300</v>
      </c>
      <c r="B856" s="0">
        <f>IFERROR(INDEX('Production Log'!$A$508:$A$1322,MATCH(A856,'Production Log'!$X$508:$X$1322,0)),)</f>
        <v/>
      </c>
      <c r="D856" s="0" t="n"/>
    </row>
    <row r="857">
      <c r="A857" s="0" t="n">
        <v>951920301</v>
      </c>
      <c r="B857" s="0">
        <f>IFERROR(INDEX('Production Log'!$A$508:$A$1322,MATCH(A857,'Production Log'!$X$508:$X$1322,0)),)</f>
        <v/>
      </c>
      <c r="D857" s="0" t="s">
        <v>1193</v>
      </c>
    </row>
    <row r="858">
      <c r="A858" s="0" t="n">
        <v>951920302</v>
      </c>
      <c r="B858" s="0">
        <f>IFERROR(INDEX('Production Log'!$A$508:$A$1322,MATCH(A858,'Production Log'!$X$508:$X$1322,0)),)</f>
        <v/>
      </c>
      <c r="D858" s="0" t="n"/>
    </row>
    <row r="859">
      <c r="A859" s="0" t="n">
        <v>951920303</v>
      </c>
      <c r="B859" s="0">
        <f>IFERROR(INDEX('Production Log'!$A$508:$A$1322,MATCH(A859,'Production Log'!$X$508:$X$1322,0)),)</f>
        <v/>
      </c>
      <c r="D859" s="0" t="s">
        <v>1436</v>
      </c>
    </row>
    <row r="860">
      <c r="A860" s="0" t="n">
        <v>951920304</v>
      </c>
      <c r="B860" s="0">
        <f>IFERROR(INDEX('Production Log'!$A$508:$A$1322,MATCH(A860,'Production Log'!$X$508:$X$1322,0)),)</f>
        <v/>
      </c>
      <c r="D860" s="0" t="n"/>
    </row>
    <row r="861">
      <c r="A861" s="0" t="n">
        <v>951920305</v>
      </c>
      <c r="B861" s="0">
        <f>IFERROR(INDEX('Production Log'!$A$508:$A$1322,MATCH(A861,'Production Log'!$X$508:$X$1322,0)),)</f>
        <v/>
      </c>
      <c r="D861" s="0" t="n"/>
    </row>
    <row r="862">
      <c r="A862" s="0" t="n">
        <v>951920306</v>
      </c>
      <c r="B862" s="0">
        <f>IFERROR(INDEX('Production Log'!$A$508:$A$1322,MATCH(A862,'Production Log'!$X$508:$X$1322,0)),)</f>
        <v/>
      </c>
      <c r="D862" s="0" t="n"/>
    </row>
    <row r="863">
      <c r="A863" s="0" t="n">
        <v>951920307</v>
      </c>
      <c r="B863" s="0">
        <f>IFERROR(INDEX('Production Log'!$A$508:$A$1322,MATCH(A863,'Production Log'!$X$508:$X$1322,0)),)</f>
        <v/>
      </c>
      <c r="D863" s="0" t="n"/>
    </row>
    <row r="864">
      <c r="A864" s="0" t="n">
        <v>951920308</v>
      </c>
      <c r="B864" s="0">
        <f>IFERROR(INDEX('Production Log'!$A$508:$A$1322,MATCH(A864,'Production Log'!$X$508:$X$1322,0)),)</f>
        <v/>
      </c>
      <c r="D864" s="0" t="n"/>
    </row>
    <row r="865">
      <c r="A865" s="0" t="n">
        <v>951920309</v>
      </c>
      <c r="B865" s="0">
        <f>IFERROR(INDEX('Production Log'!$A$508:$A$1322,MATCH(A865,'Production Log'!$X$508:$X$1322,0)),)</f>
        <v/>
      </c>
    </row>
    <row r="866">
      <c r="A866" s="0" t="n">
        <v>951920310</v>
      </c>
      <c r="B866" s="0">
        <f>IFERROR(INDEX('Production Log'!$A$508:$A$1322,MATCH(A866,'Production Log'!$X$508:$X$1322,0)),)</f>
        <v/>
      </c>
      <c r="C866" s="0" t="n"/>
      <c r="D866" s="0" t="n"/>
    </row>
    <row r="867">
      <c r="A867" s="0" t="n">
        <v>951920311</v>
      </c>
      <c r="B867" s="0">
        <f>IFERROR(INDEX('Production Log'!$A$508:$A$1322,MATCH(A867,'Production Log'!$X$508:$X$1322,0)),)</f>
        <v/>
      </c>
      <c r="D867" s="0" t="n"/>
    </row>
    <row r="868">
      <c r="A868" s="0" t="n">
        <v>951920312</v>
      </c>
      <c r="B868" s="0">
        <f>IFERROR(INDEX('Production Log'!$A$508:$A$1322,MATCH(A868,'Production Log'!$X$508:$X$1322,0)),)</f>
        <v/>
      </c>
      <c r="D868" s="0" t="n"/>
    </row>
    <row r="869">
      <c r="A869" s="0" t="n">
        <v>951920313</v>
      </c>
      <c r="B869" s="0">
        <f>IFERROR(INDEX('Production Log'!$A$508:$A$1322,MATCH(A869,'Production Log'!$X$508:$X$1322,0)),)</f>
        <v/>
      </c>
      <c r="D869" s="0" t="n"/>
    </row>
    <row r="870">
      <c r="A870" s="0" t="n">
        <v>951920314</v>
      </c>
      <c r="B870" s="0">
        <f>IFERROR(INDEX('Production Log'!$A$508:$A$1322,MATCH(A870,'Production Log'!$X$508:$X$1322,0)),)</f>
        <v/>
      </c>
      <c r="D870" s="0" t="n"/>
    </row>
    <row r="871">
      <c r="A871" s="0" t="n">
        <v>951920315</v>
      </c>
      <c r="B871" s="0">
        <f>IFERROR(INDEX('Production Log'!$A$508:$A$1322,MATCH(A871,'Production Log'!$X$508:$X$1322,0)),)</f>
        <v/>
      </c>
      <c r="D871" s="0" t="n"/>
    </row>
    <row r="872">
      <c r="A872" s="0" t="n">
        <v>951920316</v>
      </c>
      <c r="B872" s="0">
        <f>IFERROR(INDEX('Production Log'!$A$508:$A$1322,MATCH(A872,'Production Log'!$X$508:$X$1322,0)),)</f>
        <v/>
      </c>
    </row>
    <row r="873">
      <c r="A873" s="0" t="n">
        <v>951920317</v>
      </c>
      <c r="B873" s="0">
        <f>IFERROR(INDEX('Production Log'!$A$508:$A$1322,MATCH(A873,'Production Log'!$X$508:$X$1322,0)),)</f>
        <v/>
      </c>
    </row>
    <row r="874">
      <c r="A874" s="0" t="n">
        <v>951920318</v>
      </c>
      <c r="B874" s="0">
        <f>IFERROR(INDEX('Production Log'!$A$508:$A$1322,MATCH(A874,'Production Log'!$X$508:$X$1322,0)),)</f>
        <v/>
      </c>
      <c r="D874" s="0" t="n"/>
    </row>
    <row r="875">
      <c r="A875" s="0" t="n">
        <v>951920319</v>
      </c>
      <c r="B875" s="0">
        <f>IFERROR(INDEX('Production Log'!$A$508:$A$1322,MATCH(A875,'Production Log'!$X$508:$X$1322,0)),)</f>
        <v/>
      </c>
    </row>
    <row r="876">
      <c r="A876" s="0" t="n">
        <v>951920320</v>
      </c>
      <c r="B876" s="0">
        <f>IFERROR(INDEX('Production Log'!$A$508:$A$1322,MATCH(A876,'Production Log'!$X$508:$X$1322,0)),)</f>
        <v/>
      </c>
      <c r="D876" s="0" t="n"/>
    </row>
    <row r="877">
      <c r="A877" s="0" t="n">
        <v>951920321</v>
      </c>
      <c r="B877" s="0">
        <f>IFERROR(INDEX('Production Log'!$A$508:$A$1322,MATCH(A877,'Production Log'!$X$508:$X$1322,0)),)</f>
        <v/>
      </c>
      <c r="D877" s="0" t="n"/>
    </row>
    <row r="878">
      <c r="A878" s="0" t="n">
        <v>951920322</v>
      </c>
      <c r="B878" s="0">
        <f>IFERROR(INDEX('Production Log'!$A$508:$A$1322,MATCH(A878,'Production Log'!$X$508:$X$1322,0)),)</f>
        <v/>
      </c>
    </row>
    <row r="879">
      <c r="A879" s="0" t="n">
        <v>951920323</v>
      </c>
      <c r="B879" s="0">
        <f>IFERROR(INDEX('Production Log'!$A$508:$A$1322,MATCH(A879,'Production Log'!$X$508:$X$1322,0)),)</f>
        <v/>
      </c>
      <c r="D879" s="0" t="n"/>
    </row>
    <row r="880">
      <c r="A880" s="0" t="n">
        <v>951920324</v>
      </c>
      <c r="B880" s="0">
        <f>IFERROR(INDEX('Production Log'!$A$508:$A$1322,MATCH(A880,'Production Log'!$X$508:$X$1322,0)),)</f>
        <v/>
      </c>
      <c r="D880" s="0" t="n"/>
    </row>
    <row r="881">
      <c r="A881" s="0" t="n">
        <v>951920325</v>
      </c>
      <c r="B881" s="0">
        <f>IFERROR(INDEX('Production Log'!$A$508:$A$1322,MATCH(A881,'Production Log'!$X$508:$X$1322,0)),)</f>
        <v/>
      </c>
      <c r="D881" s="0" t="n"/>
    </row>
    <row r="882">
      <c r="A882" s="0" t="n">
        <v>951920326</v>
      </c>
      <c r="B882" s="0">
        <f>IFERROR(INDEX('Production Log'!$A$508:$A$1322,MATCH(A882,'Production Log'!$X$508:$X$1322,0)),)</f>
        <v/>
      </c>
      <c r="D882" s="0" t="n"/>
    </row>
    <row r="883">
      <c r="A883" s="0" t="n">
        <v>951920327</v>
      </c>
      <c r="B883" s="0">
        <f>IFERROR(INDEX('Production Log'!$A$508:$A$1322,MATCH(A883,'Production Log'!$X$508:$X$1322,0)),)</f>
        <v/>
      </c>
      <c r="D883" s="0" t="n"/>
    </row>
    <row r="884">
      <c r="A884" s="0" t="n">
        <v>951920328</v>
      </c>
      <c r="B884" s="0">
        <f>IFERROR(INDEX('Production Log'!$A$508:$A$1322,MATCH(A884,'Production Log'!$X$508:$X$1322,0)),)</f>
        <v/>
      </c>
    </row>
    <row r="885">
      <c r="A885" s="0" t="n">
        <v>951920329</v>
      </c>
      <c r="B885" s="0">
        <f>IFERROR(INDEX('Production Log'!$A$508:$A$1322,MATCH(A885,'Production Log'!$X$508:$X$1322,0)),)</f>
        <v/>
      </c>
    </row>
    <row r="886">
      <c r="A886" s="0" t="n">
        <v>951920330</v>
      </c>
      <c r="B886" s="0">
        <f>IFERROR(INDEX('Production Log'!$A$508:$A$1322,MATCH(A886,'Production Log'!$X$508:$X$1322,0)),)</f>
        <v/>
      </c>
      <c r="D886" s="0" t="n"/>
    </row>
    <row r="887">
      <c r="A887" s="0" t="n">
        <v>951920331</v>
      </c>
      <c r="B887" s="0">
        <f>IFERROR(INDEX('Production Log'!$A$508:$A$1322,MATCH(A887,'Production Log'!$X$508:$X$1322,0)),)</f>
        <v/>
      </c>
    </row>
    <row r="888">
      <c r="A888" s="0" t="n">
        <v>951920332</v>
      </c>
      <c r="B888" s="0">
        <f>IFERROR(INDEX('Production Log'!$A$508:$A$1322,MATCH(A888,'Production Log'!$X$508:$X$1322,0)),)</f>
        <v/>
      </c>
      <c r="D888" s="0" t="n"/>
    </row>
    <row r="889">
      <c r="A889" s="0" t="n">
        <v>951920333</v>
      </c>
      <c r="B889" s="0">
        <f>IFERROR(INDEX('Production Log'!$A$508:$A$1322,MATCH(A889,'Production Log'!$X$508:$X$1322,0)),)</f>
        <v/>
      </c>
    </row>
    <row r="890">
      <c r="A890" s="0" t="n">
        <v>951920334</v>
      </c>
      <c r="B890" s="0">
        <f>IFERROR(INDEX('Production Log'!$A$508:$A$1322,MATCH(A890,'Production Log'!$X$508:$X$1322,0)),)</f>
        <v/>
      </c>
      <c r="D890" s="0" t="n"/>
    </row>
    <row r="891">
      <c r="A891" s="0" t="n">
        <v>951920335</v>
      </c>
      <c r="B891" s="0">
        <f>IFERROR(INDEX('Production Log'!$A$508:$A$1322,MATCH(A891,'Production Log'!$X$508:$X$1322,0)),)</f>
        <v/>
      </c>
    </row>
    <row r="892">
      <c r="A892" s="0" t="n">
        <v>951920336</v>
      </c>
      <c r="B892" s="0">
        <f>IFERROR(INDEX('Production Log'!$A$508:$A$1322,MATCH(A892,'Production Log'!$X$508:$X$1322,0)),)</f>
        <v/>
      </c>
      <c r="D892" s="0" t="n"/>
    </row>
    <row r="893">
      <c r="A893" s="0" t="n">
        <v>951920337</v>
      </c>
      <c r="B893" s="0">
        <f>IFERROR(INDEX('Production Log'!$A$508:$A$1322,MATCH(A893,'Production Log'!$X$508:$X$1322,0)),)</f>
        <v/>
      </c>
    </row>
    <row r="894">
      <c r="A894" s="0" t="n">
        <v>951920338</v>
      </c>
      <c r="B894" s="0">
        <f>IFERROR(INDEX('Production Log'!$A$508:$A$1322,MATCH(A894,'Production Log'!$X$508:$X$1322,0)),)</f>
        <v/>
      </c>
    </row>
    <row r="895">
      <c r="A895" s="0" t="n">
        <v>951920339</v>
      </c>
      <c r="B895" s="0">
        <f>IFERROR(INDEX('Production Log'!$A$508:$A$1322,MATCH(A895,'Production Log'!$X$508:$X$1322,0)),)</f>
        <v/>
      </c>
    </row>
    <row r="896">
      <c r="A896" s="0" t="n">
        <v>951920340</v>
      </c>
      <c r="B896" s="0">
        <f>IFERROR(INDEX('Production Log'!$A$508:$A$1322,MATCH(A896,'Production Log'!$X$508:$X$1322,0)),)</f>
        <v/>
      </c>
    </row>
    <row r="897">
      <c r="A897" s="0" t="n">
        <v>951920341</v>
      </c>
      <c r="B897" s="0">
        <f>IFERROR(INDEX('Production Log'!$A$508:$A$1322,MATCH(A897,'Production Log'!$X$508:$X$1322,0)),)</f>
        <v/>
      </c>
      <c r="D897" s="0" t="n"/>
    </row>
    <row r="898">
      <c r="A898" s="0" t="n">
        <v>951920342</v>
      </c>
      <c r="B898" s="0">
        <f>IFERROR(INDEX('Production Log'!$A$508:$A$1322,MATCH(A898,'Production Log'!$X$508:$X$1322,0)),)</f>
        <v/>
      </c>
    </row>
    <row r="899">
      <c r="A899" s="0" t="n">
        <v>951920343</v>
      </c>
      <c r="B899" s="0">
        <f>IFERROR(INDEX('Production Log'!$A$508:$A$1322,MATCH(A899,'Production Log'!$X$508:$X$1322,0)),)</f>
        <v/>
      </c>
    </row>
    <row r="900">
      <c r="A900" s="0" t="n">
        <v>951920344</v>
      </c>
      <c r="B900" s="0">
        <f>IFERROR(INDEX('Production Log'!$A$508:$A$1322,MATCH(A900,'Production Log'!$X$508:$X$1322,0)),)</f>
        <v/>
      </c>
    </row>
    <row r="901">
      <c r="A901" s="0" t="n">
        <v>951920345</v>
      </c>
      <c r="B901" s="0">
        <f>IFERROR(INDEX('Production Log'!$A$508:$A$1322,MATCH(A901,'Production Log'!$X$508:$X$1322,0)),)</f>
        <v/>
      </c>
    </row>
    <row r="902">
      <c r="A902" s="0" t="n">
        <v>951920346</v>
      </c>
      <c r="B902" s="0">
        <f>IFERROR(INDEX('Production Log'!$A$508:$A$1322,MATCH(A902,'Production Log'!$X$508:$X$1322,0)),)</f>
        <v/>
      </c>
      <c r="D902" s="0" t="n"/>
    </row>
    <row r="903">
      <c r="A903" s="0" t="n">
        <v>951920347</v>
      </c>
      <c r="B903" s="0">
        <f>IFERROR(INDEX('Production Log'!$A$508:$A$1322,MATCH(A903,'Production Log'!$X$508:$X$1322,0)),)</f>
        <v/>
      </c>
    </row>
    <row r="904">
      <c r="A904" s="0" t="n">
        <v>951920348</v>
      </c>
      <c r="B904" s="0">
        <f>IFERROR(INDEX('Production Log'!$A$508:$A$1322,MATCH(A904,'Production Log'!$X$508:$X$1322,0)),)</f>
        <v/>
      </c>
      <c r="D904" s="0" t="n"/>
    </row>
    <row r="905">
      <c r="A905" s="0" t="n">
        <v>951920349</v>
      </c>
      <c r="B905" s="0">
        <f>IFERROR(INDEX('Production Log'!$A$508:$A$1322,MATCH(A905,'Production Log'!$X$508:$X$1322,0)),)</f>
        <v/>
      </c>
      <c r="D905" s="0" t="n"/>
    </row>
    <row r="906">
      <c r="A906" s="0" t="n">
        <v>951920350</v>
      </c>
      <c r="B906" s="0">
        <f>IFERROR(INDEX('Production Log'!$A$508:$A$1322,MATCH(A906,'Production Log'!$X$508:$X$1322,0)),)</f>
        <v/>
      </c>
    </row>
    <row r="907">
      <c r="A907" s="0" t="n">
        <v>951920351</v>
      </c>
      <c r="B907" s="0">
        <f>IFERROR(INDEX('Production Log'!$A$508:$A$1322,MATCH(A907,'Production Log'!$X$508:$X$1322,0)),)</f>
        <v/>
      </c>
    </row>
    <row r="908">
      <c r="A908" s="0" t="n">
        <v>951920352</v>
      </c>
      <c r="B908" s="0">
        <f>IFERROR(INDEX('Production Log'!$A$508:$A$1322,MATCH(A908,'Production Log'!$X$508:$X$1322,0)),)</f>
        <v/>
      </c>
      <c r="D908" s="0" t="n"/>
    </row>
    <row r="909">
      <c r="A909" s="0" t="n">
        <v>951920353</v>
      </c>
      <c r="B909" s="0">
        <f>IFERROR(INDEX('Production Log'!$A$508:$A$1322,MATCH(A909,'Production Log'!$X$508:$X$1322,0)),)</f>
        <v/>
      </c>
    </row>
    <row r="910">
      <c r="A910" s="0" t="n">
        <v>951920354</v>
      </c>
      <c r="B910" s="0">
        <f>IFERROR(INDEX('Production Log'!$A$508:$A$1322,MATCH(A910,'Production Log'!$X$508:$X$1322,0)),)</f>
        <v/>
      </c>
    </row>
    <row r="911">
      <c r="A911" s="0" t="n">
        <v>951920355</v>
      </c>
      <c r="B911" s="0">
        <f>IFERROR(INDEX('Production Log'!$A$508:$A$1322,MATCH(A911,'Production Log'!$X$508:$X$1322,0)),)</f>
        <v/>
      </c>
      <c r="D911" s="0" t="s">
        <v>1320</v>
      </c>
    </row>
    <row r="912">
      <c r="A912" s="0" t="n">
        <v>951920356</v>
      </c>
      <c r="B912" s="0">
        <f>IFERROR(INDEX('Production Log'!$A$508:$A$1322,MATCH(A912,'Production Log'!$X$508:$X$1322,0)),)</f>
        <v/>
      </c>
      <c r="D912" s="0" t="n"/>
    </row>
    <row r="913">
      <c r="A913" s="0" t="n">
        <v>951920357</v>
      </c>
      <c r="B913" s="0">
        <f>IFERROR(INDEX('Production Log'!$A$508:$A$1322,MATCH(A913,'Production Log'!$X$508:$X$1322,0)),)</f>
        <v/>
      </c>
    </row>
    <row r="914">
      <c r="A914" s="0" t="n">
        <v>951920358</v>
      </c>
      <c r="B914" s="0">
        <f>IFERROR(INDEX('Production Log'!$A$508:$A$1322,MATCH(A914,'Production Log'!$X$508:$X$1322,0)),)</f>
        <v/>
      </c>
    </row>
    <row r="915">
      <c r="A915" s="0" t="n">
        <v>951920359</v>
      </c>
      <c r="B915" s="0">
        <f>IFERROR(INDEX('Production Log'!$A$508:$A$1322,MATCH(A915,'Production Log'!$X$508:$X$1322,0)),)</f>
        <v/>
      </c>
      <c r="D915" s="0" t="n"/>
    </row>
    <row r="916">
      <c r="A916" s="0" t="n">
        <v>951920360</v>
      </c>
      <c r="B916" s="0">
        <f>IFERROR(INDEX('Production Log'!$A$508:$A$1322,MATCH(A916,'Production Log'!$X$508:$X$1322,0)),)</f>
        <v/>
      </c>
    </row>
    <row r="917">
      <c r="A917" s="0" t="n">
        <v>951920361</v>
      </c>
      <c r="B917" s="0">
        <f>IFERROR(INDEX('Production Log'!$A$508:$A$1322,MATCH(A917,'Production Log'!$X$508:$X$1322,0)),)</f>
        <v/>
      </c>
    </row>
    <row r="918">
      <c r="A918" s="0" t="n">
        <v>951920362</v>
      </c>
      <c r="B918" s="0">
        <f>IFERROR(INDEX('Production Log'!$A$508:$A$1322,MATCH(A918,'Production Log'!$X$508:$X$1322,0)),)</f>
        <v/>
      </c>
    </row>
    <row r="919">
      <c r="A919" s="0" t="n">
        <v>951920363</v>
      </c>
      <c r="B919" s="0">
        <f>IFERROR(INDEX('Production Log'!$A$508:$A$1322,MATCH(A919,'Production Log'!$X$508:$X$1322,0)),)</f>
        <v/>
      </c>
    </row>
    <row r="920">
      <c r="A920" s="0" t="n">
        <v>951920364</v>
      </c>
      <c r="B920" s="0">
        <f>IFERROR(INDEX('Production Log'!$A$508:$A$1322,MATCH(A920,'Production Log'!$X$508:$X$1322,0)),)</f>
        <v/>
      </c>
    </row>
    <row r="921">
      <c r="A921" s="0" t="n">
        <v>951920365</v>
      </c>
      <c r="B921" s="0">
        <f>IFERROR(INDEX('Production Log'!$A$508:$A$1322,MATCH(A921,'Production Log'!$X$508:$X$1322,0)),)</f>
        <v/>
      </c>
    </row>
    <row r="922">
      <c r="A922" s="0" t="n">
        <v>951920366</v>
      </c>
      <c r="B922" s="0">
        <f>IFERROR(INDEX('Production Log'!$A$508:$A$1322,MATCH(A922,'Production Log'!$X$508:$X$1322,0)),)</f>
        <v/>
      </c>
    </row>
    <row r="923">
      <c r="A923" s="0" t="n">
        <v>951920367</v>
      </c>
      <c r="B923" s="0">
        <f>IFERROR(INDEX('Production Log'!$A$508:$A$1322,MATCH(A923,'Production Log'!$X$508:$X$1322,0)),)</f>
        <v/>
      </c>
    </row>
    <row r="924">
      <c r="A924" s="0" t="n">
        <v>951920368</v>
      </c>
      <c r="B924" s="0">
        <f>IFERROR(INDEX('Production Log'!$A$508:$A$1322,MATCH(A924,'Production Log'!$X$508:$X$1322,0)),)</f>
        <v/>
      </c>
    </row>
    <row r="925">
      <c r="A925" s="0" t="n">
        <v>951920369</v>
      </c>
      <c r="B925" s="0">
        <f>IFERROR(INDEX('Production Log'!$A$508:$A$1322,MATCH(A925,'Production Log'!$X$508:$X$1322,0)),)</f>
        <v/>
      </c>
    </row>
    <row r="926">
      <c r="A926" s="0" t="n">
        <v>951920370</v>
      </c>
      <c r="B926" s="0">
        <f>IFERROR(INDEX('Production Log'!$A$508:$A$1322,MATCH(A926,'Production Log'!$X$508:$X$1322,0)),)</f>
        <v/>
      </c>
    </row>
    <row r="927">
      <c r="A927" s="0" t="n">
        <v>951920371</v>
      </c>
      <c r="B927" s="0">
        <f>IFERROR(INDEX('Production Log'!$A$508:$A$1322,MATCH(A927,'Production Log'!$X$508:$X$1322,0)),)</f>
        <v/>
      </c>
    </row>
    <row r="928">
      <c r="A928" s="0" t="n">
        <v>951920372</v>
      </c>
      <c r="B928" s="0">
        <f>IFERROR(INDEX('Production Log'!$A$508:$A$1322,MATCH(A928,'Production Log'!$X$508:$X$1322,0)),)</f>
        <v/>
      </c>
      <c r="C928" s="0">
        <f>IFERROR(INDEX('Production Log'!$A$508:$A$1322,MATCH(B928,'Production Log'!$X$508:$X$1322,0)),)</f>
        <v/>
      </c>
    </row>
    <row r="929">
      <c r="A929" s="0" t="n">
        <v>951920373</v>
      </c>
      <c r="B929" s="0">
        <f>IFERROR(INDEX('Production Log'!$A$508:$A$1322,MATCH(A929,'Production Log'!$X$508:$X$1322,0)),)</f>
        <v/>
      </c>
    </row>
    <row r="930">
      <c r="A930" s="0" t="n">
        <v>951920374</v>
      </c>
      <c r="B930" s="0">
        <f>IFERROR(INDEX('Production Log'!$A$508:$A$1322,MATCH(A930,'Production Log'!$X$508:$X$1322,0)),)</f>
        <v/>
      </c>
    </row>
    <row r="931">
      <c r="A931" s="0" t="n">
        <v>951920375</v>
      </c>
      <c r="B931" s="0">
        <f>IFERROR(INDEX('Production Log'!$A$508:$A$1322,MATCH(A931,'Production Log'!$X$508:$X$1322,0)),)</f>
        <v/>
      </c>
    </row>
    <row r="932">
      <c r="A932" s="0" t="n">
        <v>951920376</v>
      </c>
      <c r="B932" s="0">
        <f>IFERROR(INDEX('Production Log'!$A$508:$A$1322,MATCH(A932,'Production Log'!$X$508:$X$1322,0)),)</f>
        <v/>
      </c>
    </row>
    <row r="933">
      <c r="A933" s="0" t="n">
        <v>951920377</v>
      </c>
      <c r="B933" s="0">
        <f>IFERROR(INDEX('Production Log'!$A$508:$A$1322,MATCH(A933,'Production Log'!$X$508:$X$1322,0)),)</f>
        <v/>
      </c>
    </row>
    <row r="934">
      <c r="A934" s="0" t="n">
        <v>951920378</v>
      </c>
      <c r="B934" s="0">
        <f>IFERROR(INDEX('Production Log'!$A$508:$A$1322,MATCH(A934,'Production Log'!$X$508:$X$1322,0)),)</f>
        <v/>
      </c>
    </row>
    <row r="935">
      <c r="A935" s="0" t="n">
        <v>951920379</v>
      </c>
      <c r="B935" s="0">
        <f>IFERROR(INDEX('Production Log'!$A$508:$A$1322,MATCH(A935,'Production Log'!$X$508:$X$1322,0)),)</f>
        <v/>
      </c>
    </row>
    <row r="936">
      <c r="A936" s="0" t="n">
        <v>951920380</v>
      </c>
      <c r="B936" s="0">
        <f>IFERROR(INDEX('Production Log'!$A$508:$A$1322,MATCH(A936,'Production Log'!$X$508:$X$1322,0)),)</f>
        <v/>
      </c>
    </row>
    <row r="937">
      <c r="A937" s="0" t="n">
        <v>951920381</v>
      </c>
      <c r="B937" s="0">
        <f>IFERROR(INDEX('Production Log'!$A$508:$A$1322,MATCH(A937,'Production Log'!$X$508:$X$1322,0)),)</f>
        <v/>
      </c>
    </row>
    <row r="938">
      <c r="A938" s="0" t="n">
        <v>951920382</v>
      </c>
      <c r="B938" s="0">
        <f>IFERROR(INDEX('Production Log'!$A$508:$A$1322,MATCH(A938,'Production Log'!$X$508:$X$1322,0)),)</f>
        <v/>
      </c>
    </row>
    <row r="939">
      <c r="A939" s="0" t="n">
        <v>951920383</v>
      </c>
      <c r="B939" s="0">
        <f>IFERROR(INDEX('Production Log'!$A$508:$A$1322,MATCH(A939,'Production Log'!$X$508:$X$1322,0)),)</f>
        <v/>
      </c>
    </row>
    <row r="940">
      <c r="A940" s="0" t="n">
        <v>951920384</v>
      </c>
      <c r="B940" s="0">
        <f>IFERROR(INDEX('Production Log'!$A$508:$A$1322,MATCH(A940,'Production Log'!$X$508:$X$1322,0)),)</f>
        <v/>
      </c>
    </row>
    <row r="941">
      <c r="A941" s="0" t="n">
        <v>951920385</v>
      </c>
      <c r="B941" s="0">
        <f>IFERROR(INDEX('Production Log'!$A$508:$A$1322,MATCH(A941,'Production Log'!$X$508:$X$1322,0)),)</f>
        <v/>
      </c>
    </row>
    <row r="942">
      <c r="A942" s="0" t="n">
        <v>951920386</v>
      </c>
      <c r="B942" s="0">
        <f>IFERROR(INDEX('Production Log'!$A$508:$A$1322,MATCH(A942,'Production Log'!$X$508:$X$1322,0)),)</f>
        <v/>
      </c>
    </row>
    <row r="943">
      <c r="A943" s="0" t="n">
        <v>951920387</v>
      </c>
      <c r="B943" s="0">
        <f>IFERROR(INDEX('Production Log'!$A$508:$A$1322,MATCH(A943,'Production Log'!$X$508:$X$1322,0)),)</f>
        <v/>
      </c>
    </row>
    <row r="944">
      <c r="A944" s="0" t="n">
        <v>951920388</v>
      </c>
      <c r="B944" s="0">
        <f>IFERROR(INDEX('Production Log'!$A$508:$A$1322,MATCH(A944,'Production Log'!$X$508:$X$1322,0)),)</f>
        <v/>
      </c>
    </row>
    <row r="945">
      <c r="A945" s="0" t="n">
        <v>951920389</v>
      </c>
      <c r="B945" s="0">
        <f>IFERROR(INDEX('Production Log'!$A$508:$A$1322,MATCH(A945,'Production Log'!$X$508:$X$1322,0)),)</f>
        <v/>
      </c>
    </row>
    <row r="946">
      <c r="A946" s="0" t="n">
        <v>951920390</v>
      </c>
      <c r="B946" s="0">
        <f>IFERROR(INDEX('Production Log'!$A$508:$A$1322,MATCH(A946,'Production Log'!$X$508:$X$1322,0)),)</f>
        <v/>
      </c>
    </row>
    <row r="947">
      <c r="A947" s="0" t="n">
        <v>951920391</v>
      </c>
      <c r="B947" s="0">
        <f>IFERROR(INDEX('Production Log'!$A$508:$A$1322,MATCH(A947,'Production Log'!$X$508:$X$1322,0)),)</f>
        <v/>
      </c>
    </row>
    <row r="948">
      <c r="A948" s="0" t="n">
        <v>951920392</v>
      </c>
      <c r="B948" s="0">
        <f>IFERROR(INDEX('Production Log'!$A$508:$A$1322,MATCH(A948,'Production Log'!$X$508:$X$1322,0)),)</f>
        <v/>
      </c>
    </row>
    <row r="949">
      <c r="A949" s="0" t="n">
        <v>951920393</v>
      </c>
      <c r="B949" s="0">
        <f>IFERROR(INDEX('Production Log'!$A$508:$A$1322,MATCH(A949,'Production Log'!$X$508:$X$1322,0)),)</f>
        <v/>
      </c>
    </row>
    <row r="950">
      <c r="A950" s="0" t="n">
        <v>951920394</v>
      </c>
      <c r="B950" s="0">
        <f>IFERROR(INDEX('Production Log'!$A$508:$A$1322,MATCH(A950,'Production Log'!$X$508:$X$1322,0)),)</f>
        <v/>
      </c>
    </row>
    <row r="951">
      <c r="A951" s="0" t="n">
        <v>951920395</v>
      </c>
      <c r="B951" s="0">
        <f>IFERROR(INDEX('Production Log'!$A$508:$A$1322,MATCH(A951,'Production Log'!$X$508:$X$1322,0)),)</f>
        <v/>
      </c>
    </row>
    <row r="952">
      <c r="A952" s="0" t="n">
        <v>951920396</v>
      </c>
      <c r="B952" s="0">
        <f>IFERROR(INDEX('Production Log'!$A$508:$A$1322,MATCH(A952,'Production Log'!$X$508:$X$1322,0)),)</f>
        <v/>
      </c>
    </row>
    <row r="953">
      <c r="A953" s="0" t="n">
        <v>951920397</v>
      </c>
      <c r="B953" s="0">
        <f>IFERROR(INDEX('Production Log'!$A$508:$A$1322,MATCH(A953,'Production Log'!$X$508:$X$1322,0)),)</f>
        <v/>
      </c>
    </row>
    <row r="954">
      <c r="A954" s="0" t="n">
        <v>951920398</v>
      </c>
      <c r="B954" s="0">
        <f>IFERROR(INDEX('Production Log'!$A$508:$A$1322,MATCH(A954,'Production Log'!$X$508:$X$1322,0)),)</f>
        <v/>
      </c>
    </row>
    <row r="955">
      <c r="A955" s="0" t="n">
        <v>951920399</v>
      </c>
      <c r="B955" s="0">
        <f>IFERROR(INDEX('Production Log'!$A$508:$A$1322,MATCH(A955,'Production Log'!$X$508:$X$1322,0)),)</f>
        <v/>
      </c>
    </row>
    <row r="956">
      <c r="A956" s="0" t="n">
        <v>951920400</v>
      </c>
      <c r="B956" s="0">
        <f>IFERROR(INDEX('Production Log'!$A$508:$A$1322,MATCH(A956,'Production Log'!$X$508:$X$1322,0)),)</f>
        <v/>
      </c>
    </row>
    <row r="957">
      <c r="A957" s="0" t="n">
        <v>951920401</v>
      </c>
      <c r="B957" s="0">
        <f>IFERROR(INDEX('Production Log'!$A$508:$A$1322,MATCH(A957,'Production Log'!$X$508:$X$1322,0)),)</f>
        <v/>
      </c>
    </row>
    <row r="958">
      <c r="A958" s="0" t="n">
        <v>951920402</v>
      </c>
      <c r="B958" s="0">
        <f>IFERROR(INDEX('Production Log'!$A$508:$A$1322,MATCH(A958,'Production Log'!$X$508:$X$1322,0)),)</f>
        <v/>
      </c>
    </row>
    <row r="959">
      <c r="A959" s="0" t="n">
        <v>951920403</v>
      </c>
      <c r="B959" s="0">
        <f>IFERROR(INDEX('Production Log'!$A$508:$A$1322,MATCH(A959,'Production Log'!$X$508:$X$1322,0)),)</f>
        <v/>
      </c>
    </row>
    <row r="960">
      <c r="A960" s="0" t="n">
        <v>951920404</v>
      </c>
      <c r="B960" s="0">
        <f>IFERROR(INDEX('Production Log'!$A$508:$A$1322,MATCH(A960,'Production Log'!$X$508:$X$1322,0)),)</f>
        <v/>
      </c>
    </row>
    <row r="961">
      <c r="A961" s="0" t="n">
        <v>951920405</v>
      </c>
      <c r="B961" s="0">
        <f>IFERROR(INDEX('Production Log'!$A$508:$A$1322,MATCH(A961,'Production Log'!$X$508:$X$1322,0)),)</f>
        <v/>
      </c>
    </row>
    <row r="962">
      <c r="A962" s="0" t="n">
        <v>951920406</v>
      </c>
      <c r="B962" s="0">
        <f>IFERROR(INDEX('Production Log'!$A$508:$A$1322,MATCH(A962,'Production Log'!$X$508:$X$1322,0)),)</f>
        <v/>
      </c>
    </row>
    <row r="963">
      <c r="A963" s="0" t="n">
        <v>951920407</v>
      </c>
      <c r="B963" s="0">
        <f>IFERROR(INDEX('Production Log'!$A$508:$A$1322,MATCH(A963,'Production Log'!$X$508:$X$1322,0)),)</f>
        <v/>
      </c>
    </row>
    <row r="964">
      <c r="A964" s="0" t="n">
        <v>951920408</v>
      </c>
      <c r="B964" s="0">
        <f>IFERROR(INDEX('Production Log'!$A$508:$A$1322,MATCH(A964,'Production Log'!$X$508:$X$1322,0)),)</f>
        <v/>
      </c>
    </row>
    <row r="965">
      <c r="A965" s="0" t="n">
        <v>951920409</v>
      </c>
      <c r="B965" s="0">
        <f>IFERROR(INDEX('Production Log'!$A$508:$A$1322,MATCH(A965,'Production Log'!$X$508:$X$1322,0)),)</f>
        <v/>
      </c>
    </row>
    <row r="966">
      <c r="A966" s="0" t="n">
        <v>951920410</v>
      </c>
      <c r="B966" s="0">
        <f>IFERROR(INDEX('Production Log'!$A$508:$A$1322,MATCH(A966,'Production Log'!$X$508:$X$1322,0)),)</f>
        <v/>
      </c>
    </row>
    <row r="967">
      <c r="A967" s="0" t="n">
        <v>951920411</v>
      </c>
      <c r="B967" s="0">
        <f>IFERROR(INDEX('Production Log'!$A$508:$A$1322,MATCH(A967,'Production Log'!$X$508:$X$1322,0)),)</f>
        <v/>
      </c>
    </row>
    <row r="968">
      <c r="A968" s="0" t="n">
        <v>951920412</v>
      </c>
      <c r="B968" s="0">
        <f>IFERROR(INDEX('Production Log'!$A$508:$A$1322,MATCH(A968,'Production Log'!$X$508:$X$1322,0)),)</f>
        <v/>
      </c>
    </row>
    <row r="969">
      <c r="A969" s="0" t="n">
        <v>951920413</v>
      </c>
      <c r="B969" s="0">
        <f>IFERROR(INDEX('Production Log'!$A$508:$A$1322,MATCH(A969,'Production Log'!$X$508:$X$1322,0)),)</f>
        <v/>
      </c>
    </row>
    <row r="970">
      <c r="A970" s="0" t="n">
        <v>951920414</v>
      </c>
      <c r="B970" s="0">
        <f>IFERROR(INDEX('Production Log'!$A$508:$A$1322,MATCH(A970,'Production Log'!$X$508:$X$1322,0)),)</f>
        <v/>
      </c>
    </row>
    <row r="971">
      <c r="A971" s="0" t="n">
        <v>951920415</v>
      </c>
      <c r="B971" s="0">
        <f>IFERROR(INDEX('Production Log'!$A$508:$A$1322,MATCH(A971,'Production Log'!$X$508:$X$1322,0)),)</f>
        <v/>
      </c>
    </row>
    <row r="972">
      <c r="A972" s="0" t="n">
        <v>951920416</v>
      </c>
      <c r="B972" s="0">
        <f>IFERROR(INDEX('Production Log'!$A$508:$A$1322,MATCH(A972,'Production Log'!$X$508:$X$1322,0)),)</f>
        <v/>
      </c>
    </row>
    <row r="973">
      <c r="A973" s="0" t="n">
        <v>951920417</v>
      </c>
      <c r="B973" s="0">
        <f>IFERROR(INDEX('Production Log'!$A$508:$A$1322,MATCH(A973,'Production Log'!$X$508:$X$1322,0)),)</f>
        <v/>
      </c>
    </row>
    <row r="974">
      <c r="A974" s="0" t="n">
        <v>951920418</v>
      </c>
      <c r="B974" s="0">
        <f>IFERROR(INDEX('Production Log'!$A$508:$A$1322,MATCH(A974,'Production Log'!$X$508:$X$1322,0)),)</f>
        <v/>
      </c>
    </row>
    <row r="975">
      <c r="A975" s="0" t="n">
        <v>951920419</v>
      </c>
      <c r="B975" s="0">
        <f>IFERROR(INDEX('Production Log'!$A$508:$A$1322,MATCH(A975,'Production Log'!$X$508:$X$1322,0)),)</f>
        <v/>
      </c>
    </row>
    <row r="976">
      <c r="A976" s="0" t="n">
        <v>951920420</v>
      </c>
      <c r="B976" s="0">
        <f>IFERROR(INDEX('Production Log'!$A$508:$A$1322,MATCH(A976,'Production Log'!$X$508:$X$1322,0)),)</f>
        <v/>
      </c>
    </row>
    <row r="977">
      <c r="A977" s="0" t="n">
        <v>951920421</v>
      </c>
      <c r="B977" s="0">
        <f>IFERROR(INDEX('Production Log'!$A$508:$A$1322,MATCH(A977,'Production Log'!$X$508:$X$1322,0)),)</f>
        <v/>
      </c>
    </row>
    <row r="978">
      <c r="A978" s="0" t="n">
        <v>951920422</v>
      </c>
      <c r="B978" s="0">
        <f>IFERROR(INDEX('Production Log'!$A$508:$A$1322,MATCH(A978,'Production Log'!$X$508:$X$1322,0)),)</f>
        <v/>
      </c>
    </row>
    <row r="979">
      <c r="A979" s="0" t="n">
        <v>951920423</v>
      </c>
      <c r="B979" s="0">
        <f>IFERROR(INDEX('Production Log'!$A$508:$A$1322,MATCH(A979,'Production Log'!$X$508:$X$1322,0)),)</f>
        <v/>
      </c>
    </row>
    <row r="980">
      <c r="A980" s="0" t="n">
        <v>951920424</v>
      </c>
      <c r="B980" s="0">
        <f>IFERROR(INDEX('Production Log'!$A$508:$A$1322,MATCH(A980,'Production Log'!$X$508:$X$1322,0)),)</f>
        <v/>
      </c>
    </row>
    <row r="981">
      <c r="A981" s="0" t="n">
        <v>951920425</v>
      </c>
      <c r="B981" s="0">
        <f>IFERROR(INDEX('Production Log'!$A$508:$A$1322,MATCH(A981,'Production Log'!$X$508:$X$1322,0)),)</f>
        <v/>
      </c>
    </row>
    <row r="982">
      <c r="A982" s="0" t="n">
        <v>951920426</v>
      </c>
      <c r="B982" s="0">
        <f>IFERROR(INDEX('Production Log'!$A$508:$A$1322,MATCH(A982,'Production Log'!$X$508:$X$1322,0)),)</f>
        <v/>
      </c>
    </row>
    <row r="983">
      <c r="A983" s="0" t="n">
        <v>951920427</v>
      </c>
      <c r="B983" s="0">
        <f>IFERROR(INDEX('Production Log'!$A$508:$A$1322,MATCH(A983,'Production Log'!$X$508:$X$1322,0)),)</f>
        <v/>
      </c>
    </row>
    <row r="984">
      <c r="A984" s="0" t="n">
        <v>951920428</v>
      </c>
      <c r="B984" s="0">
        <f>IFERROR(INDEX('Production Log'!$A$508:$A$1322,MATCH(A984,'Production Log'!$X$508:$X$1322,0)),)</f>
        <v/>
      </c>
    </row>
    <row r="985">
      <c r="A985" s="0" t="n">
        <v>951920429</v>
      </c>
      <c r="B985" s="0">
        <f>IFERROR(INDEX('Production Log'!$A$508:$A$1322,MATCH(A985,'Production Log'!$X$508:$X$1322,0)),)</f>
        <v/>
      </c>
    </row>
    <row r="986">
      <c r="A986" s="0" t="n">
        <v>951920430</v>
      </c>
      <c r="B986" s="0">
        <f>IFERROR(INDEX('Production Log'!$A$508:$A$1322,MATCH(A986,'Production Log'!$X$508:$X$1322,0)),)</f>
        <v/>
      </c>
    </row>
    <row r="987">
      <c r="A987" s="0" t="n">
        <v>951920431</v>
      </c>
      <c r="B987" s="0">
        <f>IFERROR(INDEX('Production Log'!$A$508:$A$1322,MATCH(A987,'Production Log'!$X$508:$X$1322,0)),)</f>
        <v/>
      </c>
    </row>
    <row r="988">
      <c r="A988" s="0" t="n">
        <v>951920432</v>
      </c>
      <c r="B988" s="0">
        <f>IFERROR(INDEX('Production Log'!$A$508:$A$1322,MATCH(A988,'Production Log'!$X$508:$X$1322,0)),)</f>
        <v/>
      </c>
    </row>
    <row r="989">
      <c r="A989" s="0" t="n">
        <v>951920433</v>
      </c>
      <c r="B989" s="0">
        <f>IFERROR(INDEX('Production Log'!$A$508:$A$1322,MATCH(A989,'Production Log'!$X$508:$X$1322,0)),)</f>
        <v/>
      </c>
    </row>
    <row r="990">
      <c r="A990" s="0" t="n">
        <v>951920434</v>
      </c>
      <c r="B990" s="0">
        <f>IFERROR(INDEX('Production Log'!$A$508:$A$1322,MATCH(A990,'Production Log'!$X$508:$X$1322,0)),)</f>
        <v/>
      </c>
    </row>
    <row r="991">
      <c r="A991" s="0" t="n">
        <v>951920435</v>
      </c>
      <c r="B991" s="0">
        <f>IFERROR(INDEX('Production Log'!$A$508:$A$1322,MATCH(A991,'Production Log'!$X$508:$X$1322,0)),)</f>
        <v/>
      </c>
    </row>
    <row r="992">
      <c r="A992" s="0" t="n">
        <v>951920436</v>
      </c>
      <c r="B992" s="0">
        <f>IFERROR(INDEX('Production Log'!$A$508:$A$1322,MATCH(A992,'Production Log'!$X$508:$X$1322,0)),)</f>
        <v/>
      </c>
    </row>
    <row r="993">
      <c r="A993" s="0" t="n">
        <v>951920437</v>
      </c>
      <c r="B993" s="0">
        <f>IFERROR(INDEX('Production Log'!$A$508:$A$1322,MATCH(A993,'Production Log'!$X$508:$X$1322,0)),)</f>
        <v/>
      </c>
    </row>
    <row r="994">
      <c r="A994" s="0" t="n">
        <v>951920438</v>
      </c>
      <c r="B994" s="0">
        <f>IFERROR(INDEX('Production Log'!$A$508:$A$1322,MATCH(A994,'Production Log'!$X$508:$X$1322,0)),)</f>
        <v/>
      </c>
    </row>
    <row r="995">
      <c r="A995" s="0" t="n">
        <v>951920439</v>
      </c>
      <c r="B995" s="0">
        <f>IFERROR(INDEX('Production Log'!$A$508:$A$1322,MATCH(A995,'Production Log'!$X$508:$X$1322,0)),)</f>
        <v/>
      </c>
    </row>
    <row r="996">
      <c r="A996" s="0" t="n">
        <v>951920440</v>
      </c>
      <c r="B996" s="0">
        <f>IFERROR(INDEX('Production Log'!$A$508:$A$1322,MATCH(A996,'Production Log'!$X$508:$X$1322,0)),)</f>
        <v/>
      </c>
    </row>
    <row r="997">
      <c r="A997" s="0" t="n">
        <v>951920441</v>
      </c>
      <c r="B997" s="0">
        <f>IFERROR(INDEX('Production Log'!$A$508:$A$1322,MATCH(A997,'Production Log'!$X$508:$X$1322,0)),)</f>
        <v/>
      </c>
      <c r="F997" s="0" t="s">
        <v>1038</v>
      </c>
    </row>
    <row r="998">
      <c r="A998" s="0" t="n">
        <v>951920442</v>
      </c>
      <c r="B998" s="0">
        <f>IFERROR(INDEX('Production Log'!$A$508:$A$1322,MATCH(A998,'Production Log'!$X$508:$X$1322,0)),)</f>
        <v/>
      </c>
    </row>
    <row r="999">
      <c r="A999" s="0" t="n">
        <v>951920443</v>
      </c>
      <c r="B999" s="0">
        <f>IFERROR(INDEX('Production Log'!$A$508:$A$1322,MATCH(A999,'Production Log'!$X$508:$X$1322,0)),)</f>
        <v/>
      </c>
    </row>
    <row r="1000">
      <c r="A1000" s="0" t="n">
        <v>951920444</v>
      </c>
      <c r="B1000" s="0">
        <f>IFERROR(INDEX('Production Log'!$A$508:$A$1322,MATCH(A1000,'Production Log'!$X$508:$X$1322,0)),)</f>
        <v/>
      </c>
    </row>
    <row r="1001">
      <c r="A1001" s="0" t="n">
        <v>951920445</v>
      </c>
      <c r="B1001" s="0">
        <f>IFERROR(INDEX('Production Log'!$A$508:$A$1322,MATCH(A1001,'Production Log'!$X$508:$X$1322,0)),)</f>
        <v/>
      </c>
    </row>
    <row r="1002">
      <c r="A1002" s="0" t="n">
        <v>951920446</v>
      </c>
      <c r="B1002" s="0">
        <f>IFERROR(INDEX('Production Log'!$A$508:$A$1322,MATCH(A1002,'Production Log'!$X$508:$X$1322,0)),)</f>
        <v/>
      </c>
    </row>
    <row r="1003">
      <c r="A1003" s="0" t="n">
        <v>951920447</v>
      </c>
      <c r="B1003" s="0">
        <f>IFERROR(INDEX('Production Log'!$A$508:$A$1322,MATCH(A1003,'Production Log'!$X$508:$X$1322,0)),)</f>
        <v/>
      </c>
    </row>
    <row r="1004">
      <c r="A1004" s="0" t="n">
        <v>951920448</v>
      </c>
      <c r="B1004" s="0">
        <f>IFERROR(INDEX('Production Log'!$A$508:$A$1322,MATCH(A1004,'Production Log'!$X$508:$X$1322,0)),)</f>
        <v/>
      </c>
    </row>
    <row r="1005">
      <c r="A1005" s="0" t="n">
        <v>951920449</v>
      </c>
      <c r="B1005" s="0">
        <f>IFERROR(INDEX('Production Log'!$A$508:$A$1322,MATCH(A1005,'Production Log'!$X$508:$X$1322,0)),)</f>
        <v/>
      </c>
    </row>
    <row r="1006">
      <c r="A1006" s="0" t="n">
        <v>951920450</v>
      </c>
      <c r="B1006" s="0">
        <f>IFERROR(INDEX('Production Log'!$A$508:$A$1322,MATCH(A1006,'Production Log'!$X$508:$X$1322,0)),)</f>
        <v/>
      </c>
    </row>
    <row r="1007">
      <c r="A1007" s="0" t="n">
        <v>951920451</v>
      </c>
      <c r="B1007" s="0">
        <f>IFERROR(INDEX('Production Log'!$A$508:$A$1322,MATCH(A1007,'Production Log'!$X$508:$X$1322,0)),)</f>
        <v/>
      </c>
    </row>
    <row r="1008">
      <c r="A1008" s="0" t="n">
        <v>951920452</v>
      </c>
      <c r="B1008" s="0">
        <f>IFERROR(INDEX('Production Log'!$A$508:$A$1322,MATCH(A1008,'Production Log'!$X$508:$X$1322,0)),)</f>
        <v/>
      </c>
    </row>
    <row r="1009">
      <c r="A1009" s="0" t="n">
        <v>951920453</v>
      </c>
      <c r="B1009" s="0">
        <f>IFERROR(INDEX('Production Log'!$A$508:$A$1322,MATCH(A1009,'Production Log'!$X$508:$X$1322,0)),)</f>
        <v/>
      </c>
    </row>
    <row r="1010">
      <c r="A1010" s="0" t="n">
        <v>951920454</v>
      </c>
      <c r="B1010" s="0">
        <f>IFERROR(INDEX('Production Log'!$A$508:$A$1322,MATCH(A1010,'Production Log'!$X$508:$X$1322,0)),)</f>
        <v/>
      </c>
    </row>
    <row r="1011">
      <c r="A1011" s="0" t="n">
        <v>951920455</v>
      </c>
      <c r="B1011" s="0">
        <f>IFERROR(INDEX('Production Log'!$A$508:$A$1322,MATCH(A1011,'Production Log'!$X$508:$X$1322,0)),)</f>
        <v/>
      </c>
    </row>
    <row r="1012">
      <c r="A1012" s="0" t="n">
        <v>951920456</v>
      </c>
      <c r="B1012" s="0">
        <f>IFERROR(INDEX('Production Log'!$A$508:$A$1322,MATCH(A1012,'Production Log'!$X$508:$X$1322,0)),)</f>
        <v/>
      </c>
    </row>
    <row r="1013">
      <c r="A1013" s="0" t="n">
        <v>951920457</v>
      </c>
      <c r="B1013" s="0">
        <f>IFERROR(INDEX('Production Log'!$A$508:$A$1322,MATCH(A1013,'Production Log'!$X$508:$X$1322,0)),)</f>
        <v/>
      </c>
    </row>
    <row r="1014">
      <c r="A1014" s="0" t="n">
        <v>951920458</v>
      </c>
      <c r="B1014" s="0">
        <f>IFERROR(INDEX('Production Log'!$A$508:$A$1322,MATCH(A1014,'Production Log'!$X$508:$X$1322,0)),)</f>
        <v/>
      </c>
    </row>
    <row r="1015">
      <c r="A1015" s="0" t="n">
        <v>951920459</v>
      </c>
      <c r="B1015" s="0">
        <f>IFERROR(INDEX('Production Log'!$A$508:$A$1322,MATCH(A1015,'Production Log'!$X$508:$X$1322,0)),)</f>
        <v/>
      </c>
    </row>
    <row r="1016">
      <c r="A1016" s="0" t="n">
        <v>951920460</v>
      </c>
      <c r="B1016" s="0">
        <f>IFERROR(INDEX('Production Log'!$A$508:$A$1322,MATCH(A1016,'Production Log'!$X$508:$X$1322,0)),)</f>
        <v/>
      </c>
    </row>
    <row r="1017">
      <c r="A1017" s="0" t="n">
        <v>951920461</v>
      </c>
      <c r="B1017" s="0">
        <f>IFERROR(INDEX('Production Log'!$A$508:$A$1322,MATCH(A1017,'Production Log'!$X$508:$X$1322,0)),)</f>
        <v/>
      </c>
    </row>
    <row r="1018">
      <c r="A1018" s="0" t="n">
        <v>951920462</v>
      </c>
      <c r="B1018" s="0">
        <f>IFERROR(INDEX('Production Log'!$A$508:$A$1322,MATCH(A1018,'Production Log'!$X$508:$X$1322,0)),)</f>
        <v/>
      </c>
    </row>
    <row r="1019">
      <c r="A1019" s="0" t="n">
        <v>951920463</v>
      </c>
      <c r="B1019" s="0">
        <f>IFERROR(INDEX('Production Log'!$A$508:$A$1322,MATCH(A1019,'Production Log'!$X$508:$X$1322,0)),)</f>
        <v/>
      </c>
    </row>
    <row r="1020">
      <c r="A1020" s="0" t="n">
        <v>951920464</v>
      </c>
      <c r="B1020" s="0">
        <f>IFERROR(INDEX('Production Log'!$A$508:$A$1322,MATCH(A1020,'Production Log'!$X$508:$X$1322,0)),)</f>
        <v/>
      </c>
    </row>
    <row r="1021">
      <c r="A1021" s="0" t="n">
        <v>951920465</v>
      </c>
      <c r="B1021" s="0">
        <f>IFERROR(INDEX('Production Log'!$A$508:$A$1322,MATCH(A1021,'Production Log'!$X$508:$X$1322,0)),)</f>
        <v/>
      </c>
    </row>
    <row r="1022">
      <c r="A1022" s="0" t="n">
        <v>951920466</v>
      </c>
      <c r="B1022" s="0">
        <f>IFERROR(INDEX('Production Log'!$A$508:$A$1322,MATCH(A1022,'Production Log'!$X$508:$X$1322,0)),)</f>
        <v/>
      </c>
    </row>
    <row r="1023">
      <c r="A1023" s="0" t="n">
        <v>951920467</v>
      </c>
      <c r="B1023" s="0">
        <f>IFERROR(INDEX('Production Log'!$A$508:$A$1322,MATCH(A1023,'Production Log'!$X$508:$X$1322,0)),)</f>
        <v/>
      </c>
    </row>
    <row r="1024">
      <c r="A1024" s="0" t="n">
        <v>951920468</v>
      </c>
      <c r="B1024" s="0">
        <f>IFERROR(INDEX('Production Log'!$A$508:$A$1322,MATCH(A1024,'Production Log'!$X$508:$X$1322,0)),)</f>
        <v/>
      </c>
    </row>
    <row r="1025">
      <c r="A1025" s="0" t="n">
        <v>951920469</v>
      </c>
      <c r="B1025" s="0">
        <f>IFERROR(INDEX('Production Log'!$A$508:$A$1322,MATCH(A1025,'Production Log'!$X$508:$X$1322,0)),)</f>
        <v/>
      </c>
    </row>
    <row r="1026">
      <c r="A1026" s="0" t="n">
        <v>951920470</v>
      </c>
      <c r="B1026" s="0">
        <f>IFERROR(INDEX('Production Log'!$A$508:$A$1322,MATCH(A1026,'Production Log'!$X$508:$X$1322,0)),)</f>
        <v/>
      </c>
    </row>
    <row r="1027">
      <c r="A1027" s="0" t="n">
        <v>951920471</v>
      </c>
      <c r="B1027" s="0">
        <f>IFERROR(INDEX('Production Log'!$A$508:$A$1322,MATCH(A1027,'Production Log'!$X$508:$X$1322,0)),)</f>
        <v/>
      </c>
    </row>
    <row r="1028">
      <c r="A1028" s="0" t="n">
        <v>951920472</v>
      </c>
      <c r="B1028" s="0">
        <f>IFERROR(INDEX('Production Log'!$A$508:$A$1322,MATCH(A1028,'Production Log'!$X$508:$X$1322,0)),)</f>
        <v/>
      </c>
    </row>
    <row r="1029">
      <c r="A1029" s="0" t="n">
        <v>951920473</v>
      </c>
      <c r="B1029" s="0">
        <f>IFERROR(INDEX('Production Log'!$A$508:$A$1322,MATCH(A1029,'Production Log'!$X$508:$X$1322,0)),)</f>
        <v/>
      </c>
    </row>
    <row r="1030">
      <c r="A1030" s="0" t="n">
        <v>951920474</v>
      </c>
      <c r="B1030" s="0">
        <f>IFERROR(INDEX('Production Log'!$A$508:$A$1322,MATCH(A1030,'Production Log'!$X$508:$X$1322,0)),)</f>
        <v/>
      </c>
    </row>
    <row r="1031">
      <c r="A1031" s="0" t="n">
        <v>951920475</v>
      </c>
      <c r="B1031" s="0">
        <f>IFERROR(INDEX('Production Log'!$A$508:$A$1322,MATCH(A1031,'Production Log'!$X$508:$X$1322,0)),)</f>
        <v/>
      </c>
    </row>
    <row r="1032">
      <c r="A1032" s="0" t="n">
        <v>951920476</v>
      </c>
      <c r="B1032" s="0">
        <f>IFERROR(INDEX('Production Log'!$A$508:$A$1322,MATCH(A1032,'Production Log'!$X$508:$X$1322,0)),)</f>
        <v/>
      </c>
    </row>
    <row r="1033">
      <c r="A1033" s="0" t="n">
        <v>951920477</v>
      </c>
      <c r="B1033" s="0">
        <f>IFERROR(INDEX('Production Log'!$A$508:$A$1322,MATCH(A1033,'Production Log'!$X$508:$X$1322,0)),)</f>
        <v/>
      </c>
    </row>
    <row r="1034">
      <c r="A1034" s="0" t="n">
        <v>951920478</v>
      </c>
      <c r="B1034" s="0">
        <f>IFERROR(INDEX('Production Log'!$A$508:$A$1322,MATCH(A1034,'Production Log'!$X$508:$X$1322,0)),)</f>
        <v/>
      </c>
    </row>
    <row r="1035">
      <c r="A1035" s="0" t="n">
        <v>951920479</v>
      </c>
      <c r="B1035" s="0">
        <f>IFERROR(INDEX('Production Log'!$A$508:$A$1322,MATCH(A1035,'Production Log'!$X$508:$X$1322,0)),)</f>
        <v/>
      </c>
    </row>
    <row r="1036">
      <c r="A1036" s="0" t="n">
        <v>951920480</v>
      </c>
      <c r="B1036" s="0">
        <f>IFERROR(INDEX('Production Log'!$A$508:$A$1322,MATCH(A1036,'Production Log'!$X$508:$X$1322,0)),)</f>
        <v/>
      </c>
    </row>
    <row r="1037">
      <c r="A1037" s="0" t="n">
        <v>951920481</v>
      </c>
      <c r="B1037" s="0">
        <f>IFERROR(INDEX('Production Log'!$A$508:$A$1322,MATCH(A1037,'Production Log'!$X$508:$X$1322,0)),)</f>
        <v/>
      </c>
    </row>
    <row r="1038">
      <c r="A1038" s="0" t="n">
        <v>951920482</v>
      </c>
      <c r="B1038" s="0">
        <f>IFERROR(INDEX('Production Log'!$A$508:$A$1322,MATCH(A1038,'Production Log'!$X$508:$X$1322,0)),)</f>
        <v/>
      </c>
    </row>
    <row r="1039">
      <c r="A1039" s="0" t="n">
        <v>951920483</v>
      </c>
      <c r="B1039" s="0">
        <f>IFERROR(INDEX('Production Log'!$A$508:$A$1322,MATCH(A1039,'Production Log'!$X$508:$X$1322,0)),)</f>
        <v/>
      </c>
    </row>
    <row r="1040">
      <c r="A1040" s="0" t="n">
        <v>951920484</v>
      </c>
      <c r="B1040" s="0">
        <f>IFERROR(INDEX('Production Log'!$A$508:$A$1322,MATCH(A1040,'Production Log'!$X$508:$X$1322,0)),)</f>
        <v/>
      </c>
    </row>
    <row r="1041">
      <c r="A1041" s="0" t="n">
        <v>951920485</v>
      </c>
      <c r="B1041" s="0">
        <f>IFERROR(INDEX('Production Log'!$A$508:$A$1322,MATCH(A1041,'Production Log'!$X$508:$X$1322,0)),)</f>
        <v/>
      </c>
    </row>
    <row r="1042">
      <c r="A1042" s="0" t="n">
        <v>951920486</v>
      </c>
      <c r="B1042" s="0">
        <f>IFERROR(INDEX('Production Log'!$A$508:$A$1322,MATCH(A1042,'Production Log'!$X$508:$X$1322,0)),)</f>
        <v/>
      </c>
    </row>
    <row r="1043">
      <c r="A1043" s="0" t="n">
        <v>951920487</v>
      </c>
      <c r="B1043" s="0">
        <f>IFERROR(INDEX('Production Log'!$A$508:$A$1322,MATCH(A1043,'Production Log'!$X$508:$X$1322,0)),)</f>
        <v/>
      </c>
    </row>
    <row r="1044">
      <c r="A1044" s="0" t="n">
        <v>951920488</v>
      </c>
      <c r="B1044" s="0">
        <f>IFERROR(INDEX('Production Log'!$A$508:$A$1322,MATCH(A1044,'Production Log'!$X$508:$X$1322,0)),)</f>
        <v/>
      </c>
    </row>
    <row r="1045">
      <c r="A1045" s="0" t="n">
        <v>951920489</v>
      </c>
      <c r="B1045" s="0">
        <f>IFERROR(INDEX('Production Log'!$A$508:$A$1322,MATCH(A1045,'Production Log'!$X$508:$X$1322,0)),)</f>
        <v/>
      </c>
    </row>
    <row r="1046">
      <c r="A1046" s="0" t="n">
        <v>951920490</v>
      </c>
      <c r="B1046" s="0">
        <f>IFERROR(INDEX('Production Log'!$A$508:$A$1322,MATCH(A1046,'Production Log'!$X$508:$X$1322,0)),)</f>
        <v/>
      </c>
    </row>
    <row r="1047">
      <c r="A1047" s="0" t="n">
        <v>951920491</v>
      </c>
      <c r="B1047" s="0">
        <f>IFERROR(INDEX('Production Log'!$A$508:$A$1322,MATCH(A1047,'Production Log'!$X$508:$X$1322,0)),)</f>
        <v/>
      </c>
    </row>
    <row r="1048">
      <c r="A1048" s="0" t="n">
        <v>951920492</v>
      </c>
      <c r="B1048" s="0">
        <f>IFERROR(INDEX('Production Log'!$A$508:$A$1322,MATCH(A1048,'Production Log'!$X$508:$X$1322,0)),)</f>
        <v/>
      </c>
    </row>
    <row r="1049">
      <c r="A1049" s="0" t="n">
        <v>951920493</v>
      </c>
      <c r="B1049" s="0">
        <f>IFERROR(INDEX('Production Log'!$A$508:$A$1322,MATCH(A1049,'Production Log'!$X$508:$X$1322,0)),)</f>
        <v/>
      </c>
    </row>
    <row r="1050">
      <c r="A1050" s="0" t="n">
        <v>951920494</v>
      </c>
      <c r="B1050" s="0">
        <f>IFERROR(INDEX('Production Log'!$A$508:$A$1322,MATCH(A1050,'Production Log'!$X$508:$X$1322,0)),)</f>
        <v/>
      </c>
    </row>
    <row r="1051">
      <c r="A1051" s="0" t="n">
        <v>951920495</v>
      </c>
      <c r="B1051" s="0">
        <f>IFERROR(INDEX('Production Log'!$A$508:$A$1322,MATCH(A1051,'Production Log'!$X$508:$X$1322,0)),)</f>
        <v/>
      </c>
    </row>
    <row r="1052">
      <c r="A1052" s="0" t="n">
        <v>951920496</v>
      </c>
      <c r="B1052" s="0">
        <f>IFERROR(INDEX('Production Log'!$A$508:$A$1322,MATCH(A1052,'Production Log'!$X$508:$X$1322,0)),)</f>
        <v/>
      </c>
    </row>
    <row r="1053">
      <c r="A1053" s="0" t="n">
        <v>951920497</v>
      </c>
      <c r="B1053" s="0">
        <f>IFERROR(INDEX('Production Log'!$A$508:$A$1322,MATCH(A1053,'Production Log'!$X$508:$X$1322,0)),)</f>
        <v/>
      </c>
    </row>
    <row r="1054">
      <c r="A1054" s="0" t="n">
        <v>951920498</v>
      </c>
      <c r="B1054" s="0">
        <f>IFERROR(INDEX('Production Log'!$A$508:$A$1322,MATCH(A1054,'Production Log'!$X$508:$X$1322,0)),)</f>
        <v/>
      </c>
    </row>
    <row r="1055">
      <c r="A1055" s="0" t="n">
        <v>951920499</v>
      </c>
      <c r="B1055" s="0">
        <f>IFERROR(INDEX('Production Log'!$A$508:$A$1322,MATCH(A1055,'Production Log'!$X$508:$X$1322,0)),)</f>
        <v/>
      </c>
    </row>
    <row r="1056">
      <c r="A1056" s="0" t="n">
        <v>951920500</v>
      </c>
      <c r="B1056" s="0">
        <f>IFERROR(INDEX('Production Log'!$A$508:$A$1322,MATCH(A1056,'Production Log'!$X$508:$X$1322,0)),)</f>
        <v/>
      </c>
    </row>
    <row r="1057">
      <c r="A1057" s="0" t="n">
        <v>951920501</v>
      </c>
      <c r="B1057" s="0">
        <f>IFERROR(INDEX('Production Log'!$A$508:$A$1322,MATCH(A1057,'Production Log'!$X$508:$X$1322,0)),)</f>
        <v/>
      </c>
    </row>
    <row r="1058">
      <c r="A1058" s="0" t="n">
        <v>951920502</v>
      </c>
      <c r="B1058" s="0">
        <f>IFERROR(INDEX('Production Log'!$A$508:$A$1322,MATCH(A1058,'Production Log'!$X$508:$X$1322,0)),)</f>
        <v/>
      </c>
    </row>
    <row r="1059">
      <c r="A1059" s="0" t="n">
        <v>951920503</v>
      </c>
      <c r="B1059" s="0">
        <f>IFERROR(INDEX('Production Log'!$A$508:$A$1322,MATCH(A1059,'Production Log'!$X$508:$X$1322,0)),)</f>
        <v/>
      </c>
    </row>
    <row r="1060">
      <c r="A1060" s="0" t="n">
        <v>951920504</v>
      </c>
      <c r="B1060" s="0">
        <f>IFERROR(INDEX('Production Log'!$A$508:$A$1322,MATCH(A1060,'Production Log'!$X$508:$X$1322,0)),)</f>
        <v/>
      </c>
    </row>
    <row r="1061">
      <c r="A1061" s="0" t="n">
        <v>951920505</v>
      </c>
      <c r="B1061" s="0">
        <f>IFERROR(INDEX('Production Log'!$A$508:$A$1322,MATCH(A1061,'Production Log'!$X$508:$X$1322,0)),)</f>
        <v/>
      </c>
    </row>
    <row r="1062">
      <c r="A1062" s="0" t="n">
        <v>951920506</v>
      </c>
      <c r="B1062" s="0">
        <f>IFERROR(INDEX('Production Log'!$A$508:$A$1322,MATCH(A1062,'Production Log'!$X$508:$X$1322,0)),)</f>
        <v/>
      </c>
    </row>
    <row r="1063">
      <c r="A1063" s="0" t="n">
        <v>951920507</v>
      </c>
      <c r="B1063" s="0">
        <f>IFERROR(INDEX('Production Log'!$A$508:$A$1322,MATCH(A1063,'Production Log'!$X$508:$X$1322,0)),)</f>
        <v/>
      </c>
    </row>
    <row r="1064">
      <c r="A1064" s="0" t="n">
        <v>951920508</v>
      </c>
      <c r="B1064" s="0">
        <f>IFERROR(INDEX('Production Log'!$A$508:$A$1322,MATCH(A1064,'Production Log'!$X$508:$X$1322,0)),)</f>
        <v/>
      </c>
    </row>
    <row r="1065">
      <c r="A1065" s="0" t="n">
        <v>951920509</v>
      </c>
      <c r="B1065" s="0">
        <f>IFERROR(INDEX('Production Log'!$A$508:$A$1322,MATCH(A1065,'Production Log'!$X$508:$X$1322,0)),)</f>
        <v/>
      </c>
    </row>
    <row r="1066">
      <c r="A1066" s="0" t="n">
        <v>951920510</v>
      </c>
      <c r="B1066" s="0">
        <f>IFERROR(INDEX('Production Log'!$A$508:$A$1322,MATCH(A1066,'Production Log'!$X$508:$X$1322,0)),)</f>
        <v/>
      </c>
    </row>
    <row r="1067">
      <c r="A1067" s="0" t="n">
        <v>951920511</v>
      </c>
      <c r="B1067" s="0">
        <f>IFERROR(INDEX('Production Log'!$A$508:$A$1322,MATCH(A1067,'Production Log'!$X$508:$X$1322,0)),)</f>
        <v/>
      </c>
    </row>
    <row r="1068">
      <c r="A1068" s="0" t="n">
        <v>951920512</v>
      </c>
      <c r="B1068" s="0">
        <f>IFERROR(INDEX('Production Log'!$A$508:$A$1322,MATCH(A1068,'Production Log'!$X$508:$X$1322,0)),)</f>
        <v/>
      </c>
    </row>
    <row r="1069">
      <c r="A1069" s="0" t="n">
        <v>951920513</v>
      </c>
      <c r="B1069" s="0">
        <f>IFERROR(INDEX('Production Log'!$A$508:$A$1322,MATCH(A1069,'Production Log'!$X$508:$X$1322,0)),)</f>
        <v/>
      </c>
    </row>
    <row r="1070">
      <c r="A1070" s="0" t="n">
        <v>951920514</v>
      </c>
      <c r="B1070" s="0">
        <f>IFERROR(INDEX('Production Log'!$A$508:$A$1322,MATCH(A1070,'Production Log'!$X$508:$X$1322,0)),)</f>
        <v/>
      </c>
    </row>
    <row r="1071">
      <c r="A1071" s="0" t="n">
        <v>951920515</v>
      </c>
      <c r="B1071" s="0">
        <f>IFERROR(INDEX('Production Log'!$A$508:$A$1322,MATCH(A1071,'Production Log'!$X$508:$X$1322,0)),)</f>
        <v/>
      </c>
    </row>
    <row r="1072">
      <c r="A1072" s="0" t="n">
        <v>951920516</v>
      </c>
      <c r="B1072" s="0">
        <f>IFERROR(INDEX('Production Log'!$A$508:$A$1322,MATCH(A1072,'Production Log'!$X$508:$X$1322,0)),)</f>
        <v/>
      </c>
      <c r="F1072" s="0" t="s">
        <v>1437</v>
      </c>
    </row>
    <row r="1073">
      <c r="A1073" s="0" t="n">
        <v>951920517</v>
      </c>
      <c r="B1073" s="0">
        <f>IFERROR(INDEX('Production Log'!$A$508:$A$1322,MATCH(A1073,'Production Log'!$X$508:$X$1322,0)),)</f>
        <v/>
      </c>
    </row>
    <row r="1074">
      <c r="A1074" s="0" t="n">
        <v>951920518</v>
      </c>
      <c r="B1074" s="0">
        <f>IFERROR(INDEX('Production Log'!$A$508:$A$1322,MATCH(A1074,'Production Log'!$X$508:$X$1322,0)),)</f>
        <v/>
      </c>
    </row>
    <row r="1075">
      <c r="A1075" s="0" t="n">
        <v>951920519</v>
      </c>
      <c r="B1075" s="0">
        <f>IFERROR(INDEX('Production Log'!$A$508:$A$1322,MATCH(A1075,'Production Log'!$X$508:$X$1322,0)),)</f>
        <v/>
      </c>
      <c r="F1075" s="0" t="s">
        <v>1193</v>
      </c>
    </row>
    <row r="1076">
      <c r="A1076" s="0" t="n">
        <v>951920520</v>
      </c>
      <c r="B1076" s="0">
        <f>IFERROR(INDEX('Production Log'!$A$508:$A$1322,MATCH(A1076,'Production Log'!$X$508:$X$1322,0)),)</f>
        <v/>
      </c>
    </row>
    <row r="1077">
      <c r="A1077" s="0" t="n">
        <v>951920521</v>
      </c>
      <c r="B1077" s="0">
        <f>IFERROR(INDEX('Production Log'!$A$508:$A$1322,MATCH(A1077,'Production Log'!$X$508:$X$1322,0)),)</f>
        <v/>
      </c>
    </row>
    <row r="1078">
      <c r="A1078" s="0" t="n">
        <v>951920522</v>
      </c>
      <c r="B1078" s="0">
        <f>IFERROR(INDEX('Production Log'!$A$508:$A$1322,MATCH(A1078,'Production Log'!$X$508:$X$1322,0)),)</f>
        <v/>
      </c>
    </row>
    <row r="1079">
      <c r="A1079" s="0" t="n">
        <v>951920523</v>
      </c>
      <c r="B1079" s="0">
        <f>IFERROR(INDEX('Production Log'!$A$508:$A$1322,MATCH(A1079,'Production Log'!$X$508:$X$1322,0)),)</f>
        <v/>
      </c>
    </row>
    <row r="1080">
      <c r="A1080" s="0" t="n">
        <v>951920524</v>
      </c>
      <c r="B1080" s="0">
        <f>IFERROR(INDEX('Production Log'!$A$508:$A$1322,MATCH(A1080,'Production Log'!$X$508:$X$1322,0)),)</f>
        <v/>
      </c>
    </row>
    <row r="1081">
      <c r="A1081" s="0" t="n">
        <v>951920525</v>
      </c>
      <c r="B1081" s="0">
        <f>IFERROR(INDEX('Production Log'!$A$508:$A$1322,MATCH(A1081,'Production Log'!$X$508:$X$1322,0)),)</f>
        <v/>
      </c>
    </row>
    <row r="1082">
      <c r="A1082" s="0" t="n">
        <v>951920526</v>
      </c>
      <c r="B1082" s="0">
        <f>IFERROR(INDEX('Production Log'!$A$508:$A$1322,MATCH(A1082,'Production Log'!$X$508:$X$1322,0)),)</f>
        <v/>
      </c>
    </row>
    <row r="1083">
      <c r="A1083" s="0" t="n">
        <v>951920527</v>
      </c>
      <c r="B1083" s="0">
        <f>IFERROR(INDEX('Production Log'!$A$508:$A$1322,MATCH(A1083,'Production Log'!$X$508:$X$1322,0)),)</f>
        <v/>
      </c>
    </row>
    <row r="1084">
      <c r="A1084" s="0" t="n">
        <v>951920528</v>
      </c>
      <c r="B1084" s="0">
        <f>IFERROR(INDEX('Production Log'!$A$508:$A$1322,MATCH(A1084,'Production Log'!$X$508:$X$1322,0)),)</f>
        <v/>
      </c>
    </row>
    <row r="1085">
      <c r="A1085" s="0" t="n">
        <v>951920529</v>
      </c>
      <c r="B1085" s="0">
        <f>IFERROR(INDEX('Production Log'!$A$508:$A$1322,MATCH(A1085,'Production Log'!$X$508:$X$1322,0)),)</f>
        <v/>
      </c>
    </row>
    <row r="1086">
      <c r="A1086" s="0" t="n">
        <v>951920530</v>
      </c>
      <c r="B1086" s="0">
        <f>IFERROR(INDEX('Production Log'!$A$508:$A$1322,MATCH(A1086,'Production Log'!$X$508:$X$1322,0)),)</f>
        <v/>
      </c>
    </row>
    <row r="1087">
      <c r="A1087" s="0" t="n">
        <v>951920531</v>
      </c>
      <c r="B1087" s="0">
        <f>IFERROR(INDEX('Production Log'!$A$508:$A$1322,MATCH(A1087,'Production Log'!$X$508:$X$1322,0)),)</f>
        <v/>
      </c>
    </row>
    <row r="1088">
      <c r="A1088" s="0" t="n">
        <v>951920532</v>
      </c>
      <c r="B1088" s="0">
        <f>IFERROR(INDEX('Production Log'!$A$508:$A$1322,MATCH(A1088,'Production Log'!$X$508:$X$1322,0)),)</f>
        <v/>
      </c>
    </row>
    <row r="1089">
      <c r="A1089" s="0" t="n">
        <v>951920533</v>
      </c>
      <c r="B1089" s="0">
        <f>IFERROR(INDEX('Production Log'!$A$508:$A$1322,MATCH(A1089,'Production Log'!$X$508:$X$1322,0)),)</f>
        <v/>
      </c>
    </row>
    <row r="1090">
      <c r="A1090" s="0" t="n">
        <v>951920534</v>
      </c>
      <c r="B1090" s="0">
        <f>IFERROR(INDEX('Production Log'!$A$508:$A$1322,MATCH(A1090,'Production Log'!$X$508:$X$1322,0)),)</f>
        <v/>
      </c>
    </row>
    <row r="1091">
      <c r="A1091" s="0" t="n">
        <v>951920535</v>
      </c>
      <c r="B1091" s="0">
        <f>IFERROR(INDEX('Production Log'!$A$508:$A$1322,MATCH(A1091,'Production Log'!$X$508:$X$1322,0)),)</f>
        <v/>
      </c>
    </row>
    <row r="1092">
      <c r="A1092" s="0" t="n">
        <v>951920536</v>
      </c>
      <c r="B1092" s="0">
        <f>IFERROR(INDEX('Production Log'!$A$508:$A$1322,MATCH(A1092,'Production Log'!$X$508:$X$1322,0)),)</f>
        <v/>
      </c>
    </row>
    <row r="1093">
      <c r="A1093" s="0" t="n">
        <v>951920537</v>
      </c>
      <c r="B1093" s="0">
        <f>IFERROR(INDEX('Production Log'!$A$508:$A$1322,MATCH(A1093,'Production Log'!$X$508:$X$1322,0)),)</f>
        <v/>
      </c>
    </row>
    <row r="1094">
      <c r="A1094" s="0" t="n">
        <v>951920538</v>
      </c>
      <c r="B1094" s="0">
        <f>IFERROR(INDEX('Production Log'!$A$508:$A$1322,MATCH(A1094,'Production Log'!$X$508:$X$1322,0)),)</f>
        <v/>
      </c>
    </row>
    <row r="1095">
      <c r="A1095" s="0" t="n">
        <v>951920539</v>
      </c>
      <c r="B1095" s="0">
        <f>IFERROR(INDEX('Production Log'!$A$508:$A$1322,MATCH(A1095,'Production Log'!$X$508:$X$1322,0)),)</f>
        <v/>
      </c>
    </row>
    <row r="1096">
      <c r="A1096" s="0" t="n">
        <v>951920540</v>
      </c>
      <c r="B1096" s="0">
        <f>IFERROR(INDEX('Production Log'!$A$508:$A$1322,MATCH(A1096,'Production Log'!$X$508:$X$1322,0)),)</f>
        <v/>
      </c>
    </row>
    <row r="1097">
      <c r="A1097" s="0" t="n">
        <v>951920541</v>
      </c>
      <c r="B1097" s="0">
        <f>IFERROR(INDEX('Production Log'!$A$508:$A$1322,MATCH(A1097,'Production Log'!$X$508:$X$1322,0)),)</f>
        <v/>
      </c>
    </row>
    <row r="1098">
      <c r="A1098" s="0" t="n">
        <v>951920542</v>
      </c>
      <c r="B1098" s="0">
        <f>IFERROR(INDEX('Production Log'!$A$508:$A$1322,MATCH(A1098,'Production Log'!$X$508:$X$1322,0)),)</f>
        <v/>
      </c>
    </row>
    <row r="1099">
      <c r="A1099" s="0" t="n">
        <v>951920516</v>
      </c>
      <c r="F1099" s="0" t="s">
        <v>1193</v>
      </c>
    </row>
    <row r="1100">
      <c r="A1100" s="0" t="n"/>
    </row>
    <row r="1101">
      <c r="A1101" s="0" t="n"/>
    </row>
    <row r="1102">
      <c r="A1102" s="0" t="n"/>
    </row>
    <row r="1103">
      <c r="A1103" s="0" t="n"/>
    </row>
    <row r="1104">
      <c r="A1104" s="0" t="n"/>
    </row>
    <row r="1105">
      <c r="A1105" s="0" t="n"/>
    </row>
    <row r="1106">
      <c r="A1106" s="0" t="n"/>
    </row>
    <row r="1107">
      <c r="A1107" s="0" t="n"/>
    </row>
    <row r="1108">
      <c r="A1108" s="0" t="n"/>
    </row>
    <row r="1109">
      <c r="A1109" s="0" t="n"/>
    </row>
    <row r="1110">
      <c r="A1110" s="0" t="n"/>
    </row>
    <row r="1111">
      <c r="A1111" s="0" t="n"/>
    </row>
    <row r="1112">
      <c r="A1112" s="0" t="n"/>
    </row>
    <row r="1113">
      <c r="A1113" s="0" t="n"/>
    </row>
    <row r="1114">
      <c r="A1114" s="0" t="n"/>
    </row>
    <row r="1115">
      <c r="A1115" s="0" t="n"/>
    </row>
    <row r="1116">
      <c r="A1116" s="0" t="n"/>
    </row>
    <row r="1117">
      <c r="A1117" s="0" t="n"/>
    </row>
    <row r="1118">
      <c r="A1118" s="0" t="n"/>
    </row>
    <row r="1119">
      <c r="A1119" s="0" t="n"/>
    </row>
    <row r="1120">
      <c r="A1120" s="0" t="n"/>
    </row>
    <row r="1121">
      <c r="A1121" s="0" t="n"/>
    </row>
    <row r="1122">
      <c r="A1122" s="0" t="n"/>
    </row>
    <row r="1123">
      <c r="A1123" s="0" t="n"/>
    </row>
    <row r="1124">
      <c r="A1124" s="0" t="n"/>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K1433"/>
  <sheetViews>
    <sheetView workbookViewId="0">
      <pane activePane="bottomLeft" state="frozen" topLeftCell="A2" ySplit="1"/>
      <selection activeCell="A1" pane="bottomLeft" sqref="A1"/>
    </sheetView>
  </sheetViews>
  <sheetFormatPr baseColWidth="8" defaultColWidth="14.544" defaultRowHeight="15"/>
  <cols>
    <col customWidth="1" max="1" min="1" width="16.416"/>
    <col customWidth="1" max="2" min="2" width="12.672"/>
    <col customWidth="1" max="3" min="3" width="17.856"/>
    <col customWidth="1" max="4" min="4" width="14.544"/>
    <col customWidth="1" max="5" min="5" width="10.368"/>
    <col customWidth="1" max="6" min="6" width="8.351999999999999"/>
    <col customWidth="1" max="7" min="7" width="28.944"/>
    <col customWidth="1" max="8" min="8" width="14.544"/>
    <col customWidth="1" max="9" min="9" width="59.47199999999999"/>
  </cols>
  <sheetData>
    <row customFormat="1" r="1" s="7">
      <c r="A1" s="7" t="s">
        <v>1438</v>
      </c>
      <c r="B1" s="7" t="s">
        <v>866</v>
      </c>
      <c r="C1" s="7" t="s">
        <v>1439</v>
      </c>
      <c r="D1" s="7" t="s">
        <v>869</v>
      </c>
      <c r="E1" s="7" t="s">
        <v>1440</v>
      </c>
      <c r="F1" s="7" t="s">
        <v>1441</v>
      </c>
      <c r="G1" s="7" t="s">
        <v>870</v>
      </c>
      <c r="H1" s="7" t="s">
        <v>871</v>
      </c>
      <c r="I1" s="7" t="n"/>
      <c r="K1" s="7" t="n"/>
    </row>
    <row r="2">
      <c r="A2" s="6" t="s">
        <v>1442</v>
      </c>
      <c r="B2" s="0">
        <f>IFERROR(INDEX('Production Log'!$A$1:$A$1322,MATCH(A2,'Production Log'!$Y$1:$Y$1322,0)),)</f>
        <v/>
      </c>
      <c r="C2" s="0" t="s">
        <v>262</v>
      </c>
      <c r="D2" s="0" t="s">
        <v>262</v>
      </c>
      <c r="E2" s="61" t="s">
        <v>1443</v>
      </c>
      <c r="F2" s="61" t="s">
        <v>1444</v>
      </c>
      <c r="G2" s="48" t="s">
        <v>1445</v>
      </c>
      <c r="K2" s="0" t="n"/>
    </row>
    <row r="3">
      <c r="A3" s="6" t="s">
        <v>1446</v>
      </c>
      <c r="B3" s="0">
        <f>IFERROR(INDEX('Production Log'!$A$1:$A$1322,MATCH(A3,'Production Log'!$Y$1:$Y$1322,0)),)</f>
        <v/>
      </c>
      <c r="C3" s="0" t="s">
        <v>262</v>
      </c>
      <c r="D3" s="0" t="s">
        <v>262</v>
      </c>
      <c r="E3" s="61" t="s">
        <v>1443</v>
      </c>
      <c r="F3" s="61" t="s">
        <v>1444</v>
      </c>
      <c r="G3" s="48" t="s">
        <v>1447</v>
      </c>
      <c r="H3" s="0" t="s">
        <v>1448</v>
      </c>
      <c r="K3" s="0" t="n"/>
    </row>
    <row r="4">
      <c r="A4" s="6" t="s">
        <v>1449</v>
      </c>
      <c r="B4" s="0">
        <f>IFERROR(INDEX('Production Log'!$A$1:$A$1322,MATCH(A4,'Production Log'!$Y$1:$Y$1322,0)),)</f>
        <v/>
      </c>
      <c r="C4" s="0" t="s">
        <v>262</v>
      </c>
      <c r="D4" s="0" t="s">
        <v>262</v>
      </c>
      <c r="E4" s="61" t="s">
        <v>1443</v>
      </c>
      <c r="F4" s="61" t="s">
        <v>1444</v>
      </c>
      <c r="G4" s="48" t="s">
        <v>1450</v>
      </c>
      <c r="H4" s="0" t="s">
        <v>1451</v>
      </c>
      <c r="K4" s="0" t="n"/>
    </row>
    <row r="5">
      <c r="A5" s="6" t="s">
        <v>1452</v>
      </c>
      <c r="B5" s="0">
        <f>IFERROR(INDEX('Production Log'!$A$1:$A$1322,MATCH(A5,'Production Log'!$Y$1:$Y$1322,0)),)</f>
        <v/>
      </c>
      <c r="C5" s="0" t="s">
        <v>262</v>
      </c>
      <c r="D5" s="0" t="s">
        <v>262</v>
      </c>
      <c r="E5" s="61" t="s">
        <v>1443</v>
      </c>
      <c r="F5" s="61" t="s">
        <v>1444</v>
      </c>
      <c r="G5" s="48" t="s">
        <v>1450</v>
      </c>
      <c r="H5" s="0" t="s">
        <v>1453</v>
      </c>
      <c r="K5" s="0" t="n"/>
    </row>
    <row r="6">
      <c r="A6" s="6" t="s">
        <v>1454</v>
      </c>
      <c r="B6" s="0">
        <f>IFERROR(INDEX('Production Log'!$A$1:$A$1322,MATCH(A6,'Production Log'!$Y$1:$Y$1322,0)),)</f>
        <v/>
      </c>
      <c r="C6" s="0" t="s">
        <v>262</v>
      </c>
      <c r="D6" s="0" t="s">
        <v>262</v>
      </c>
      <c r="E6" s="61" t="s">
        <v>1443</v>
      </c>
      <c r="F6" s="61" t="s">
        <v>1444</v>
      </c>
      <c r="G6" s="48" t="s">
        <v>1450</v>
      </c>
      <c r="H6" s="0" t="s">
        <v>1455</v>
      </c>
      <c r="K6" s="0" t="n"/>
    </row>
    <row r="7">
      <c r="A7" s="6" t="s">
        <v>1456</v>
      </c>
      <c r="B7" s="0">
        <f>IFERROR(INDEX('Production Log'!$A$1:$A$1322,MATCH(A7,'Production Log'!$Y$1:$Y$1322,0)),)</f>
        <v/>
      </c>
      <c r="C7" s="0" t="s">
        <v>262</v>
      </c>
      <c r="D7" s="0" t="s">
        <v>262</v>
      </c>
      <c r="E7" s="61" t="s">
        <v>1443</v>
      </c>
      <c r="F7" s="61" t="s">
        <v>1444</v>
      </c>
      <c r="G7" s="48" t="s">
        <v>1457</v>
      </c>
      <c r="H7" s="0" t="s">
        <v>1458</v>
      </c>
      <c r="K7" s="0" t="n"/>
    </row>
    <row r="8">
      <c r="A8" s="6" t="s">
        <v>1459</v>
      </c>
      <c r="B8" s="0">
        <f>IFERROR(INDEX('Production Log'!$A$1:$A$1322,MATCH(A8,'Production Log'!$Y$1:$Y$1322,0)),)</f>
        <v/>
      </c>
      <c r="C8" s="0" t="s">
        <v>262</v>
      </c>
      <c r="D8" s="0" t="s">
        <v>262</v>
      </c>
      <c r="E8" s="61" t="s">
        <v>1443</v>
      </c>
      <c r="F8" s="61" t="s">
        <v>1444</v>
      </c>
      <c r="G8" s="48" t="s">
        <v>1457</v>
      </c>
      <c r="H8" s="0" t="s">
        <v>1460</v>
      </c>
      <c r="K8" s="0" t="n"/>
    </row>
    <row r="9">
      <c r="A9" s="6" t="s">
        <v>1461</v>
      </c>
      <c r="B9" s="0">
        <f>IFERROR(INDEX('Production Log'!$A$1:$A$1322,MATCH(A9,'Production Log'!$Y$1:$Y$1322,0)),)</f>
        <v/>
      </c>
      <c r="C9" s="0" t="s">
        <v>262</v>
      </c>
      <c r="D9" s="0" t="s">
        <v>262</v>
      </c>
      <c r="E9" s="61" t="s">
        <v>1443</v>
      </c>
      <c r="F9" s="61" t="s">
        <v>1444</v>
      </c>
      <c r="G9" s="48" t="s">
        <v>1450</v>
      </c>
      <c r="H9" s="64" t="n">
        <v>44111</v>
      </c>
      <c r="K9" s="0" t="n"/>
    </row>
    <row r="10">
      <c r="A10" s="6" t="s">
        <v>1462</v>
      </c>
      <c r="B10" s="0">
        <f>IFERROR(INDEX('Production Log'!$A$1:$A$1322,MATCH(A10,'Production Log'!$Y$1:$Y$1322,0)),)</f>
        <v/>
      </c>
      <c r="C10" s="0" t="s">
        <v>262</v>
      </c>
      <c r="D10" s="0" t="s">
        <v>262</v>
      </c>
      <c r="E10" s="61" t="s">
        <v>1443</v>
      </c>
      <c r="F10" s="61" t="s">
        <v>1444</v>
      </c>
      <c r="G10" s="48" t="s">
        <v>1450</v>
      </c>
      <c r="H10" s="64" t="n">
        <v>44112</v>
      </c>
      <c r="K10" s="0" t="n"/>
    </row>
    <row r="11">
      <c r="A11" s="6" t="s">
        <v>1463</v>
      </c>
      <c r="B11" s="0">
        <f>IFERROR(INDEX('Production Log'!$A$1:$A$1322,MATCH(A11,'Production Log'!$Y$1:$Y$1322,0)),)</f>
        <v/>
      </c>
      <c r="C11" s="0" t="s">
        <v>262</v>
      </c>
      <c r="D11" s="0" t="s">
        <v>262</v>
      </c>
      <c r="E11" s="61" t="s">
        <v>1443</v>
      </c>
      <c r="F11" s="61" t="s">
        <v>1444</v>
      </c>
      <c r="G11" s="48" t="s">
        <v>1450</v>
      </c>
      <c r="H11" s="64" t="n">
        <v>44117</v>
      </c>
      <c r="K11" s="0" t="n"/>
    </row>
    <row r="12">
      <c r="A12" s="6" t="s">
        <v>1464</v>
      </c>
      <c r="B12" s="0">
        <f>IFERROR(INDEX('Production Log'!$A$1:$A$1322,MATCH(A12,'Production Log'!$Y$1:$Y$1322,0)),)</f>
        <v/>
      </c>
      <c r="C12" s="0" t="s">
        <v>262</v>
      </c>
      <c r="D12" s="0" t="s">
        <v>262</v>
      </c>
      <c r="E12" s="61" t="s">
        <v>1443</v>
      </c>
      <c r="F12" s="61" t="s">
        <v>1444</v>
      </c>
      <c r="G12" s="48" t="s">
        <v>1450</v>
      </c>
      <c r="H12" s="0" t="s">
        <v>1465</v>
      </c>
      <c r="I12" s="0" t="n"/>
      <c r="K12" s="0" t="n"/>
    </row>
    <row r="13">
      <c r="A13" s="6" t="s">
        <v>1466</v>
      </c>
      <c r="B13" s="0">
        <f>IFERROR(INDEX('Production Log'!$A$1:$A$1322,MATCH(A13,'Production Log'!$Y$1:$Y$1322,0)),)</f>
        <v/>
      </c>
      <c r="C13" s="0" t="s">
        <v>262</v>
      </c>
      <c r="D13" s="0" t="s">
        <v>262</v>
      </c>
      <c r="E13" s="61" t="s">
        <v>1443</v>
      </c>
      <c r="F13" s="61" t="s">
        <v>1444</v>
      </c>
      <c r="G13" s="48" t="s">
        <v>1450</v>
      </c>
      <c r="H13" s="64" t="n">
        <v>44123</v>
      </c>
      <c r="K13" s="0" t="n"/>
    </row>
    <row r="14">
      <c r="A14" s="6" t="s">
        <v>1467</v>
      </c>
      <c r="B14" s="0">
        <f>IFERROR(INDEX('Production Log'!$A$1:$A$1322,MATCH(A14,'Production Log'!$Y$1:$Y$1322,0)),)</f>
        <v/>
      </c>
      <c r="C14" s="0" t="s">
        <v>262</v>
      </c>
      <c r="D14" s="0" t="s">
        <v>262</v>
      </c>
      <c r="E14" s="61" t="s">
        <v>1443</v>
      </c>
      <c r="F14" s="61" t="s">
        <v>1444</v>
      </c>
      <c r="G14" s="48" t="s">
        <v>1450</v>
      </c>
      <c r="H14" s="64" t="n">
        <v>44125</v>
      </c>
      <c r="K14" s="0" t="n"/>
    </row>
    <row r="15">
      <c r="A15" s="6" t="s">
        <v>1468</v>
      </c>
      <c r="B15" s="0">
        <f>IFERROR(INDEX('Production Log'!$A$1:$A$1322,MATCH(A15,'Production Log'!$Y$1:$Y$1322,0)),)</f>
        <v/>
      </c>
      <c r="C15" s="0" t="s">
        <v>262</v>
      </c>
      <c r="D15" s="0" t="s">
        <v>262</v>
      </c>
      <c r="E15" s="61" t="s">
        <v>1443</v>
      </c>
      <c r="F15" s="61" t="s">
        <v>1444</v>
      </c>
      <c r="G15" s="48" t="s">
        <v>1450</v>
      </c>
      <c r="H15" s="64" t="n">
        <v>44127</v>
      </c>
      <c r="K15" s="0" t="n"/>
    </row>
    <row r="16">
      <c r="A16" s="6" t="s">
        <v>1469</v>
      </c>
      <c r="B16" s="0">
        <f>IFERROR(INDEX('Production Log'!$A$1:$A$1322,MATCH(A16,'Production Log'!$Y$1:$Y$1322,0)),)</f>
        <v/>
      </c>
      <c r="C16" s="0" t="s">
        <v>262</v>
      </c>
      <c r="D16" s="0" t="s">
        <v>262</v>
      </c>
      <c r="E16" s="61" t="s">
        <v>1443</v>
      </c>
      <c r="F16" s="61" t="s">
        <v>1444</v>
      </c>
      <c r="G16" s="48" t="s">
        <v>1450</v>
      </c>
      <c r="H16" s="64" t="n">
        <v>44130</v>
      </c>
      <c r="I16" s="0" t="n"/>
      <c r="K16" s="0" t="n"/>
    </row>
    <row r="17">
      <c r="A17" s="6" t="s">
        <v>1470</v>
      </c>
      <c r="B17" s="0">
        <f>IFERROR(INDEX('Production Log'!$A$1:$A$1322,MATCH(A17,'Production Log'!$Y$1:$Y$1322,0)),)</f>
        <v/>
      </c>
      <c r="C17" s="0" t="s">
        <v>262</v>
      </c>
      <c r="D17" s="0" t="s">
        <v>262</v>
      </c>
      <c r="E17" s="61" t="s">
        <v>1443</v>
      </c>
      <c r="F17" s="61" t="s">
        <v>1444</v>
      </c>
      <c r="G17" s="48" t="s">
        <v>1450</v>
      </c>
      <c r="H17" s="64" t="n">
        <v>44131</v>
      </c>
      <c r="K17" s="0" t="n"/>
    </row>
    <row r="18">
      <c r="A18" s="6" t="s">
        <v>1471</v>
      </c>
      <c r="B18" s="0">
        <f>IFERROR(INDEX('Production Log'!$A$1:$A$1322,MATCH(A18,'Production Log'!$Y$1:$Y$1322,0)),)</f>
        <v/>
      </c>
      <c r="C18" s="0" t="s">
        <v>262</v>
      </c>
      <c r="D18" s="0" t="s">
        <v>262</v>
      </c>
      <c r="E18" s="61" t="s">
        <v>1443</v>
      </c>
      <c r="F18" s="61" t="s">
        <v>1444</v>
      </c>
      <c r="G18" s="48" t="s">
        <v>1450</v>
      </c>
      <c r="H18" s="64" t="n">
        <v>44132</v>
      </c>
      <c r="K18" s="0" t="n"/>
    </row>
    <row r="19">
      <c r="A19" s="6" t="s">
        <v>1472</v>
      </c>
      <c r="B19" s="0">
        <f>IFERROR(INDEX('Production Log'!$A$1:$A$1322,MATCH(A19,'Production Log'!$Y$1:$Y$1322,0)),)</f>
        <v/>
      </c>
      <c r="C19" s="0" t="n"/>
      <c r="D19" s="0" t="n"/>
      <c r="E19" s="61" t="s">
        <v>1443</v>
      </c>
      <c r="F19" s="61" t="s">
        <v>1444</v>
      </c>
      <c r="G19" s="48" t="s">
        <v>1450</v>
      </c>
      <c r="H19" s="64" t="n">
        <v>44188</v>
      </c>
      <c r="K19" s="0" t="n"/>
    </row>
    <row r="20">
      <c r="A20" s="6" t="s">
        <v>1473</v>
      </c>
      <c r="B20" s="0">
        <f>IFERROR(INDEX('Production Log'!$A$1:$A$1322,MATCH(A20,'Production Log'!$Y$1:$Y$1322,0)),)</f>
        <v/>
      </c>
      <c r="C20" s="0" t="n"/>
      <c r="D20" s="0" t="n"/>
      <c r="E20" s="61" t="s">
        <v>1443</v>
      </c>
      <c r="F20" s="61" t="s">
        <v>1444</v>
      </c>
      <c r="G20" s="48" t="s">
        <v>1450</v>
      </c>
      <c r="H20" s="64" t="n">
        <v>44187</v>
      </c>
      <c r="K20" s="0" t="n"/>
    </row>
    <row r="21">
      <c r="A21" s="6" t="s">
        <v>1474</v>
      </c>
      <c r="B21" s="0">
        <f>IFERROR(INDEX('Production Log'!$A$1:$A$1322,MATCH(A21,'Production Log'!$Y$1:$Y$1322,0)),)</f>
        <v/>
      </c>
      <c r="C21" s="0" t="s">
        <v>262</v>
      </c>
      <c r="D21" s="0" t="s">
        <v>262</v>
      </c>
      <c r="E21" s="61" t="s">
        <v>1443</v>
      </c>
      <c r="F21" s="61" t="s">
        <v>1444</v>
      </c>
      <c r="G21" s="48" t="s">
        <v>1450</v>
      </c>
      <c r="H21" s="64" t="n">
        <v>44186</v>
      </c>
      <c r="K21" s="0" t="n"/>
    </row>
    <row r="22">
      <c r="A22" s="68" t="s">
        <v>1475</v>
      </c>
      <c r="B22" s="0" t="n"/>
      <c r="C22" s="0" t="s">
        <v>262</v>
      </c>
      <c r="D22" s="0" t="s">
        <v>262</v>
      </c>
      <c r="E22" s="61" t="s">
        <v>1443</v>
      </c>
      <c r="F22" s="61" t="s">
        <v>1444</v>
      </c>
      <c r="G22" s="48" t="s">
        <v>1450</v>
      </c>
      <c r="H22" s="64" t="n">
        <v>44182</v>
      </c>
      <c r="I22" s="80" t="s">
        <v>1476</v>
      </c>
      <c r="K22" s="0" t="n"/>
    </row>
    <row r="23">
      <c r="A23" s="6" t="s">
        <v>1477</v>
      </c>
      <c r="B23" s="0">
        <f>IFERROR(INDEX('Production Log'!$A$1:$A$1322,MATCH(A23,'Production Log'!$Y$1:$Y$1322,0)),)</f>
        <v/>
      </c>
      <c r="C23" s="0" t="s">
        <v>262</v>
      </c>
      <c r="D23" s="0" t="s">
        <v>262</v>
      </c>
      <c r="E23" s="61" t="s">
        <v>1443</v>
      </c>
      <c r="F23" s="61" t="s">
        <v>1444</v>
      </c>
      <c r="G23" s="48" t="s">
        <v>1450</v>
      </c>
      <c r="H23" s="64" t="n">
        <v>44180</v>
      </c>
      <c r="K23" s="0" t="n"/>
    </row>
    <row r="24">
      <c r="A24" s="68" t="s">
        <v>1478</v>
      </c>
      <c r="B24" s="0" t="n"/>
      <c r="C24" s="0" t="s">
        <v>262</v>
      </c>
      <c r="D24" s="0" t="s">
        <v>262</v>
      </c>
      <c r="E24" s="61" t="s">
        <v>1443</v>
      </c>
      <c r="F24" s="61" t="s">
        <v>1444</v>
      </c>
      <c r="G24" s="48" t="s">
        <v>1450</v>
      </c>
      <c r="H24" s="64" t="n">
        <v>44176</v>
      </c>
      <c r="I24" s="6" t="s">
        <v>1479</v>
      </c>
      <c r="K24" s="0" t="n"/>
    </row>
    <row r="25">
      <c r="A25" s="6" t="s">
        <v>1480</v>
      </c>
      <c r="B25" s="0">
        <f>IFERROR(INDEX('Production Log'!$A$1:$A$1322,MATCH(A25,'Production Log'!$Y$1:$Y$1322,0)),)</f>
        <v/>
      </c>
      <c r="C25" s="0" t="s">
        <v>262</v>
      </c>
      <c r="D25" s="0" t="s">
        <v>262</v>
      </c>
      <c r="E25" s="61" t="s">
        <v>1443</v>
      </c>
      <c r="F25" s="61" t="s">
        <v>1444</v>
      </c>
      <c r="G25" s="48" t="s">
        <v>1450</v>
      </c>
      <c r="H25" s="64" t="n">
        <v>44174</v>
      </c>
      <c r="K25" s="0" t="n"/>
    </row>
    <row r="26">
      <c r="A26" s="6" t="s">
        <v>1481</v>
      </c>
      <c r="B26" s="0">
        <f>IFERROR(INDEX('Production Log'!$A$1:$A$1322,MATCH(A26,'Production Log'!$Y$1:$Y$1322,0)),)</f>
        <v/>
      </c>
      <c r="C26" s="0" t="s">
        <v>262</v>
      </c>
      <c r="D26" s="0" t="s">
        <v>262</v>
      </c>
      <c r="E26" s="61" t="s">
        <v>1443</v>
      </c>
      <c r="F26" s="61" t="s">
        <v>1444</v>
      </c>
      <c r="G26" s="48" t="s">
        <v>1450</v>
      </c>
      <c r="H26" s="64" t="n">
        <v>44173</v>
      </c>
      <c r="I26" s="0" t="s">
        <v>1482</v>
      </c>
      <c r="K26" s="0" t="n"/>
    </row>
    <row r="27">
      <c r="A27" s="82" t="s">
        <v>1483</v>
      </c>
      <c r="B27" s="0">
        <f>IFERROR(INDEX('Production Log'!$A$1:$A$1322,MATCH(A27,'Production Log'!$Y$1:$Y$1322,0)),)</f>
        <v/>
      </c>
      <c r="C27" s="0" t="s">
        <v>262</v>
      </c>
      <c r="D27" s="0" t="s">
        <v>262</v>
      </c>
      <c r="E27" s="61" t="s">
        <v>1443</v>
      </c>
      <c r="F27" s="61" t="s">
        <v>1444</v>
      </c>
      <c r="G27" s="48" t="s">
        <v>1450</v>
      </c>
      <c r="H27" s="64" t="n">
        <v>44171</v>
      </c>
      <c r="I27" s="0" t="s">
        <v>1484</v>
      </c>
      <c r="K27" s="0" t="n"/>
    </row>
    <row r="28">
      <c r="A28" s="6" t="s">
        <v>1485</v>
      </c>
      <c r="B28" s="0">
        <f>IFERROR(INDEX('Production Log'!$A$1:$A$1322,MATCH(A28,'Production Log'!$Y$1:$Y$1322,0)),)</f>
        <v/>
      </c>
      <c r="C28" s="0" t="s">
        <v>262</v>
      </c>
      <c r="D28" s="0" t="s">
        <v>262</v>
      </c>
      <c r="E28" s="61" t="s">
        <v>1443</v>
      </c>
      <c r="F28" s="61" t="s">
        <v>1444</v>
      </c>
      <c r="G28" s="48" t="s">
        <v>1486</v>
      </c>
      <c r="H28" s="0" t="s">
        <v>1487</v>
      </c>
      <c r="K28" s="0" t="n"/>
    </row>
    <row r="29">
      <c r="A29" s="6" t="s">
        <v>1488</v>
      </c>
      <c r="B29" s="0">
        <f>IFERROR(INDEX('Production Log'!$A$1:$A$1322,MATCH(A29,'Production Log'!$Y$1:$Y$1322,0)),)</f>
        <v/>
      </c>
      <c r="C29" s="0" t="s">
        <v>262</v>
      </c>
      <c r="D29" s="0" t="s">
        <v>262</v>
      </c>
      <c r="E29" s="61" t="s">
        <v>1443</v>
      </c>
      <c r="F29" s="61" t="s">
        <v>1444</v>
      </c>
      <c r="G29" s="48" t="s">
        <v>1486</v>
      </c>
      <c r="H29" s="0" t="s">
        <v>1489</v>
      </c>
      <c r="K29" s="0" t="n"/>
    </row>
    <row r="30">
      <c r="A30" s="6" t="s">
        <v>1490</v>
      </c>
      <c r="B30" s="0">
        <f>IFERROR(INDEX('Production Log'!$A$1:$A$1322,MATCH(A30,'Production Log'!$Y$1:$Y$1322,0)),)</f>
        <v/>
      </c>
      <c r="C30" s="0" t="s">
        <v>262</v>
      </c>
      <c r="D30" s="0" t="s">
        <v>262</v>
      </c>
      <c r="E30" s="61" t="s">
        <v>1443</v>
      </c>
      <c r="F30" s="61" t="s">
        <v>1444</v>
      </c>
      <c r="G30" s="48" t="s">
        <v>1486</v>
      </c>
      <c r="H30" s="0" t="s">
        <v>1491</v>
      </c>
      <c r="K30" s="0" t="n"/>
    </row>
    <row r="31">
      <c r="A31" s="6" t="s">
        <v>1492</v>
      </c>
      <c r="B31" s="0">
        <f>IFERROR(INDEX('Production Log'!$A$1:$A$1322,MATCH(A31,'Production Log'!$Y$1:$Y$1322,0)),)</f>
        <v/>
      </c>
      <c r="C31" s="0" t="s">
        <v>262</v>
      </c>
      <c r="D31" s="0" t="s">
        <v>262</v>
      </c>
      <c r="E31" s="61" t="s">
        <v>1443</v>
      </c>
      <c r="F31" s="61" t="s">
        <v>1444</v>
      </c>
      <c r="G31" s="48" t="s">
        <v>1486</v>
      </c>
      <c r="H31" s="0" t="s">
        <v>1493</v>
      </c>
      <c r="K31" s="0" t="n"/>
    </row>
    <row r="32">
      <c r="A32" s="6" t="s">
        <v>1494</v>
      </c>
      <c r="B32" s="0">
        <f>IFERROR(INDEX('Production Log'!$A$1:$A$1322,MATCH(A32,'Production Log'!$Y$1:$Y$1322,0)),)</f>
        <v/>
      </c>
      <c r="C32" s="0" t="s">
        <v>262</v>
      </c>
      <c r="D32" s="0" t="s">
        <v>262</v>
      </c>
      <c r="E32" s="61" t="s">
        <v>1443</v>
      </c>
      <c r="F32" s="61" t="s">
        <v>1444</v>
      </c>
      <c r="G32" s="48" t="s">
        <v>1450</v>
      </c>
      <c r="H32" s="64" t="n">
        <v>44169</v>
      </c>
      <c r="K32" s="0" t="n"/>
    </row>
    <row r="33">
      <c r="A33" s="6" t="s">
        <v>1495</v>
      </c>
      <c r="B33" s="0">
        <f>IFERROR(INDEX('Production Log'!$A$1:$A$1322,MATCH(A33,'Production Log'!$Y$1:$Y$1322,0)),)</f>
        <v/>
      </c>
      <c r="C33" s="0" t="s">
        <v>262</v>
      </c>
      <c r="D33" s="0" t="s">
        <v>262</v>
      </c>
      <c r="E33" s="61" t="s">
        <v>1443</v>
      </c>
      <c r="F33" s="61" t="s">
        <v>1444</v>
      </c>
      <c r="G33" s="48" t="s">
        <v>1450</v>
      </c>
      <c r="H33" s="64" t="n">
        <v>44168</v>
      </c>
      <c r="K33" s="0" t="n"/>
    </row>
    <row r="34">
      <c r="A34" s="6" t="s">
        <v>1496</v>
      </c>
      <c r="B34" s="0">
        <f>IFERROR(INDEX('Production Log'!$A$1:$A$1322,MATCH(A34,'Production Log'!$Y$1:$Y$1322,0)),)</f>
        <v/>
      </c>
      <c r="C34" s="0" t="n"/>
      <c r="D34" s="0" t="n"/>
      <c r="E34" s="61" t="s">
        <v>1443</v>
      </c>
      <c r="F34" s="61" t="s">
        <v>1444</v>
      </c>
      <c r="G34" s="48" t="s">
        <v>1450</v>
      </c>
      <c r="H34" s="64" t="n">
        <v>44167</v>
      </c>
      <c r="K34" s="0" t="n"/>
    </row>
    <row r="35">
      <c r="A35" s="68" t="s">
        <v>1497</v>
      </c>
      <c r="B35" s="0" t="n"/>
      <c r="C35" s="0" t="s">
        <v>262</v>
      </c>
      <c r="D35" s="0" t="s">
        <v>262</v>
      </c>
      <c r="E35" s="61" t="s">
        <v>1443</v>
      </c>
      <c r="F35" s="61" t="s">
        <v>1444</v>
      </c>
      <c r="G35" s="48" t="s">
        <v>1450</v>
      </c>
      <c r="H35" s="64" t="n">
        <v>44133</v>
      </c>
      <c r="I35" s="6" t="s">
        <v>1498</v>
      </c>
      <c r="J35" s="0" t="s">
        <v>1499</v>
      </c>
      <c r="K35" s="0" t="n"/>
    </row>
    <row r="36">
      <c r="A36" s="6" t="s">
        <v>1500</v>
      </c>
      <c r="B36" s="0">
        <f>IFERROR(INDEX('Production Log'!$A$1:$A$1322,MATCH(A36,'Production Log'!$Y$1:$Y$1322,0)),)</f>
        <v/>
      </c>
      <c r="C36" s="0" t="s">
        <v>262</v>
      </c>
      <c r="D36" s="0" t="s">
        <v>262</v>
      </c>
      <c r="E36" s="61" t="s">
        <v>1443</v>
      </c>
      <c r="F36" s="61" t="s">
        <v>1444</v>
      </c>
      <c r="G36" s="48" t="s">
        <v>1450</v>
      </c>
      <c r="H36" s="64" t="n">
        <v>44134</v>
      </c>
      <c r="K36" s="0" t="n"/>
    </row>
    <row r="37">
      <c r="A37" s="6" t="s">
        <v>1501</v>
      </c>
      <c r="B37" s="0">
        <f>IFERROR(INDEX('Production Log'!$A$1:$A$1322,MATCH(A37,'Production Log'!$Y$1:$Y$1322,0)),)</f>
        <v/>
      </c>
      <c r="C37" s="0" t="s">
        <v>262</v>
      </c>
      <c r="D37" s="0" t="s">
        <v>262</v>
      </c>
      <c r="E37" s="61" t="s">
        <v>1443</v>
      </c>
      <c r="F37" s="61" t="s">
        <v>1444</v>
      </c>
      <c r="G37" s="48" t="s">
        <v>1450</v>
      </c>
      <c r="H37" s="64" t="n">
        <v>44137</v>
      </c>
      <c r="K37" s="0" t="n"/>
    </row>
    <row r="38">
      <c r="A38" s="6" t="s">
        <v>1502</v>
      </c>
      <c r="B38" s="0">
        <f>IFERROR(INDEX('Production Log'!$A$1:$A$1322,MATCH(A38,'Production Log'!$Y$1:$Y$1322,0)),)</f>
        <v/>
      </c>
      <c r="C38" s="0" t="s">
        <v>262</v>
      </c>
      <c r="D38" s="0" t="s">
        <v>262</v>
      </c>
      <c r="E38" s="61" t="s">
        <v>1443</v>
      </c>
      <c r="F38" s="61" t="s">
        <v>1444</v>
      </c>
      <c r="G38" s="48" t="s">
        <v>1486</v>
      </c>
      <c r="H38" s="0" t="s">
        <v>1503</v>
      </c>
      <c r="K38" s="0" t="n"/>
    </row>
    <row r="39">
      <c r="A39" s="6" t="s">
        <v>1504</v>
      </c>
      <c r="B39" s="0">
        <f>IFERROR(INDEX('Production Log'!$A$1:$A$1322,MATCH(A39,'Production Log'!$Y$1:$Y$1322,0)),)</f>
        <v/>
      </c>
      <c r="C39" s="0" t="s">
        <v>262</v>
      </c>
      <c r="D39" s="0" t="s">
        <v>262</v>
      </c>
      <c r="E39" s="61" t="s">
        <v>1443</v>
      </c>
      <c r="F39" s="61" t="s">
        <v>1444</v>
      </c>
      <c r="G39" s="48" t="s">
        <v>1486</v>
      </c>
      <c r="H39" s="0" t="s">
        <v>1505</v>
      </c>
      <c r="K39" s="0" t="n"/>
    </row>
    <row r="40">
      <c r="A40" s="82" t="s">
        <v>1506</v>
      </c>
      <c r="B40" s="0">
        <f>IFERROR(INDEX('Production Log'!$A$1:$A$1322,MATCH(A40,'Production Log'!$Y$1:$Y$1322,0)),)</f>
        <v/>
      </c>
      <c r="C40" s="0" t="s">
        <v>262</v>
      </c>
      <c r="D40" s="0" t="s">
        <v>262</v>
      </c>
      <c r="E40" s="61" t="s">
        <v>1443</v>
      </c>
      <c r="F40" s="61" t="s">
        <v>1444</v>
      </c>
      <c r="G40" s="0" t="s">
        <v>1507</v>
      </c>
      <c r="K40" s="0" t="n"/>
    </row>
    <row r="41">
      <c r="A41" s="6" t="s">
        <v>1508</v>
      </c>
      <c r="B41" s="0">
        <f>IFERROR(INDEX('Production Log'!$A$1:$A$1322,MATCH(A41,'Production Log'!$Y$1:$Y$1322,0)),)</f>
        <v/>
      </c>
      <c r="C41" s="0" t="s">
        <v>262</v>
      </c>
      <c r="D41" s="0" t="s">
        <v>262</v>
      </c>
      <c r="E41" s="61" t="s">
        <v>1443</v>
      </c>
      <c r="F41" s="61" t="s">
        <v>1444</v>
      </c>
      <c r="G41" s="48" t="s">
        <v>1450</v>
      </c>
      <c r="H41" s="0" t="s">
        <v>1509</v>
      </c>
      <c r="I41" s="6" t="s">
        <v>1510</v>
      </c>
      <c r="J41" s="0" t="s">
        <v>1511</v>
      </c>
      <c r="K41" s="0" t="n"/>
    </row>
    <row r="42">
      <c r="A42" s="6" t="s">
        <v>1512</v>
      </c>
      <c r="B42" s="0">
        <f>IFERROR(INDEX('Production Log'!$A$1:$A$1322,MATCH(A42,'Production Log'!$Y$1:$Y$1322,0)),)</f>
        <v/>
      </c>
      <c r="C42" s="0" t="s">
        <v>262</v>
      </c>
      <c r="D42" s="0" t="s">
        <v>262</v>
      </c>
      <c r="E42" s="61" t="s">
        <v>1443</v>
      </c>
      <c r="F42" s="61" t="s">
        <v>1444</v>
      </c>
      <c r="G42" s="48" t="s">
        <v>1450</v>
      </c>
      <c r="H42" s="0" t="s">
        <v>1513</v>
      </c>
      <c r="K42" s="0" t="n"/>
    </row>
    <row r="43">
      <c r="A43" s="6" t="s">
        <v>1514</v>
      </c>
      <c r="B43" s="0">
        <f>IFERROR(INDEX('Production Log'!$A$1:$A$1322,MATCH(A43,'Production Log'!$Y$1:$Y$1322,0)),)</f>
        <v/>
      </c>
      <c r="C43" s="0" t="s">
        <v>262</v>
      </c>
      <c r="D43" s="0" t="s">
        <v>262</v>
      </c>
      <c r="E43" s="61" t="s">
        <v>1443</v>
      </c>
      <c r="F43" s="61" t="s">
        <v>1444</v>
      </c>
      <c r="G43" s="48" t="s">
        <v>1450</v>
      </c>
      <c r="H43" s="64" t="n">
        <v>44102</v>
      </c>
      <c r="K43" s="0" t="n"/>
    </row>
    <row r="44">
      <c r="A44" s="6" t="s">
        <v>1515</v>
      </c>
      <c r="B44" s="0">
        <f>IFERROR(INDEX('Production Log'!$A$1:$A$1322,MATCH(A44,'Production Log'!$Y$1:$Y$1322,0)),)</f>
        <v/>
      </c>
      <c r="C44" s="0" t="s">
        <v>262</v>
      </c>
      <c r="D44" s="0" t="s">
        <v>262</v>
      </c>
      <c r="E44" s="61" t="s">
        <v>1443</v>
      </c>
      <c r="F44" s="61" t="s">
        <v>1444</v>
      </c>
      <c r="G44" s="48" t="s">
        <v>1450</v>
      </c>
      <c r="H44" s="64" t="n">
        <v>44138</v>
      </c>
      <c r="K44" s="0" t="n"/>
    </row>
    <row r="45">
      <c r="A45" s="6" t="s">
        <v>1516</v>
      </c>
      <c r="B45" s="0">
        <f>IFERROR(INDEX('Production Log'!$A$1:$A$1322,MATCH(A45,'Production Log'!$Y$1:$Y$1322,0)),)</f>
        <v/>
      </c>
      <c r="C45" s="0" t="s">
        <v>262</v>
      </c>
      <c r="D45" s="0" t="s">
        <v>262</v>
      </c>
      <c r="E45" s="61" t="s">
        <v>1443</v>
      </c>
      <c r="F45" s="61" t="s">
        <v>1444</v>
      </c>
      <c r="G45" s="48" t="s">
        <v>1450</v>
      </c>
      <c r="H45" s="0" t="s">
        <v>1517</v>
      </c>
      <c r="K45" s="0" t="n"/>
    </row>
    <row r="46">
      <c r="A46" s="6" t="s">
        <v>1518</v>
      </c>
      <c r="B46" s="0">
        <f>IFERROR(INDEX('Production Log'!$A$1:$A$1322,MATCH(A46,'Production Log'!$Y$1:$Y$1322,0)),)</f>
        <v/>
      </c>
      <c r="C46" s="0" t="s">
        <v>1320</v>
      </c>
      <c r="D46" s="0" t="s">
        <v>1320</v>
      </c>
      <c r="E46" s="61" t="s">
        <v>1443</v>
      </c>
      <c r="F46" s="61" t="s">
        <v>1444</v>
      </c>
      <c r="G46" s="48" t="s">
        <v>1450</v>
      </c>
      <c r="H46" s="64" t="n">
        <v>44144</v>
      </c>
      <c r="I46" s="6" t="s">
        <v>1519</v>
      </c>
      <c r="J46" s="0" t="s">
        <v>1511</v>
      </c>
      <c r="K46" s="0" t="n"/>
    </row>
    <row r="47">
      <c r="A47" s="6" t="s">
        <v>1520</v>
      </c>
      <c r="B47" s="0">
        <f>IFERROR(INDEX('Production Log'!$A$1:$A$1322,MATCH(A47,'Production Log'!$Y$1:$Y$1322,0)),)</f>
        <v/>
      </c>
      <c r="C47" s="0" t="s">
        <v>262</v>
      </c>
      <c r="D47" s="0" t="s">
        <v>262</v>
      </c>
      <c r="E47" s="61" t="s">
        <v>1443</v>
      </c>
      <c r="F47" s="61" t="s">
        <v>1444</v>
      </c>
      <c r="G47" s="48" t="s">
        <v>1450</v>
      </c>
      <c r="H47" s="64" t="n">
        <v>44159</v>
      </c>
      <c r="K47" s="0" t="n"/>
    </row>
    <row r="48">
      <c r="A48" s="6" t="s">
        <v>1521</v>
      </c>
      <c r="B48" s="0">
        <f>IFERROR(INDEX('Production Log'!$A$1:$A$1322,MATCH(A48,'Production Log'!$Y$1:$Y$1322,0)),)</f>
        <v/>
      </c>
      <c r="C48" s="0" t="s">
        <v>262</v>
      </c>
      <c r="D48" s="0" t="s">
        <v>262</v>
      </c>
      <c r="E48" s="61" t="s">
        <v>1443</v>
      </c>
      <c r="F48" s="61" t="s">
        <v>1444</v>
      </c>
      <c r="G48" s="48" t="s">
        <v>1450</v>
      </c>
      <c r="H48" s="0" t="s">
        <v>1522</v>
      </c>
      <c r="K48" s="0" t="n"/>
    </row>
    <row r="49">
      <c r="A49" s="6" t="s">
        <v>1523</v>
      </c>
      <c r="B49" s="0">
        <f>IFERROR(INDEX('Production Log'!$A$1:$A$1322,MATCH(A49,'Production Log'!$Y$1:$Y$1322,0)),)</f>
        <v/>
      </c>
      <c r="C49" s="0" t="s">
        <v>262</v>
      </c>
      <c r="D49" s="0" t="s">
        <v>262</v>
      </c>
      <c r="E49" s="61" t="s">
        <v>1443</v>
      </c>
      <c r="F49" s="61" t="s">
        <v>1444</v>
      </c>
      <c r="G49" s="48" t="s">
        <v>1450</v>
      </c>
      <c r="H49" s="64" t="n">
        <v>44161</v>
      </c>
      <c r="K49" s="0" t="n"/>
    </row>
    <row r="50">
      <c r="A50" s="6" t="s">
        <v>1524</v>
      </c>
      <c r="B50" s="0">
        <f>IFERROR(INDEX('Production Log'!$A$1:$A$1322,MATCH(A50,'Production Log'!$Y$1:$Y$1322,0)),)</f>
        <v/>
      </c>
      <c r="C50" s="0" t="s">
        <v>262</v>
      </c>
      <c r="D50" s="0" t="s">
        <v>262</v>
      </c>
      <c r="E50" s="61" t="s">
        <v>1443</v>
      </c>
      <c r="F50" s="61" t="s">
        <v>1444</v>
      </c>
      <c r="G50" s="48" t="s">
        <v>1450</v>
      </c>
      <c r="H50" s="64" t="n">
        <v>44162</v>
      </c>
      <c r="K50" s="0" t="n"/>
    </row>
    <row r="51">
      <c r="A51" s="6" t="s">
        <v>1525</v>
      </c>
      <c r="B51" s="0">
        <f>IFERROR(INDEX('Production Log'!$A$1:$A$1322,MATCH(A51,'Production Log'!$Y$1:$Y$1322,0)),)</f>
        <v/>
      </c>
      <c r="C51" s="0" t="s">
        <v>262</v>
      </c>
      <c r="D51" s="0" t="s">
        <v>262</v>
      </c>
      <c r="E51" s="61" t="s">
        <v>1443</v>
      </c>
      <c r="F51" s="61" t="s">
        <v>1444</v>
      </c>
      <c r="G51" s="48" t="s">
        <v>1450</v>
      </c>
      <c r="H51" s="64" t="n">
        <v>44166</v>
      </c>
      <c r="K51" s="0" t="n"/>
    </row>
    <row r="52">
      <c r="A52" s="6" t="s">
        <v>1526</v>
      </c>
      <c r="B52" s="0">
        <f>IFERROR(INDEX('Production Log'!$A$1:$A$1322,MATCH(A52,'Production Log'!$Y$1:$Y$1322,0)),)</f>
        <v/>
      </c>
      <c r="C52" s="0" t="s">
        <v>262</v>
      </c>
      <c r="D52" s="0" t="s">
        <v>262</v>
      </c>
      <c r="E52" s="61" t="s">
        <v>1443</v>
      </c>
      <c r="F52" s="61" t="s">
        <v>1444</v>
      </c>
      <c r="G52" s="48" t="s">
        <v>1450</v>
      </c>
      <c r="H52" s="0" t="s">
        <v>1527</v>
      </c>
      <c r="K52" s="0" t="n"/>
    </row>
    <row r="53">
      <c r="A53" s="6" t="s">
        <v>1528</v>
      </c>
      <c r="B53" s="0">
        <f>IFERROR(INDEX('Production Log'!$A$1:$A$1322,MATCH(A53,'Production Log'!$Y$1:$Y$1322,0)),)</f>
        <v/>
      </c>
      <c r="C53" s="0" t="s">
        <v>262</v>
      </c>
      <c r="D53" s="0" t="s">
        <v>262</v>
      </c>
      <c r="E53" s="61" t="s">
        <v>1443</v>
      </c>
      <c r="F53" s="61" t="s">
        <v>1444</v>
      </c>
      <c r="G53" s="48" t="s">
        <v>1450</v>
      </c>
      <c r="H53" s="0" t="s">
        <v>1529</v>
      </c>
      <c r="K53" s="0" t="n"/>
    </row>
    <row r="54">
      <c r="A54" s="6" t="s">
        <v>1530</v>
      </c>
      <c r="B54" s="0">
        <f>IFERROR(INDEX('Production Log'!$A$1:$A$1322,MATCH(A54,'Production Log'!$Y$1:$Y$1322,0)),)</f>
        <v/>
      </c>
      <c r="C54" s="0" t="s">
        <v>262</v>
      </c>
      <c r="D54" s="0" t="s">
        <v>262</v>
      </c>
      <c r="E54" s="61" t="s">
        <v>1443</v>
      </c>
      <c r="F54" s="61" t="s">
        <v>1444</v>
      </c>
      <c r="G54" s="48" t="s">
        <v>1457</v>
      </c>
      <c r="H54" s="0" t="s">
        <v>1531</v>
      </c>
      <c r="K54" s="0" t="n"/>
    </row>
    <row r="55">
      <c r="A55" s="6" t="s">
        <v>1532</v>
      </c>
      <c r="B55" s="0">
        <f>IFERROR(INDEX('Production Log'!$A$1:$A$1322,MATCH(A55,'Production Log'!$Y$1:$Y$1322,0)),)</f>
        <v/>
      </c>
      <c r="C55" s="0" t="s">
        <v>262</v>
      </c>
      <c r="D55" s="0" t="s">
        <v>262</v>
      </c>
      <c r="E55" s="61" t="s">
        <v>1443</v>
      </c>
      <c r="F55" s="61" t="s">
        <v>1444</v>
      </c>
      <c r="G55" s="48" t="s">
        <v>1457</v>
      </c>
      <c r="H55" s="0" t="n">
        <v>2</v>
      </c>
      <c r="K55" s="0" t="n"/>
    </row>
    <row r="56">
      <c r="A56" s="6" t="s">
        <v>1533</v>
      </c>
      <c r="B56" s="0">
        <f>IFERROR(INDEX('Production Log'!$A$1:$A$1322,MATCH(A56,'Production Log'!$Y$1:$Y$1322,0)),)</f>
        <v/>
      </c>
      <c r="C56" s="0" t="s">
        <v>262</v>
      </c>
      <c r="D56" s="0" t="s">
        <v>262</v>
      </c>
      <c r="E56" s="61" t="s">
        <v>1443</v>
      </c>
      <c r="F56" s="61" t="s">
        <v>1444</v>
      </c>
      <c r="G56" s="48" t="s">
        <v>1486</v>
      </c>
      <c r="H56" s="0" t="s">
        <v>1534</v>
      </c>
      <c r="K56" s="0" t="n"/>
    </row>
    <row r="57">
      <c r="A57" s="6" t="s">
        <v>1535</v>
      </c>
      <c r="B57" s="0">
        <f>IFERROR(INDEX('Production Log'!$A$1:$A$1322,MATCH(A57,'Production Log'!$Y$1:$Y$1322,0)),)</f>
        <v/>
      </c>
      <c r="C57" s="0" t="s">
        <v>262</v>
      </c>
      <c r="D57" s="0" t="s">
        <v>262</v>
      </c>
      <c r="E57" s="61" t="s">
        <v>1443</v>
      </c>
      <c r="F57" s="61" t="s">
        <v>1444</v>
      </c>
      <c r="G57" s="48" t="s">
        <v>1486</v>
      </c>
      <c r="H57" s="0" t="s">
        <v>1536</v>
      </c>
      <c r="K57" s="0" t="n"/>
    </row>
    <row r="58">
      <c r="A58" s="6" t="s">
        <v>1537</v>
      </c>
      <c r="B58" s="0">
        <f>IFERROR(INDEX('Production Log'!$A$1:$A$1322,MATCH(A58,'Production Log'!$Y$1:$Y$1322,0)),)</f>
        <v/>
      </c>
      <c r="C58" s="0" t="s">
        <v>262</v>
      </c>
      <c r="D58" s="0" t="s">
        <v>262</v>
      </c>
      <c r="E58" s="61" t="s">
        <v>1443</v>
      </c>
      <c r="F58" s="61" t="s">
        <v>1444</v>
      </c>
      <c r="G58" s="48" t="s">
        <v>1486</v>
      </c>
      <c r="H58" s="0" t="s">
        <v>1538</v>
      </c>
      <c r="K58" s="0" t="n"/>
    </row>
    <row r="59">
      <c r="A59" s="6" t="s">
        <v>1539</v>
      </c>
      <c r="B59" s="0">
        <f>IFERROR(INDEX('Production Log'!$A$1:$A$1322,MATCH(A59,'Production Log'!$Y$1:$Y$1322,0)),)</f>
        <v/>
      </c>
      <c r="C59" s="0" t="s">
        <v>262</v>
      </c>
      <c r="D59" s="0" t="s">
        <v>262</v>
      </c>
      <c r="E59" s="61" t="s">
        <v>1443</v>
      </c>
      <c r="F59" s="61" t="s">
        <v>1444</v>
      </c>
      <c r="G59" s="48" t="s">
        <v>1486</v>
      </c>
      <c r="H59" s="0" t="s">
        <v>1540</v>
      </c>
      <c r="K59" s="0" t="n"/>
    </row>
    <row r="60">
      <c r="A60" s="6" t="s">
        <v>1541</v>
      </c>
      <c r="B60" s="0">
        <f>IFERROR(INDEX('Production Log'!$A$1:$A$1322,MATCH(A60,'Production Log'!$Y$1:$Y$1322,0)),)</f>
        <v/>
      </c>
      <c r="C60" s="0" t="s">
        <v>262</v>
      </c>
      <c r="D60" s="0" t="s">
        <v>262</v>
      </c>
      <c r="E60" s="61" t="s">
        <v>1443</v>
      </c>
      <c r="F60" s="61" t="s">
        <v>1444</v>
      </c>
      <c r="G60" s="48" t="s">
        <v>1486</v>
      </c>
      <c r="H60" s="0" t="s">
        <v>1542</v>
      </c>
      <c r="K60" s="0" t="n"/>
    </row>
    <row r="61">
      <c r="A61" s="6" t="s">
        <v>1543</v>
      </c>
      <c r="B61" s="0">
        <f>IFERROR(INDEX('Production Log'!$A$1:$A$1322,MATCH(A61,'Production Log'!$Y$1:$Y$1322,0)),)</f>
        <v/>
      </c>
      <c r="C61" s="0" t="s">
        <v>262</v>
      </c>
      <c r="D61" s="0" t="s">
        <v>262</v>
      </c>
      <c r="E61" s="61" t="s">
        <v>1443</v>
      </c>
      <c r="F61" s="61" t="s">
        <v>1444</v>
      </c>
      <c r="G61" s="48" t="s">
        <v>1486</v>
      </c>
      <c r="H61" s="0" t="n">
        <v>7</v>
      </c>
      <c r="K61" s="0" t="n"/>
    </row>
    <row r="62">
      <c r="A62" s="6" t="s">
        <v>1544</v>
      </c>
      <c r="B62" s="0">
        <f>IFERROR(INDEX('Production Log'!$A$1:$A$1322,MATCH(A62,'Production Log'!$Y$1:$Y$1322,0)),)</f>
        <v/>
      </c>
      <c r="C62" s="0" t="s">
        <v>262</v>
      </c>
      <c r="D62" s="0" t="s">
        <v>262</v>
      </c>
      <c r="E62" s="61" t="s">
        <v>1443</v>
      </c>
      <c r="F62" s="61" t="s">
        <v>1444</v>
      </c>
      <c r="G62" s="48" t="s">
        <v>1486</v>
      </c>
      <c r="H62" s="0" t="s">
        <v>1545</v>
      </c>
      <c r="K62" s="0" t="n"/>
    </row>
    <row r="63">
      <c r="A63" s="6" t="s">
        <v>1546</v>
      </c>
      <c r="B63" s="0">
        <f>IFERROR(INDEX('Production Log'!$A$1:$A$1322,MATCH(A63,'Production Log'!$Y$1:$Y$1322,0)),)</f>
        <v/>
      </c>
      <c r="C63" s="0" t="s">
        <v>262</v>
      </c>
      <c r="D63" s="0" t="s">
        <v>262</v>
      </c>
      <c r="E63" s="61" t="s">
        <v>1443</v>
      </c>
      <c r="F63" s="61" t="s">
        <v>1444</v>
      </c>
      <c r="G63" s="48" t="s">
        <v>1547</v>
      </c>
      <c r="H63" s="0" t="s">
        <v>1548</v>
      </c>
      <c r="K63" s="0" t="n"/>
    </row>
    <row r="64">
      <c r="A64" s="6" t="s">
        <v>1549</v>
      </c>
      <c r="B64" s="0">
        <f>IFERROR(INDEX('Production Log'!$A$1:$A$1322,MATCH(A64,'Production Log'!$Y$1:$Y$1322,0)),)</f>
        <v/>
      </c>
      <c r="C64" s="0" t="s">
        <v>262</v>
      </c>
      <c r="D64" s="0" t="s">
        <v>262</v>
      </c>
      <c r="E64" s="61" t="s">
        <v>1443</v>
      </c>
      <c r="F64" s="61" t="s">
        <v>1444</v>
      </c>
      <c r="G64" s="48" t="s">
        <v>1550</v>
      </c>
      <c r="H64" s="0" t="s">
        <v>1551</v>
      </c>
      <c r="K64" s="0" t="n"/>
    </row>
    <row r="65">
      <c r="A65" s="76" t="s">
        <v>1552</v>
      </c>
      <c r="B65" s="0">
        <f>IFERROR(INDEX('Production Log'!$A$1:$A$1322,MATCH(A65,'Production Log'!$Y$1:$Y$1322,0)),)</f>
        <v/>
      </c>
      <c r="C65" s="15" t="s">
        <v>262</v>
      </c>
      <c r="D65" s="15" t="s">
        <v>262</v>
      </c>
      <c r="E65" s="77" t="s">
        <v>1443</v>
      </c>
      <c r="F65" s="77" t="s">
        <v>1444</v>
      </c>
      <c r="G65" s="78" t="s">
        <v>1550</v>
      </c>
      <c r="H65" s="15" t="s">
        <v>1553</v>
      </c>
      <c r="I65" s="15" t="n"/>
      <c r="K65" s="0" t="n"/>
    </row>
    <row r="66">
      <c r="A66" s="6" t="s">
        <v>1554</v>
      </c>
      <c r="B66" s="0" t="n"/>
      <c r="K66" s="0" t="n"/>
    </row>
    <row r="67">
      <c r="A67" s="6" t="s">
        <v>1555</v>
      </c>
      <c r="B67" s="0">
        <f>IFERROR(INDEX('Production Log'!$A$1:$A$1322,MATCH(A67,'Production Log'!$Y$1:$Y$1322,0)),)</f>
        <v/>
      </c>
      <c r="C67" s="0" t="s">
        <v>262</v>
      </c>
      <c r="D67" s="0" t="s">
        <v>262</v>
      </c>
      <c r="E67" s="0" t="s">
        <v>1443</v>
      </c>
      <c r="F67" s="0" t="s">
        <v>1556</v>
      </c>
      <c r="K67" s="0" t="n"/>
    </row>
    <row r="68">
      <c r="A68" s="6" t="s">
        <v>1557</v>
      </c>
      <c r="B68" s="0">
        <f>IFERROR(INDEX('Production Log'!$A$1:$A$1322,MATCH(A68,'Production Log'!$Y$1:$Y$1322,0)),)</f>
        <v/>
      </c>
      <c r="C68" s="0" t="s">
        <v>262</v>
      </c>
      <c r="D68" s="0" t="s">
        <v>262</v>
      </c>
      <c r="E68" s="0" t="s">
        <v>1443</v>
      </c>
      <c r="F68" s="0" t="s">
        <v>1556</v>
      </c>
      <c r="K68" s="0" t="n"/>
    </row>
    <row r="69">
      <c r="A69" s="6" t="s">
        <v>1558</v>
      </c>
      <c r="B69" s="0">
        <f>IFERROR(INDEX('Production Log'!$A$1:$A$1322,MATCH(A69,'Production Log'!$Y$1:$Y$1322,0)),)</f>
        <v/>
      </c>
      <c r="C69" s="0" t="s">
        <v>262</v>
      </c>
      <c r="D69" s="0" t="s">
        <v>262</v>
      </c>
      <c r="E69" s="0" t="s">
        <v>1556</v>
      </c>
      <c r="F69" s="0" t="s">
        <v>1556</v>
      </c>
      <c r="K69" s="0" t="n"/>
    </row>
    <row r="70">
      <c r="A70" s="6" t="s">
        <v>1559</v>
      </c>
      <c r="B70" s="0">
        <f>IFERROR(INDEX('Production Log'!$A$1:$A$1322,MATCH(A70,'Production Log'!$Y$1:$Y$1322,0)),)</f>
        <v/>
      </c>
      <c r="C70" s="0" t="s">
        <v>262</v>
      </c>
      <c r="D70" s="0" t="s">
        <v>262</v>
      </c>
      <c r="E70" s="0" t="s">
        <v>1556</v>
      </c>
      <c r="F70" s="0" t="s">
        <v>1556</v>
      </c>
      <c r="K70" s="0" t="n"/>
    </row>
    <row r="71">
      <c r="A71" s="6" t="s">
        <v>1560</v>
      </c>
      <c r="B71" s="0">
        <f>IFERROR(INDEX('Production Log'!$A$1:$A$1322,MATCH(A71,'Production Log'!$Y$1:$Y$1322,0)),)</f>
        <v/>
      </c>
      <c r="C71" s="0" t="s">
        <v>262</v>
      </c>
      <c r="D71" s="0" t="s">
        <v>262</v>
      </c>
      <c r="E71" s="0" t="s">
        <v>1556</v>
      </c>
      <c r="F71" s="0" t="s">
        <v>1556</v>
      </c>
      <c r="K71" s="0" t="n"/>
    </row>
    <row r="72">
      <c r="A72" s="6" t="s">
        <v>1561</v>
      </c>
      <c r="B72" s="0">
        <f>IFERROR(INDEX('Production Log'!$A$1:$A$1322,MATCH(A72,'Production Log'!$Y$1:$Y$1322,0)),)</f>
        <v/>
      </c>
      <c r="C72" s="0" t="s">
        <v>262</v>
      </c>
      <c r="D72" s="0" t="s">
        <v>262</v>
      </c>
      <c r="E72" s="0" t="s">
        <v>1556</v>
      </c>
      <c r="F72" s="0" t="s">
        <v>1556</v>
      </c>
      <c r="K72" s="0" t="n"/>
    </row>
    <row r="73">
      <c r="A73" s="6" t="s">
        <v>1562</v>
      </c>
      <c r="B73" s="0">
        <f>IFERROR(INDEX('Production Log'!$A$1:$A$1322,MATCH(A73,'Production Log'!$Y$1:$Y$1322,0)),)</f>
        <v/>
      </c>
      <c r="C73" s="0" t="s">
        <v>262</v>
      </c>
      <c r="D73" s="0" t="s">
        <v>262</v>
      </c>
      <c r="E73" s="0" t="s">
        <v>1556</v>
      </c>
      <c r="F73" s="0" t="s">
        <v>1556</v>
      </c>
      <c r="K73" s="0" t="n"/>
    </row>
    <row r="74">
      <c r="A74" s="6" t="s">
        <v>1563</v>
      </c>
      <c r="B74" s="0">
        <f>IFERROR(INDEX('Production Log'!$A$1:$A$1322,MATCH(A74,'Production Log'!$Y$1:$Y$1322,0)),)</f>
        <v/>
      </c>
      <c r="C74" s="0" t="s">
        <v>262</v>
      </c>
      <c r="D74" s="0" t="s">
        <v>262</v>
      </c>
      <c r="E74" s="0" t="s">
        <v>1556</v>
      </c>
      <c r="F74" s="0" t="s">
        <v>1556</v>
      </c>
      <c r="K74" s="0" t="n"/>
    </row>
    <row r="75">
      <c r="A75" s="6" t="s">
        <v>1564</v>
      </c>
      <c r="B75" s="0">
        <f>IFERROR(INDEX('Production Log'!$A$1:$A$1322,MATCH(A75,'Production Log'!$Y$1:$Y$1322,0)),)</f>
        <v/>
      </c>
      <c r="C75" s="0" t="s">
        <v>262</v>
      </c>
      <c r="D75" s="0" t="s">
        <v>262</v>
      </c>
      <c r="E75" s="0" t="s">
        <v>1556</v>
      </c>
      <c r="F75" s="0" t="s">
        <v>1556</v>
      </c>
      <c r="K75" s="0" t="n"/>
    </row>
    <row r="76">
      <c r="A76" s="6" t="s">
        <v>1565</v>
      </c>
      <c r="B76" s="0">
        <f>IFERROR(INDEX('Production Log'!$A$1:$A$1322,MATCH(A76,'Production Log'!$Y$1:$Y$1322,0)),)</f>
        <v/>
      </c>
      <c r="C76" s="0" t="s">
        <v>262</v>
      </c>
      <c r="D76" s="0" t="s">
        <v>262</v>
      </c>
      <c r="E76" s="0" t="s">
        <v>1556</v>
      </c>
      <c r="F76" s="0" t="s">
        <v>1556</v>
      </c>
      <c r="K76" s="0" t="n"/>
    </row>
    <row r="77">
      <c r="A77" s="6" t="s">
        <v>1566</v>
      </c>
      <c r="B77" s="0">
        <f>IFERROR(INDEX('Production Log'!$A$1:$A$1322,MATCH(A77,'Production Log'!$Y$1:$Y$1322,0)),)</f>
        <v/>
      </c>
      <c r="C77" s="0" t="s">
        <v>262</v>
      </c>
      <c r="D77" s="0" t="s">
        <v>262</v>
      </c>
      <c r="E77" s="0" t="s">
        <v>1556</v>
      </c>
      <c r="F77" s="0" t="s">
        <v>1556</v>
      </c>
      <c r="K77" s="0" t="n"/>
    </row>
    <row r="78">
      <c r="A78" s="6" t="s">
        <v>1567</v>
      </c>
      <c r="B78" s="0">
        <f>IFERROR(INDEX('Production Log'!$A$1:$A$1322,MATCH(A78,'Production Log'!$Y$1:$Y$1322,0)),)</f>
        <v/>
      </c>
      <c r="C78" s="0" t="s">
        <v>262</v>
      </c>
      <c r="D78" s="0" t="s">
        <v>262</v>
      </c>
      <c r="E78" s="0" t="s">
        <v>1556</v>
      </c>
      <c r="F78" s="0" t="s">
        <v>1556</v>
      </c>
      <c r="K78" s="0" t="n"/>
    </row>
    <row r="79">
      <c r="A79" s="6" t="s">
        <v>1568</v>
      </c>
      <c r="B79" s="0">
        <f>IFERROR(INDEX('Production Log'!$A$1:$A$1322,MATCH(A79,'Production Log'!$Y$1:$Y$1322,0)),)</f>
        <v/>
      </c>
      <c r="C79" s="0" t="s">
        <v>262</v>
      </c>
      <c r="D79" s="0" t="s">
        <v>262</v>
      </c>
      <c r="E79" s="0" t="s">
        <v>1556</v>
      </c>
      <c r="F79" s="0" t="s">
        <v>1556</v>
      </c>
      <c r="K79" s="0" t="n"/>
    </row>
    <row r="80">
      <c r="A80" s="6" t="s">
        <v>1569</v>
      </c>
      <c r="B80" s="0">
        <f>IFERROR(INDEX('Production Log'!$A$1:$A$1322,MATCH(A80,'Production Log'!$Y$1:$Y$1322,0)),)</f>
        <v/>
      </c>
      <c r="C80" s="0" t="s">
        <v>262</v>
      </c>
      <c r="D80" s="0" t="s">
        <v>262</v>
      </c>
      <c r="E80" s="0" t="s">
        <v>1556</v>
      </c>
      <c r="F80" s="0" t="s">
        <v>1556</v>
      </c>
      <c r="K80" s="0" t="n"/>
    </row>
    <row r="81">
      <c r="A81" s="6" t="s">
        <v>1570</v>
      </c>
      <c r="B81" s="0">
        <f>IFERROR(INDEX('Production Log'!$A$1:$A$1322,MATCH(A81,'Production Log'!$Y$1:$Y$1322,0)),)</f>
        <v/>
      </c>
      <c r="C81" s="0" t="s">
        <v>262</v>
      </c>
      <c r="D81" s="0" t="s">
        <v>262</v>
      </c>
      <c r="E81" s="0" t="s">
        <v>1556</v>
      </c>
      <c r="F81" s="0" t="s">
        <v>1556</v>
      </c>
      <c r="K81" s="0" t="n"/>
    </row>
    <row r="82">
      <c r="A82" s="6" t="s">
        <v>1571</v>
      </c>
      <c r="B82" s="0">
        <f>IFERROR(INDEX('Production Log'!$A$1:$A$1322,MATCH(A82,'Production Log'!$Y$1:$Y$1322,0)),)</f>
        <v/>
      </c>
      <c r="C82" s="0" t="s">
        <v>262</v>
      </c>
      <c r="D82" s="0" t="s">
        <v>262</v>
      </c>
      <c r="E82" s="0" t="s">
        <v>1556</v>
      </c>
      <c r="F82" s="0" t="s">
        <v>1556</v>
      </c>
      <c r="K82" s="0" t="n"/>
    </row>
    <row r="83">
      <c r="A83" s="6" t="s">
        <v>1572</v>
      </c>
      <c r="B83" s="0">
        <f>IFERROR(INDEX('Production Log'!$A$1:$A$1322,MATCH(A83,'Production Log'!$Y$1:$Y$1322,0)),)</f>
        <v/>
      </c>
      <c r="C83" s="0" t="s">
        <v>262</v>
      </c>
      <c r="D83" s="0" t="s">
        <v>262</v>
      </c>
      <c r="E83" s="0" t="s">
        <v>1556</v>
      </c>
      <c r="F83" s="0" t="s">
        <v>1556</v>
      </c>
      <c r="K83" s="0" t="n"/>
    </row>
    <row r="84">
      <c r="A84" s="0" t="s">
        <v>1573</v>
      </c>
      <c r="B84" s="0">
        <f>IFERROR(INDEX('Production Log'!$A$1:$A$1322,MATCH(A84,'Production Log'!$Y$1:$Y$1322,0)),)</f>
        <v/>
      </c>
      <c r="C84" s="0" t="s">
        <v>262</v>
      </c>
      <c r="D84" s="0" t="s">
        <v>262</v>
      </c>
      <c r="E84" s="0" t="s">
        <v>1556</v>
      </c>
      <c r="F84" s="0" t="s">
        <v>1556</v>
      </c>
      <c r="K84" s="0" t="n"/>
    </row>
    <row r="85">
      <c r="A85" s="6" t="s">
        <v>1574</v>
      </c>
      <c r="B85" s="0" t="n"/>
      <c r="C85" s="0" t="s">
        <v>262</v>
      </c>
      <c r="D85" s="0" t="s">
        <v>262</v>
      </c>
      <c r="E85" s="0" t="s">
        <v>1556</v>
      </c>
      <c r="F85" s="0" t="s">
        <v>1556</v>
      </c>
      <c r="K85" s="0" t="n"/>
    </row>
    <row r="86">
      <c r="A86" s="82" t="s">
        <v>1575</v>
      </c>
      <c r="B86" s="59" t="n">
        <v>4121</v>
      </c>
      <c r="C86" s="0" t="s">
        <v>1015</v>
      </c>
      <c r="D86" s="0" t="s">
        <v>1015</v>
      </c>
      <c r="G86" s="6" t="s">
        <v>1576</v>
      </c>
      <c r="K86" s="0" t="n"/>
    </row>
    <row r="87">
      <c r="A87" s="6" t="s">
        <v>1577</v>
      </c>
      <c r="B87" s="0">
        <f>IFERROR(INDEX('Production Log'!$A$1:$A$1322,MATCH(A87,'Production Log'!$Y$1:$Y$1322,0)),)</f>
        <v/>
      </c>
      <c r="C87" s="0" t="s">
        <v>262</v>
      </c>
      <c r="D87" s="0" t="s">
        <v>262</v>
      </c>
      <c r="E87" s="0" t="s">
        <v>1556</v>
      </c>
      <c r="F87" s="0" t="s">
        <v>1556</v>
      </c>
      <c r="K87" s="0" t="n"/>
    </row>
    <row r="88">
      <c r="A88" s="6" t="s">
        <v>1578</v>
      </c>
      <c r="B88" s="0">
        <f>IFERROR(INDEX('Production Log'!$A$1:$A$1322,MATCH(A88,'Production Log'!$Y$1:$Y$1322,0)),)</f>
        <v/>
      </c>
      <c r="C88" s="0" t="s">
        <v>262</v>
      </c>
      <c r="D88" s="0" t="s">
        <v>262</v>
      </c>
      <c r="E88" s="0" t="s">
        <v>1556</v>
      </c>
      <c r="F88" s="0" t="s">
        <v>1556</v>
      </c>
      <c r="K88" s="0" t="n"/>
    </row>
    <row r="89">
      <c r="A89" s="6" t="s">
        <v>1579</v>
      </c>
      <c r="B89" s="0">
        <f>IFERROR(INDEX('Production Log'!$A$1:$A$1322,MATCH(A89,'Production Log'!$Y$1:$Y$1322,0)),)</f>
        <v/>
      </c>
      <c r="C89" s="0" t="s">
        <v>262</v>
      </c>
      <c r="D89" s="0" t="s">
        <v>262</v>
      </c>
      <c r="E89" s="0" t="s">
        <v>1556</v>
      </c>
      <c r="F89" s="0" t="s">
        <v>1556</v>
      </c>
      <c r="K89" s="0" t="n"/>
    </row>
    <row r="90">
      <c r="A90" s="6" t="s">
        <v>1580</v>
      </c>
      <c r="B90" s="0">
        <f>IFERROR(INDEX('Production Log'!$A$1:$A$1322,MATCH(A90,'Production Log'!$Y$1:$Y$1322,0)),)</f>
        <v/>
      </c>
      <c r="C90" s="0" t="s">
        <v>262</v>
      </c>
      <c r="D90" s="0" t="s">
        <v>262</v>
      </c>
      <c r="E90" s="0" t="s">
        <v>1556</v>
      </c>
      <c r="F90" s="0" t="s">
        <v>1556</v>
      </c>
      <c r="K90" s="0" t="n"/>
    </row>
    <row r="91">
      <c r="A91" s="6" t="s">
        <v>1581</v>
      </c>
      <c r="B91" s="0">
        <f>IFERROR(INDEX('Production Log'!$A$1:$A$1322,MATCH(A91,'Production Log'!$Y$1:$Y$1322,0)),)</f>
        <v/>
      </c>
      <c r="C91" s="0" t="s">
        <v>262</v>
      </c>
      <c r="D91" s="0" t="s">
        <v>262</v>
      </c>
      <c r="E91" s="0" t="s">
        <v>1556</v>
      </c>
      <c r="F91" s="0" t="s">
        <v>1556</v>
      </c>
      <c r="K91" s="0" t="n"/>
    </row>
    <row r="92">
      <c r="A92" s="6" t="s">
        <v>1582</v>
      </c>
      <c r="B92" s="0">
        <f>IFERROR(INDEX('Production Log'!$A$1:$A$1322,MATCH(A92,'Production Log'!$Y$1:$Y$1322,0)),)</f>
        <v/>
      </c>
      <c r="C92" s="0" t="s">
        <v>262</v>
      </c>
      <c r="D92" s="0" t="s">
        <v>262</v>
      </c>
      <c r="E92" s="0" t="s">
        <v>1556</v>
      </c>
      <c r="F92" s="0" t="s">
        <v>1556</v>
      </c>
      <c r="K92" s="0" t="n"/>
    </row>
    <row r="93">
      <c r="A93" s="6" t="s">
        <v>1583</v>
      </c>
      <c r="B93" s="0">
        <f>IFERROR(INDEX('Production Log'!$A$1:$A$1322,MATCH(A93,'Production Log'!$Y$1:$Y$1322,0)),)</f>
        <v/>
      </c>
      <c r="C93" s="0" t="s">
        <v>262</v>
      </c>
      <c r="D93" s="0" t="s">
        <v>262</v>
      </c>
      <c r="E93" s="0" t="s">
        <v>1556</v>
      </c>
      <c r="F93" s="0" t="s">
        <v>1556</v>
      </c>
      <c r="K93" s="0" t="n"/>
    </row>
    <row r="94">
      <c r="A94" s="6" t="s">
        <v>1584</v>
      </c>
      <c r="B94" s="0">
        <f>IFERROR(INDEX('Production Log'!$A$1:$A$1322,MATCH(A94,'Production Log'!$Y$1:$Y$1322,0)),)</f>
        <v/>
      </c>
      <c r="C94" s="0" t="s">
        <v>262</v>
      </c>
      <c r="D94" s="0" t="s">
        <v>262</v>
      </c>
      <c r="E94" s="0" t="s">
        <v>1556</v>
      </c>
      <c r="F94" s="0" t="s">
        <v>1556</v>
      </c>
      <c r="K94" s="0" t="n"/>
    </row>
    <row r="95">
      <c r="A95" s="6" t="s">
        <v>1585</v>
      </c>
      <c r="B95" s="0">
        <f>IFERROR(INDEX('Production Log'!$A$1:$A$1322,MATCH(A95,'Production Log'!$Y$1:$Y$1322,0)),)</f>
        <v/>
      </c>
      <c r="C95" s="0" t="s">
        <v>262</v>
      </c>
      <c r="D95" s="0" t="s">
        <v>262</v>
      </c>
      <c r="E95" s="0" t="s">
        <v>1556</v>
      </c>
      <c r="F95" s="0" t="s">
        <v>1556</v>
      </c>
      <c r="K95" s="0" t="n"/>
    </row>
    <row r="96">
      <c r="A96" s="6" t="s">
        <v>1586</v>
      </c>
      <c r="B96" s="0">
        <f>IFERROR(INDEX('Production Log'!$A$1:$A$1322,MATCH(A96,'Production Log'!$Y$1:$Y$1322,0)),)</f>
        <v/>
      </c>
      <c r="C96" s="0" t="s">
        <v>262</v>
      </c>
      <c r="D96" s="0" t="s">
        <v>262</v>
      </c>
      <c r="E96" s="0" t="s">
        <v>1556</v>
      </c>
      <c r="F96" s="0" t="s">
        <v>1556</v>
      </c>
      <c r="K96" s="0" t="n"/>
    </row>
    <row r="97">
      <c r="A97" s="6" t="s">
        <v>1587</v>
      </c>
      <c r="B97" s="0">
        <f>IFERROR(INDEX('Production Log'!$A$1:$A$1322,MATCH(A97,'Production Log'!$Y$1:$Y$1322,0)),)</f>
        <v/>
      </c>
      <c r="C97" s="0" t="s">
        <v>262</v>
      </c>
      <c r="D97" s="0" t="s">
        <v>262</v>
      </c>
      <c r="E97" s="0" t="s">
        <v>1556</v>
      </c>
      <c r="F97" s="0" t="s">
        <v>1556</v>
      </c>
      <c r="K97" s="0" t="n"/>
    </row>
    <row r="98">
      <c r="A98" s="6" t="s">
        <v>1588</v>
      </c>
      <c r="B98" s="0">
        <f>IFERROR(INDEX('Production Log'!$A$1:$A$1322,MATCH(A98,'Production Log'!$Y$1:$Y$1322,0)),)</f>
        <v/>
      </c>
      <c r="C98" s="0" t="s">
        <v>262</v>
      </c>
      <c r="D98" s="0" t="s">
        <v>262</v>
      </c>
      <c r="E98" s="0" t="s">
        <v>1556</v>
      </c>
      <c r="F98" s="0" t="s">
        <v>1556</v>
      </c>
      <c r="K98" s="0" t="n"/>
    </row>
    <row r="99">
      <c r="A99" s="6" t="s">
        <v>1589</v>
      </c>
      <c r="B99" s="0">
        <f>IFERROR(INDEX('Production Log'!$A$1:$A$1322,MATCH(A99,'Production Log'!$Y$1:$Y$1322,0)),)</f>
        <v/>
      </c>
      <c r="C99" s="0" t="s">
        <v>262</v>
      </c>
      <c r="D99" s="0" t="s">
        <v>262</v>
      </c>
      <c r="E99" s="0" t="s">
        <v>1556</v>
      </c>
      <c r="F99" s="0" t="s">
        <v>1556</v>
      </c>
      <c r="K99" s="0" t="n"/>
    </row>
    <row r="100">
      <c r="A100" s="6" t="s">
        <v>1590</v>
      </c>
      <c r="B100" s="0">
        <f>IFERROR(INDEX('Production Log'!$A$1:$A$1322,MATCH(A100,'Production Log'!$Y$1:$Y$1322,0)),)</f>
        <v/>
      </c>
      <c r="C100" s="0" t="s">
        <v>262</v>
      </c>
      <c r="D100" s="0" t="s">
        <v>262</v>
      </c>
      <c r="E100" s="0" t="s">
        <v>1556</v>
      </c>
      <c r="F100" s="0" t="s">
        <v>1556</v>
      </c>
      <c r="K100" s="0" t="n"/>
    </row>
    <row r="101">
      <c r="A101" s="6" t="s">
        <v>1591</v>
      </c>
      <c r="B101" s="0" t="n"/>
      <c r="K101" s="0" t="n"/>
    </row>
    <row r="102">
      <c r="A102" s="6" t="s">
        <v>1592</v>
      </c>
      <c r="B102" s="0" t="n"/>
      <c r="K102" s="0" t="n"/>
    </row>
    <row r="103">
      <c r="A103" s="6" t="s">
        <v>1593</v>
      </c>
      <c r="B103" s="0">
        <f>IFERROR(INDEX('Production Log'!$A$1:$A$1322,MATCH(A103,'Production Log'!$Y$1:$Y$1322,0)),)</f>
        <v/>
      </c>
      <c r="C103" s="0" t="s">
        <v>262</v>
      </c>
      <c r="D103" s="0" t="s">
        <v>262</v>
      </c>
      <c r="E103" s="0" t="s">
        <v>1556</v>
      </c>
      <c r="F103" s="0" t="s">
        <v>1556</v>
      </c>
      <c r="K103" s="0" t="n"/>
    </row>
    <row r="104">
      <c r="A104" s="6" t="s">
        <v>1594</v>
      </c>
      <c r="B104" s="0">
        <f>IFERROR(INDEX('Production Log'!$A$1:$A$1322,MATCH(A104,'Production Log'!$Y$1:$Y$1322,0)),)</f>
        <v/>
      </c>
      <c r="C104" s="0" t="s">
        <v>262</v>
      </c>
      <c r="D104" s="0" t="s">
        <v>262</v>
      </c>
      <c r="E104" s="0" t="s">
        <v>1556</v>
      </c>
      <c r="F104" s="0" t="s">
        <v>1556</v>
      </c>
      <c r="K104" s="0" t="n"/>
    </row>
    <row r="105">
      <c r="A105" s="6" t="s">
        <v>1595</v>
      </c>
      <c r="B105" s="0">
        <f>IFERROR(INDEX('Production Log'!$A$1:$A$1322,MATCH(A105,'Production Log'!$Y$1:$Y$1322,0)),)</f>
        <v/>
      </c>
      <c r="C105" s="0" t="s">
        <v>262</v>
      </c>
      <c r="D105" s="0" t="s">
        <v>262</v>
      </c>
      <c r="E105" s="0" t="s">
        <v>1556</v>
      </c>
      <c r="F105" s="0" t="s">
        <v>1556</v>
      </c>
      <c r="K105" s="0" t="n"/>
    </row>
    <row r="106">
      <c r="A106" s="6" t="s">
        <v>1596</v>
      </c>
      <c r="B106" s="0">
        <f>IFERROR(INDEX('Production Log'!$A$1:$A$1322,MATCH(A106,'Production Log'!$Y$1:$Y$1322,0)),)</f>
        <v/>
      </c>
      <c r="C106" s="0" t="s">
        <v>262</v>
      </c>
      <c r="D106" s="0" t="s">
        <v>262</v>
      </c>
      <c r="E106" s="0" t="s">
        <v>1556</v>
      </c>
      <c r="F106" s="0" t="s">
        <v>1556</v>
      </c>
      <c r="K106" s="0" t="n"/>
    </row>
    <row r="107">
      <c r="A107" s="6" t="s">
        <v>1597</v>
      </c>
      <c r="B107" s="0">
        <f>IFERROR(INDEX('Production Log'!$A$1:$A$1322,MATCH(A107,'Production Log'!$Y$1:$Y$1322,0)),)</f>
        <v/>
      </c>
      <c r="C107" s="0" t="s">
        <v>262</v>
      </c>
      <c r="D107" s="0" t="s">
        <v>262</v>
      </c>
      <c r="E107" s="0" t="s">
        <v>1556</v>
      </c>
      <c r="F107" s="0" t="s">
        <v>1556</v>
      </c>
      <c r="K107" s="0" t="n"/>
    </row>
    <row r="108">
      <c r="A108" s="6" t="s">
        <v>1598</v>
      </c>
      <c r="B108" s="0">
        <f>IFERROR(INDEX('Production Log'!$A$1:$A$1322,MATCH(A108,'Production Log'!$Y$1:$Y$1322,0)),)</f>
        <v/>
      </c>
      <c r="C108" s="0" t="s">
        <v>262</v>
      </c>
      <c r="D108" s="0" t="s">
        <v>262</v>
      </c>
      <c r="E108" s="0" t="s">
        <v>1556</v>
      </c>
      <c r="F108" s="0" t="s">
        <v>1556</v>
      </c>
      <c r="K108" s="0" t="n"/>
    </row>
    <row r="109">
      <c r="A109" s="6" t="s">
        <v>1599</v>
      </c>
      <c r="B109" s="0">
        <f>IFERROR(INDEX('Production Log'!$A$1:$A$1322,MATCH(A109,'Production Log'!$Y$1:$Y$1322,0)),)</f>
        <v/>
      </c>
      <c r="C109" s="0" t="s">
        <v>262</v>
      </c>
      <c r="D109" s="0" t="s">
        <v>262</v>
      </c>
      <c r="E109" s="0" t="s">
        <v>1556</v>
      </c>
      <c r="F109" s="0" t="s">
        <v>1556</v>
      </c>
      <c r="K109" s="0" t="n"/>
    </row>
    <row r="110">
      <c r="A110" s="6" t="s">
        <v>1600</v>
      </c>
      <c r="B110" s="0">
        <f>IFERROR(INDEX('Production Log'!$A$1:$A$1322,MATCH(A110,'Production Log'!$Y$1:$Y$1322,0)),)</f>
        <v/>
      </c>
      <c r="C110" s="0" t="s">
        <v>262</v>
      </c>
      <c r="D110" s="0" t="s">
        <v>262</v>
      </c>
      <c r="E110" s="0" t="s">
        <v>1556</v>
      </c>
      <c r="F110" s="0" t="s">
        <v>1556</v>
      </c>
      <c r="K110" s="0" t="n"/>
    </row>
    <row r="111">
      <c r="A111" s="6" t="s">
        <v>1601</v>
      </c>
      <c r="B111" s="0">
        <f>IFERROR(INDEX('Production Log'!$A$1:$A$1322,MATCH(A111,'Production Log'!$Y$1:$Y$1322,0)),)</f>
        <v/>
      </c>
      <c r="C111" s="0" t="s">
        <v>1602</v>
      </c>
      <c r="D111" s="0" t="s">
        <v>262</v>
      </c>
      <c r="E111" s="0" t="s">
        <v>1556</v>
      </c>
      <c r="F111" s="0" t="s">
        <v>1556</v>
      </c>
      <c r="K111" s="0" t="n"/>
    </row>
    <row r="112">
      <c r="A112" s="6" t="s">
        <v>1603</v>
      </c>
      <c r="B112" s="0">
        <f>IFERROR(INDEX('Production Log'!$A$1:$A$1322,MATCH(A112,'Production Log'!$Y$1:$Y$1322,0)),)</f>
        <v/>
      </c>
      <c r="C112" s="0" t="s">
        <v>262</v>
      </c>
      <c r="D112" s="0" t="s">
        <v>262</v>
      </c>
      <c r="E112" s="0" t="s">
        <v>1556</v>
      </c>
      <c r="F112" s="0" t="s">
        <v>1556</v>
      </c>
      <c r="K112" s="0" t="n"/>
    </row>
    <row r="113">
      <c r="A113" s="6" t="s">
        <v>1604</v>
      </c>
      <c r="B113" s="0">
        <f>IFERROR(INDEX('Production Log'!$A$1:$A$1322,MATCH(A113,'Production Log'!$Y$1:$Y$1322,0)),)</f>
        <v/>
      </c>
      <c r="K113" s="0" t="n"/>
    </row>
    <row r="114">
      <c r="A114" s="6" t="s">
        <v>1605</v>
      </c>
      <c r="B114" s="0">
        <f>IFERROR(INDEX('Production Log'!$A$1:$A$1322,MATCH(A114,'Production Log'!$Y$1:$Y$1322,0)),)</f>
        <v/>
      </c>
      <c r="K114" s="0" t="n"/>
    </row>
    <row r="115">
      <c r="A115" s="6" t="s">
        <v>1606</v>
      </c>
      <c r="B115" s="0">
        <f>IFERROR(INDEX('Production Log'!$A$1:$A$1322,MATCH(A115,'Production Log'!$Y$1:$Y$1322,0)),)</f>
        <v/>
      </c>
      <c r="K115" s="0" t="n"/>
    </row>
    <row r="116">
      <c r="A116" s="6" t="s">
        <v>1607</v>
      </c>
      <c r="B116" s="0">
        <f>IFERROR(INDEX('Production Log'!$A$1:$A$1322,MATCH(A116,'Production Log'!$Y$1:$Y$1322,0)),)</f>
        <v/>
      </c>
      <c r="K116" s="0" t="n"/>
    </row>
    <row r="117">
      <c r="A117" s="6" t="n"/>
      <c r="B117" s="0" t="n"/>
      <c r="K117" s="0" t="n"/>
    </row>
    <row r="118">
      <c r="A118" s="6" t="n"/>
      <c r="K118" s="0" t="n"/>
    </row>
    <row r="119">
      <c r="A119" s="6" t="n"/>
      <c r="K119" s="0" t="n"/>
    </row>
    <row r="120">
      <c r="A120" s="6" t="n"/>
      <c r="K120" s="0" t="n"/>
    </row>
    <row r="121">
      <c r="A121" s="6" t="n"/>
      <c r="K121" s="0" t="n"/>
    </row>
    <row r="122">
      <c r="A122" s="6" t="n"/>
      <c r="K122" s="0" t="n"/>
    </row>
    <row r="123">
      <c r="A123" s="6" t="n"/>
      <c r="K123" s="0" t="n"/>
    </row>
    <row r="124">
      <c r="A124" s="6" t="n"/>
      <c r="K124" s="0" t="n"/>
    </row>
    <row r="125">
      <c r="A125" s="6" t="n"/>
      <c r="K125" s="0" t="n"/>
    </row>
    <row r="126">
      <c r="A126" s="6" t="n"/>
      <c r="K126" s="0" t="n"/>
    </row>
    <row r="127">
      <c r="A127" s="6" t="n"/>
      <c r="K127" s="0" t="n"/>
    </row>
    <row r="128">
      <c r="A128" s="6" t="n"/>
      <c r="K128" s="0" t="n"/>
    </row>
    <row r="129">
      <c r="A129" s="6" t="n"/>
      <c r="K129" s="0" t="n"/>
    </row>
    <row r="130">
      <c r="A130" s="6" t="n"/>
      <c r="K130" s="0" t="n"/>
    </row>
    <row r="131">
      <c r="A131" s="6" t="n"/>
      <c r="K131" s="0" t="n"/>
    </row>
    <row r="132">
      <c r="A132" s="6" t="n"/>
      <c r="K132" s="0" t="n"/>
    </row>
    <row r="133">
      <c r="A133" s="0" t="s">
        <v>1554</v>
      </c>
      <c r="K133" s="0" t="n"/>
    </row>
    <row r="134">
      <c r="A134" s="6" t="s">
        <v>1608</v>
      </c>
      <c r="B134" s="0">
        <f>IFERROR(INDEX('Production Log'!$A$1:$A$1322,MATCH(A134,'Production Log'!$Y$1:$Y$1322,0)),)</f>
        <v/>
      </c>
      <c r="C134" s="0" t="s">
        <v>262</v>
      </c>
      <c r="D134" s="0" t="s">
        <v>262</v>
      </c>
      <c r="E134" s="0" t="s">
        <v>1556</v>
      </c>
      <c r="F134" s="0" t="s">
        <v>1556</v>
      </c>
      <c r="K134" s="0" t="n"/>
    </row>
    <row r="135">
      <c r="A135" s="6" t="s">
        <v>1609</v>
      </c>
      <c r="B135" s="0">
        <f>IFERROR(INDEX('Production Log'!$A$1:$A$1322,MATCH(A135,'Production Log'!$Y$1:$Y$1322,0)),)</f>
        <v/>
      </c>
      <c r="C135" s="0" t="s">
        <v>262</v>
      </c>
      <c r="D135" s="0" t="s">
        <v>262</v>
      </c>
      <c r="E135" s="0" t="s">
        <v>1556</v>
      </c>
      <c r="F135" s="0" t="s">
        <v>1556</v>
      </c>
      <c r="K135" s="0" t="n"/>
    </row>
    <row r="136">
      <c r="A136" s="6" t="s">
        <v>1610</v>
      </c>
      <c r="B136" s="0">
        <f>IFERROR(INDEX('Production Log'!$A$1:$A$1322,MATCH(A136,'Production Log'!$Y$1:$Y$1322,0)),)</f>
        <v/>
      </c>
      <c r="C136" s="0" t="s">
        <v>262</v>
      </c>
      <c r="D136" s="0" t="s">
        <v>262</v>
      </c>
      <c r="E136" s="0" t="s">
        <v>1556</v>
      </c>
      <c r="F136" s="0" t="s">
        <v>1556</v>
      </c>
      <c r="K136" s="0" t="n"/>
    </row>
    <row r="137">
      <c r="A137" s="6" t="s">
        <v>1611</v>
      </c>
      <c r="B137" s="0">
        <f>IFERROR(INDEX('Production Log'!$A$1:$A$1322,MATCH(A137,'Production Log'!$Y$1:$Y$1322,0)),)</f>
        <v/>
      </c>
      <c r="C137" s="0" t="s">
        <v>262</v>
      </c>
      <c r="D137" s="0" t="s">
        <v>262</v>
      </c>
      <c r="E137" s="0" t="s">
        <v>1556</v>
      </c>
      <c r="F137" s="0" t="s">
        <v>1556</v>
      </c>
      <c r="G137" s="0" t="n"/>
      <c r="K137" s="0" t="n"/>
    </row>
    <row r="138">
      <c r="A138" s="82" t="s">
        <v>1612</v>
      </c>
      <c r="B138" s="0" t="n"/>
      <c r="D138" s="0" t="s">
        <v>1015</v>
      </c>
      <c r="G138" s="0" t="s">
        <v>1613</v>
      </c>
      <c r="K138" s="0" t="n"/>
    </row>
    <row r="139">
      <c r="A139" s="6" t="s">
        <v>1614</v>
      </c>
      <c r="B139" s="0">
        <f>IFERROR(INDEX('Production Log'!$A$1:$A$1322,MATCH(A139,'Production Log'!$Y$1:$Y$1322,0)),)</f>
        <v/>
      </c>
      <c r="K139" s="0" t="n"/>
    </row>
    <row r="140">
      <c r="A140" s="6" t="s">
        <v>1615</v>
      </c>
      <c r="B140" s="0">
        <f>IFERROR(INDEX('Production Log'!$A$1:$A$1322,MATCH(A140,'Production Log'!$Y$1:$Y$1322,0)),)</f>
        <v/>
      </c>
      <c r="C140" s="0" t="s">
        <v>262</v>
      </c>
      <c r="D140" s="0" t="s">
        <v>262</v>
      </c>
      <c r="E140" s="0" t="s">
        <v>1556</v>
      </c>
      <c r="F140" s="0" t="s">
        <v>1556</v>
      </c>
      <c r="K140" s="0" t="n"/>
    </row>
    <row r="141">
      <c r="A141" s="6" t="s">
        <v>1616</v>
      </c>
      <c r="B141" s="0">
        <f>IFERROR(INDEX('Production Log'!$A$1:$A$1322,MATCH(A141,'Production Log'!$Y$1:$Y$1322,0)),)</f>
        <v/>
      </c>
      <c r="K141" s="0" t="n"/>
    </row>
    <row r="142">
      <c r="A142" s="6" t="s">
        <v>1617</v>
      </c>
      <c r="B142" s="0" t="n"/>
      <c r="K142" s="0" t="n"/>
    </row>
    <row r="143">
      <c r="A143" s="6" t="s">
        <v>1618</v>
      </c>
      <c r="B143" s="0">
        <f>IFERROR(INDEX('Production Log'!$A$1:$A$1322,MATCH(A143,'Production Log'!$Y$1:$Y$1322,0)),)</f>
        <v/>
      </c>
      <c r="C143" s="0" t="s">
        <v>262</v>
      </c>
      <c r="D143" s="0" t="s">
        <v>262</v>
      </c>
      <c r="E143" s="0" t="s">
        <v>1556</v>
      </c>
      <c r="F143" s="0" t="s">
        <v>1556</v>
      </c>
      <c r="K143" s="0" t="n"/>
    </row>
    <row r="144">
      <c r="A144" s="6" t="s">
        <v>1619</v>
      </c>
      <c r="B144" s="0" t="s">
        <v>1620</v>
      </c>
      <c r="K144" s="0" t="n"/>
    </row>
    <row r="145">
      <c r="A145" s="6" t="s">
        <v>1621</v>
      </c>
      <c r="B145" s="0">
        <f>IFERROR(INDEX('Production Log'!$A$1:$A$1322,MATCH(A145,'Production Log'!$Y$1:$Y$1322,0)),)</f>
        <v/>
      </c>
      <c r="C145" s="0" t="s">
        <v>262</v>
      </c>
      <c r="D145" s="0" t="s">
        <v>262</v>
      </c>
      <c r="E145" s="0" t="s">
        <v>1556</v>
      </c>
      <c r="F145" s="0" t="s">
        <v>1556</v>
      </c>
      <c r="K145" s="0" t="n"/>
    </row>
    <row r="146">
      <c r="A146" s="6" t="s">
        <v>1622</v>
      </c>
      <c r="B146" s="0">
        <f>IFERROR(INDEX('Production Log'!$A$1:$A$1322,MATCH(A146,'Production Log'!$Y$1:$Y$1322,0)),)</f>
        <v/>
      </c>
      <c r="C146" s="0" t="s">
        <v>262</v>
      </c>
      <c r="D146" s="0" t="s">
        <v>262</v>
      </c>
      <c r="E146" s="0" t="s">
        <v>1556</v>
      </c>
      <c r="F146" s="0" t="s">
        <v>1556</v>
      </c>
      <c r="K146" s="0" t="n"/>
    </row>
    <row r="147">
      <c r="A147" s="6" t="s">
        <v>1623</v>
      </c>
      <c r="B147" s="0" t="s">
        <v>1620</v>
      </c>
      <c r="K147" s="0" t="n"/>
    </row>
    <row r="148">
      <c r="A148" s="6" t="s">
        <v>1624</v>
      </c>
      <c r="B148" s="0" t="s">
        <v>1625</v>
      </c>
      <c r="C148" s="0" t="s">
        <v>262</v>
      </c>
      <c r="D148" s="0" t="s">
        <v>262</v>
      </c>
      <c r="E148" s="0" t="s">
        <v>1556</v>
      </c>
      <c r="F148" s="0" t="s">
        <v>1556</v>
      </c>
      <c r="K148" s="0" t="n"/>
    </row>
    <row r="149">
      <c r="A149" s="6" t="s">
        <v>1626</v>
      </c>
      <c r="B149" s="0">
        <f>IFERROR(INDEX('Production Log'!$A$1:$A$1322,MATCH(A149,'Production Log'!$Y$1:$Y$1322,0)),)</f>
        <v/>
      </c>
      <c r="C149" s="0" t="s">
        <v>262</v>
      </c>
      <c r="D149" s="0" t="s">
        <v>262</v>
      </c>
      <c r="E149" s="0" t="s">
        <v>1556</v>
      </c>
      <c r="F149" s="0" t="s">
        <v>1556</v>
      </c>
      <c r="K149" s="0" t="n"/>
    </row>
    <row r="150">
      <c r="A150" s="6" t="s">
        <v>1627</v>
      </c>
      <c r="B150" s="0">
        <f>IFERROR(INDEX('Production Log'!$A$1:$A$1322,MATCH(A150,'Production Log'!$Y$1:$Y$1322,0)),)</f>
        <v/>
      </c>
      <c r="C150" s="0" t="s">
        <v>262</v>
      </c>
      <c r="D150" s="0" t="s">
        <v>262</v>
      </c>
      <c r="E150" s="0" t="s">
        <v>1556</v>
      </c>
      <c r="F150" s="0" t="s">
        <v>1556</v>
      </c>
      <c r="K150" s="0" t="n"/>
    </row>
    <row r="151">
      <c r="A151" s="82" t="s">
        <v>1628</v>
      </c>
      <c r="B151" s="0">
        <f>IFERROR(INDEX('Production Log'!$A$1:$A$1322,MATCH(A151,'Production Log'!$Y$1:$Y$1322,0)),)</f>
        <v/>
      </c>
      <c r="C151" s="0" t="s">
        <v>262</v>
      </c>
      <c r="D151" s="0" t="s">
        <v>262</v>
      </c>
      <c r="E151" s="0" t="s">
        <v>1556</v>
      </c>
      <c r="F151" s="0" t="s">
        <v>1556</v>
      </c>
      <c r="G151" s="0" t="s">
        <v>1629</v>
      </c>
      <c r="K151" s="0" t="n"/>
    </row>
    <row r="152">
      <c r="A152" s="6" t="s">
        <v>1630</v>
      </c>
      <c r="B152" s="0" t="n"/>
      <c r="K152" s="0" t="n"/>
    </row>
    <row r="153">
      <c r="A153" s="6" t="s">
        <v>1631</v>
      </c>
      <c r="B153" s="0">
        <f>IFERROR(INDEX('Production Log'!$A$1:$A$1322,MATCH(A153,'Production Log'!$Y$1:$Y$1322,0)),)</f>
        <v/>
      </c>
      <c r="C153" s="0" t="s">
        <v>262</v>
      </c>
      <c r="D153" s="0" t="s">
        <v>262</v>
      </c>
      <c r="E153" s="0" t="s">
        <v>1556</v>
      </c>
      <c r="F153" s="0" t="s">
        <v>1556</v>
      </c>
      <c r="K153" s="0" t="n"/>
    </row>
    <row r="154">
      <c r="A154" s="6" t="s">
        <v>1632</v>
      </c>
      <c r="B154" s="0">
        <f>IFERROR(INDEX('Production Log'!$A$1:$A$1322,MATCH(A154,'Production Log'!$Y$1:$Y$1322,0)),)</f>
        <v/>
      </c>
      <c r="C154" s="0" t="s">
        <v>262</v>
      </c>
      <c r="D154" s="0" t="s">
        <v>262</v>
      </c>
      <c r="E154" s="0" t="s">
        <v>1556</v>
      </c>
      <c r="F154" s="0" t="s">
        <v>1556</v>
      </c>
      <c r="K154" s="0" t="n"/>
    </row>
    <row r="155">
      <c r="A155" s="6" t="s">
        <v>1633</v>
      </c>
      <c r="B155" s="0">
        <f>IFERROR(INDEX('Production Log'!$A$1:$A$1322,MATCH(A155,'Production Log'!$Y$1:$Y$1322,0)),)</f>
        <v/>
      </c>
      <c r="C155" s="0" t="s">
        <v>262</v>
      </c>
      <c r="D155" s="0" t="s">
        <v>262</v>
      </c>
      <c r="E155" s="0" t="s">
        <v>1556</v>
      </c>
      <c r="F155" s="0" t="s">
        <v>1556</v>
      </c>
      <c r="K155" s="0" t="n"/>
    </row>
    <row r="156">
      <c r="A156" s="6" t="s">
        <v>1634</v>
      </c>
      <c r="B156" s="0">
        <f>IFERROR(INDEX('Production Log'!$A$1:$A$1322,MATCH(A156,'Production Log'!$Y$1:$Y$1322,0)),)</f>
        <v/>
      </c>
      <c r="C156" s="0" t="s">
        <v>262</v>
      </c>
      <c r="D156" s="0" t="s">
        <v>262</v>
      </c>
      <c r="E156" s="0" t="s">
        <v>1556</v>
      </c>
      <c r="F156" s="0" t="s">
        <v>1556</v>
      </c>
      <c r="K156" s="0" t="n"/>
    </row>
    <row r="157">
      <c r="A157" s="6" t="s">
        <v>1635</v>
      </c>
      <c r="B157" s="0">
        <f>IFERROR(INDEX('Production Log'!$A$1:$A$1322,MATCH(A157,'Production Log'!$Y$1:$Y$1322,0)),)</f>
        <v/>
      </c>
      <c r="C157" s="0" t="s">
        <v>262</v>
      </c>
      <c r="D157" s="0" t="s">
        <v>262</v>
      </c>
      <c r="E157" s="0" t="s">
        <v>1556</v>
      </c>
      <c r="F157" s="0" t="s">
        <v>1556</v>
      </c>
      <c r="K157" s="0" t="n"/>
    </row>
    <row r="158">
      <c r="A158" s="6" t="s">
        <v>1636</v>
      </c>
      <c r="B158" s="0">
        <f>IFERROR(INDEX('Production Log'!$A$1:$A$1322,MATCH(A158,'Production Log'!$Y$1:$Y$1322,0)),)</f>
        <v/>
      </c>
      <c r="C158" s="0" t="s">
        <v>262</v>
      </c>
      <c r="D158" s="0" t="s">
        <v>262</v>
      </c>
      <c r="E158" s="0" t="s">
        <v>1556</v>
      </c>
      <c r="F158" s="0" t="s">
        <v>1556</v>
      </c>
      <c r="K158" s="0" t="n"/>
    </row>
    <row r="159">
      <c r="A159" s="6" t="s">
        <v>1637</v>
      </c>
      <c r="B159" s="0">
        <f>IFERROR(INDEX('Production Log'!$A$1:$A$1322,MATCH(A159,'Production Log'!$Y$1:$Y$1322,0)),)</f>
        <v/>
      </c>
      <c r="C159" s="0" t="s">
        <v>262</v>
      </c>
      <c r="D159" s="0" t="s">
        <v>262</v>
      </c>
      <c r="E159" s="0" t="s">
        <v>1556</v>
      </c>
      <c r="F159" s="0" t="s">
        <v>1556</v>
      </c>
      <c r="K159" s="0" t="n"/>
    </row>
    <row r="160">
      <c r="A160" s="6" t="s">
        <v>1638</v>
      </c>
      <c r="B160" s="0" t="n"/>
      <c r="G160" s="0" t="s">
        <v>1639</v>
      </c>
      <c r="K160" s="0" t="n"/>
    </row>
    <row r="161">
      <c r="A161" s="6" t="s">
        <v>1640</v>
      </c>
      <c r="B161" s="0">
        <f>IFERROR(INDEX('Production Log'!$A$1:$A$1322,MATCH(A161,'Production Log'!$Y$1:$Y$1322,0)),)</f>
        <v/>
      </c>
      <c r="C161" s="0" t="s">
        <v>262</v>
      </c>
      <c r="D161" s="0" t="s">
        <v>262</v>
      </c>
      <c r="E161" s="0" t="s">
        <v>1556</v>
      </c>
      <c r="F161" s="0" t="s">
        <v>1556</v>
      </c>
      <c r="K161" s="0" t="n"/>
    </row>
    <row r="162">
      <c r="A162" s="6" t="s">
        <v>1641</v>
      </c>
      <c r="B162" s="0">
        <f>IFERROR(INDEX('Production Log'!$A$1:$A$1322,MATCH(A162,'Production Log'!$Y$1:$Y$1322,0)),)</f>
        <v/>
      </c>
      <c r="C162" s="0" t="s">
        <v>262</v>
      </c>
      <c r="D162" s="0" t="s">
        <v>262</v>
      </c>
      <c r="E162" s="0" t="s">
        <v>1556</v>
      </c>
      <c r="F162" s="0" t="s">
        <v>1556</v>
      </c>
      <c r="K162" s="0" t="n"/>
    </row>
    <row r="163">
      <c r="A163" s="6" t="s">
        <v>1642</v>
      </c>
      <c r="B163" s="0">
        <f>IFERROR(INDEX('Production Log'!$A$1:$A$1322,MATCH(A163,'Production Log'!$Y$1:$Y$1322,0)),)</f>
        <v/>
      </c>
      <c r="C163" s="0" t="s">
        <v>262</v>
      </c>
      <c r="D163" s="0" t="s">
        <v>262</v>
      </c>
      <c r="E163" s="0" t="s">
        <v>1556</v>
      </c>
      <c r="F163" s="0" t="s">
        <v>1556</v>
      </c>
      <c r="K163" s="0" t="n"/>
    </row>
    <row r="164">
      <c r="A164" s="6" t="s">
        <v>1643</v>
      </c>
      <c r="B164" s="0">
        <f>IFERROR(INDEX('Production Log'!$A$1:$A$1322,MATCH(A164,'Production Log'!$Y$1:$Y$1322,0)),)</f>
        <v/>
      </c>
      <c r="C164" s="0" t="s">
        <v>262</v>
      </c>
      <c r="D164" s="0" t="s">
        <v>262</v>
      </c>
      <c r="E164" s="0" t="s">
        <v>1556</v>
      </c>
      <c r="F164" s="0" t="s">
        <v>1556</v>
      </c>
      <c r="K164" s="0" t="n"/>
    </row>
    <row r="165">
      <c r="A165" s="6" t="s">
        <v>1644</v>
      </c>
      <c r="B165" s="0">
        <f>IFERROR(INDEX('Production Log'!$A$1:$A$1322,MATCH(A165,'Production Log'!$Y$1:$Y$1322,0)),)</f>
        <v/>
      </c>
      <c r="C165" s="0" t="s">
        <v>262</v>
      </c>
      <c r="D165" s="0" t="s">
        <v>262</v>
      </c>
      <c r="E165" s="0" t="s">
        <v>1556</v>
      </c>
      <c r="F165" s="0" t="s">
        <v>1556</v>
      </c>
      <c r="K165" s="0" t="n"/>
    </row>
    <row r="166">
      <c r="A166" s="6" t="s">
        <v>1645</v>
      </c>
      <c r="B166" s="0">
        <f>IFERROR(INDEX('Production Log'!$A$1:$A$1322,MATCH(A166,'Production Log'!$Y$1:$Y$1322,0)),)</f>
        <v/>
      </c>
      <c r="C166" s="0" t="s">
        <v>262</v>
      </c>
      <c r="D166" s="0" t="s">
        <v>262</v>
      </c>
      <c r="E166" s="0" t="s">
        <v>1556</v>
      </c>
      <c r="F166" s="0" t="s">
        <v>1556</v>
      </c>
      <c r="K166" s="0" t="n"/>
    </row>
    <row r="167">
      <c r="A167" s="6" t="s">
        <v>1646</v>
      </c>
      <c r="B167" s="0">
        <f>IFERROR(INDEX('Production Log'!$A$1:$A$1322,MATCH(A167,'Production Log'!$Y$1:$Y$1322,0)),)</f>
        <v/>
      </c>
      <c r="C167" s="0" t="s">
        <v>262</v>
      </c>
      <c r="D167" s="0" t="s">
        <v>262</v>
      </c>
      <c r="E167" s="0" t="s">
        <v>1556</v>
      </c>
      <c r="F167" s="0" t="s">
        <v>1556</v>
      </c>
      <c r="K167" s="0" t="n"/>
    </row>
    <row r="168">
      <c r="A168" s="6" t="s">
        <v>1647</v>
      </c>
      <c r="B168" s="0">
        <f>IFERROR(INDEX('Production Log'!$A$1:$A$1322,MATCH(A168,'Production Log'!$Y$1:$Y$1322,0)),)</f>
        <v/>
      </c>
      <c r="C168" s="0" t="s">
        <v>262</v>
      </c>
      <c r="D168" s="0" t="s">
        <v>262</v>
      </c>
      <c r="E168" s="0" t="s">
        <v>1556</v>
      </c>
      <c r="F168" s="0" t="s">
        <v>1556</v>
      </c>
      <c r="K168" s="0" t="n"/>
    </row>
    <row r="169">
      <c r="A169" s="6" t="s">
        <v>1648</v>
      </c>
      <c r="B169" s="0">
        <f>IFERROR(INDEX('Production Log'!$A$1:$A$1322,MATCH(A169,'Production Log'!$Y$1:$Y$1322,0)),)</f>
        <v/>
      </c>
      <c r="C169" s="0" t="s">
        <v>262</v>
      </c>
      <c r="D169" s="0" t="s">
        <v>262</v>
      </c>
      <c r="E169" s="0" t="s">
        <v>1556</v>
      </c>
      <c r="F169" s="0" t="s">
        <v>1556</v>
      </c>
      <c r="K169" s="0" t="n"/>
    </row>
    <row r="170">
      <c r="A170" s="6" t="s">
        <v>1649</v>
      </c>
      <c r="B170" s="0">
        <f>IFERROR(INDEX('Production Log'!$A$1:$A$1322,MATCH(A170,'Production Log'!$Y$1:$Y$1322,0)),)</f>
        <v/>
      </c>
      <c r="C170" s="0" t="s">
        <v>262</v>
      </c>
      <c r="D170" s="0" t="s">
        <v>262</v>
      </c>
      <c r="E170" s="0" t="s">
        <v>1556</v>
      </c>
      <c r="F170" s="0" t="s">
        <v>1556</v>
      </c>
      <c r="K170" s="0" t="n"/>
    </row>
    <row r="171">
      <c r="A171" s="6" t="s">
        <v>1650</v>
      </c>
      <c r="B171" s="0">
        <f>IFERROR(INDEX('Production Log'!$A$1:$A$1322,MATCH(A171,'Production Log'!$Y$1:$Y$1322,0)),)</f>
        <v/>
      </c>
      <c r="C171" s="0" t="s">
        <v>262</v>
      </c>
      <c r="D171" s="0" t="s">
        <v>262</v>
      </c>
      <c r="E171" s="0" t="s">
        <v>1556</v>
      </c>
      <c r="F171" s="0" t="s">
        <v>1556</v>
      </c>
      <c r="K171" s="0" t="n"/>
    </row>
    <row r="172">
      <c r="A172" s="6" t="s">
        <v>1651</v>
      </c>
      <c r="B172" s="0">
        <f>IFERROR(INDEX('Production Log'!$A$1:$A$1322,MATCH(A172,'Production Log'!$Y$1:$Y$1322,0)),)</f>
        <v/>
      </c>
      <c r="C172" s="0" t="s">
        <v>262</v>
      </c>
      <c r="D172" s="0" t="s">
        <v>262</v>
      </c>
      <c r="E172" s="0" t="s">
        <v>1556</v>
      </c>
      <c r="F172" s="0" t="s">
        <v>1556</v>
      </c>
      <c r="K172" s="0" t="n"/>
    </row>
    <row r="173">
      <c r="A173" s="6" t="s">
        <v>1652</v>
      </c>
      <c r="B173" s="0">
        <f>IFERROR(INDEX('Production Log'!$A$1:$A$1322,MATCH(A173,'Production Log'!$Y$1:$Y$1322,0)),)</f>
        <v/>
      </c>
      <c r="C173" s="0" t="s">
        <v>262</v>
      </c>
      <c r="D173" s="0" t="s">
        <v>262</v>
      </c>
      <c r="E173" s="0" t="s">
        <v>1556</v>
      </c>
      <c r="F173" s="0" t="s">
        <v>1556</v>
      </c>
      <c r="K173" s="0" t="n"/>
    </row>
    <row r="174">
      <c r="A174" s="6" t="s">
        <v>1653</v>
      </c>
      <c r="B174" s="0">
        <f>IFERROR(INDEX('Production Log'!$A$1:$A$1322,MATCH(A174,'Production Log'!$Y$1:$Y$1322,0)),)</f>
        <v/>
      </c>
      <c r="C174" s="0" t="s">
        <v>262</v>
      </c>
      <c r="D174" s="0" t="s">
        <v>262</v>
      </c>
      <c r="E174" s="0" t="s">
        <v>1556</v>
      </c>
      <c r="F174" s="0" t="s">
        <v>1556</v>
      </c>
      <c r="K174" s="0" t="n"/>
    </row>
    <row r="175">
      <c r="A175" s="6" t="s">
        <v>1654</v>
      </c>
      <c r="B175" s="0">
        <f>IFERROR(INDEX('Production Log'!$A$1:$A$1322,MATCH(A175,'Production Log'!$Y$1:$Y$1322,0)),)</f>
        <v/>
      </c>
      <c r="C175" s="0" t="s">
        <v>262</v>
      </c>
      <c r="D175" s="0" t="s">
        <v>262</v>
      </c>
      <c r="E175" s="0" t="s">
        <v>1556</v>
      </c>
      <c r="F175" s="0" t="s">
        <v>1556</v>
      </c>
      <c r="K175" s="0" t="n"/>
    </row>
    <row r="176">
      <c r="A176" s="6" t="s">
        <v>1655</v>
      </c>
      <c r="B176" s="0">
        <f>IFERROR(INDEX('Production Log'!$A$1:$A$1322,MATCH(A176,'Production Log'!$Y$1:$Y$1322,0)),)</f>
        <v/>
      </c>
      <c r="C176" s="0" t="s">
        <v>262</v>
      </c>
      <c r="D176" s="0" t="s">
        <v>262</v>
      </c>
      <c r="E176" s="0" t="s">
        <v>1556</v>
      </c>
      <c r="F176" s="0" t="s">
        <v>1556</v>
      </c>
      <c r="K176" s="0" t="n"/>
    </row>
    <row r="177">
      <c r="A177" s="6" t="s">
        <v>1656</v>
      </c>
      <c r="B177" s="0">
        <f>IFERROR(INDEX('Production Log'!$A$1:$A$1322,MATCH(A177,'Production Log'!$Y$1:$Y$1322,0)),)</f>
        <v/>
      </c>
      <c r="C177" s="0" t="s">
        <v>262</v>
      </c>
      <c r="D177" s="0" t="s">
        <v>262</v>
      </c>
      <c r="E177" s="0" t="s">
        <v>1556</v>
      </c>
      <c r="F177" s="0" t="s">
        <v>1556</v>
      </c>
      <c r="K177" s="0" t="n"/>
    </row>
    <row r="178">
      <c r="A178" s="6" t="s">
        <v>1657</v>
      </c>
      <c r="B178" s="0">
        <f>IFERROR(INDEX('Production Log'!$A$1:$A$1322,MATCH(A178,'Production Log'!$Y$1:$Y$1322,0)),)</f>
        <v/>
      </c>
      <c r="C178" s="0" t="s">
        <v>262</v>
      </c>
      <c r="D178" s="0" t="s">
        <v>262</v>
      </c>
      <c r="E178" s="0" t="s">
        <v>1556</v>
      </c>
      <c r="F178" s="0" t="s">
        <v>1556</v>
      </c>
      <c r="K178" s="0" t="n"/>
    </row>
    <row r="179">
      <c r="A179" s="6" t="s">
        <v>1658</v>
      </c>
      <c r="B179" s="0">
        <f>IFERROR(INDEX('Production Log'!$A$1:$A$1322,MATCH(A179,'Production Log'!$Y$1:$Y$1322,0)),)</f>
        <v/>
      </c>
      <c r="C179" s="0" t="s">
        <v>262</v>
      </c>
      <c r="D179" s="0" t="s">
        <v>262</v>
      </c>
      <c r="E179" s="0" t="s">
        <v>1556</v>
      </c>
      <c r="F179" s="0" t="s">
        <v>1556</v>
      </c>
      <c r="K179" s="0" t="n"/>
    </row>
    <row r="180">
      <c r="A180" s="6" t="s">
        <v>1659</v>
      </c>
      <c r="B180" s="0">
        <f>IFERROR(INDEX('Production Log'!$A$1:$A$1322,MATCH(A180,'Production Log'!$Y$1:$Y$1322,0)),)</f>
        <v/>
      </c>
      <c r="C180" s="0" t="s">
        <v>262</v>
      </c>
      <c r="D180" s="0" t="s">
        <v>262</v>
      </c>
      <c r="E180" s="0" t="s">
        <v>1556</v>
      </c>
      <c r="F180" s="0" t="s">
        <v>1556</v>
      </c>
      <c r="K180" s="0" t="n"/>
    </row>
    <row r="181">
      <c r="A181" s="6" t="s">
        <v>1660</v>
      </c>
      <c r="B181" s="0">
        <f>IFERROR(INDEX('Production Log'!$A$1:$A$1322,MATCH(A181,'Production Log'!$Y$1:$Y$1322,0)),)</f>
        <v/>
      </c>
      <c r="C181" s="0" t="s">
        <v>262</v>
      </c>
      <c r="D181" s="0" t="s">
        <v>262</v>
      </c>
      <c r="E181" s="0" t="s">
        <v>1556</v>
      </c>
      <c r="F181" s="0" t="s">
        <v>1556</v>
      </c>
      <c r="K181" s="0" t="n"/>
    </row>
    <row r="182">
      <c r="A182" s="6" t="s">
        <v>1661</v>
      </c>
      <c r="B182" s="0">
        <f>IFERROR(INDEX('Production Log'!$A$1:$A$1322,MATCH(A182,'Production Log'!$Y$1:$Y$1322,0)),)</f>
        <v/>
      </c>
      <c r="C182" s="0" t="s">
        <v>262</v>
      </c>
      <c r="D182" s="0" t="s">
        <v>262</v>
      </c>
      <c r="E182" s="0" t="s">
        <v>1556</v>
      </c>
      <c r="F182" s="0" t="s">
        <v>1556</v>
      </c>
      <c r="K182" s="0" t="n"/>
    </row>
    <row r="183">
      <c r="A183" s="6" t="s">
        <v>1662</v>
      </c>
      <c r="B183" s="0">
        <f>IFERROR(INDEX('Production Log'!$A$1:$A$1322,MATCH(A183,'Production Log'!$Y$1:$Y$1322,0)),)</f>
        <v/>
      </c>
      <c r="C183" s="0" t="s">
        <v>262</v>
      </c>
      <c r="D183" s="0" t="s">
        <v>262</v>
      </c>
      <c r="E183" s="0" t="s">
        <v>1556</v>
      </c>
      <c r="F183" s="0" t="s">
        <v>1556</v>
      </c>
      <c r="K183" s="0" t="n"/>
    </row>
    <row r="184">
      <c r="A184" s="6" t="s">
        <v>1663</v>
      </c>
      <c r="B184" s="0">
        <f>IFERROR(INDEX('Production Log'!$A$1:$A$1322,MATCH(A184,'Production Log'!$Y$1:$Y$1322,0)),)</f>
        <v/>
      </c>
      <c r="C184" s="0" t="s">
        <v>262</v>
      </c>
      <c r="D184" s="0" t="s">
        <v>262</v>
      </c>
      <c r="E184" s="0" t="s">
        <v>1556</v>
      </c>
      <c r="F184" s="0" t="s">
        <v>1556</v>
      </c>
      <c r="K184" s="0" t="n"/>
    </row>
    <row r="185">
      <c r="A185" s="6" t="s">
        <v>1664</v>
      </c>
      <c r="B185" s="0">
        <f>IFERROR(INDEX('Production Log'!$A$1:$A$1322,MATCH(A185,'Production Log'!$Y$1:$Y$1322,0)),)</f>
        <v/>
      </c>
      <c r="C185" s="0" t="s">
        <v>262</v>
      </c>
      <c r="D185" s="0" t="s">
        <v>262</v>
      </c>
      <c r="E185" s="0" t="s">
        <v>1556</v>
      </c>
      <c r="F185" s="0" t="s">
        <v>1556</v>
      </c>
      <c r="K185" s="0" t="n"/>
    </row>
    <row r="186">
      <c r="A186" s="6" t="s">
        <v>1665</v>
      </c>
      <c r="B186" s="0">
        <f>IFERROR(INDEX('Production Log'!$A$1:$A$1322,MATCH(A186,'Production Log'!$Y$1:$Y$1322,0)),)</f>
        <v/>
      </c>
      <c r="C186" s="0" t="s">
        <v>262</v>
      </c>
      <c r="D186" s="0" t="s">
        <v>262</v>
      </c>
      <c r="E186" s="0" t="s">
        <v>1556</v>
      </c>
      <c r="F186" s="0" t="s">
        <v>1556</v>
      </c>
      <c r="K186" s="0" t="n"/>
    </row>
    <row r="187">
      <c r="A187" s="6" t="s">
        <v>1666</v>
      </c>
      <c r="B187" s="0">
        <f>IFERROR(INDEX('Production Log'!$A$1:$A$1322,MATCH(A187,'Production Log'!$Y$1:$Y$1322,0)),)</f>
        <v/>
      </c>
      <c r="C187" s="0" t="s">
        <v>262</v>
      </c>
      <c r="D187" s="0" t="s">
        <v>262</v>
      </c>
      <c r="E187" s="0" t="s">
        <v>1556</v>
      </c>
      <c r="F187" s="0" t="s">
        <v>1556</v>
      </c>
      <c r="K187" s="0" t="n"/>
    </row>
    <row r="188">
      <c r="A188" s="6" t="s">
        <v>1667</v>
      </c>
      <c r="B188" s="0">
        <f>IFERROR(INDEX('Production Log'!$A$1:$A$1322,MATCH(A188,'Production Log'!$Y$1:$Y$1322,0)),)</f>
        <v/>
      </c>
      <c r="C188" s="0" t="s">
        <v>262</v>
      </c>
      <c r="D188" s="0" t="s">
        <v>262</v>
      </c>
      <c r="E188" s="0" t="s">
        <v>1556</v>
      </c>
      <c r="F188" s="0" t="s">
        <v>1556</v>
      </c>
      <c r="K188" s="0" t="n"/>
    </row>
    <row r="189">
      <c r="A189" s="6" t="s">
        <v>1668</v>
      </c>
      <c r="B189" s="0">
        <f>IFERROR(INDEX('Production Log'!$A$1:$A$1322,MATCH(A189,'Production Log'!$Y$1:$Y$1322,0)),)</f>
        <v/>
      </c>
      <c r="C189" s="0" t="s">
        <v>262</v>
      </c>
      <c r="D189" s="0" t="s">
        <v>262</v>
      </c>
      <c r="E189" s="0" t="s">
        <v>1556</v>
      </c>
      <c r="F189" s="0" t="s">
        <v>1556</v>
      </c>
      <c r="K189" s="0" t="n"/>
    </row>
    <row r="190">
      <c r="A190" s="6" t="s">
        <v>1669</v>
      </c>
      <c r="B190" s="0">
        <f>IFERROR(INDEX('Production Log'!$A$1:$A$1322,MATCH(A190,'Production Log'!$Y$1:$Y$1322,0)),)</f>
        <v/>
      </c>
      <c r="C190" s="0" t="s">
        <v>262</v>
      </c>
      <c r="D190" s="0" t="s">
        <v>262</v>
      </c>
      <c r="E190" s="0" t="s">
        <v>1556</v>
      </c>
      <c r="F190" s="0" t="s">
        <v>1556</v>
      </c>
      <c r="K190" s="0" t="n"/>
    </row>
    <row r="191">
      <c r="A191" s="6" t="s">
        <v>1670</v>
      </c>
      <c r="B191" s="0">
        <f>IFERROR(INDEX('Production Log'!$A$1:$A$1322,MATCH(A191,'Production Log'!$Y$1:$Y$1322,0)),)</f>
        <v/>
      </c>
      <c r="C191" s="0" t="s">
        <v>262</v>
      </c>
      <c r="D191" s="0" t="s">
        <v>262</v>
      </c>
      <c r="E191" s="0" t="s">
        <v>1556</v>
      </c>
      <c r="F191" s="0" t="s">
        <v>1556</v>
      </c>
      <c r="K191" s="0" t="n"/>
    </row>
    <row r="192">
      <c r="A192" s="6" t="s">
        <v>1671</v>
      </c>
      <c r="B192" s="0">
        <f>IFERROR(INDEX('Production Log'!$A$1:$A$1322,MATCH(A192,'Production Log'!$Y$1:$Y$1322,0)),)</f>
        <v/>
      </c>
      <c r="C192" s="0" t="s">
        <v>262</v>
      </c>
      <c r="D192" s="0" t="s">
        <v>262</v>
      </c>
      <c r="E192" s="0" t="s">
        <v>1556</v>
      </c>
      <c r="F192" s="0" t="s">
        <v>1556</v>
      </c>
      <c r="K192" s="0" t="n"/>
    </row>
    <row r="193">
      <c r="A193" s="6" t="s">
        <v>1672</v>
      </c>
      <c r="B193" s="0">
        <f>IFERROR(INDEX('Production Log'!$A$1:$A$1322,MATCH(A193,'Production Log'!$Y$1:$Y$1322,0)),)</f>
        <v/>
      </c>
      <c r="C193" s="0" t="s">
        <v>262</v>
      </c>
      <c r="D193" s="0" t="s">
        <v>262</v>
      </c>
      <c r="E193" s="0" t="s">
        <v>1556</v>
      </c>
      <c r="F193" s="0" t="s">
        <v>1556</v>
      </c>
      <c r="K193" s="0" t="n"/>
    </row>
    <row r="194">
      <c r="A194" s="6" t="s">
        <v>1673</v>
      </c>
      <c r="B194" s="0">
        <f>IFERROR(INDEX('Production Log'!$A$1:$A$1322,MATCH(A194,'Production Log'!$Y$1:$Y$1322,0)),)</f>
        <v/>
      </c>
      <c r="C194" s="0" t="s">
        <v>262</v>
      </c>
      <c r="D194" s="0" t="s">
        <v>262</v>
      </c>
      <c r="E194" s="0" t="s">
        <v>1556</v>
      </c>
      <c r="F194" s="0" t="s">
        <v>1556</v>
      </c>
      <c r="K194" s="0" t="n"/>
    </row>
    <row r="195">
      <c r="A195" s="6" t="s">
        <v>1674</v>
      </c>
      <c r="B195" s="0">
        <f>IFERROR(INDEX('Production Log'!$A$1:$A$1322,MATCH(A195,'Production Log'!$Y$1:$Y$1322,0)),)</f>
        <v/>
      </c>
      <c r="C195" s="0" t="s">
        <v>262</v>
      </c>
      <c r="D195" s="0" t="s">
        <v>262</v>
      </c>
      <c r="E195" s="0" t="s">
        <v>1556</v>
      </c>
      <c r="F195" s="0" t="s">
        <v>1556</v>
      </c>
      <c r="K195" s="0" t="n"/>
    </row>
    <row r="196">
      <c r="A196" s="6" t="s">
        <v>1675</v>
      </c>
      <c r="B196" s="0">
        <f>IFERROR(INDEX('Production Log'!$A$1:$A$1322,MATCH(A196,'Production Log'!$Y$1:$Y$1322,0)),)</f>
        <v/>
      </c>
      <c r="C196" s="0" t="s">
        <v>262</v>
      </c>
      <c r="D196" s="0" t="s">
        <v>262</v>
      </c>
      <c r="E196" s="0" t="s">
        <v>1556</v>
      </c>
      <c r="F196" s="0" t="s">
        <v>1556</v>
      </c>
      <c r="K196" s="0" t="n"/>
    </row>
    <row r="197">
      <c r="A197" s="6" t="s">
        <v>1676</v>
      </c>
      <c r="B197" s="0">
        <f>IFERROR(INDEX('Production Log'!$A$1:$A$1322,MATCH(A197,'Production Log'!$Y$1:$Y$1322,0)),)</f>
        <v/>
      </c>
      <c r="C197" s="0" t="s">
        <v>262</v>
      </c>
      <c r="D197" s="0" t="s">
        <v>262</v>
      </c>
      <c r="E197" s="0" t="s">
        <v>1556</v>
      </c>
      <c r="F197" s="0" t="s">
        <v>1556</v>
      </c>
      <c r="K197" s="0" t="n"/>
    </row>
    <row r="198">
      <c r="A198" s="6" t="s">
        <v>1677</v>
      </c>
      <c r="B198" s="0">
        <f>IFERROR(INDEX('Production Log'!$A$1:$A$1322,MATCH(A198,'Production Log'!$Y$1:$Y$1322,0)),)</f>
        <v/>
      </c>
      <c r="C198" s="0" t="s">
        <v>262</v>
      </c>
      <c r="D198" s="0" t="s">
        <v>262</v>
      </c>
      <c r="E198" s="0" t="s">
        <v>1556</v>
      </c>
      <c r="F198" s="0" t="s">
        <v>1556</v>
      </c>
      <c r="K198" s="0" t="n"/>
    </row>
    <row r="199">
      <c r="A199" s="6" t="s">
        <v>1678</v>
      </c>
      <c r="B199" s="0">
        <f>IFERROR(INDEX('Production Log'!$A$1:$A$1322,MATCH(A199,'Production Log'!$Y$1:$Y$1322,0)),)</f>
        <v/>
      </c>
      <c r="C199" s="0" t="s">
        <v>262</v>
      </c>
      <c r="D199" s="0" t="s">
        <v>262</v>
      </c>
      <c r="E199" s="0" t="s">
        <v>1556</v>
      </c>
      <c r="F199" s="0" t="s">
        <v>1556</v>
      </c>
      <c r="K199" s="0" t="n"/>
    </row>
    <row r="200">
      <c r="A200" s="6" t="s">
        <v>1679</v>
      </c>
      <c r="B200" s="0">
        <f>IFERROR(INDEX('Production Log'!$A$1:$A$1322,MATCH(A200,'Production Log'!$Y$1:$Y$1322,0)),)</f>
        <v/>
      </c>
      <c r="C200" s="0" t="s">
        <v>262</v>
      </c>
      <c r="D200" s="0" t="s">
        <v>262</v>
      </c>
      <c r="E200" s="0" t="s">
        <v>1556</v>
      </c>
      <c r="F200" s="0" t="s">
        <v>1556</v>
      </c>
      <c r="K200" s="0" t="n"/>
    </row>
    <row r="201">
      <c r="A201" s="6" t="s">
        <v>1680</v>
      </c>
      <c r="B201" s="0">
        <f>IFERROR(INDEX('Production Log'!$A$1:$A$1322,MATCH(A201,'Production Log'!$Y$1:$Y$1322,0)),)</f>
        <v/>
      </c>
      <c r="C201" s="0" t="s">
        <v>262</v>
      </c>
      <c r="D201" s="0" t="s">
        <v>262</v>
      </c>
      <c r="E201" s="0" t="s">
        <v>1556</v>
      </c>
      <c r="F201" s="0" t="s">
        <v>1556</v>
      </c>
      <c r="K201" s="0" t="n"/>
    </row>
    <row r="202">
      <c r="A202" s="6" t="s">
        <v>1681</v>
      </c>
      <c r="B202" s="0">
        <f>IFERROR(INDEX('Production Log'!$A$1:$A$1322,MATCH(A202,'Production Log'!$Y$1:$Y$1322,0)),)</f>
        <v/>
      </c>
      <c r="C202" s="0" t="s">
        <v>262</v>
      </c>
      <c r="D202" s="0" t="s">
        <v>262</v>
      </c>
      <c r="E202" s="0" t="s">
        <v>1556</v>
      </c>
      <c r="F202" s="0" t="s">
        <v>1556</v>
      </c>
      <c r="K202" s="0" t="n"/>
    </row>
    <row r="203">
      <c r="A203" s="6" t="s">
        <v>1682</v>
      </c>
      <c r="B203" s="0">
        <f>IFERROR(INDEX('Production Log'!$A$1:$A$1322,MATCH(A203,'Production Log'!$Y$1:$Y$1322,0)),)</f>
        <v/>
      </c>
      <c r="C203" s="0" t="s">
        <v>262</v>
      </c>
      <c r="D203" s="0" t="s">
        <v>262</v>
      </c>
      <c r="E203" s="0" t="s">
        <v>1556</v>
      </c>
      <c r="F203" s="0" t="s">
        <v>1556</v>
      </c>
      <c r="K203" s="0" t="n"/>
    </row>
    <row r="204">
      <c r="A204" s="6" t="s">
        <v>1683</v>
      </c>
      <c r="B204" s="0">
        <f>IFERROR(INDEX('Production Log'!$A$1:$A$1322,MATCH(A204,'Production Log'!$Y$1:$Y$1322,0)),)</f>
        <v/>
      </c>
      <c r="C204" s="0" t="s">
        <v>262</v>
      </c>
      <c r="D204" s="0" t="s">
        <v>262</v>
      </c>
      <c r="E204" s="0" t="s">
        <v>1556</v>
      </c>
      <c r="F204" s="0" t="s">
        <v>1556</v>
      </c>
      <c r="G204" s="0" t="s">
        <v>1684</v>
      </c>
      <c r="K204" s="0" t="n"/>
    </row>
    <row r="205">
      <c r="A205" s="6" t="s">
        <v>1685</v>
      </c>
      <c r="B205" s="0">
        <f>IFERROR(INDEX('Production Log'!$A$1:$A$1322,MATCH(A205,'Production Log'!$Y$1:$Y$1322,0)),)</f>
        <v/>
      </c>
      <c r="C205" s="0" t="s">
        <v>262</v>
      </c>
      <c r="D205" s="0" t="s">
        <v>262</v>
      </c>
      <c r="E205" s="0" t="s">
        <v>1556</v>
      </c>
      <c r="F205" s="0" t="s">
        <v>1556</v>
      </c>
      <c r="K205" s="0" t="n"/>
    </row>
    <row r="206">
      <c r="A206" s="6" t="s">
        <v>1686</v>
      </c>
      <c r="B206" s="0">
        <f>IFERROR(INDEX('Production Log'!$A$1:$A$1322,MATCH(A206,'Production Log'!$Y$1:$Y$1322,0)),)</f>
        <v/>
      </c>
      <c r="C206" s="0" t="s">
        <v>262</v>
      </c>
      <c r="D206" s="0" t="s">
        <v>262</v>
      </c>
      <c r="E206" s="0" t="s">
        <v>1556</v>
      </c>
      <c r="F206" s="0" t="s">
        <v>1556</v>
      </c>
      <c r="K206" s="0" t="n"/>
    </row>
    <row r="207">
      <c r="A207" s="6" t="s">
        <v>1687</v>
      </c>
      <c r="B207" s="0">
        <f>IFERROR(INDEX('Production Log'!$A$1:$A$1322,MATCH(A207,'Production Log'!$Y$1:$Y$1322,0)),)</f>
        <v/>
      </c>
      <c r="C207" s="0" t="s">
        <v>262</v>
      </c>
      <c r="D207" s="0" t="s">
        <v>262</v>
      </c>
      <c r="E207" s="0" t="s">
        <v>1556</v>
      </c>
      <c r="F207" s="0" t="s">
        <v>1556</v>
      </c>
      <c r="K207" s="0" t="n"/>
    </row>
    <row r="208">
      <c r="A208" s="6" t="s">
        <v>1688</v>
      </c>
      <c r="B208" s="0">
        <f>IFERROR(INDEX('Production Log'!$A$1:$A$1322,MATCH(A208,'Production Log'!$Y$1:$Y$1322,0)),)</f>
        <v/>
      </c>
      <c r="C208" s="0" t="s">
        <v>262</v>
      </c>
      <c r="D208" s="0" t="s">
        <v>262</v>
      </c>
      <c r="E208" s="0" t="s">
        <v>1556</v>
      </c>
      <c r="F208" s="0" t="s">
        <v>1556</v>
      </c>
      <c r="K208" s="0" t="n"/>
    </row>
    <row r="209">
      <c r="A209" s="6" t="n"/>
      <c r="K209" s="0" t="n"/>
    </row>
    <row r="210">
      <c r="A210" s="6" t="s">
        <v>1689</v>
      </c>
      <c r="B210" s="0">
        <f>IFERROR(INDEX('Production Log'!$A$1:$A$1322,MATCH(A210,'Production Log'!$Y$1:$Y$1322,0)),)</f>
        <v/>
      </c>
      <c r="C210" s="0" t="s">
        <v>262</v>
      </c>
      <c r="D210" s="0" t="s">
        <v>262</v>
      </c>
      <c r="E210" s="0" t="s">
        <v>1556</v>
      </c>
      <c r="F210" s="0" t="s">
        <v>1556</v>
      </c>
      <c r="K210" s="0" t="n"/>
    </row>
    <row r="211">
      <c r="A211" s="6" t="s">
        <v>1690</v>
      </c>
      <c r="B211" s="0">
        <f>IFERROR(INDEX('Production Log'!$A$1:$A$1322,MATCH(A211,'Production Log'!$Y$1:$Y$1322,0)),)</f>
        <v/>
      </c>
      <c r="C211" s="0" t="s">
        <v>262</v>
      </c>
      <c r="D211" s="0" t="s">
        <v>262</v>
      </c>
      <c r="E211" s="0" t="s">
        <v>1556</v>
      </c>
      <c r="F211" s="0" t="s">
        <v>1556</v>
      </c>
      <c r="K211" s="0" t="n"/>
    </row>
    <row r="212">
      <c r="A212" s="6" t="s">
        <v>1691</v>
      </c>
      <c r="B212" s="0">
        <f>IFERROR(INDEX('Production Log'!$A$1:$A$1322,MATCH(A212,'Production Log'!$Y$1:$Y$1322,0)),)</f>
        <v/>
      </c>
      <c r="C212" s="0" t="s">
        <v>262</v>
      </c>
      <c r="D212" s="0" t="s">
        <v>262</v>
      </c>
      <c r="E212" s="0" t="s">
        <v>1556</v>
      </c>
      <c r="F212" s="0" t="s">
        <v>1556</v>
      </c>
      <c r="K212" s="0" t="n"/>
    </row>
    <row r="213">
      <c r="A213" s="6" t="s">
        <v>1692</v>
      </c>
      <c r="B213" s="0">
        <f>IFERROR(INDEX('Production Log'!$A$1:$A$1322,MATCH(A213,'Production Log'!$Y$1:$Y$1322,0)),)</f>
        <v/>
      </c>
      <c r="C213" s="0" t="s">
        <v>262</v>
      </c>
      <c r="D213" s="0" t="s">
        <v>262</v>
      </c>
      <c r="E213" s="0" t="s">
        <v>1556</v>
      </c>
      <c r="F213" s="0" t="s">
        <v>1556</v>
      </c>
      <c r="K213" s="0" t="n"/>
    </row>
    <row r="214">
      <c r="A214" s="6" t="s">
        <v>1693</v>
      </c>
      <c r="B214" s="0">
        <f>IFERROR(INDEX('Production Log'!$A$1:$A$1322,MATCH(A214,'Production Log'!$Y$1:$Y$1322,0)),)</f>
        <v/>
      </c>
      <c r="C214" s="0" t="s">
        <v>262</v>
      </c>
      <c r="D214" s="0" t="s">
        <v>262</v>
      </c>
      <c r="E214" s="0" t="s">
        <v>1556</v>
      </c>
      <c r="F214" s="0" t="s">
        <v>1556</v>
      </c>
      <c r="K214" s="0" t="n"/>
    </row>
    <row r="215">
      <c r="A215" s="6" t="s">
        <v>1694</v>
      </c>
      <c r="B215" s="0">
        <f>IFERROR(INDEX('Production Log'!$A$1:$A$1322,MATCH(A215,'Production Log'!$Y$1:$Y$1322,0)),)</f>
        <v/>
      </c>
      <c r="C215" s="0" t="s">
        <v>262</v>
      </c>
      <c r="D215" s="0" t="s">
        <v>262</v>
      </c>
      <c r="E215" s="0" t="s">
        <v>1556</v>
      </c>
      <c r="F215" s="0" t="s">
        <v>1556</v>
      </c>
      <c r="K215" s="0" t="n"/>
    </row>
    <row r="216">
      <c r="A216" s="82" t="s">
        <v>1695</v>
      </c>
      <c r="B216" s="0" t="n"/>
      <c r="G216" s="0" t="s">
        <v>1696</v>
      </c>
      <c r="K216" s="0" t="n"/>
    </row>
    <row r="217">
      <c r="A217" s="6" t="s">
        <v>1697</v>
      </c>
      <c r="B217" s="0">
        <f>IFERROR(INDEX('Production Log'!$A$1:$A$1322,MATCH(A217,'Production Log'!$Y$1:$Y$1322,0)),)</f>
        <v/>
      </c>
      <c r="C217" s="0" t="s">
        <v>262</v>
      </c>
      <c r="D217" s="0" t="s">
        <v>262</v>
      </c>
      <c r="E217" s="0" t="s">
        <v>1556</v>
      </c>
      <c r="F217" s="0" t="s">
        <v>1556</v>
      </c>
      <c r="K217" s="0" t="n"/>
    </row>
    <row r="218">
      <c r="A218" s="6" t="s">
        <v>1698</v>
      </c>
      <c r="B218" s="0">
        <f>IFERROR(INDEX('Production Log'!$A$1:$A$1322,MATCH(A218,'Production Log'!$Y$1:$Y$1322,0)),)</f>
        <v/>
      </c>
      <c r="C218" s="0" t="s">
        <v>262</v>
      </c>
      <c r="D218" s="0" t="s">
        <v>262</v>
      </c>
      <c r="E218" s="0" t="s">
        <v>1556</v>
      </c>
      <c r="F218" s="0" t="s">
        <v>1556</v>
      </c>
      <c r="K218" s="0" t="n"/>
    </row>
    <row r="219">
      <c r="A219" s="6" t="s">
        <v>1699</v>
      </c>
      <c r="B219" s="0" t="n"/>
      <c r="G219" s="0" t="s">
        <v>1700</v>
      </c>
      <c r="K219" s="0" t="n"/>
    </row>
    <row r="220">
      <c r="A220" s="6" t="s">
        <v>1701</v>
      </c>
      <c r="B220" s="0">
        <f>IFERROR(INDEX('Production Log'!$A$1:$A$1322,MATCH(A220,'Production Log'!$Y$1:$Y$1322,0)),)</f>
        <v/>
      </c>
      <c r="C220" s="0" t="s">
        <v>262</v>
      </c>
      <c r="D220" s="0" t="s">
        <v>262</v>
      </c>
      <c r="E220" s="0" t="s">
        <v>1556</v>
      </c>
      <c r="F220" s="0" t="s">
        <v>1556</v>
      </c>
      <c r="K220" s="0" t="n"/>
    </row>
    <row r="221">
      <c r="A221" s="6" t="s">
        <v>1702</v>
      </c>
      <c r="B221" s="0">
        <f>IFERROR(INDEX('Production Log'!$A$1:$A$1322,MATCH(A221,'Production Log'!$Y$1:$Y$1322,0)),)</f>
        <v/>
      </c>
      <c r="C221" s="0" t="s">
        <v>262</v>
      </c>
      <c r="D221" s="0" t="s">
        <v>262</v>
      </c>
      <c r="E221" s="0" t="s">
        <v>1556</v>
      </c>
      <c r="F221" s="0" t="s">
        <v>1556</v>
      </c>
      <c r="K221" s="0" t="n"/>
    </row>
    <row r="222">
      <c r="A222" s="6" t="s">
        <v>1703</v>
      </c>
      <c r="B222" s="0">
        <f>IFERROR(INDEX('Production Log'!$A$1:$A$1322,MATCH(A222,'Production Log'!$Y$1:$Y$1322,0)),)</f>
        <v/>
      </c>
      <c r="C222" s="0" t="s">
        <v>262</v>
      </c>
      <c r="D222" s="0" t="s">
        <v>262</v>
      </c>
      <c r="E222" s="0" t="s">
        <v>1556</v>
      </c>
      <c r="F222" s="0" t="s">
        <v>1556</v>
      </c>
      <c r="K222" s="0" t="n"/>
    </row>
    <row r="223">
      <c r="A223" s="6" t="s">
        <v>1704</v>
      </c>
      <c r="B223" s="0">
        <f>IFERROR(INDEX('Production Log'!$A$1:$A$1322,MATCH(A223,'Production Log'!$Y$1:$Y$1322,0)),)</f>
        <v/>
      </c>
      <c r="C223" s="0" t="s">
        <v>262</v>
      </c>
      <c r="D223" s="0" t="s">
        <v>262</v>
      </c>
      <c r="E223" s="0" t="s">
        <v>1556</v>
      </c>
      <c r="F223" s="0" t="s">
        <v>1556</v>
      </c>
      <c r="K223" s="0" t="n"/>
    </row>
    <row r="224">
      <c r="A224" s="6" t="s">
        <v>1705</v>
      </c>
      <c r="B224" s="0">
        <f>IFERROR(INDEX('Production Log'!$A$1:$A$1322,MATCH(A224,'Production Log'!$Y$1:$Y$1322,0)),)</f>
        <v/>
      </c>
      <c r="C224" s="0" t="s">
        <v>262</v>
      </c>
      <c r="D224" s="0" t="s">
        <v>262</v>
      </c>
      <c r="E224" s="0" t="s">
        <v>1556</v>
      </c>
      <c r="F224" s="0" t="s">
        <v>1556</v>
      </c>
      <c r="K224" s="0" t="n"/>
    </row>
    <row r="225">
      <c r="A225" s="6" t="s">
        <v>1706</v>
      </c>
      <c r="B225" s="0">
        <f>IFERROR(INDEX('Production Log'!$A$1:$A$1322,MATCH(A225,'Production Log'!$Y$1:$Y$1322,0)),)</f>
        <v/>
      </c>
      <c r="C225" s="0" t="s">
        <v>262</v>
      </c>
      <c r="D225" s="0" t="s">
        <v>262</v>
      </c>
      <c r="E225" s="0" t="s">
        <v>1556</v>
      </c>
      <c r="F225" s="0" t="s">
        <v>1556</v>
      </c>
      <c r="K225" s="0" t="n"/>
    </row>
    <row r="226">
      <c r="A226" s="6" t="s">
        <v>1707</v>
      </c>
      <c r="B226" s="0">
        <f>IFERROR(INDEX('Production Log'!$A$1:$A$1322,MATCH(A226,'Production Log'!$Y$1:$Y$1322,0)),)</f>
        <v/>
      </c>
      <c r="C226" s="0" t="s">
        <v>262</v>
      </c>
      <c r="D226" s="0" t="s">
        <v>262</v>
      </c>
      <c r="E226" s="0" t="s">
        <v>1556</v>
      </c>
      <c r="F226" s="0" t="s">
        <v>1556</v>
      </c>
      <c r="K226" s="0" t="n"/>
    </row>
    <row r="227">
      <c r="A227" s="6" t="s">
        <v>1708</v>
      </c>
      <c r="B227" s="0">
        <f>IFERROR(INDEX('Production Log'!$A$1:$A$1322,MATCH(A227,'Production Log'!$Y$1:$Y$1322,0)),)</f>
        <v/>
      </c>
      <c r="C227" s="0" t="s">
        <v>262</v>
      </c>
      <c r="D227" s="0" t="s">
        <v>262</v>
      </c>
      <c r="E227" s="0" t="s">
        <v>1556</v>
      </c>
      <c r="F227" s="0" t="s">
        <v>1556</v>
      </c>
      <c r="K227" s="0" t="n"/>
    </row>
    <row r="228">
      <c r="A228" s="6" t="s">
        <v>1709</v>
      </c>
      <c r="B228" s="0">
        <f>IFERROR(INDEX('Production Log'!$A$1:$A$1322,MATCH(A228,'Production Log'!$Y$1:$Y$1322,0)),)</f>
        <v/>
      </c>
      <c r="C228" s="0" t="s">
        <v>262</v>
      </c>
      <c r="D228" s="0" t="s">
        <v>262</v>
      </c>
      <c r="E228" s="0" t="s">
        <v>1556</v>
      </c>
      <c r="F228" s="0" t="s">
        <v>1556</v>
      </c>
      <c r="K228" s="0" t="n"/>
    </row>
    <row r="229">
      <c r="A229" s="6" t="s">
        <v>1710</v>
      </c>
      <c r="B229" s="0">
        <f>IFERROR(INDEX('Production Log'!$A$1:$A$1322,MATCH(A229,'Production Log'!$Y$1:$Y$1322,0)),)</f>
        <v/>
      </c>
      <c r="C229" s="0" t="s">
        <v>262</v>
      </c>
      <c r="D229" s="0" t="s">
        <v>262</v>
      </c>
      <c r="E229" s="0" t="s">
        <v>1556</v>
      </c>
      <c r="F229" s="0" t="s">
        <v>1556</v>
      </c>
      <c r="K229" s="0" t="n"/>
    </row>
    <row r="230">
      <c r="A230" s="6" t="s">
        <v>1711</v>
      </c>
      <c r="B230" s="0">
        <f>IFERROR(INDEX('Production Log'!$A$1:$A$1322,MATCH(A230,'Production Log'!$Y$1:$Y$1322,0)),)</f>
        <v/>
      </c>
      <c r="C230" s="0" t="s">
        <v>262</v>
      </c>
      <c r="D230" s="0" t="s">
        <v>262</v>
      </c>
      <c r="E230" s="0" t="s">
        <v>1556</v>
      </c>
      <c r="F230" s="0" t="s">
        <v>1556</v>
      </c>
      <c r="K230" s="0" t="n"/>
    </row>
    <row r="231">
      <c r="A231" s="82" t="s">
        <v>1712</v>
      </c>
      <c r="B231" s="59" t="n">
        <v>4149</v>
      </c>
      <c r="C231" s="0" t="n"/>
      <c r="D231" s="0" t="s">
        <v>1713</v>
      </c>
      <c r="E231" s="0" t="s">
        <v>1556</v>
      </c>
      <c r="F231" s="0" t="s">
        <v>1556</v>
      </c>
      <c r="G231" s="6" t="s">
        <v>1714</v>
      </c>
      <c r="K231" s="0" t="n"/>
    </row>
    <row r="232">
      <c r="A232" s="6" t="s">
        <v>1715</v>
      </c>
      <c r="B232" s="0">
        <f>IFERROR(INDEX('Production Log'!$A$1:$A$1322,MATCH(A232,'Production Log'!$Y$1:$Y$1322,0)),)</f>
        <v/>
      </c>
      <c r="C232" s="0" t="s">
        <v>262</v>
      </c>
      <c r="D232" s="0" t="s">
        <v>262</v>
      </c>
      <c r="E232" s="0" t="s">
        <v>1556</v>
      </c>
      <c r="F232" s="0" t="s">
        <v>1556</v>
      </c>
      <c r="K232" s="0" t="n"/>
    </row>
    <row r="233">
      <c r="A233" s="6" t="s">
        <v>1716</v>
      </c>
      <c r="B233" s="0">
        <f>IFERROR(INDEX('Production Log'!$A$1:$A$1322,MATCH(A233,'Production Log'!$Y$1:$Y$1322,0)),)</f>
        <v/>
      </c>
      <c r="K233" s="0" t="n"/>
    </row>
    <row r="234">
      <c r="A234" s="6" t="s">
        <v>1717</v>
      </c>
      <c r="B234" s="0">
        <f>IFERROR(INDEX('Production Log'!$A$1:$A$1322,MATCH(A234,'Production Log'!$Y$1:$Y$1322,0)),)</f>
        <v/>
      </c>
      <c r="K234" s="0" t="n"/>
    </row>
    <row r="235">
      <c r="A235" s="6" t="s">
        <v>1718</v>
      </c>
      <c r="B235" s="0">
        <f>IFERROR(INDEX('Production Log'!$A$1:$A$1322,MATCH(A235,'Production Log'!$Y$1:$Y$1322,0)),)</f>
        <v/>
      </c>
      <c r="K235" s="0" t="n"/>
    </row>
    <row r="236">
      <c r="A236" s="6" t="s">
        <v>1719</v>
      </c>
      <c r="B236" s="0">
        <f>IFERROR(INDEX('Production Log'!$A$1:$A$1322,MATCH(A236,'Production Log'!$Y$1:$Y$1322,0)),)</f>
        <v/>
      </c>
      <c r="K236" s="0" t="n"/>
    </row>
    <row r="237">
      <c r="A237" s="6" t="s">
        <v>1720</v>
      </c>
      <c r="B237" s="0">
        <f>IFERROR(INDEX('Production Log'!$A$1:$A$1322,MATCH(A237,'Production Log'!$Y$1:$Y$1322,0)),)</f>
        <v/>
      </c>
      <c r="K237" s="0" t="n"/>
    </row>
    <row r="238">
      <c r="A238" s="6" t="s">
        <v>1721</v>
      </c>
      <c r="B238" s="0">
        <f>IFERROR(INDEX('Production Log'!$A$1:$A$1322,MATCH(A238,'Production Log'!$Y$1:$Y$1322,0)),)</f>
        <v/>
      </c>
      <c r="K238" s="0" t="n"/>
    </row>
    <row r="239">
      <c r="A239" s="6" t="s">
        <v>1722</v>
      </c>
      <c r="B239" s="0" t="n"/>
      <c r="K239" s="0" t="n"/>
    </row>
    <row r="240">
      <c r="A240" s="6" t="s">
        <v>1723</v>
      </c>
      <c r="B240" s="0">
        <f>IFERROR(INDEX('Production Log'!$A$1:$A$1322,MATCH(A240,'Production Log'!$Y$1:$Y$1322,0)),)</f>
        <v/>
      </c>
      <c r="C240" s="0" t="s">
        <v>262</v>
      </c>
      <c r="D240" s="0" t="s">
        <v>262</v>
      </c>
      <c r="E240" s="0" t="s">
        <v>1556</v>
      </c>
      <c r="F240" s="0" t="s">
        <v>1556</v>
      </c>
      <c r="K240" s="0" t="n"/>
    </row>
    <row r="241">
      <c r="A241" s="6" t="s">
        <v>1724</v>
      </c>
      <c r="B241" s="0">
        <f>IFERROR(INDEX('Production Log'!$A$1:$A$1322,MATCH(A241,'Production Log'!$Y$1:$Y$1322,0)),)</f>
        <v/>
      </c>
      <c r="C241" s="0" t="s">
        <v>262</v>
      </c>
      <c r="D241" s="0" t="s">
        <v>262</v>
      </c>
      <c r="E241" s="0" t="s">
        <v>1556</v>
      </c>
      <c r="F241" s="0" t="s">
        <v>1556</v>
      </c>
      <c r="K241" s="0" t="n"/>
    </row>
    <row r="242">
      <c r="A242" s="6" t="s">
        <v>1725</v>
      </c>
      <c r="B242" s="0">
        <f>IFERROR(INDEX('Production Log'!$A$1:$A$1322,MATCH(A242,'Production Log'!$Y$1:$Y$1322,0)),)</f>
        <v/>
      </c>
      <c r="C242" s="0" t="s">
        <v>262</v>
      </c>
      <c r="D242" s="0" t="s">
        <v>262</v>
      </c>
      <c r="E242" s="0" t="s">
        <v>1556</v>
      </c>
      <c r="F242" s="0" t="s">
        <v>1556</v>
      </c>
      <c r="K242" s="0" t="n"/>
    </row>
    <row r="243">
      <c r="A243" s="6" t="s">
        <v>1726</v>
      </c>
      <c r="B243" s="0">
        <f>IFERROR(INDEX('Production Log'!$A$1:$A$1322,MATCH(A243,'Production Log'!$Y$1:$Y$1322,0)),)</f>
        <v/>
      </c>
      <c r="C243" s="0" t="s">
        <v>262</v>
      </c>
      <c r="D243" s="0" t="s">
        <v>262</v>
      </c>
      <c r="E243" s="0" t="s">
        <v>1556</v>
      </c>
      <c r="F243" s="0" t="s">
        <v>1556</v>
      </c>
      <c r="K243" s="0" t="n"/>
    </row>
    <row r="244">
      <c r="A244" s="6" t="s">
        <v>1727</v>
      </c>
      <c r="B244" s="0">
        <f>IFERROR(INDEX('Production Log'!$A$1:$A$1322,MATCH(A244,'Production Log'!$Y$1:$Y$1322,0)),)</f>
        <v/>
      </c>
      <c r="C244" s="0" t="s">
        <v>262</v>
      </c>
      <c r="D244" s="0" t="s">
        <v>262</v>
      </c>
      <c r="E244" s="0" t="s">
        <v>1556</v>
      </c>
      <c r="F244" s="0" t="s">
        <v>1556</v>
      </c>
      <c r="K244" s="0" t="n"/>
    </row>
    <row r="245">
      <c r="A245" s="6" t="s">
        <v>1728</v>
      </c>
      <c r="B245" s="0" t="n"/>
      <c r="K245" s="0" t="n"/>
    </row>
    <row r="246">
      <c r="A246" s="6" t="s">
        <v>1729</v>
      </c>
      <c r="B246" s="0">
        <f>IFERROR(INDEX('Production Log'!$A$1:$A$1322,MATCH(A246,'Production Log'!$Y$1:$Y$1322,0)),)</f>
        <v/>
      </c>
      <c r="C246" s="0" t="s">
        <v>262</v>
      </c>
      <c r="D246" s="0" t="s">
        <v>262</v>
      </c>
      <c r="E246" s="0" t="s">
        <v>1556</v>
      </c>
      <c r="F246" s="0" t="s">
        <v>1556</v>
      </c>
      <c r="K246" s="0" t="n"/>
    </row>
    <row r="247">
      <c r="A247" s="6" t="s">
        <v>1730</v>
      </c>
      <c r="B247" s="0">
        <f>IFERROR(INDEX('Production Log'!$A$1:$A$1322,MATCH(A247,'Production Log'!$Y$1:$Y$1322,0)),)</f>
        <v/>
      </c>
      <c r="C247" s="0" t="s">
        <v>262</v>
      </c>
      <c r="D247" s="0" t="s">
        <v>262</v>
      </c>
      <c r="E247" s="0" t="s">
        <v>1556</v>
      </c>
      <c r="F247" s="0" t="s">
        <v>1556</v>
      </c>
      <c r="K247" s="0" t="n"/>
    </row>
    <row r="248">
      <c r="A248" s="6" t="s">
        <v>1731</v>
      </c>
      <c r="B248" s="0" t="n"/>
      <c r="K248" s="0" t="n"/>
    </row>
    <row r="249">
      <c r="A249" s="6" t="s">
        <v>1732</v>
      </c>
      <c r="B249" s="0">
        <f>IFERROR(INDEX('Production Log'!$A$1:$A$1322,MATCH(A249,'Production Log'!$Y$1:$Y$1322,0)),)</f>
        <v/>
      </c>
      <c r="C249" s="0" t="s">
        <v>262</v>
      </c>
      <c r="D249" s="0" t="s">
        <v>262</v>
      </c>
      <c r="E249" s="0" t="s">
        <v>1556</v>
      </c>
      <c r="F249" s="0" t="s">
        <v>1556</v>
      </c>
      <c r="K249" s="0" t="n"/>
    </row>
    <row r="250">
      <c r="A250" s="6" t="n"/>
      <c r="B250" s="0" t="n"/>
      <c r="K250" s="0" t="n"/>
    </row>
    <row r="251">
      <c r="A251" s="6" t="s">
        <v>1733</v>
      </c>
      <c r="B251" s="0">
        <f>IFERROR(INDEX('Production Log'!$A$1:$A$1322,MATCH(A251,'Production Log'!$Y$1:$Y$1322,0)),)</f>
        <v/>
      </c>
      <c r="C251" s="0" t="s">
        <v>262</v>
      </c>
      <c r="D251" s="0" t="s">
        <v>262</v>
      </c>
      <c r="E251" s="0" t="s">
        <v>1556</v>
      </c>
      <c r="F251" s="0" t="s">
        <v>1556</v>
      </c>
      <c r="K251" s="0" t="n"/>
    </row>
    <row r="252">
      <c r="A252" s="6" t="s">
        <v>1734</v>
      </c>
      <c r="B252" s="0">
        <f>IFERROR(INDEX('Production Log'!$A$1:$A$1322,MATCH(A252,'Production Log'!$Y$1:$Y$1322,0)),)</f>
        <v/>
      </c>
      <c r="C252" s="0" t="s">
        <v>262</v>
      </c>
      <c r="D252" s="0" t="s">
        <v>262</v>
      </c>
      <c r="E252" s="0" t="s">
        <v>1556</v>
      </c>
      <c r="F252" s="0" t="s">
        <v>1556</v>
      </c>
      <c r="K252" s="0" t="n"/>
    </row>
    <row r="253">
      <c r="A253" s="6" t="s">
        <v>1735</v>
      </c>
      <c r="B253" s="0">
        <f>IFERROR(INDEX('Production Log'!$A$1:$A$1322,MATCH(A253,'Production Log'!$Y$1:$Y$1322,0)),)</f>
        <v/>
      </c>
      <c r="C253" s="0" t="s">
        <v>262</v>
      </c>
      <c r="D253" s="0" t="s">
        <v>262</v>
      </c>
      <c r="E253" s="0" t="s">
        <v>1556</v>
      </c>
      <c r="F253" s="0" t="s">
        <v>1556</v>
      </c>
      <c r="K253" s="0" t="n"/>
    </row>
    <row r="254">
      <c r="A254" s="6" t="s">
        <v>1736</v>
      </c>
      <c r="B254" s="0">
        <f>IFERROR(INDEX('Production Log'!$A$1:$A$1322,MATCH(A254,'Production Log'!$Y$1:$Y$1322,0)),)</f>
        <v/>
      </c>
      <c r="C254" s="0" t="s">
        <v>262</v>
      </c>
      <c r="D254" s="0" t="s">
        <v>262</v>
      </c>
      <c r="E254" s="0" t="s">
        <v>1556</v>
      </c>
      <c r="F254" s="0" t="s">
        <v>1556</v>
      </c>
      <c r="K254" s="0" t="n"/>
    </row>
    <row r="255">
      <c r="A255" s="6" t="s">
        <v>1737</v>
      </c>
      <c r="B255" s="0">
        <f>IFERROR(INDEX('Production Log'!$A$1:$A$1322,MATCH(A255,'Production Log'!$Y$1:$Y$1322,0)),)</f>
        <v/>
      </c>
      <c r="C255" s="0" t="s">
        <v>262</v>
      </c>
      <c r="D255" s="0" t="s">
        <v>262</v>
      </c>
      <c r="E255" s="0" t="s">
        <v>1556</v>
      </c>
      <c r="F255" s="0" t="s">
        <v>1556</v>
      </c>
      <c r="K255" s="0" t="n"/>
    </row>
    <row r="256">
      <c r="A256" s="6" t="s">
        <v>1738</v>
      </c>
      <c r="B256" s="0">
        <f>IFERROR(INDEX('Production Log'!$A$1:$A$1322,MATCH(A256,'Production Log'!$Y$1:$Y$1322,0)),)</f>
        <v/>
      </c>
      <c r="C256" s="0" t="s">
        <v>262</v>
      </c>
      <c r="D256" s="0" t="s">
        <v>262</v>
      </c>
      <c r="E256" s="0" t="s">
        <v>1556</v>
      </c>
      <c r="F256" s="0" t="s">
        <v>1556</v>
      </c>
      <c r="K256" s="0" t="n"/>
    </row>
    <row r="257">
      <c r="A257" s="6" t="s">
        <v>1739</v>
      </c>
      <c r="B257" s="0">
        <f>IFERROR(INDEX('Production Log'!$A$1:$A$1322,MATCH(A257,'Production Log'!$Y$1:$Y$1322,0)),)</f>
        <v/>
      </c>
      <c r="C257" s="0" t="s">
        <v>262</v>
      </c>
      <c r="D257" s="0" t="s">
        <v>262</v>
      </c>
      <c r="E257" s="0" t="s">
        <v>1556</v>
      </c>
      <c r="F257" s="0" t="s">
        <v>1556</v>
      </c>
      <c r="K257" s="0" t="n"/>
    </row>
    <row r="258">
      <c r="A258" s="6" t="s">
        <v>1740</v>
      </c>
      <c r="B258" s="0">
        <f>IFERROR(INDEX('Production Log'!$A$1:$A$1322,MATCH(A258,'Production Log'!$Y$1:$Y$1322,0)),)</f>
        <v/>
      </c>
      <c r="C258" s="0" t="s">
        <v>262</v>
      </c>
      <c r="D258" s="0" t="s">
        <v>262</v>
      </c>
      <c r="E258" s="0" t="s">
        <v>1556</v>
      </c>
      <c r="F258" s="0" t="s">
        <v>1556</v>
      </c>
      <c r="K258" s="0" t="n"/>
    </row>
    <row r="259">
      <c r="A259" s="6" t="s">
        <v>1741</v>
      </c>
      <c r="B259" s="0">
        <f>IFERROR(INDEX('Production Log'!$A$1:$A$1322,MATCH(A259,'Production Log'!$Y$1:$Y$1322,0)),)</f>
        <v/>
      </c>
      <c r="C259" s="0" t="s">
        <v>262</v>
      </c>
      <c r="D259" s="0" t="s">
        <v>262</v>
      </c>
      <c r="E259" s="0" t="s">
        <v>1556</v>
      </c>
      <c r="F259" s="0" t="s">
        <v>1556</v>
      </c>
      <c r="K259" s="0" t="n"/>
    </row>
    <row r="260">
      <c r="A260" s="6" t="s">
        <v>1742</v>
      </c>
      <c r="B260" s="0">
        <f>IFERROR(INDEX('Production Log'!$A$1:$A$1322,MATCH(A260,'Production Log'!$Y$1:$Y$1322,0)),)</f>
        <v/>
      </c>
      <c r="C260" s="0" t="s">
        <v>262</v>
      </c>
      <c r="D260" s="0" t="s">
        <v>262</v>
      </c>
      <c r="E260" s="0" t="s">
        <v>1556</v>
      </c>
      <c r="F260" s="0" t="s">
        <v>1556</v>
      </c>
      <c r="K260" s="0" t="n"/>
    </row>
    <row r="261">
      <c r="A261" s="6" t="s">
        <v>1743</v>
      </c>
      <c r="B261" s="0">
        <f>IFERROR(INDEX('Production Log'!$A$1:$A$1322,MATCH(A261,'Production Log'!$Y$1:$Y$1322,0)),)</f>
        <v/>
      </c>
      <c r="C261" s="0" t="s">
        <v>262</v>
      </c>
      <c r="D261" s="0" t="s">
        <v>262</v>
      </c>
      <c r="E261" s="0" t="s">
        <v>1556</v>
      </c>
      <c r="F261" s="0" t="s">
        <v>1556</v>
      </c>
      <c r="K261" s="0" t="n"/>
    </row>
    <row r="262">
      <c r="A262" s="6" t="s">
        <v>1744</v>
      </c>
      <c r="B262" s="0">
        <f>IFERROR(INDEX('Production Log'!$A$1:$A$1322,MATCH(A262,'Production Log'!$Y$1:$Y$1322,0)),)</f>
        <v/>
      </c>
      <c r="C262" s="0" t="s">
        <v>262</v>
      </c>
      <c r="D262" s="0" t="s">
        <v>262</v>
      </c>
      <c r="E262" s="0" t="s">
        <v>1556</v>
      </c>
      <c r="F262" s="0" t="s">
        <v>1556</v>
      </c>
      <c r="K262" s="0" t="n"/>
    </row>
    <row r="263">
      <c r="A263" s="6" t="s">
        <v>1745</v>
      </c>
      <c r="B263" s="0">
        <f>IFERROR(INDEX('Production Log'!$A$1:$A$1322,MATCH(A263,'Production Log'!$Y$1:$Y$1322,0)),)</f>
        <v/>
      </c>
      <c r="C263" s="0" t="s">
        <v>262</v>
      </c>
      <c r="D263" s="0" t="s">
        <v>262</v>
      </c>
      <c r="E263" s="0" t="s">
        <v>1556</v>
      </c>
      <c r="F263" s="0" t="s">
        <v>1556</v>
      </c>
      <c r="K263" s="0" t="n"/>
    </row>
    <row r="264">
      <c r="A264" s="6" t="s">
        <v>1746</v>
      </c>
      <c r="B264" s="0">
        <f>IFERROR(INDEX('Production Log'!$A$1:$A$1322,MATCH(A264,'Production Log'!$Y$1:$Y$1322,0)),)</f>
        <v/>
      </c>
      <c r="C264" s="0" t="s">
        <v>262</v>
      </c>
      <c r="D264" s="0" t="s">
        <v>262</v>
      </c>
      <c r="E264" s="0" t="s">
        <v>1556</v>
      </c>
      <c r="F264" s="0" t="s">
        <v>1556</v>
      </c>
      <c r="K264" s="0" t="n"/>
    </row>
    <row r="265">
      <c r="A265" s="6" t="s">
        <v>1747</v>
      </c>
      <c r="B265" s="0">
        <f>IFERROR(INDEX('Production Log'!$A$1:$A$1322,MATCH(A265,'Production Log'!$Y$1:$Y$1322,0)),)</f>
        <v/>
      </c>
      <c r="C265" s="0" t="s">
        <v>262</v>
      </c>
      <c r="D265" s="0" t="s">
        <v>262</v>
      </c>
      <c r="E265" s="0" t="s">
        <v>1556</v>
      </c>
      <c r="F265" s="0" t="s">
        <v>1556</v>
      </c>
      <c r="K265" s="0" t="n"/>
    </row>
    <row r="266">
      <c r="A266" s="6" t="s">
        <v>1748</v>
      </c>
      <c r="B266" s="0">
        <f>IFERROR(INDEX('Production Log'!$A$1:$A$1322,MATCH(A266,'Production Log'!$Y$1:$Y$1322,0)),)</f>
        <v/>
      </c>
      <c r="C266" s="0" t="s">
        <v>262</v>
      </c>
      <c r="D266" s="0" t="s">
        <v>262</v>
      </c>
      <c r="E266" s="0" t="s">
        <v>1556</v>
      </c>
      <c r="F266" s="0" t="s">
        <v>1556</v>
      </c>
      <c r="K266" s="0" t="n"/>
    </row>
    <row r="267">
      <c r="A267" s="6" t="s">
        <v>1749</v>
      </c>
      <c r="B267" s="0">
        <f>IFERROR(INDEX('Production Log'!$A$1:$A$1322,MATCH(A267,'Production Log'!$Y$1:$Y$1322,0)),)</f>
        <v/>
      </c>
      <c r="C267" s="0" t="s">
        <v>262</v>
      </c>
      <c r="D267" s="0" t="s">
        <v>262</v>
      </c>
      <c r="E267" s="0" t="s">
        <v>1556</v>
      </c>
      <c r="F267" s="0" t="s">
        <v>1556</v>
      </c>
      <c r="K267" s="0" t="n"/>
    </row>
    <row r="268">
      <c r="A268" s="6" t="s">
        <v>1750</v>
      </c>
      <c r="B268" s="0">
        <f>IFERROR(INDEX('Production Log'!$A$1:$A$1322,MATCH(A268,'Production Log'!$Y$1:$Y$1322,0)),)</f>
        <v/>
      </c>
      <c r="C268" s="0" t="s">
        <v>262</v>
      </c>
      <c r="D268" s="0" t="s">
        <v>262</v>
      </c>
      <c r="E268" s="0" t="s">
        <v>1556</v>
      </c>
      <c r="F268" s="0" t="s">
        <v>1556</v>
      </c>
      <c r="G268" s="0" t="s">
        <v>1751</v>
      </c>
      <c r="K268" s="0" t="n"/>
    </row>
    <row r="269">
      <c r="A269" s="6" t="s">
        <v>1752</v>
      </c>
      <c r="B269" s="0">
        <f>IFERROR(INDEX('Production Log'!$A$1:$A$1322,MATCH(A269,'Production Log'!$Y$1:$Y$1322,0)),)</f>
        <v/>
      </c>
      <c r="C269" s="0" t="s">
        <v>262</v>
      </c>
      <c r="D269" s="0" t="s">
        <v>262</v>
      </c>
      <c r="E269" s="0" t="s">
        <v>1556</v>
      </c>
      <c r="F269" s="0" t="s">
        <v>1556</v>
      </c>
      <c r="K269" s="0" t="n"/>
    </row>
    <row r="270">
      <c r="A270" s="6" t="s">
        <v>1753</v>
      </c>
      <c r="B270" s="0">
        <f>IFERROR(INDEX('Production Log'!$A$1:$A$1322,MATCH(A270,'Production Log'!$Y$1:$Y$1322,0)),)</f>
        <v/>
      </c>
      <c r="C270" s="0" t="s">
        <v>262</v>
      </c>
      <c r="D270" s="0" t="s">
        <v>262</v>
      </c>
      <c r="E270" s="0" t="s">
        <v>1556</v>
      </c>
      <c r="F270" s="0" t="s">
        <v>1556</v>
      </c>
      <c r="K270" s="0" t="n"/>
    </row>
    <row r="271">
      <c r="A271" s="6" t="s">
        <v>1754</v>
      </c>
      <c r="B271" s="0">
        <f>IFERROR(INDEX('Production Log'!$A$1:$A$1322,MATCH(A271,'Production Log'!$Y$1:$Y$1322,0)),)</f>
        <v/>
      </c>
      <c r="C271" s="0" t="s">
        <v>262</v>
      </c>
      <c r="D271" s="0" t="s">
        <v>262</v>
      </c>
      <c r="E271" s="0" t="s">
        <v>1556</v>
      </c>
      <c r="F271" s="0" t="s">
        <v>1556</v>
      </c>
      <c r="K271" s="0" t="n"/>
    </row>
    <row r="272">
      <c r="A272" s="6" t="s">
        <v>1755</v>
      </c>
      <c r="B272" s="0">
        <f>IFERROR(INDEX('Production Log'!$A$1:$A$1322,MATCH(A272,'Production Log'!$Y$1:$Y$1322,0)),)</f>
        <v/>
      </c>
      <c r="C272" s="0" t="s">
        <v>262</v>
      </c>
      <c r="D272" s="0" t="s">
        <v>262</v>
      </c>
      <c r="E272" s="0" t="s">
        <v>1556</v>
      </c>
      <c r="F272" s="0" t="s">
        <v>1556</v>
      </c>
      <c r="K272" s="0" t="n"/>
    </row>
    <row r="273">
      <c r="A273" s="6" t="s">
        <v>1756</v>
      </c>
      <c r="B273" s="0">
        <f>IFERROR(INDEX('Production Log'!$A$1:$A$1322,MATCH(A273,'Production Log'!$Y$1:$Y$1322,0)),)</f>
        <v/>
      </c>
      <c r="C273" s="0" t="s">
        <v>262</v>
      </c>
      <c r="D273" s="0" t="s">
        <v>262</v>
      </c>
      <c r="E273" s="0" t="s">
        <v>1556</v>
      </c>
      <c r="F273" s="0" t="s">
        <v>1556</v>
      </c>
      <c r="K273" s="0" t="n"/>
    </row>
    <row r="274">
      <c r="A274" s="6" t="s">
        <v>1757</v>
      </c>
      <c r="B274" s="0">
        <f>IFERROR(INDEX('Production Log'!$A$1:$A$1322,MATCH(A274,'Production Log'!$Y$1:$Y$1322,0)),)</f>
        <v/>
      </c>
      <c r="C274" s="0" t="s">
        <v>262</v>
      </c>
      <c r="D274" s="0" t="s">
        <v>262</v>
      </c>
      <c r="E274" s="0" t="s">
        <v>1556</v>
      </c>
      <c r="F274" s="0" t="s">
        <v>1556</v>
      </c>
      <c r="G274" s="0" t="s">
        <v>1758</v>
      </c>
      <c r="H274" s="0" t="s">
        <v>1759</v>
      </c>
      <c r="K274" s="0" t="n"/>
    </row>
    <row r="275">
      <c r="A275" s="6" t="s">
        <v>1760</v>
      </c>
      <c r="B275" s="0">
        <f>IFERROR(INDEX('Production Log'!$A$1:$A$1322,MATCH(A275,'Production Log'!$Y$1:$Y$1322,0)),)</f>
        <v/>
      </c>
      <c r="K275" s="0" t="n"/>
    </row>
    <row r="276">
      <c r="A276" s="6" t="s">
        <v>1761</v>
      </c>
      <c r="B276" s="0">
        <f>IFERROR(INDEX('Production Log'!$A$1:$A$1322,MATCH(A276,'Production Log'!$Y$1:$Y$1322,0)),)</f>
        <v/>
      </c>
      <c r="C276" s="0" t="s">
        <v>262</v>
      </c>
      <c r="D276" s="0" t="s">
        <v>262</v>
      </c>
      <c r="E276" s="0" t="s">
        <v>1556</v>
      </c>
      <c r="F276" s="0" t="s">
        <v>1556</v>
      </c>
      <c r="K276" s="0" t="n"/>
    </row>
    <row r="277">
      <c r="A277" s="6" t="s">
        <v>1762</v>
      </c>
      <c r="B277" s="0">
        <f>IFERROR(INDEX('Production Log'!$A$1:$A$1322,MATCH(A277,'Production Log'!$Y$1:$Y$1322,0)),)</f>
        <v/>
      </c>
      <c r="C277" s="0" t="s">
        <v>262</v>
      </c>
      <c r="D277" s="0" t="s">
        <v>262</v>
      </c>
      <c r="E277" s="0" t="s">
        <v>1556</v>
      </c>
      <c r="F277" s="0" t="s">
        <v>1556</v>
      </c>
      <c r="K277" s="0" t="n"/>
    </row>
    <row r="278">
      <c r="A278" s="6" t="s">
        <v>1763</v>
      </c>
      <c r="B278" s="0">
        <f>IFERROR(INDEX('Production Log'!$A$1:$A$1322,MATCH(A278,'Production Log'!$Y$1:$Y$1322,0)),)</f>
        <v/>
      </c>
      <c r="C278" s="0" t="s">
        <v>262</v>
      </c>
      <c r="D278" s="0" t="s">
        <v>262</v>
      </c>
      <c r="E278" s="0" t="s">
        <v>1556</v>
      </c>
      <c r="F278" s="0" t="s">
        <v>1556</v>
      </c>
      <c r="K278" s="0" t="n"/>
    </row>
    <row r="279">
      <c r="A279" s="6" t="s">
        <v>1764</v>
      </c>
      <c r="B279" s="0">
        <f>IFERROR(INDEX('Production Log'!$A$1:$A$1322,MATCH(A279,'Production Log'!$Y$1:$Y$1322,0)),)</f>
        <v/>
      </c>
      <c r="C279" s="0" t="s">
        <v>262</v>
      </c>
      <c r="D279" s="0" t="s">
        <v>262</v>
      </c>
      <c r="E279" s="0" t="s">
        <v>1556</v>
      </c>
      <c r="F279" s="0" t="s">
        <v>1556</v>
      </c>
      <c r="K279" s="0" t="n"/>
    </row>
    <row r="280">
      <c r="A280" s="6" t="s">
        <v>1765</v>
      </c>
      <c r="B280" s="0">
        <f>IFERROR(INDEX('Production Log'!$A$1:$A$1322,MATCH(A280,'Production Log'!$Y$1:$Y$1322,0)),)</f>
        <v/>
      </c>
      <c r="C280" s="0" t="s">
        <v>262</v>
      </c>
      <c r="D280" s="0" t="s">
        <v>262</v>
      </c>
      <c r="E280" s="0" t="s">
        <v>1556</v>
      </c>
      <c r="F280" s="0" t="s">
        <v>1556</v>
      </c>
      <c r="K280" s="0" t="n"/>
    </row>
    <row r="281">
      <c r="A281" s="6" t="s">
        <v>1766</v>
      </c>
      <c r="B281" s="0">
        <f>IFERROR(INDEX('Production Log'!$A$1:$A$1322,MATCH(A281,'Production Log'!$Y$1:$Y$1322,0)),)</f>
        <v/>
      </c>
      <c r="C281" s="0" t="s">
        <v>262</v>
      </c>
      <c r="D281" s="0" t="s">
        <v>262</v>
      </c>
      <c r="E281" s="0" t="s">
        <v>1556</v>
      </c>
      <c r="F281" s="0" t="s">
        <v>1556</v>
      </c>
      <c r="K281" s="0" t="n"/>
    </row>
    <row r="282">
      <c r="A282" s="6" t="s">
        <v>1767</v>
      </c>
      <c r="B282" s="0">
        <f>IFERROR(INDEX('Production Log'!$A$1:$A$1322,MATCH(A282,'Production Log'!$Y$1:$Y$1322,0)),)</f>
        <v/>
      </c>
      <c r="K282" s="0" t="n"/>
    </row>
    <row r="283">
      <c r="A283" s="6" t="s">
        <v>1768</v>
      </c>
      <c r="B283" s="0">
        <f>IFERROR(INDEX('Production Log'!$A$1:$A$1322,MATCH(A283,'Production Log'!$Y$1:$Y$1322,0)),)</f>
        <v/>
      </c>
      <c r="K283" s="0" t="n"/>
    </row>
    <row r="284">
      <c r="A284" s="6" t="s">
        <v>1769</v>
      </c>
      <c r="B284" s="0">
        <f>IFERROR(INDEX('Production Log'!$A$1:$A$1322,MATCH(A284,'Production Log'!$Y$1:$Y$1322,0)),)</f>
        <v/>
      </c>
      <c r="C284" s="0" t="s">
        <v>262</v>
      </c>
      <c r="D284" s="0" t="s">
        <v>262</v>
      </c>
      <c r="E284" s="0" t="s">
        <v>1556</v>
      </c>
      <c r="F284" s="0" t="s">
        <v>1556</v>
      </c>
      <c r="K284" s="0" t="n"/>
    </row>
    <row r="285">
      <c r="A285" s="6" t="s">
        <v>1770</v>
      </c>
      <c r="B285" s="0">
        <f>IFERROR(INDEX('Production Log'!$A$1:$A$1322,MATCH(A285,'Production Log'!$Y$1:$Y$1322,0)),)</f>
        <v/>
      </c>
      <c r="C285" s="0" t="s">
        <v>262</v>
      </c>
      <c r="D285" s="0" t="s">
        <v>262</v>
      </c>
      <c r="E285" s="0" t="s">
        <v>1556</v>
      </c>
      <c r="F285" s="0" t="s">
        <v>1556</v>
      </c>
      <c r="K285" s="0" t="n"/>
    </row>
    <row r="286">
      <c r="A286" s="6" t="s">
        <v>1771</v>
      </c>
      <c r="B286" s="0">
        <f>IFERROR(INDEX('Production Log'!$A$1:$A$1322,MATCH(A286,'Production Log'!$Y$1:$Y$1322,0)),)</f>
        <v/>
      </c>
      <c r="K286" s="0" t="n"/>
    </row>
    <row r="287">
      <c r="A287" s="6" t="s">
        <v>1772</v>
      </c>
      <c r="B287" s="0">
        <f>IFERROR(INDEX('Production Log'!$A$1:$A$1322,MATCH(A287,'Production Log'!$Y$1:$Y$1322,0)),)</f>
        <v/>
      </c>
      <c r="C287" s="0" t="s">
        <v>262</v>
      </c>
      <c r="D287" s="0" t="s">
        <v>262</v>
      </c>
      <c r="E287" s="0" t="s">
        <v>1556</v>
      </c>
      <c r="F287" s="0" t="s">
        <v>1556</v>
      </c>
      <c r="K287" s="0" t="n"/>
    </row>
    <row r="288">
      <c r="A288" s="6" t="s">
        <v>1773</v>
      </c>
      <c r="B288" s="0">
        <f>IFERROR(INDEX('Production Log'!$A$1:$A$1322,MATCH(A288,'Production Log'!$Y$1:$Y$1322,0)),)</f>
        <v/>
      </c>
      <c r="C288" s="0" t="s">
        <v>262</v>
      </c>
      <c r="D288" s="0" t="s">
        <v>262</v>
      </c>
      <c r="E288" s="0" t="s">
        <v>1556</v>
      </c>
      <c r="F288" s="0" t="s">
        <v>1556</v>
      </c>
      <c r="K288" s="0" t="n"/>
    </row>
    <row r="289">
      <c r="A289" s="6" t="s">
        <v>1774</v>
      </c>
      <c r="B289" s="0">
        <f>IFERROR(INDEX('Production Log'!$A$1:$A$1322,MATCH(A289,'Production Log'!$Y$1:$Y$1322,0)),)</f>
        <v/>
      </c>
      <c r="C289" s="0" t="s">
        <v>262</v>
      </c>
      <c r="D289" s="0" t="s">
        <v>262</v>
      </c>
      <c r="E289" s="0" t="s">
        <v>1556</v>
      </c>
      <c r="F289" s="0" t="s">
        <v>1556</v>
      </c>
      <c r="K289" s="0" t="n"/>
    </row>
    <row r="290">
      <c r="A290" s="6" t="s">
        <v>1775</v>
      </c>
      <c r="B290" s="0" t="n"/>
      <c r="K290" s="0" t="n"/>
    </row>
    <row r="291">
      <c r="A291" s="6" t="s">
        <v>1776</v>
      </c>
      <c r="B291" s="0">
        <f>IFERROR(INDEX('Production Log'!$A$1:$A$1322,MATCH(A291,'Production Log'!$Y$1:$Y$1322,0)),)</f>
        <v/>
      </c>
      <c r="C291" s="0" t="s">
        <v>262</v>
      </c>
      <c r="D291" s="0" t="s">
        <v>262</v>
      </c>
      <c r="E291" s="0" t="s">
        <v>1556</v>
      </c>
      <c r="F291" s="0" t="s">
        <v>1556</v>
      </c>
      <c r="K291" s="0" t="n"/>
    </row>
    <row r="292">
      <c r="A292" s="6" t="s">
        <v>1777</v>
      </c>
      <c r="B292" s="0">
        <f>IFERROR(INDEX('Production Log'!$A$1:$A$1322,MATCH(A292,'Production Log'!$Y$1:$Y$1322,0)),)</f>
        <v/>
      </c>
      <c r="C292" s="0" t="s">
        <v>262</v>
      </c>
      <c r="D292" s="0" t="s">
        <v>262</v>
      </c>
      <c r="E292" s="0" t="s">
        <v>1556</v>
      </c>
      <c r="F292" s="0" t="s">
        <v>1556</v>
      </c>
      <c r="K292" s="0" t="n"/>
    </row>
    <row r="293">
      <c r="A293" s="6" t="s">
        <v>1778</v>
      </c>
      <c r="B293" s="0">
        <f>IFERROR(INDEX('Production Log'!$A$1:$A$1322,MATCH(A293,'Production Log'!$Y$1:$Y$1322,0)),)</f>
        <v/>
      </c>
      <c r="C293" s="0" t="s">
        <v>262</v>
      </c>
      <c r="D293" s="0" t="s">
        <v>262</v>
      </c>
      <c r="E293" s="0" t="s">
        <v>1556</v>
      </c>
      <c r="F293" s="0" t="s">
        <v>1556</v>
      </c>
      <c r="K293" s="0" t="n"/>
    </row>
    <row r="294">
      <c r="A294" s="6" t="s">
        <v>1779</v>
      </c>
      <c r="B294" s="0">
        <f>IFERROR(INDEX('Production Log'!$A$1:$A$1322,MATCH(A294,'Production Log'!$Y$1:$Y$1322,0)),)</f>
        <v/>
      </c>
      <c r="C294" s="0" t="s">
        <v>262</v>
      </c>
      <c r="D294" s="0" t="s">
        <v>262</v>
      </c>
      <c r="E294" s="0" t="s">
        <v>1556</v>
      </c>
      <c r="F294" s="0" t="s">
        <v>1556</v>
      </c>
      <c r="K294" s="0" t="n"/>
    </row>
    <row r="295">
      <c r="A295" s="6" t="s">
        <v>1780</v>
      </c>
      <c r="B295" s="0">
        <f>IFERROR(INDEX('Production Log'!$A$1:$A$1322,MATCH(A295,'Production Log'!$Y$1:$Y$1322,0)),)</f>
        <v/>
      </c>
      <c r="C295" s="0" t="s">
        <v>262</v>
      </c>
      <c r="D295" s="0" t="s">
        <v>262</v>
      </c>
      <c r="E295" s="0" t="s">
        <v>1556</v>
      </c>
      <c r="F295" s="0" t="s">
        <v>1556</v>
      </c>
      <c r="K295" s="0" t="n"/>
    </row>
    <row r="296">
      <c r="A296" s="6" t="s">
        <v>1781</v>
      </c>
      <c r="B296" s="0">
        <f>IFERROR(INDEX('Production Log'!$A$1:$A$1322,MATCH(A296,'Production Log'!$Y$1:$Y$1322,0)),)</f>
        <v/>
      </c>
      <c r="K296" s="0" t="n"/>
    </row>
    <row r="297">
      <c r="A297" s="6" t="s">
        <v>1782</v>
      </c>
      <c r="B297" s="0">
        <f>IFERROR(INDEX('Production Log'!$A$1:$A$1322,MATCH(A297,'Production Log'!$Y$1:$Y$1322,0)),)</f>
        <v/>
      </c>
      <c r="K297" s="0" t="n"/>
    </row>
    <row r="298">
      <c r="A298" s="6" t="s">
        <v>1783</v>
      </c>
      <c r="B298" s="0">
        <f>IFERROR(INDEX('Production Log'!$A$1:$A$1322,MATCH(A298,'Production Log'!$Y$1:$Y$1322,0)),)</f>
        <v/>
      </c>
      <c r="C298" s="0" t="s">
        <v>262</v>
      </c>
      <c r="D298" s="0" t="s">
        <v>262</v>
      </c>
      <c r="E298" s="0" t="s">
        <v>1556</v>
      </c>
      <c r="F298" s="0" t="s">
        <v>1556</v>
      </c>
      <c r="K298" s="0" t="n"/>
    </row>
    <row r="299">
      <c r="A299" s="6" t="s">
        <v>1784</v>
      </c>
      <c r="B299" s="0">
        <f>IFERROR(INDEX('Production Log'!$A$1:$A$1322,MATCH(A299,'Production Log'!$Y$1:$Y$1322,0)),)</f>
        <v/>
      </c>
      <c r="C299" s="0" t="s">
        <v>262</v>
      </c>
      <c r="D299" s="0" t="s">
        <v>262</v>
      </c>
      <c r="E299" s="0" t="s">
        <v>1556</v>
      </c>
      <c r="F299" s="0" t="s">
        <v>1556</v>
      </c>
      <c r="K299" s="0" t="n"/>
    </row>
    <row r="300">
      <c r="A300" s="6" t="s">
        <v>1785</v>
      </c>
      <c r="B300" s="0">
        <f>IFERROR(INDEX('Production Log'!$A$1:$A$1322,MATCH(A300,'Production Log'!$Y$1:$Y$1322,0)),)</f>
        <v/>
      </c>
      <c r="K300" s="0" t="n"/>
    </row>
    <row r="301">
      <c r="A301" s="6" t="s">
        <v>1786</v>
      </c>
      <c r="B301" s="0">
        <f>IFERROR(INDEX('Production Log'!$A$1:$A$1322,MATCH(A301,'Production Log'!$Y$1:$Y$1322,0)),)</f>
        <v/>
      </c>
      <c r="C301" s="0" t="s">
        <v>262</v>
      </c>
      <c r="D301" s="0" t="s">
        <v>262</v>
      </c>
      <c r="E301" s="0" t="s">
        <v>1556</v>
      </c>
      <c r="F301" s="0" t="s">
        <v>1556</v>
      </c>
      <c r="G301" s="0" t="n"/>
      <c r="K301" s="0" t="n"/>
    </row>
    <row r="302">
      <c r="A302" s="6" t="s">
        <v>1787</v>
      </c>
      <c r="B302" s="0">
        <f>IFERROR(INDEX('Production Log'!$A$1:$A$1322,MATCH(A302,'Production Log'!$Y$1:$Y$1322,0)),)</f>
        <v/>
      </c>
      <c r="C302" s="0" t="s">
        <v>262</v>
      </c>
      <c r="D302" s="0" t="s">
        <v>262</v>
      </c>
      <c r="E302" s="0" t="s">
        <v>1556</v>
      </c>
      <c r="F302" s="0" t="s">
        <v>1556</v>
      </c>
      <c r="K302" s="0" t="n"/>
    </row>
    <row r="303">
      <c r="A303" s="6" t="s">
        <v>1788</v>
      </c>
      <c r="B303" s="0">
        <f>IFERROR(INDEX('Production Log'!$A$1:$A$1322,MATCH(A303,'Production Log'!$Y$1:$Y$1322,0)),)</f>
        <v/>
      </c>
      <c r="C303" s="0" t="s">
        <v>262</v>
      </c>
      <c r="D303" s="0" t="s">
        <v>262</v>
      </c>
      <c r="E303" s="0" t="s">
        <v>1556</v>
      </c>
      <c r="F303" s="0" t="s">
        <v>1556</v>
      </c>
      <c r="K303" s="0" t="n"/>
    </row>
    <row r="304">
      <c r="A304" s="6" t="s">
        <v>1789</v>
      </c>
      <c r="B304" s="0">
        <f>IFERROR(INDEX('Production Log'!$A$1:$A$1322,MATCH(A304,'Production Log'!$Y$1:$Y$1322,0)),)</f>
        <v/>
      </c>
      <c r="C304" s="0" t="s">
        <v>262</v>
      </c>
      <c r="D304" s="0" t="s">
        <v>262</v>
      </c>
      <c r="E304" s="0" t="s">
        <v>1556</v>
      </c>
      <c r="F304" s="0" t="s">
        <v>1556</v>
      </c>
      <c r="K304" s="0" t="n"/>
    </row>
    <row r="305">
      <c r="A305" s="6" t="s">
        <v>1790</v>
      </c>
      <c r="B305" s="0">
        <f>IFERROR(INDEX('Production Log'!$A$1:$A$1322,MATCH(A305,'Production Log'!$Y$1:$Y$1322,0)),)</f>
        <v/>
      </c>
      <c r="C305" s="0" t="s">
        <v>262</v>
      </c>
      <c r="D305" s="0" t="s">
        <v>262</v>
      </c>
      <c r="E305" s="0" t="s">
        <v>1556</v>
      </c>
      <c r="F305" s="0" t="s">
        <v>1556</v>
      </c>
      <c r="K305" s="0" t="n"/>
    </row>
    <row r="306">
      <c r="A306" s="6" t="s">
        <v>1791</v>
      </c>
      <c r="B306" s="0">
        <f>IFERROR(INDEX('Production Log'!$A$1:$A$1322,MATCH(A306,'Production Log'!$Y$1:$Y$1322,0)),)</f>
        <v/>
      </c>
      <c r="C306" s="0" t="s">
        <v>262</v>
      </c>
      <c r="D306" s="0" t="s">
        <v>262</v>
      </c>
      <c r="E306" s="0" t="s">
        <v>1556</v>
      </c>
      <c r="F306" s="0" t="s">
        <v>1556</v>
      </c>
      <c r="K306" s="0" t="n"/>
    </row>
    <row r="307">
      <c r="A307" s="6" t="s">
        <v>1792</v>
      </c>
      <c r="B307" s="0">
        <f>IFERROR(INDEX('Production Log'!$A$1:$A$1322,MATCH(A307,'Production Log'!$Y$1:$Y$1322,0)),)</f>
        <v/>
      </c>
      <c r="C307" s="0" t="s">
        <v>262</v>
      </c>
      <c r="D307" s="0" t="s">
        <v>262</v>
      </c>
      <c r="E307" s="0" t="s">
        <v>1556</v>
      </c>
      <c r="F307" s="0" t="s">
        <v>1556</v>
      </c>
      <c r="K307" s="0" t="n"/>
    </row>
    <row r="308">
      <c r="A308" s="6" t="s">
        <v>1793</v>
      </c>
      <c r="B308" s="0">
        <f>IFERROR(INDEX('Production Log'!$A$1:$A$1322,MATCH(A308,'Production Log'!$Y$1:$Y$1322,0)),)</f>
        <v/>
      </c>
      <c r="C308" s="0" t="s">
        <v>262</v>
      </c>
      <c r="D308" s="0" t="s">
        <v>262</v>
      </c>
      <c r="E308" s="0" t="s">
        <v>1556</v>
      </c>
      <c r="F308" s="0" t="s">
        <v>1556</v>
      </c>
      <c r="K308" s="0" t="n"/>
    </row>
    <row r="309">
      <c r="A309" s="6" t="s">
        <v>1794</v>
      </c>
      <c r="B309" s="0">
        <f>IFERROR(INDEX('Production Log'!$A$1:$A$1322,MATCH(A309,'Production Log'!$Y$1:$Y$1322,0)),)</f>
        <v/>
      </c>
      <c r="C309" s="0" t="s">
        <v>262</v>
      </c>
      <c r="D309" s="0" t="s">
        <v>262</v>
      </c>
      <c r="E309" s="0" t="s">
        <v>1556</v>
      </c>
      <c r="F309" s="0" t="s">
        <v>1556</v>
      </c>
      <c r="K309" s="0" t="n"/>
    </row>
    <row r="310">
      <c r="A310" s="6" t="s">
        <v>1795</v>
      </c>
      <c r="B310" s="0">
        <f>IFERROR(INDEX('Production Log'!$A$1:$A$1322,MATCH(A310,'Production Log'!$Y$1:$Y$1322,0)),)</f>
        <v/>
      </c>
      <c r="C310" s="0" t="s">
        <v>262</v>
      </c>
      <c r="D310" s="0" t="s">
        <v>262</v>
      </c>
      <c r="E310" s="0" t="s">
        <v>1556</v>
      </c>
      <c r="F310" s="0" t="s">
        <v>1556</v>
      </c>
      <c r="K310" s="0" t="n"/>
    </row>
    <row r="311">
      <c r="A311" s="6" t="s">
        <v>1796</v>
      </c>
      <c r="B311" s="0">
        <f>IFERROR(INDEX('Production Log'!$A$1:$A$1322,MATCH(A311,'Production Log'!$Y$1:$Y$1322,0)),)</f>
        <v/>
      </c>
      <c r="K311" s="0" t="n"/>
    </row>
    <row r="312">
      <c r="A312" s="6" t="s">
        <v>1797</v>
      </c>
      <c r="B312" s="0">
        <f>IFERROR(INDEX('Production Log'!$A$1:$A$1322,MATCH(A312,'Production Log'!$Y$1:$Y$1322,0)),)</f>
        <v/>
      </c>
      <c r="C312" s="0" t="s">
        <v>262</v>
      </c>
      <c r="D312" s="0" t="s">
        <v>262</v>
      </c>
      <c r="E312" s="0" t="s">
        <v>1556</v>
      </c>
      <c r="F312" s="0" t="s">
        <v>1556</v>
      </c>
      <c r="K312" s="0" t="n"/>
    </row>
    <row r="313">
      <c r="A313" s="6" t="s">
        <v>1798</v>
      </c>
      <c r="B313" s="0">
        <f>IFERROR(INDEX('Production Log'!$A$1:$A$1322,MATCH(A313,'Production Log'!$Y$1:$Y$1322,0)),)</f>
        <v/>
      </c>
      <c r="C313" s="0" t="s">
        <v>262</v>
      </c>
      <c r="D313" s="0" t="s">
        <v>262</v>
      </c>
      <c r="E313" s="0" t="s">
        <v>1556</v>
      </c>
      <c r="F313" s="0" t="s">
        <v>1556</v>
      </c>
      <c r="K313" s="0" t="n"/>
    </row>
    <row r="314">
      <c r="A314" s="6" t="s">
        <v>1799</v>
      </c>
      <c r="B314" s="0">
        <f>IFERROR(INDEX('Production Log'!$A$1:$A$1322,MATCH(A314,'Production Log'!$Y$1:$Y$1322,0)),)</f>
        <v/>
      </c>
      <c r="C314" s="0" t="s">
        <v>262</v>
      </c>
      <c r="D314" s="0" t="s">
        <v>262</v>
      </c>
      <c r="E314" s="0" t="s">
        <v>1556</v>
      </c>
      <c r="F314" s="0" t="s">
        <v>1556</v>
      </c>
      <c r="K314" s="0" t="n"/>
    </row>
    <row r="315">
      <c r="A315" s="6" t="s">
        <v>1800</v>
      </c>
      <c r="B315" s="0">
        <f>IFERROR(INDEX('Production Log'!$A$1:$A$1322,MATCH(A315,'Production Log'!$Y$1:$Y$1322,0)),)</f>
        <v/>
      </c>
      <c r="K315" s="0" t="n"/>
    </row>
    <row r="316">
      <c r="A316" s="6" t="s">
        <v>1801</v>
      </c>
      <c r="B316" s="0">
        <f>IFERROR(INDEX('Production Log'!$A$1:$A$1322,MATCH(A316,'Production Log'!$Y$1:$Y$1322,0)),)</f>
        <v/>
      </c>
      <c r="K316" s="0" t="n"/>
    </row>
    <row r="317">
      <c r="A317" s="6" t="s">
        <v>1802</v>
      </c>
      <c r="B317" s="0">
        <f>IFERROR(INDEX('Production Log'!$A$1:$A$1322,MATCH(A317,'Production Log'!$Y$1:$Y$1322,0)),)</f>
        <v/>
      </c>
      <c r="K317" s="0" t="n"/>
    </row>
    <row r="318">
      <c r="A318" s="6" t="s">
        <v>1803</v>
      </c>
      <c r="B318" s="0">
        <f>IFERROR(INDEX('Production Log'!$A$1:$A$1322,MATCH(A318,'Production Log'!$Y$1:$Y$1322,0)),)</f>
        <v/>
      </c>
      <c r="C318" s="0" t="s">
        <v>262</v>
      </c>
      <c r="D318" s="0" t="s">
        <v>262</v>
      </c>
      <c r="E318" s="0" t="s">
        <v>1556</v>
      </c>
      <c r="F318" s="0" t="s">
        <v>1556</v>
      </c>
      <c r="K318" s="0" t="n"/>
    </row>
    <row r="319">
      <c r="A319" s="6" t="s">
        <v>1804</v>
      </c>
      <c r="B319" s="0">
        <f>IFERROR(INDEX('Production Log'!$A$1:$A$1322,MATCH(A319,'Production Log'!$Y$1:$Y$1322,0)),)</f>
        <v/>
      </c>
      <c r="C319" s="0" t="s">
        <v>262</v>
      </c>
      <c r="D319" s="0" t="s">
        <v>262</v>
      </c>
      <c r="E319" s="0" t="s">
        <v>1556</v>
      </c>
      <c r="F319" s="0" t="s">
        <v>1556</v>
      </c>
      <c r="K319" s="0" t="n"/>
    </row>
    <row r="320">
      <c r="A320" s="6" t="s">
        <v>1805</v>
      </c>
      <c r="B320" s="0">
        <f>IFERROR(INDEX('Production Log'!$A$1:$A$1322,MATCH(A320,'Production Log'!$Y$1:$Y$1322,0)),)</f>
        <v/>
      </c>
      <c r="C320" s="0" t="s">
        <v>262</v>
      </c>
      <c r="D320" s="0" t="s">
        <v>262</v>
      </c>
      <c r="E320" s="0" t="s">
        <v>1556</v>
      </c>
      <c r="F320" s="0" t="s">
        <v>1556</v>
      </c>
      <c r="K320" s="0" t="n"/>
    </row>
    <row r="321">
      <c r="A321" s="6" t="s">
        <v>1806</v>
      </c>
      <c r="B321" s="0">
        <f>IFERROR(INDEX('Production Log'!$A$1:$A$1322,MATCH(A321,'Production Log'!$Y$1:$Y$1322,0)),)</f>
        <v/>
      </c>
      <c r="C321" s="0" t="s">
        <v>262</v>
      </c>
      <c r="D321" s="0" t="s">
        <v>262</v>
      </c>
      <c r="E321" s="0" t="s">
        <v>1556</v>
      </c>
      <c r="F321" s="0" t="s">
        <v>1556</v>
      </c>
      <c r="K321" s="0" t="n"/>
    </row>
    <row r="322">
      <c r="A322" s="6" t="s">
        <v>1807</v>
      </c>
      <c r="B322" s="0">
        <f>IFERROR(INDEX('Production Log'!$A$1:$A$1322,MATCH(A322,'Production Log'!$Y$1:$Y$1322,0)),)</f>
        <v/>
      </c>
      <c r="C322" s="0" t="s">
        <v>262</v>
      </c>
      <c r="D322" s="0" t="s">
        <v>262</v>
      </c>
      <c r="E322" s="0" t="s">
        <v>1556</v>
      </c>
      <c r="F322" s="0" t="s">
        <v>1556</v>
      </c>
      <c r="K322" s="0" t="n"/>
    </row>
    <row r="323">
      <c r="A323" s="6" t="s">
        <v>1808</v>
      </c>
      <c r="B323" s="0">
        <f>IFERROR(INDEX('Production Log'!$A$1:$A$1322,MATCH(A323,'Production Log'!$Y$1:$Y$1322,0)),)</f>
        <v/>
      </c>
      <c r="C323" s="0" t="s">
        <v>262</v>
      </c>
      <c r="D323" s="0" t="s">
        <v>262</v>
      </c>
      <c r="E323" s="0" t="s">
        <v>1556</v>
      </c>
      <c r="F323" s="0" t="s">
        <v>1556</v>
      </c>
      <c r="K323" s="0" t="n"/>
    </row>
    <row r="324">
      <c r="A324" s="6" t="s">
        <v>1809</v>
      </c>
      <c r="B324" s="0">
        <f>IFERROR(INDEX('Production Log'!$A$1:$A$1322,MATCH(A324,'Production Log'!$Y$1:$Y$1322,0)),)</f>
        <v/>
      </c>
      <c r="C324" s="0" t="s">
        <v>262</v>
      </c>
      <c r="D324" s="0" t="s">
        <v>262</v>
      </c>
      <c r="E324" s="0" t="s">
        <v>1556</v>
      </c>
      <c r="F324" s="0" t="s">
        <v>1556</v>
      </c>
      <c r="G324" s="0" t="s">
        <v>1810</v>
      </c>
      <c r="K324" s="0" t="n"/>
    </row>
    <row r="325">
      <c r="A325" s="6" t="s">
        <v>1811</v>
      </c>
      <c r="B325" s="0" t="n"/>
      <c r="K325" s="0" t="n"/>
    </row>
    <row r="326">
      <c r="A326" s="6" t="s">
        <v>1812</v>
      </c>
      <c r="B326" s="0">
        <f>IFERROR(INDEX('Production Log'!$A$1:$A$1322,MATCH(A326,'Production Log'!$Y$1:$Y$1322,0)),)</f>
        <v/>
      </c>
      <c r="C326" s="0" t="s">
        <v>262</v>
      </c>
      <c r="D326" s="0" t="s">
        <v>262</v>
      </c>
      <c r="E326" s="0" t="s">
        <v>1556</v>
      </c>
      <c r="F326" s="0" t="s">
        <v>1556</v>
      </c>
      <c r="K326" s="0" t="n"/>
    </row>
    <row r="327">
      <c r="A327" s="6" t="s">
        <v>1813</v>
      </c>
      <c r="B327" s="0">
        <f>IFERROR(INDEX('Production Log'!$A$1:$A$1322,MATCH(A327,'Production Log'!$Y$1:$Y$1322,0)),)</f>
        <v/>
      </c>
      <c r="K327" s="0" t="n"/>
    </row>
    <row r="328">
      <c r="A328" s="6" t="s">
        <v>1814</v>
      </c>
      <c r="B328" s="0">
        <f>IFERROR(INDEX('Production Log'!$A$1:$A$1322,MATCH(A328,'Production Log'!$Y$1:$Y$1322,0)),)</f>
        <v/>
      </c>
      <c r="K328" s="0" t="n"/>
    </row>
    <row r="329">
      <c r="A329" s="6" t="s">
        <v>1815</v>
      </c>
      <c r="B329" s="0">
        <f>IFERROR(INDEX('Production Log'!$A$1:$A$1322,MATCH(A329,'Production Log'!$Y$1:$Y$1322,0)),)</f>
        <v/>
      </c>
      <c r="C329" s="0" t="s">
        <v>262</v>
      </c>
      <c r="D329" s="0" t="s">
        <v>262</v>
      </c>
      <c r="E329" s="0" t="s">
        <v>1556</v>
      </c>
      <c r="F329" s="0" t="s">
        <v>1556</v>
      </c>
      <c r="K329" s="0" t="n"/>
    </row>
    <row r="330">
      <c r="A330" s="6" t="s">
        <v>1816</v>
      </c>
      <c r="B330" s="0">
        <f>IFERROR(INDEX('Production Log'!$A$1:$A$1322,MATCH(A330,'Production Log'!$Y$1:$Y$1322,0)),)</f>
        <v/>
      </c>
      <c r="C330" s="0" t="s">
        <v>262</v>
      </c>
      <c r="D330" s="0" t="s">
        <v>262</v>
      </c>
      <c r="E330" s="0" t="s">
        <v>1556</v>
      </c>
      <c r="F330" s="0" t="s">
        <v>1556</v>
      </c>
      <c r="K330" s="0" t="n"/>
    </row>
    <row r="331">
      <c r="A331" s="6" t="s">
        <v>1817</v>
      </c>
      <c r="B331" s="0">
        <f>IFERROR(INDEX('Production Log'!$A$1:$A$1322,MATCH(A331,'Production Log'!$Y$1:$Y$1322,0)),)</f>
        <v/>
      </c>
      <c r="C331" s="0" t="s">
        <v>262</v>
      </c>
      <c r="D331" s="0" t="s">
        <v>262</v>
      </c>
      <c r="E331" s="0" t="s">
        <v>1556</v>
      </c>
      <c r="F331" s="0" t="s">
        <v>1556</v>
      </c>
      <c r="K331" s="0" t="n"/>
    </row>
    <row r="332">
      <c r="A332" s="6" t="s">
        <v>1818</v>
      </c>
      <c r="B332" s="0">
        <f>IFERROR(INDEX('Production Log'!$A$1:$A$1322,MATCH(A332,'Production Log'!$Y$1:$Y$1322,0)),)</f>
        <v/>
      </c>
      <c r="C332" s="0" t="s">
        <v>262</v>
      </c>
      <c r="D332" s="0" t="s">
        <v>262</v>
      </c>
      <c r="E332" s="0" t="s">
        <v>1556</v>
      </c>
      <c r="F332" s="0" t="s">
        <v>1556</v>
      </c>
      <c r="K332" s="0" t="n"/>
    </row>
    <row r="333">
      <c r="A333" s="6" t="s">
        <v>1819</v>
      </c>
      <c r="B333" s="0">
        <f>IFERROR(INDEX('Production Log'!$A$1:$A$1322,MATCH(A333,'Production Log'!$Y$1:$Y$1322,0)),)</f>
        <v/>
      </c>
      <c r="C333" s="0" t="s">
        <v>262</v>
      </c>
      <c r="D333" s="0" t="s">
        <v>262</v>
      </c>
      <c r="E333" s="0" t="s">
        <v>1556</v>
      </c>
      <c r="F333" s="0" t="s">
        <v>1556</v>
      </c>
      <c r="K333" s="0" t="n"/>
    </row>
    <row r="334">
      <c r="A334" s="6" t="s">
        <v>1820</v>
      </c>
      <c r="B334" s="0">
        <f>IFERROR(INDEX('Production Log'!$A$1:$A$1322,MATCH(A334,'Production Log'!$Y$1:$Y$1322,0)),)</f>
        <v/>
      </c>
      <c r="C334" s="0" t="s">
        <v>262</v>
      </c>
      <c r="D334" s="0" t="s">
        <v>262</v>
      </c>
      <c r="E334" s="0" t="s">
        <v>1556</v>
      </c>
      <c r="F334" s="0" t="s">
        <v>1556</v>
      </c>
      <c r="K334" s="0" t="n"/>
    </row>
    <row r="335">
      <c r="A335" s="6" t="s">
        <v>1821</v>
      </c>
      <c r="B335" s="0">
        <f>IFERROR(INDEX('Production Log'!$A$1:$A$1322,MATCH(A335,'Production Log'!$Y$1:$Y$1322,0)),)</f>
        <v/>
      </c>
      <c r="C335" s="0" t="s">
        <v>262</v>
      </c>
      <c r="D335" s="0" t="s">
        <v>262</v>
      </c>
      <c r="E335" s="0" t="s">
        <v>1556</v>
      </c>
      <c r="F335" s="0" t="s">
        <v>1556</v>
      </c>
      <c r="K335" s="0" t="n"/>
    </row>
    <row r="336">
      <c r="A336" s="6" t="s">
        <v>1822</v>
      </c>
      <c r="B336" s="0">
        <f>IFERROR(INDEX('Production Log'!$A$1:$A$1322,MATCH(A336,'Production Log'!$Y$1:$Y$1322,0)),)</f>
        <v/>
      </c>
      <c r="C336" s="0" t="s">
        <v>262</v>
      </c>
      <c r="D336" s="0" t="s">
        <v>262</v>
      </c>
      <c r="E336" s="0" t="s">
        <v>1556</v>
      </c>
      <c r="F336" s="0" t="s">
        <v>1556</v>
      </c>
      <c r="K336" s="0" t="n"/>
    </row>
    <row r="337">
      <c r="A337" s="6" t="s">
        <v>1823</v>
      </c>
      <c r="B337" s="0">
        <f>IFERROR(INDEX('Production Log'!$A$1:$A$1322,MATCH(A337,'Production Log'!$Y$1:$Y$1322,0)),)</f>
        <v/>
      </c>
      <c r="K337" s="0" t="n"/>
    </row>
    <row r="338">
      <c r="A338" s="6" t="s">
        <v>1824</v>
      </c>
      <c r="B338" s="0">
        <f>IFERROR(INDEX('Production Log'!$A$1:$A$1322,MATCH(A338,'Production Log'!$Y$1:$Y$1322,0)),)</f>
        <v/>
      </c>
      <c r="K338" s="0" t="n"/>
    </row>
    <row r="339">
      <c r="A339" s="6" t="s">
        <v>1825</v>
      </c>
      <c r="B339" s="0">
        <f>IFERROR(INDEX('Production Log'!$A$1:$A$1322,MATCH(A339,'Production Log'!$Y$1:$Y$1322,0)),)</f>
        <v/>
      </c>
      <c r="C339" s="0" t="s">
        <v>262</v>
      </c>
      <c r="D339" s="0" t="s">
        <v>262</v>
      </c>
      <c r="E339" s="0" t="s">
        <v>1556</v>
      </c>
      <c r="F339" s="0" t="s">
        <v>1556</v>
      </c>
      <c r="K339" s="0" t="n"/>
    </row>
    <row r="340">
      <c r="A340" s="6" t="s">
        <v>1826</v>
      </c>
      <c r="B340" s="0">
        <f>IFERROR(INDEX('Production Log'!$A$1:$A$1322,MATCH(A340,'Production Log'!$Y$1:$Y$1322,0)),)</f>
        <v/>
      </c>
      <c r="C340" s="0" t="s">
        <v>262</v>
      </c>
      <c r="D340" s="0" t="s">
        <v>262</v>
      </c>
      <c r="E340" s="0" t="s">
        <v>1556</v>
      </c>
      <c r="F340" s="0" t="s">
        <v>1556</v>
      </c>
      <c r="K340" s="0" t="n"/>
    </row>
    <row r="341">
      <c r="A341" s="6" t="s">
        <v>1827</v>
      </c>
      <c r="B341" s="0">
        <f>IFERROR(INDEX('Production Log'!$A$1:$A$1322,MATCH(A341,'Production Log'!$Y$1:$Y$1322,0)),)</f>
        <v/>
      </c>
      <c r="C341" s="0" t="s">
        <v>262</v>
      </c>
      <c r="D341" s="0" t="s">
        <v>262</v>
      </c>
      <c r="E341" s="0" t="s">
        <v>1556</v>
      </c>
      <c r="F341" s="0" t="s">
        <v>1556</v>
      </c>
      <c r="K341" s="0" t="n"/>
    </row>
    <row r="342">
      <c r="A342" s="6" t="s">
        <v>1828</v>
      </c>
      <c r="B342" s="0">
        <f>IFERROR(INDEX('Production Log'!$A$1:$A$1322,MATCH(A342,'Production Log'!$Y$1:$Y$1322,0)),)</f>
        <v/>
      </c>
      <c r="C342" s="0" t="s">
        <v>262</v>
      </c>
      <c r="D342" s="0" t="s">
        <v>262</v>
      </c>
      <c r="E342" s="0" t="s">
        <v>1556</v>
      </c>
      <c r="F342" s="0" t="s">
        <v>1556</v>
      </c>
      <c r="K342" s="0" t="n"/>
    </row>
    <row r="343">
      <c r="A343" s="6" t="s">
        <v>1829</v>
      </c>
      <c r="B343" s="0">
        <f>IFERROR(INDEX('Production Log'!$A$1:$A$1322,MATCH(A343,'Production Log'!$Y$1:$Y$1322,0)),)</f>
        <v/>
      </c>
      <c r="C343" s="0" t="n"/>
      <c r="D343" s="0" t="n"/>
      <c r="E343" s="0" t="n"/>
      <c r="F343" s="0" t="n"/>
      <c r="K343" s="0" t="n"/>
    </row>
    <row r="344">
      <c r="A344" s="6" t="s">
        <v>1830</v>
      </c>
      <c r="B344" s="0">
        <f>IFERROR(INDEX('Production Log'!$A$1:$A$1322,MATCH(A344,'Production Log'!$Y$1:$Y$1322,0)),)</f>
        <v/>
      </c>
      <c r="C344" s="0" t="s">
        <v>262</v>
      </c>
      <c r="D344" s="0" t="s">
        <v>262</v>
      </c>
      <c r="E344" s="0" t="s">
        <v>1556</v>
      </c>
      <c r="F344" s="0" t="s">
        <v>1556</v>
      </c>
      <c r="K344" s="0" t="n"/>
    </row>
    <row r="345">
      <c r="A345" s="6" t="s">
        <v>1831</v>
      </c>
      <c r="B345" s="0">
        <f>IFERROR(INDEX('Production Log'!$A$1:$A$1322,MATCH(A345,'Production Log'!$Y$1:$Y$1322,0)),)</f>
        <v/>
      </c>
      <c r="C345" s="0" t="s">
        <v>262</v>
      </c>
      <c r="D345" s="0" t="s">
        <v>262</v>
      </c>
      <c r="E345" s="0" t="s">
        <v>1556</v>
      </c>
      <c r="F345" s="0" t="s">
        <v>1556</v>
      </c>
      <c r="K345" s="0" t="n"/>
    </row>
    <row r="346">
      <c r="A346" s="6" t="s">
        <v>1832</v>
      </c>
      <c r="B346" s="0">
        <f>IFERROR(INDEX('Production Log'!$A$1:$A$1322,MATCH(A346,'Production Log'!$Y$1:$Y$1322,0)),)</f>
        <v/>
      </c>
      <c r="C346" s="0" t="s">
        <v>262</v>
      </c>
      <c r="D346" s="0" t="s">
        <v>262</v>
      </c>
      <c r="E346" s="0" t="s">
        <v>1556</v>
      </c>
      <c r="F346" s="0" t="s">
        <v>1556</v>
      </c>
      <c r="K346" s="0" t="n"/>
    </row>
    <row r="347">
      <c r="A347" s="6" t="s">
        <v>1833</v>
      </c>
      <c r="B347" s="0">
        <f>IFERROR(INDEX('Production Log'!$A$1:$A$1322,MATCH(A347,'Production Log'!$Y$1:$Y$1322,0)),)</f>
        <v/>
      </c>
      <c r="C347" s="0" t="s">
        <v>262</v>
      </c>
      <c r="D347" s="0" t="s">
        <v>262</v>
      </c>
      <c r="E347" s="0" t="s">
        <v>1556</v>
      </c>
      <c r="F347" s="0" t="s">
        <v>1556</v>
      </c>
      <c r="K347" s="0" t="n"/>
    </row>
    <row r="348">
      <c r="A348" s="6" t="s">
        <v>1834</v>
      </c>
      <c r="B348" s="0">
        <f>IFERROR(INDEX('Production Log'!$A$1:$A$1322,MATCH(A348,'Production Log'!$Y$1:$Y$1322,0)),)</f>
        <v/>
      </c>
      <c r="C348" s="0" t="s">
        <v>262</v>
      </c>
      <c r="D348" s="0" t="s">
        <v>262</v>
      </c>
      <c r="E348" s="0" t="s">
        <v>1556</v>
      </c>
      <c r="F348" s="0" t="s">
        <v>1556</v>
      </c>
      <c r="K348" s="0" t="n"/>
    </row>
    <row r="349">
      <c r="A349" s="6" t="s">
        <v>1835</v>
      </c>
      <c r="B349" s="0">
        <f>IFERROR(INDEX('Production Log'!$A$1:$A$1322,MATCH(A349,'Production Log'!$Y$1:$Y$1322,0)),)</f>
        <v/>
      </c>
      <c r="C349" s="0" t="s">
        <v>262</v>
      </c>
      <c r="D349" s="0" t="s">
        <v>262</v>
      </c>
      <c r="E349" s="0" t="s">
        <v>1556</v>
      </c>
      <c r="F349" s="0" t="s">
        <v>1556</v>
      </c>
      <c r="K349" s="0" t="n"/>
    </row>
    <row r="350">
      <c r="A350" s="6" t="s">
        <v>1836</v>
      </c>
      <c r="B350" s="0">
        <f>IFERROR(INDEX('Production Log'!$A$1:$A$1322,MATCH(A350,'Production Log'!$Y$1:$Y$1322,0)),)</f>
        <v/>
      </c>
      <c r="C350" s="0" t="s">
        <v>262</v>
      </c>
      <c r="D350" s="0" t="s">
        <v>262</v>
      </c>
      <c r="E350" s="0" t="s">
        <v>1556</v>
      </c>
      <c r="F350" s="0" t="s">
        <v>1556</v>
      </c>
      <c r="K350" s="0" t="n"/>
    </row>
    <row r="351">
      <c r="A351" s="6" t="s">
        <v>1837</v>
      </c>
      <c r="B351" s="0">
        <f>IFERROR(INDEX('Production Log'!$A$1:$A$1322,MATCH(A351,'Production Log'!$Y$1:$Y$1322,0)),)</f>
        <v/>
      </c>
      <c r="C351" s="0" t="s">
        <v>262</v>
      </c>
      <c r="D351" s="0" t="s">
        <v>262</v>
      </c>
      <c r="E351" s="0" t="s">
        <v>1556</v>
      </c>
      <c r="F351" s="0" t="s">
        <v>1556</v>
      </c>
      <c r="K351" s="0" t="n"/>
    </row>
    <row r="352">
      <c r="A352" s="6" t="s">
        <v>1838</v>
      </c>
      <c r="B352" s="0">
        <f>IFERROR(INDEX('Production Log'!$A$1:$A$1322,MATCH(A352,'Production Log'!$Y$1:$Y$1322,0)),)</f>
        <v/>
      </c>
      <c r="C352" s="0" t="s">
        <v>262</v>
      </c>
      <c r="D352" s="0" t="s">
        <v>262</v>
      </c>
      <c r="E352" s="0" t="s">
        <v>1556</v>
      </c>
      <c r="F352" s="0" t="s">
        <v>1556</v>
      </c>
      <c r="K352" s="0" t="n"/>
    </row>
    <row r="353">
      <c r="A353" s="6" t="s">
        <v>1839</v>
      </c>
      <c r="B353" s="0">
        <f>IFERROR(INDEX('Production Log'!$A$1:$A$1322,MATCH(A353,'Production Log'!$Y$1:$Y$1322,0)),)</f>
        <v/>
      </c>
      <c r="C353" s="0" t="s">
        <v>262</v>
      </c>
      <c r="D353" s="0" t="s">
        <v>262</v>
      </c>
      <c r="E353" s="0" t="s">
        <v>1556</v>
      </c>
      <c r="F353" s="0" t="s">
        <v>1556</v>
      </c>
      <c r="K353" s="0" t="n"/>
    </row>
    <row r="354">
      <c r="A354" s="6" t="s">
        <v>1840</v>
      </c>
      <c r="B354" s="0">
        <f>IFERROR(INDEX('Production Log'!$A$1:$A$1322,MATCH(A354,'Production Log'!$Y$1:$Y$1322,0)),)</f>
        <v/>
      </c>
      <c r="C354" s="0" t="s">
        <v>262</v>
      </c>
      <c r="D354" s="0" t="s">
        <v>262</v>
      </c>
      <c r="E354" s="0" t="s">
        <v>1556</v>
      </c>
      <c r="F354" s="0" t="s">
        <v>1556</v>
      </c>
      <c r="K354" s="0" t="n"/>
    </row>
    <row r="355">
      <c r="A355" s="6" t="s">
        <v>1841</v>
      </c>
      <c r="B355" s="0">
        <f>IFERROR(INDEX('Production Log'!$A$1:$A$1322,MATCH(A355,'Production Log'!$Y$1:$Y$1322,0)),)</f>
        <v/>
      </c>
      <c r="C355" s="0" t="s">
        <v>262</v>
      </c>
      <c r="D355" s="0" t="s">
        <v>262</v>
      </c>
      <c r="E355" s="0" t="s">
        <v>1556</v>
      </c>
      <c r="F355" s="0" t="s">
        <v>1556</v>
      </c>
      <c r="K355" s="0" t="n"/>
    </row>
    <row r="356">
      <c r="A356" s="6" t="s">
        <v>1842</v>
      </c>
      <c r="B356" s="0">
        <f>IFERROR(INDEX('Production Log'!$A$1:$A$1322,MATCH(A356,'Production Log'!$Y$1:$Y$1322,0)),)</f>
        <v/>
      </c>
      <c r="C356" s="0" t="s">
        <v>262</v>
      </c>
      <c r="D356" s="0" t="s">
        <v>262</v>
      </c>
      <c r="E356" s="0" t="s">
        <v>1556</v>
      </c>
      <c r="F356" s="0" t="s">
        <v>1556</v>
      </c>
      <c r="K356" s="0" t="n"/>
    </row>
    <row r="357">
      <c r="A357" s="6" t="s">
        <v>1843</v>
      </c>
      <c r="B357" s="0">
        <f>IFERROR(INDEX('Production Log'!$A$1:$A$1322,MATCH(A357,'Production Log'!$Y$1:$Y$1322,0)),)</f>
        <v/>
      </c>
      <c r="C357" s="0" t="s">
        <v>262</v>
      </c>
      <c r="D357" s="0" t="s">
        <v>262</v>
      </c>
      <c r="E357" s="0" t="s">
        <v>1556</v>
      </c>
      <c r="F357" s="0" t="s">
        <v>1556</v>
      </c>
      <c r="K357" s="0" t="n"/>
    </row>
    <row r="358">
      <c r="A358" s="6" t="s">
        <v>1844</v>
      </c>
      <c r="B358" s="0">
        <f>IFERROR(INDEX('Production Log'!$A$1:$A$1322,MATCH(A358,'Production Log'!$Y$1:$Y$1322,0)),)</f>
        <v/>
      </c>
      <c r="C358" s="0" t="s">
        <v>262</v>
      </c>
      <c r="D358" s="0" t="s">
        <v>262</v>
      </c>
      <c r="E358" s="0" t="s">
        <v>1556</v>
      </c>
      <c r="F358" s="0" t="s">
        <v>1556</v>
      </c>
      <c r="K358" s="0" t="n"/>
    </row>
    <row r="359">
      <c r="A359" s="6" t="s">
        <v>1845</v>
      </c>
      <c r="B359" s="0">
        <f>IFERROR(INDEX('Production Log'!$A$1:$A$1322,MATCH(A359,'Production Log'!$Y$1:$Y$1322,0)),)</f>
        <v/>
      </c>
      <c r="C359" s="0" t="s">
        <v>262</v>
      </c>
      <c r="D359" s="0" t="s">
        <v>262</v>
      </c>
      <c r="E359" s="0" t="s">
        <v>1556</v>
      </c>
      <c r="F359" s="0" t="s">
        <v>1556</v>
      </c>
      <c r="K359" s="0" t="n"/>
    </row>
    <row r="360">
      <c r="A360" s="6" t="s">
        <v>1846</v>
      </c>
      <c r="B360" s="0">
        <f>IFERROR(INDEX('Production Log'!$A$1:$A$1322,MATCH(A360,'Production Log'!$Y$1:$Y$1322,0)),)</f>
        <v/>
      </c>
      <c r="C360" s="0" t="s">
        <v>262</v>
      </c>
      <c r="D360" s="0" t="s">
        <v>262</v>
      </c>
      <c r="E360" s="0" t="s">
        <v>1556</v>
      </c>
      <c r="F360" s="0" t="s">
        <v>1556</v>
      </c>
      <c r="K360" s="0" t="n"/>
    </row>
    <row r="361">
      <c r="A361" s="6" t="s">
        <v>1847</v>
      </c>
      <c r="B361" s="0">
        <f>IFERROR(INDEX('Production Log'!$A$1:$A$1322,MATCH(A361,'Production Log'!$Y$1:$Y$1322,0)),)</f>
        <v/>
      </c>
      <c r="C361" s="0" t="s">
        <v>262</v>
      </c>
      <c r="D361" s="0" t="s">
        <v>262</v>
      </c>
      <c r="E361" s="0" t="s">
        <v>1556</v>
      </c>
      <c r="F361" s="0" t="s">
        <v>1556</v>
      </c>
      <c r="K361" s="0" t="n"/>
    </row>
    <row r="362">
      <c r="A362" s="6" t="s">
        <v>1848</v>
      </c>
      <c r="B362" s="0">
        <f>IFERROR(INDEX('Production Log'!$A$1:$A$1322,MATCH(A362,'Production Log'!$Y$1:$Y$1322,0)),)</f>
        <v/>
      </c>
      <c r="C362" s="0" t="s">
        <v>262</v>
      </c>
      <c r="D362" s="0" t="s">
        <v>262</v>
      </c>
      <c r="E362" s="0" t="s">
        <v>1556</v>
      </c>
      <c r="F362" s="0" t="s">
        <v>1556</v>
      </c>
      <c r="K362" s="0" t="n"/>
    </row>
    <row r="363">
      <c r="A363" s="6" t="s">
        <v>1849</v>
      </c>
      <c r="B363" s="0">
        <f>IFERROR(INDEX('Production Log'!$A$1:$A$1322,MATCH(A363,'Production Log'!$Y$1:$Y$1322,0)),)</f>
        <v/>
      </c>
      <c r="C363" s="0" t="s">
        <v>262</v>
      </c>
      <c r="D363" s="0" t="s">
        <v>262</v>
      </c>
      <c r="E363" s="0" t="s">
        <v>1556</v>
      </c>
      <c r="F363" s="0" t="s">
        <v>1556</v>
      </c>
      <c r="K363" s="0" t="n"/>
    </row>
    <row r="364">
      <c r="A364" s="6" t="s">
        <v>1850</v>
      </c>
      <c r="B364" s="0">
        <f>IFERROR(INDEX('Production Log'!$A$1:$A$1322,MATCH(A364,'Production Log'!$Y$1:$Y$1322,0)),)</f>
        <v/>
      </c>
      <c r="C364" s="0" t="s">
        <v>262</v>
      </c>
      <c r="D364" s="0" t="s">
        <v>262</v>
      </c>
      <c r="E364" s="0" t="s">
        <v>1556</v>
      </c>
      <c r="F364" s="0" t="s">
        <v>1556</v>
      </c>
      <c r="K364" s="0" t="n"/>
    </row>
    <row r="365">
      <c r="A365" s="6" t="s">
        <v>1851</v>
      </c>
      <c r="B365" s="0">
        <f>IFERROR(INDEX('Production Log'!$A$1:$A$1322,MATCH(A365,'Production Log'!$Y$1:$Y$1322,0)),)</f>
        <v/>
      </c>
      <c r="C365" s="0" t="s">
        <v>262</v>
      </c>
      <c r="D365" s="0" t="s">
        <v>262</v>
      </c>
      <c r="E365" s="0" t="s">
        <v>1556</v>
      </c>
      <c r="F365" s="0" t="s">
        <v>1556</v>
      </c>
      <c r="K365" s="0" t="n"/>
    </row>
    <row r="366">
      <c r="A366" s="6" t="s">
        <v>1852</v>
      </c>
      <c r="B366" s="0">
        <f>IFERROR(INDEX('Production Log'!$A$1:$A$1322,MATCH(A366,'Production Log'!$Y$1:$Y$1322,0)),)</f>
        <v/>
      </c>
      <c r="C366" s="0" t="s">
        <v>262</v>
      </c>
      <c r="D366" s="0" t="s">
        <v>262</v>
      </c>
      <c r="E366" s="0" t="s">
        <v>1556</v>
      </c>
      <c r="F366" s="0" t="s">
        <v>1556</v>
      </c>
      <c r="K366" s="0" t="n"/>
    </row>
    <row r="367">
      <c r="A367" s="6" t="s">
        <v>1853</v>
      </c>
      <c r="B367" s="0">
        <f>IFERROR(INDEX('Production Log'!$A$1:$A$1322,MATCH(A367,'Production Log'!$Y$1:$Y$1322,0)),)</f>
        <v/>
      </c>
      <c r="C367" s="0" t="s">
        <v>262</v>
      </c>
      <c r="D367" s="0" t="s">
        <v>262</v>
      </c>
      <c r="E367" s="0" t="s">
        <v>1556</v>
      </c>
      <c r="F367" s="0" t="s">
        <v>1556</v>
      </c>
      <c r="K367" s="0" t="n"/>
    </row>
    <row r="368">
      <c r="A368" s="82" t="s">
        <v>1854</v>
      </c>
      <c r="B368" s="0" t="n"/>
      <c r="C368" s="0" t="n"/>
      <c r="D368" s="0" t="n"/>
      <c r="E368" s="0" t="n"/>
      <c r="F368" s="0" t="n"/>
      <c r="G368" s="0" t="s">
        <v>1855</v>
      </c>
      <c r="K368" s="0" t="n"/>
    </row>
    <row r="369">
      <c r="A369" s="6" t="s">
        <v>1856</v>
      </c>
      <c r="B369" s="0">
        <f>IFERROR(INDEX('Production Log'!$A$1:$A$1322,MATCH(A369,'Production Log'!$Y$1:$Y$1322,0)),)</f>
        <v/>
      </c>
      <c r="C369" s="0" t="s">
        <v>262</v>
      </c>
      <c r="D369" s="0" t="s">
        <v>262</v>
      </c>
      <c r="E369" s="0" t="s">
        <v>1556</v>
      </c>
      <c r="F369" s="0" t="s">
        <v>1556</v>
      </c>
      <c r="K369" s="0" t="n"/>
    </row>
    <row r="370">
      <c r="A370" s="6" t="s">
        <v>1857</v>
      </c>
      <c r="B370" s="0">
        <f>IFERROR(INDEX('Production Log'!$A$1:$A$1322,MATCH(A370,'Production Log'!$Y$1:$Y$1322,0)),)</f>
        <v/>
      </c>
      <c r="C370" s="0" t="s">
        <v>262</v>
      </c>
      <c r="D370" s="0" t="s">
        <v>262</v>
      </c>
      <c r="E370" s="0" t="s">
        <v>1556</v>
      </c>
      <c r="F370" s="0" t="s">
        <v>1556</v>
      </c>
      <c r="K370" s="0" t="n"/>
    </row>
    <row r="371">
      <c r="A371" s="6" t="s">
        <v>1858</v>
      </c>
      <c r="B371" s="0">
        <f>IFERROR(INDEX('Production Log'!$A$1:$A$1322,MATCH(A371,'Production Log'!$Y$1:$Y$1322,0)),)</f>
        <v/>
      </c>
      <c r="C371" s="0" t="s">
        <v>262</v>
      </c>
      <c r="D371" s="0" t="s">
        <v>262</v>
      </c>
      <c r="E371" s="0" t="s">
        <v>1556</v>
      </c>
      <c r="F371" s="0" t="s">
        <v>1556</v>
      </c>
      <c r="K371" s="0" t="n"/>
    </row>
    <row r="372">
      <c r="A372" s="6" t="s">
        <v>1859</v>
      </c>
      <c r="B372" s="0">
        <f>IFERROR(INDEX('Production Log'!$A$1:$A$1322,MATCH(A372,'Production Log'!$Y$1:$Y$1322,0)),)</f>
        <v/>
      </c>
      <c r="C372" s="0" t="s">
        <v>262</v>
      </c>
      <c r="D372" s="0" t="s">
        <v>262</v>
      </c>
      <c r="E372" s="0" t="s">
        <v>1556</v>
      </c>
      <c r="F372" s="0" t="s">
        <v>1556</v>
      </c>
      <c r="K372" s="0" t="n"/>
    </row>
    <row r="373">
      <c r="A373" s="6" t="s">
        <v>1860</v>
      </c>
      <c r="B373" s="0">
        <f>IFERROR(INDEX('Production Log'!$A$1:$A$1322,MATCH(A373,'Production Log'!$Y$1:$Y$1322,0)),)</f>
        <v/>
      </c>
      <c r="K373" s="0" t="n"/>
    </row>
    <row r="374">
      <c r="A374" s="6" t="s">
        <v>1861</v>
      </c>
      <c r="B374" s="0">
        <f>IFERROR(INDEX('Production Log'!$A$1:$A$1322,MATCH(A374,'Production Log'!$Y$1:$Y$1322,0)),)</f>
        <v/>
      </c>
      <c r="C374" s="0" t="s">
        <v>262</v>
      </c>
      <c r="D374" s="0" t="s">
        <v>262</v>
      </c>
      <c r="E374" s="0" t="s">
        <v>1556</v>
      </c>
      <c r="F374" s="0" t="s">
        <v>1556</v>
      </c>
      <c r="K374" s="0" t="n"/>
    </row>
    <row r="375">
      <c r="A375" s="6" t="s">
        <v>1862</v>
      </c>
      <c r="B375" s="0">
        <f>IFERROR(INDEX('Production Log'!$A$1:$A$1322,MATCH(A375,'Production Log'!$Y$1:$Y$1322,0)),)</f>
        <v/>
      </c>
      <c r="C375" s="0" t="s">
        <v>262</v>
      </c>
      <c r="D375" s="0" t="s">
        <v>262</v>
      </c>
      <c r="E375" s="0" t="s">
        <v>1556</v>
      </c>
      <c r="F375" s="0" t="s">
        <v>1556</v>
      </c>
      <c r="K375" s="0" t="n"/>
    </row>
    <row r="376">
      <c r="A376" s="6" t="s">
        <v>1863</v>
      </c>
      <c r="B376" s="0">
        <f>IFERROR(INDEX('Production Log'!$A$1:$A$1322,MATCH(A376,'Production Log'!$Y$1:$Y$1322,0)),)</f>
        <v/>
      </c>
      <c r="K376" s="0" t="n"/>
    </row>
    <row r="377">
      <c r="A377" s="6" t="s">
        <v>1864</v>
      </c>
      <c r="B377" s="0">
        <f>IFERROR(INDEX('Production Log'!$A$1:$A$1322,MATCH(A377,'Production Log'!$Y$1:$Y$1322,0)),)</f>
        <v/>
      </c>
      <c r="K377" s="0" t="n"/>
    </row>
    <row r="378">
      <c r="A378" s="6" t="s">
        <v>1865</v>
      </c>
      <c r="B378" s="0">
        <f>IFERROR(INDEX('Production Log'!$A$1:$A$1322,MATCH(A378,'Production Log'!$Y$1:$Y$1322,0)),)</f>
        <v/>
      </c>
      <c r="C378" s="0" t="s">
        <v>262</v>
      </c>
      <c r="D378" s="0" t="s">
        <v>262</v>
      </c>
      <c r="E378" s="0" t="s">
        <v>1556</v>
      </c>
      <c r="F378" s="0" t="s">
        <v>1556</v>
      </c>
      <c r="K378" s="0" t="n"/>
    </row>
    <row r="379">
      <c r="A379" s="6" t="s">
        <v>1866</v>
      </c>
      <c r="B379" s="0">
        <f>IFERROR(INDEX('Production Log'!$A$1:$A$1322,MATCH(A379,'Production Log'!$Y$1:$Y$1322,0)),)</f>
        <v/>
      </c>
      <c r="C379" s="0" t="s">
        <v>262</v>
      </c>
      <c r="D379" s="0" t="s">
        <v>262</v>
      </c>
      <c r="E379" s="0" t="s">
        <v>1556</v>
      </c>
      <c r="F379" s="0" t="s">
        <v>1556</v>
      </c>
      <c r="K379" s="0" t="n"/>
    </row>
    <row r="380">
      <c r="A380" s="6" t="s">
        <v>1867</v>
      </c>
      <c r="B380" s="0">
        <f>IFERROR(INDEX('Production Log'!$A$1:$A$1322,MATCH(A380,'Production Log'!$Y$1:$Y$1322,0)),)</f>
        <v/>
      </c>
      <c r="C380" s="0" t="s">
        <v>262</v>
      </c>
      <c r="D380" s="0" t="s">
        <v>262</v>
      </c>
      <c r="E380" s="0" t="s">
        <v>1556</v>
      </c>
      <c r="F380" s="0" t="s">
        <v>1556</v>
      </c>
      <c r="K380" s="0" t="n"/>
    </row>
    <row r="381">
      <c r="A381" s="6" t="s">
        <v>1868</v>
      </c>
      <c r="B381" s="0">
        <f>IFERROR(INDEX('Production Log'!$A$1:$A$1322,MATCH(A381,'Production Log'!$Y$1:$Y$1322,0)),)</f>
        <v/>
      </c>
      <c r="C381" s="0" t="s">
        <v>262</v>
      </c>
      <c r="D381" s="0" t="s">
        <v>262</v>
      </c>
      <c r="E381" s="0" t="s">
        <v>1556</v>
      </c>
      <c r="F381" s="0" t="s">
        <v>1556</v>
      </c>
      <c r="K381" s="0" t="n"/>
    </row>
    <row r="382">
      <c r="A382" s="6" t="s">
        <v>1869</v>
      </c>
      <c r="B382" s="0">
        <f>IFERROR(INDEX('Production Log'!$A$1:$A$1322,MATCH(A382,'Production Log'!$Y$1:$Y$1322,0)),)</f>
        <v/>
      </c>
      <c r="C382" s="0" t="s">
        <v>262</v>
      </c>
      <c r="D382" s="0" t="s">
        <v>262</v>
      </c>
      <c r="E382" s="0" t="s">
        <v>1556</v>
      </c>
      <c r="F382" s="0" t="s">
        <v>1556</v>
      </c>
      <c r="K382" s="0" t="n"/>
    </row>
    <row r="383">
      <c r="A383" s="82" t="s">
        <v>1870</v>
      </c>
      <c r="B383" s="0" t="n"/>
      <c r="H383" s="0" t="s">
        <v>1871</v>
      </c>
      <c r="K383" s="0" t="n"/>
    </row>
    <row r="384">
      <c r="A384" s="6" t="s">
        <v>1872</v>
      </c>
      <c r="B384" s="0">
        <f>IFERROR(INDEX('Production Log'!$A$1:$A$1322,MATCH(A384,'Production Log'!$Y$1:$Y$1322,0)),)</f>
        <v/>
      </c>
      <c r="C384" s="0" t="s">
        <v>262</v>
      </c>
      <c r="D384" s="0" t="s">
        <v>262</v>
      </c>
      <c r="E384" s="0" t="s">
        <v>1556</v>
      </c>
      <c r="F384" s="0" t="s">
        <v>1556</v>
      </c>
      <c r="K384" s="0" t="n"/>
    </row>
    <row r="385">
      <c r="A385" s="6" t="s">
        <v>1873</v>
      </c>
      <c r="B385" s="0">
        <f>IFERROR(INDEX('Production Log'!$A$1:$A$1322,MATCH(A385,'Production Log'!$Y$1:$Y$1322,0)),)</f>
        <v/>
      </c>
      <c r="C385" s="0" t="s">
        <v>262</v>
      </c>
      <c r="D385" s="0" t="s">
        <v>262</v>
      </c>
      <c r="E385" s="0" t="s">
        <v>1556</v>
      </c>
      <c r="F385" s="0" t="s">
        <v>1556</v>
      </c>
      <c r="K385" s="0" t="n"/>
    </row>
    <row r="386">
      <c r="A386" s="6" t="s">
        <v>1874</v>
      </c>
      <c r="B386" s="0">
        <f>IFERROR(INDEX('Production Log'!$A$1:$A$1322,MATCH(A386,'Production Log'!$Y$1:$Y$1322,0)),)</f>
        <v/>
      </c>
      <c r="C386" s="0" t="s">
        <v>262</v>
      </c>
      <c r="D386" s="0" t="s">
        <v>262</v>
      </c>
      <c r="E386" s="0" t="s">
        <v>1556</v>
      </c>
      <c r="F386" s="0" t="s">
        <v>1556</v>
      </c>
      <c r="K386" s="0" t="n"/>
    </row>
    <row r="387">
      <c r="A387" s="6" t="s">
        <v>1875</v>
      </c>
      <c r="B387" s="0">
        <f>IFERROR(INDEX('Production Log'!$A$1:$A$1322,MATCH(A387,'Production Log'!$Y$1:$Y$1322,0)),)</f>
        <v/>
      </c>
      <c r="C387" s="0" t="s">
        <v>262</v>
      </c>
      <c r="D387" s="0" t="s">
        <v>262</v>
      </c>
      <c r="E387" s="0" t="s">
        <v>1556</v>
      </c>
      <c r="F387" s="0" t="s">
        <v>1556</v>
      </c>
      <c r="K387" s="0" t="n"/>
    </row>
    <row r="388">
      <c r="A388" s="6" t="s">
        <v>1876</v>
      </c>
      <c r="B388" s="0">
        <f>IFERROR(INDEX('Production Log'!$A$1:$A$1322,MATCH(A388,'Production Log'!$Y$1:$Y$1322,0)),)</f>
        <v/>
      </c>
      <c r="C388" s="0" t="s">
        <v>262</v>
      </c>
      <c r="D388" s="0" t="s">
        <v>262</v>
      </c>
      <c r="E388" s="0" t="s">
        <v>1556</v>
      </c>
      <c r="F388" s="0" t="s">
        <v>1556</v>
      </c>
      <c r="K388" s="0" t="n"/>
    </row>
    <row r="389">
      <c r="A389" s="6" t="s">
        <v>1877</v>
      </c>
      <c r="B389" s="0" t="n"/>
      <c r="K389" s="0" t="n"/>
    </row>
    <row r="390">
      <c r="A390" s="6" t="s">
        <v>1878</v>
      </c>
      <c r="B390" s="0">
        <f>IFERROR(INDEX('Production Log'!$A$1:$A$1322,MATCH(A390,'Production Log'!$Y$1:$Y$1322,0)),)</f>
        <v/>
      </c>
      <c r="K390" s="0" t="n"/>
    </row>
    <row r="391">
      <c r="A391" s="6" t="s">
        <v>1879</v>
      </c>
      <c r="B391" s="0">
        <f>IFERROR(INDEX('Production Log'!$A$1:$A$1322,MATCH(A391,'Production Log'!$Y$1:$Y$1322,0)),)</f>
        <v/>
      </c>
      <c r="C391" s="0" t="s">
        <v>262</v>
      </c>
      <c r="D391" s="0" t="s">
        <v>262</v>
      </c>
      <c r="E391" s="0" t="s">
        <v>1556</v>
      </c>
      <c r="F391" s="0" t="s">
        <v>1556</v>
      </c>
      <c r="K391" s="0" t="n"/>
    </row>
    <row r="392">
      <c r="A392" s="6" t="s">
        <v>1880</v>
      </c>
      <c r="B392" s="0">
        <f>IFERROR(INDEX('Production Log'!$A$1:$A$1322,MATCH(A392,'Production Log'!$Y$1:$Y$1322,0)),)</f>
        <v/>
      </c>
      <c r="C392" s="0" t="s">
        <v>262</v>
      </c>
      <c r="D392" s="0" t="s">
        <v>262</v>
      </c>
      <c r="E392" s="0" t="s">
        <v>1556</v>
      </c>
      <c r="F392" s="0" t="s">
        <v>1556</v>
      </c>
      <c r="K392" s="0" t="n"/>
    </row>
    <row r="393">
      <c r="A393" s="6" t="s">
        <v>1881</v>
      </c>
      <c r="B393" s="0">
        <f>IFERROR(INDEX('Production Log'!$A$1:$A$1322,MATCH(A393,'Production Log'!$Y$1:$Y$1322,0)),)</f>
        <v/>
      </c>
      <c r="C393" s="0" t="s">
        <v>262</v>
      </c>
      <c r="D393" s="0" t="s">
        <v>262</v>
      </c>
      <c r="E393" s="0" t="s">
        <v>1556</v>
      </c>
      <c r="F393" s="0" t="s">
        <v>1556</v>
      </c>
      <c r="K393" s="0" t="n"/>
    </row>
    <row r="394">
      <c r="A394" s="6" t="s">
        <v>1882</v>
      </c>
      <c r="B394" s="0">
        <f>IFERROR(INDEX('Production Log'!$A$1:$A$1322,MATCH(A394,'Production Log'!$Y$1:$Y$1322,0)),)</f>
        <v/>
      </c>
      <c r="C394" s="0" t="s">
        <v>262</v>
      </c>
      <c r="D394" s="0" t="s">
        <v>262</v>
      </c>
      <c r="E394" s="0" t="s">
        <v>1556</v>
      </c>
      <c r="F394" s="0" t="s">
        <v>1556</v>
      </c>
      <c r="K394" s="0" t="n"/>
    </row>
    <row r="395">
      <c r="A395" s="6" t="s">
        <v>1883</v>
      </c>
      <c r="B395" s="0">
        <f>IFERROR(INDEX('Production Log'!$A$1:$A$1322,MATCH(A395,'Production Log'!$Y$1:$Y$1322,0)),)</f>
        <v/>
      </c>
      <c r="C395" s="0" t="s">
        <v>262</v>
      </c>
      <c r="D395" s="0" t="s">
        <v>262</v>
      </c>
      <c r="E395" s="0" t="s">
        <v>1556</v>
      </c>
      <c r="F395" s="0" t="s">
        <v>1556</v>
      </c>
      <c r="K395" s="0" t="n"/>
    </row>
    <row r="396">
      <c r="A396" s="6" t="s">
        <v>1884</v>
      </c>
      <c r="B396" s="0">
        <f>IFERROR(INDEX('Production Log'!$A$1:$A$1322,MATCH(A396,'Production Log'!$Y$1:$Y$1322,0)),)</f>
        <v/>
      </c>
      <c r="C396" s="0" t="s">
        <v>262</v>
      </c>
      <c r="D396" s="0" t="s">
        <v>262</v>
      </c>
      <c r="E396" s="0" t="s">
        <v>1556</v>
      </c>
      <c r="F396" s="0" t="s">
        <v>1556</v>
      </c>
      <c r="K396" s="0" t="n"/>
    </row>
    <row r="397">
      <c r="A397" s="6" t="s">
        <v>1885</v>
      </c>
      <c r="B397" s="0">
        <f>IFERROR(INDEX('Production Log'!$A$1:$A$1322,MATCH(A397,'Production Log'!$Y$1:$Y$1322,0)),)</f>
        <v/>
      </c>
      <c r="C397" s="0" t="s">
        <v>262</v>
      </c>
      <c r="D397" s="0" t="s">
        <v>262</v>
      </c>
      <c r="E397" s="0" t="s">
        <v>1556</v>
      </c>
      <c r="F397" s="0" t="s">
        <v>1556</v>
      </c>
      <c r="K397" s="0" t="n"/>
    </row>
    <row r="398">
      <c r="A398" s="6" t="s">
        <v>1886</v>
      </c>
      <c r="B398" s="0">
        <f>IFERROR(INDEX('Production Log'!$A$1:$A$1322,MATCH(A398,'Production Log'!$Y$1:$Y$1322,0)),)</f>
        <v/>
      </c>
      <c r="C398" s="0" t="s">
        <v>262</v>
      </c>
      <c r="D398" s="0" t="s">
        <v>262</v>
      </c>
      <c r="E398" s="0" t="s">
        <v>1556</v>
      </c>
      <c r="F398" s="0" t="s">
        <v>1556</v>
      </c>
      <c r="K398" s="0" t="n"/>
    </row>
    <row r="399">
      <c r="A399" s="6" t="s">
        <v>1887</v>
      </c>
      <c r="B399" s="0">
        <f>IFERROR(INDEX('Production Log'!$A$1:$A$1322,MATCH(A399,'Production Log'!$Y$1:$Y$1322,0)),)</f>
        <v/>
      </c>
      <c r="C399" s="0" t="s">
        <v>262</v>
      </c>
      <c r="D399" s="0" t="s">
        <v>262</v>
      </c>
      <c r="E399" s="0" t="s">
        <v>1556</v>
      </c>
      <c r="F399" s="0" t="s">
        <v>1556</v>
      </c>
      <c r="K399" s="0" t="n"/>
    </row>
    <row r="400">
      <c r="A400" s="6" t="s">
        <v>1888</v>
      </c>
      <c r="B400" s="0">
        <f>IFERROR(INDEX('Production Log'!$A$1:$A$1322,MATCH(A400,'Production Log'!$Y$1:$Y$1322,0)),)</f>
        <v/>
      </c>
      <c r="C400" s="0" t="s">
        <v>262</v>
      </c>
      <c r="D400" s="0" t="s">
        <v>262</v>
      </c>
      <c r="E400" s="0" t="s">
        <v>1556</v>
      </c>
      <c r="F400" s="0" t="s">
        <v>1556</v>
      </c>
      <c r="K400" s="0" t="n"/>
    </row>
    <row r="401">
      <c r="A401" s="6" t="s">
        <v>1889</v>
      </c>
      <c r="B401" s="0">
        <f>IFERROR(INDEX('Production Log'!$A$1:$A$1322,MATCH(A401,'Production Log'!$Y$1:$Y$1322,0)),)</f>
        <v/>
      </c>
      <c r="C401" s="0" t="s">
        <v>262</v>
      </c>
      <c r="D401" s="0" t="s">
        <v>262</v>
      </c>
      <c r="E401" s="0" t="s">
        <v>1556</v>
      </c>
      <c r="F401" s="0" t="s">
        <v>1556</v>
      </c>
      <c r="K401" s="0" t="n"/>
    </row>
    <row r="402">
      <c r="A402" s="6" t="s">
        <v>1890</v>
      </c>
      <c r="B402" s="0">
        <f>IFERROR(INDEX('Production Log'!$A$1:$A$1322,MATCH(A402,'Production Log'!$Y$1:$Y$1322,0)),)</f>
        <v/>
      </c>
      <c r="C402" s="0" t="s">
        <v>262</v>
      </c>
      <c r="D402" s="0" t="s">
        <v>262</v>
      </c>
      <c r="E402" s="0" t="s">
        <v>1556</v>
      </c>
      <c r="F402" s="0" t="s">
        <v>1556</v>
      </c>
      <c r="K402" s="0" t="n"/>
    </row>
    <row r="403">
      <c r="A403" s="6" t="s">
        <v>1891</v>
      </c>
      <c r="B403" s="0" t="n"/>
      <c r="K403" s="0" t="n"/>
    </row>
    <row r="404">
      <c r="A404" s="6" t="s">
        <v>1892</v>
      </c>
      <c r="B404" s="0">
        <f>IFERROR(INDEX('Production Log'!$A$1:$A$1322,MATCH(A404,'Production Log'!$Y$1:$Y$1322,0)),)</f>
        <v/>
      </c>
      <c r="C404" s="0" t="s">
        <v>262</v>
      </c>
      <c r="D404" s="0" t="s">
        <v>262</v>
      </c>
      <c r="E404" s="0" t="s">
        <v>1556</v>
      </c>
      <c r="F404" s="0" t="s">
        <v>1556</v>
      </c>
      <c r="K404" s="0" t="n"/>
    </row>
    <row r="405">
      <c r="A405" s="6" t="s">
        <v>1893</v>
      </c>
      <c r="B405" s="0">
        <f>IFERROR(INDEX('Production Log'!$A$1:$A$1322,MATCH(A405,'Production Log'!$Y$1:$Y$1322,0)),)</f>
        <v/>
      </c>
      <c r="C405" s="0" t="s">
        <v>262</v>
      </c>
      <c r="D405" s="0" t="s">
        <v>262</v>
      </c>
      <c r="E405" s="0" t="s">
        <v>1556</v>
      </c>
      <c r="F405" s="0" t="s">
        <v>1556</v>
      </c>
      <c r="K405" s="0" t="n"/>
    </row>
    <row r="406">
      <c r="A406" s="6" t="s">
        <v>1894</v>
      </c>
      <c r="B406" s="0">
        <f>IFERROR(INDEX('Production Log'!$A$1:$A$1322,MATCH(A406,'Production Log'!$Y$1:$Y$1322,0)),)</f>
        <v/>
      </c>
      <c r="C406" s="0" t="s">
        <v>262</v>
      </c>
      <c r="D406" s="0" t="s">
        <v>262</v>
      </c>
      <c r="E406" s="0" t="s">
        <v>1556</v>
      </c>
      <c r="F406" s="0" t="s">
        <v>1556</v>
      </c>
      <c r="K406" s="0" t="n"/>
    </row>
    <row r="407">
      <c r="A407" s="6" t="s">
        <v>1895</v>
      </c>
      <c r="B407" s="0">
        <f>IFERROR(INDEX('Production Log'!$A$1:$A$1322,MATCH(A407,'Production Log'!$Y$1:$Y$1322,0)),)</f>
        <v/>
      </c>
      <c r="C407" s="0" t="s">
        <v>262</v>
      </c>
      <c r="D407" s="0" t="s">
        <v>262</v>
      </c>
      <c r="E407" s="0" t="s">
        <v>1556</v>
      </c>
      <c r="F407" s="0" t="s">
        <v>1556</v>
      </c>
      <c r="K407" s="0" t="n"/>
    </row>
    <row r="408">
      <c r="A408" s="6" t="s">
        <v>1896</v>
      </c>
      <c r="B408" s="0">
        <f>IFERROR(INDEX('Production Log'!$A$1:$A$1322,MATCH(A408,'Production Log'!$Y$1:$Y$1322,0)),)</f>
        <v/>
      </c>
      <c r="K408" s="0" t="n"/>
    </row>
    <row r="409">
      <c r="A409" s="6" t="s">
        <v>1897</v>
      </c>
      <c r="B409" s="0">
        <f>IFERROR(INDEX('Production Log'!$A$1:$A$1322,MATCH(A409,'Production Log'!$Y$1:$Y$1322,0)),)</f>
        <v/>
      </c>
      <c r="C409" s="0" t="s">
        <v>262</v>
      </c>
      <c r="D409" s="0" t="s">
        <v>262</v>
      </c>
      <c r="E409" s="0" t="s">
        <v>1556</v>
      </c>
      <c r="F409" s="0" t="s">
        <v>1556</v>
      </c>
      <c r="K409" s="0" t="n"/>
    </row>
    <row r="410">
      <c r="A410" s="6" t="s">
        <v>1898</v>
      </c>
      <c r="B410" s="0">
        <f>IFERROR(INDEX('Production Log'!$A$1:$A$1322,MATCH(A410,'Production Log'!$Y$1:$Y$1322,0)),)</f>
        <v/>
      </c>
      <c r="C410" s="0" t="s">
        <v>262</v>
      </c>
      <c r="D410" s="0" t="s">
        <v>262</v>
      </c>
      <c r="E410" s="0" t="s">
        <v>1556</v>
      </c>
      <c r="F410" s="0" t="s">
        <v>1556</v>
      </c>
      <c r="K410" s="0" t="n"/>
    </row>
    <row r="411">
      <c r="A411" s="6" t="s">
        <v>1899</v>
      </c>
      <c r="B411" s="0">
        <f>IFERROR(INDEX('Production Log'!$A$1:$A$1322,MATCH(A411,'Production Log'!$Y$1:$Y$1322,0)),)</f>
        <v/>
      </c>
      <c r="K411" s="0" t="n"/>
    </row>
    <row r="412">
      <c r="A412" s="6" t="s">
        <v>1900</v>
      </c>
      <c r="B412" s="0">
        <f>IFERROR(INDEX('Production Log'!$A$1:$A$1322,MATCH(A412,'Production Log'!$Y$1:$Y$1322,0)),)</f>
        <v/>
      </c>
      <c r="C412" s="0" t="s">
        <v>262</v>
      </c>
      <c r="D412" s="0" t="s">
        <v>262</v>
      </c>
      <c r="E412" s="0" t="s">
        <v>1556</v>
      </c>
      <c r="F412" s="0" t="s">
        <v>1556</v>
      </c>
      <c r="K412" s="0" t="n"/>
    </row>
    <row r="413">
      <c r="A413" s="6" t="s">
        <v>1901</v>
      </c>
      <c r="B413" s="0">
        <f>IFERROR(INDEX('Production Log'!$A$1:$A$1322,MATCH(A413,'Production Log'!$Y$1:$Y$1322,0)),)</f>
        <v/>
      </c>
      <c r="K413" s="0" t="n"/>
    </row>
    <row r="414">
      <c r="A414" s="6" t="s">
        <v>1902</v>
      </c>
      <c r="B414" s="0">
        <f>IFERROR(INDEX('Production Log'!$A$1:$A$1322,MATCH(A414,'Production Log'!$Y$1:$Y$1322,0)),)</f>
        <v/>
      </c>
      <c r="K414" s="0" t="n"/>
    </row>
    <row r="415">
      <c r="A415" s="6" t="s">
        <v>1903</v>
      </c>
      <c r="B415" s="0">
        <f>IFERROR(INDEX('Production Log'!$A$1:$A$1322,MATCH(A415,'Production Log'!$Y$1:$Y$1322,0)),)</f>
        <v/>
      </c>
      <c r="C415" s="0" t="s">
        <v>262</v>
      </c>
      <c r="D415" s="0" t="s">
        <v>262</v>
      </c>
      <c r="E415" s="0" t="s">
        <v>1556</v>
      </c>
      <c r="F415" s="0" t="s">
        <v>1556</v>
      </c>
      <c r="K415" s="0" t="n"/>
    </row>
    <row r="416">
      <c r="A416" s="6" t="s">
        <v>1904</v>
      </c>
      <c r="B416" s="0">
        <f>IFERROR(INDEX('Production Log'!$A$1:$A$1322,MATCH(A416,'Production Log'!$Y$1:$Y$1322,0)),)</f>
        <v/>
      </c>
      <c r="K416" s="0" t="n"/>
    </row>
    <row r="417">
      <c r="A417" s="6" t="s">
        <v>1905</v>
      </c>
      <c r="B417" s="0">
        <f>IFERROR(INDEX('Production Log'!$A$1:$A$1322,MATCH(A417,'Production Log'!$Y$1:$Y$1322,0)),)</f>
        <v/>
      </c>
      <c r="C417" s="0" t="s">
        <v>262</v>
      </c>
      <c r="D417" s="0" t="s">
        <v>262</v>
      </c>
      <c r="E417" s="0" t="s">
        <v>1556</v>
      </c>
      <c r="F417" s="0" t="s">
        <v>1556</v>
      </c>
      <c r="K417" s="0" t="n"/>
    </row>
    <row r="418">
      <c r="A418" s="6" t="s">
        <v>1906</v>
      </c>
      <c r="B418" s="0">
        <f>IFERROR(INDEX('Production Log'!$A$1:$A$1322,MATCH(A418,'Production Log'!$Y$1:$Y$1322,0)),)</f>
        <v/>
      </c>
      <c r="K418" s="0" t="n"/>
    </row>
    <row r="419">
      <c r="A419" s="6" t="s">
        <v>1907</v>
      </c>
      <c r="B419" s="0">
        <f>IFERROR(INDEX('Production Log'!$A$1:$A$1322,MATCH(A419,'Production Log'!$Y$1:$Y$1322,0)),)</f>
        <v/>
      </c>
      <c r="C419" s="0" t="s">
        <v>262</v>
      </c>
      <c r="D419" s="0" t="s">
        <v>262</v>
      </c>
      <c r="E419" s="0" t="s">
        <v>1556</v>
      </c>
      <c r="F419" s="0" t="s">
        <v>1556</v>
      </c>
      <c r="K419" s="0" t="n"/>
    </row>
    <row r="420">
      <c r="A420" s="6" t="s">
        <v>1908</v>
      </c>
      <c r="B420" s="0">
        <f>IFERROR(INDEX('Production Log'!$A$1:$A$1322,MATCH(A420,'Production Log'!$Y$1:$Y$1322,0)),)</f>
        <v/>
      </c>
      <c r="K420" s="0" t="n"/>
    </row>
    <row r="421">
      <c r="A421" s="6" t="s">
        <v>1909</v>
      </c>
      <c r="B421" s="0">
        <f>IFERROR(INDEX('Production Log'!$A$1:$A$1322,MATCH(A421,'Production Log'!$Y$1:$Y$1322,0)),)</f>
        <v/>
      </c>
      <c r="C421" s="0" t="s">
        <v>262</v>
      </c>
      <c r="D421" s="0" t="s">
        <v>262</v>
      </c>
      <c r="E421" s="0" t="s">
        <v>1556</v>
      </c>
      <c r="F421" s="0" t="s">
        <v>1556</v>
      </c>
      <c r="K421" s="0" t="n"/>
    </row>
    <row r="422">
      <c r="A422" s="6" t="s">
        <v>1910</v>
      </c>
      <c r="B422" s="0">
        <f>IFERROR(INDEX('Production Log'!$A$1:$A$1322,MATCH(A422,'Production Log'!$Y$1:$Y$1322,0)),)</f>
        <v/>
      </c>
      <c r="C422" s="0" t="s">
        <v>262</v>
      </c>
      <c r="D422" s="0" t="s">
        <v>262</v>
      </c>
      <c r="E422" s="0" t="s">
        <v>1556</v>
      </c>
      <c r="F422" s="0" t="s">
        <v>1556</v>
      </c>
      <c r="K422" s="0" t="n"/>
    </row>
    <row r="423">
      <c r="A423" s="6" t="s">
        <v>1911</v>
      </c>
      <c r="B423" s="0">
        <f>IFERROR(INDEX('Production Log'!$A$1:$A$1322,MATCH(A423,'Production Log'!$Y$1:$Y$1322,0)),)</f>
        <v/>
      </c>
      <c r="C423" s="0" t="s">
        <v>262</v>
      </c>
      <c r="D423" s="0" t="s">
        <v>262</v>
      </c>
      <c r="E423" s="0" t="s">
        <v>1556</v>
      </c>
      <c r="F423" s="0" t="s">
        <v>1556</v>
      </c>
      <c r="K423" s="0" t="n"/>
    </row>
    <row r="424">
      <c r="A424" s="6" t="s">
        <v>1912</v>
      </c>
      <c r="B424" s="0">
        <f>IFERROR(INDEX('Production Log'!$A$1:$A$1322,MATCH(A424,'Production Log'!$Y$1:$Y$1322,0)),)</f>
        <v/>
      </c>
      <c r="K424" s="0" t="n"/>
    </row>
    <row r="425">
      <c r="A425" s="6" t="s">
        <v>1913</v>
      </c>
      <c r="B425" s="0">
        <f>IFERROR(INDEX('Production Log'!$A$1:$A$1322,MATCH(A425,'Production Log'!$Y$1:$Y$1322,0)),)</f>
        <v/>
      </c>
      <c r="C425" s="0" t="s">
        <v>262</v>
      </c>
      <c r="D425" s="0" t="s">
        <v>262</v>
      </c>
      <c r="E425" s="0" t="s">
        <v>1556</v>
      </c>
      <c r="F425" s="0" t="s">
        <v>1556</v>
      </c>
      <c r="K425" s="0" t="n"/>
    </row>
    <row r="426">
      <c r="A426" s="6" t="s">
        <v>1914</v>
      </c>
      <c r="B426" s="0">
        <f>IFERROR(INDEX('Production Log'!$A$1:$A$1322,MATCH(A426,'Production Log'!$Y$1:$Y$1322,0)),)</f>
        <v/>
      </c>
      <c r="K426" s="0" t="n"/>
    </row>
    <row r="427">
      <c r="A427" s="6" t="s">
        <v>1915</v>
      </c>
      <c r="B427" s="0">
        <f>IFERROR(INDEX('Production Log'!$A$1:$A$1322,MATCH(A427,'Production Log'!$Y$1:$Y$1322,0)),)</f>
        <v/>
      </c>
      <c r="C427" s="0" t="s">
        <v>262</v>
      </c>
      <c r="D427" s="0" t="s">
        <v>262</v>
      </c>
      <c r="E427" s="0" t="s">
        <v>1556</v>
      </c>
      <c r="F427" s="0" t="s">
        <v>1556</v>
      </c>
      <c r="K427" s="0" t="n"/>
    </row>
    <row r="428">
      <c r="A428" s="6" t="s">
        <v>1916</v>
      </c>
      <c r="B428" s="0">
        <f>IFERROR(INDEX('Production Log'!$A$1:$A$1322,MATCH(A428,'Production Log'!$Y$1:$Y$1322,0)),)</f>
        <v/>
      </c>
      <c r="K428" s="0" t="n"/>
    </row>
    <row r="429">
      <c r="A429" s="6" t="s">
        <v>1917</v>
      </c>
      <c r="B429" s="0" t="n"/>
      <c r="K429" s="0" t="n"/>
    </row>
    <row r="430">
      <c r="A430" s="6" t="s">
        <v>1918</v>
      </c>
      <c r="B430" s="0">
        <f>IFERROR(INDEX('Production Log'!$A$1:$A$1322,MATCH(A430,'Production Log'!$Y$1:$Y$1322,0)),)</f>
        <v/>
      </c>
      <c r="C430" s="0" t="s">
        <v>262</v>
      </c>
      <c r="D430" s="0" t="s">
        <v>262</v>
      </c>
      <c r="E430" s="0" t="s">
        <v>1556</v>
      </c>
      <c r="F430" s="0" t="s">
        <v>1556</v>
      </c>
      <c r="K430" s="0" t="n"/>
    </row>
    <row r="431">
      <c r="A431" s="6" t="s">
        <v>1919</v>
      </c>
      <c r="B431" s="0">
        <f>IFERROR(INDEX('Production Log'!$A$1:$A$1322,MATCH(A431,'Production Log'!$Y$1:$Y$1322,0)),)</f>
        <v/>
      </c>
      <c r="K431" s="0" t="n"/>
    </row>
    <row r="432">
      <c r="A432" s="6" t="s">
        <v>1920</v>
      </c>
      <c r="B432" s="0">
        <f>IFERROR(INDEX('Production Log'!$A$1:$A$1322,MATCH(A432,'Production Log'!$Y$1:$Y$1322,0)),)</f>
        <v/>
      </c>
      <c r="C432" s="0" t="s">
        <v>262</v>
      </c>
      <c r="D432" s="0" t="s">
        <v>262</v>
      </c>
      <c r="E432" s="0" t="s">
        <v>1556</v>
      </c>
      <c r="F432" s="0" t="s">
        <v>1556</v>
      </c>
      <c r="K432" s="0" t="n"/>
    </row>
    <row r="433">
      <c r="A433" s="6" t="s">
        <v>1921</v>
      </c>
      <c r="B433" s="0">
        <f>IFERROR(INDEX('Production Log'!$A$1:$A$1322,MATCH(A433,'Production Log'!$Y$1:$Y$1322,0)),)</f>
        <v/>
      </c>
      <c r="C433" s="0" t="s">
        <v>262</v>
      </c>
      <c r="D433" s="0" t="s">
        <v>262</v>
      </c>
      <c r="E433" s="0" t="s">
        <v>1556</v>
      </c>
      <c r="F433" s="0" t="s">
        <v>1556</v>
      </c>
      <c r="K433" s="0" t="n"/>
    </row>
    <row r="434">
      <c r="A434" s="6" t="s">
        <v>1922</v>
      </c>
      <c r="B434" s="0">
        <f>IFERROR(INDEX('Production Log'!$A$1:$A$1322,MATCH(A434,'Production Log'!$Y$1:$Y$1322,0)),)</f>
        <v/>
      </c>
      <c r="C434" s="0" t="s">
        <v>262</v>
      </c>
      <c r="D434" s="0" t="s">
        <v>262</v>
      </c>
      <c r="E434" s="0" t="s">
        <v>1556</v>
      </c>
      <c r="F434" s="0" t="s">
        <v>1556</v>
      </c>
      <c r="K434" s="0" t="n"/>
    </row>
    <row r="435">
      <c r="A435" s="6" t="s">
        <v>1923</v>
      </c>
      <c r="B435" s="0">
        <f>IFERROR(INDEX('Production Log'!$A$1:$A$1322,MATCH(A435,'Production Log'!$Y$1:$Y$1322,0)),)</f>
        <v/>
      </c>
      <c r="C435" s="0" t="n"/>
    </row>
    <row r="436">
      <c r="A436" s="6" t="n"/>
      <c r="B436" s="0">
        <f>IFERROR(INDEX('Production Log'!$A$1:$A$1322,MATCH(A436,'Production Log'!$Y$1:$Y$1322,0)),)</f>
        <v/>
      </c>
      <c r="C436" s="0" t="n"/>
    </row>
    <row r="437">
      <c r="A437" s="6" t="n"/>
      <c r="B437" s="0">
        <f>IFERROR(INDEX('Production Log'!$A$1:$A$1322,MATCH(A437,'Production Log'!$Y$1:$Y$1322,0)),)</f>
        <v/>
      </c>
      <c r="C437" s="0" t="n"/>
    </row>
    <row r="438">
      <c r="A438" s="6" t="n"/>
      <c r="B438" s="0">
        <f>IFERROR(INDEX('Production Log'!$A$1:$A$1322,MATCH(A438,'Production Log'!$Y$1:$Y$1322,0)),)</f>
        <v/>
      </c>
      <c r="C438" s="0" t="n"/>
    </row>
    <row r="439">
      <c r="A439" s="6" t="n"/>
      <c r="B439" s="0">
        <f>IFERROR(INDEX('Production Log'!$A$1:$A$1322,MATCH(A439,'Production Log'!$Y$1:$Y$1322,0)),)</f>
        <v/>
      </c>
      <c r="C439" s="0" t="n"/>
    </row>
    <row r="440">
      <c r="A440" s="6" t="n"/>
      <c r="B440" s="0">
        <f>IFERROR(INDEX('Production Log'!$A$1:$A$1322,MATCH(A440,'Production Log'!$Y$1:$Y$1322,0)),)</f>
        <v/>
      </c>
      <c r="C440" s="0" t="n"/>
    </row>
    <row r="441">
      <c r="A441" s="6" t="n"/>
      <c r="B441" s="0">
        <f>IFERROR(INDEX('Production Log'!$A$1:$A$1322,MATCH(A441,'Production Log'!$Y$1:$Y$1322,0)),)</f>
        <v/>
      </c>
      <c r="C441" s="0" t="n"/>
    </row>
    <row r="442">
      <c r="A442" s="6" t="n"/>
      <c r="B442" s="0">
        <f>IFERROR(INDEX('Production Log'!$A$1:$A$1322,MATCH(A442,'Production Log'!$Y$1:$Y$1322,0)),)</f>
        <v/>
      </c>
      <c r="C442" s="0" t="n"/>
    </row>
    <row r="443">
      <c r="A443" s="6" t="n"/>
      <c r="B443" s="0">
        <f>IFERROR(INDEX('Production Log'!$A$1:$A$1322,MATCH(A443,'Production Log'!$Y$1:$Y$1322,0)),)</f>
        <v/>
      </c>
      <c r="C443" s="0" t="n"/>
    </row>
    <row r="444">
      <c r="A444" s="6" t="n"/>
      <c r="B444" s="0">
        <f>IFERROR(INDEX('Production Log'!$A$1:$A$1322,MATCH(A444,'Production Log'!$Y$1:$Y$1322,0)),)</f>
        <v/>
      </c>
      <c r="C444" s="0" t="n"/>
    </row>
    <row r="445">
      <c r="A445" s="6" t="n"/>
      <c r="B445" s="0">
        <f>IFERROR(INDEX('Production Log'!$A$1:$A$1322,MATCH(A445,'Production Log'!$Y$1:$Y$1322,0)),)</f>
        <v/>
      </c>
      <c r="C445" s="0" t="n"/>
    </row>
    <row r="446">
      <c r="A446" s="6" t="n"/>
      <c r="B446" s="0">
        <f>IFERROR(INDEX('Production Log'!$A$1:$A$1322,MATCH(A446,'Production Log'!$Y$1:$Y$1322,0)),)</f>
        <v/>
      </c>
      <c r="C446" s="0" t="n"/>
    </row>
    <row r="447">
      <c r="A447" s="6" t="n"/>
      <c r="B447" s="0">
        <f>IFERROR(INDEX('Production Log'!$A$1:$A$1322,MATCH(A447,'Production Log'!$Y$1:$Y$1322,0)),)</f>
        <v/>
      </c>
      <c r="C447" s="0" t="n"/>
    </row>
    <row r="448">
      <c r="A448" s="6" t="n"/>
      <c r="B448" s="0">
        <f>IFERROR(INDEX('Production Log'!$A$1:$A$1322,MATCH(A448,'Production Log'!$Y$1:$Y$1322,0)),)</f>
        <v/>
      </c>
      <c r="C448" s="0" t="n"/>
    </row>
    <row r="449">
      <c r="A449" s="6" t="n"/>
      <c r="B449" s="0">
        <f>IFERROR(INDEX('Production Log'!$A$1:$A$1322,MATCH(A449,'Production Log'!$Y$1:$Y$1322,0)),)</f>
        <v/>
      </c>
      <c r="C449" s="0" t="n"/>
    </row>
    <row r="450">
      <c r="A450" s="6" t="n"/>
      <c r="B450" s="0">
        <f>IFERROR(INDEX('Production Log'!$A$1:$A$1322,MATCH(A450,'Production Log'!$Y$1:$Y$1322,0)),)</f>
        <v/>
      </c>
      <c r="C450" s="0" t="n"/>
    </row>
    <row r="451">
      <c r="A451" s="6" t="s">
        <v>1924</v>
      </c>
      <c r="B451" s="0">
        <f>IFERROR(INDEX('Production Log'!$A$1:$A$1322,MATCH(A451,'Production Log'!$Y$1:$Y$1322,0)),)</f>
        <v/>
      </c>
      <c r="C451" s="0" t="n"/>
    </row>
    <row r="452">
      <c r="A452" s="6" t="s">
        <v>1925</v>
      </c>
      <c r="B452" s="0">
        <f>IFERROR(INDEX('Production Log'!$A$1:$A$1322,MATCH(A452,'Production Log'!$Y$1:$Y$1322,0)),)</f>
        <v/>
      </c>
      <c r="C452" s="0" t="n"/>
    </row>
    <row r="453">
      <c r="A453" s="6" t="s">
        <v>1926</v>
      </c>
      <c r="B453" s="0">
        <f>IFERROR(INDEX('Production Log'!$A$1:$A$1322,MATCH(A453,'Production Log'!$Y$1:$Y$1322,0)),)</f>
        <v/>
      </c>
      <c r="C453" s="0" t="n"/>
    </row>
    <row r="454">
      <c r="A454" s="6" t="s">
        <v>1927</v>
      </c>
      <c r="B454" s="0">
        <f>IFERROR(INDEX('Production Log'!$A$1:$A$1322,MATCH(A454,'Production Log'!$Y$1:$Y$1322,0)),)</f>
        <v/>
      </c>
      <c r="C454" s="0" t="n"/>
    </row>
    <row r="455">
      <c r="A455" s="6" t="s">
        <v>1928</v>
      </c>
      <c r="B455" s="0">
        <f>IFERROR(INDEX('Production Log'!$A$1:$A$1322,MATCH(A455,'Production Log'!$Y$1:$Y$1322,0)),)</f>
        <v/>
      </c>
      <c r="C455" s="0" t="n"/>
    </row>
    <row r="456">
      <c r="A456" s="6" t="s">
        <v>1929</v>
      </c>
      <c r="B456" s="0">
        <f>IFERROR(INDEX('Production Log'!$A$1:$A$1322,MATCH(A456,'Production Log'!$Y$1:$Y$1322,0)),)</f>
        <v/>
      </c>
      <c r="C456" s="0" t="n"/>
    </row>
    <row r="457">
      <c r="A457" s="6" t="s">
        <v>1930</v>
      </c>
      <c r="B457" s="0">
        <f>IFERROR(INDEX('Production Log'!$A$1:$A$1322,MATCH(A457,'Production Log'!$Y$1:$Y$1322,0)),)</f>
        <v/>
      </c>
      <c r="C457" s="0" t="n"/>
    </row>
    <row r="458">
      <c r="A458" s="6" t="s">
        <v>1931</v>
      </c>
      <c r="B458" s="0">
        <f>IFERROR(INDEX('Production Log'!$A$1:$A$1322,MATCH(A458,'Production Log'!$Y$1:$Y$1322,0)),)</f>
        <v/>
      </c>
      <c r="C458" s="0" t="n"/>
    </row>
    <row r="459">
      <c r="A459" s="6" t="s">
        <v>1932</v>
      </c>
      <c r="B459" s="0">
        <f>IFERROR(INDEX('Production Log'!$A$1:$A$1322,MATCH(A459,'Production Log'!$Y$1:$Y$1322,0)),)</f>
        <v/>
      </c>
      <c r="C459" s="0" t="n"/>
    </row>
    <row r="460">
      <c r="A460" s="6" t="s">
        <v>1933</v>
      </c>
      <c r="B460" s="0">
        <f>IFERROR(INDEX('Production Log'!$A$1:$A$1322,MATCH(A460,'Production Log'!$Y$1:$Y$1322,0)),)</f>
        <v/>
      </c>
      <c r="C460" s="0" t="n"/>
    </row>
    <row r="461">
      <c r="A461" s="6" t="s">
        <v>1934</v>
      </c>
      <c r="B461" s="0" t="n"/>
      <c r="C461" s="0" t="n"/>
      <c r="G461" s="0" t="s">
        <v>1935</v>
      </c>
    </row>
    <row r="462">
      <c r="A462" s="6" t="s">
        <v>1936</v>
      </c>
      <c r="B462" s="0">
        <f>IFERROR(INDEX('Production Log'!$A$1:$A$1322,MATCH(A462,'Production Log'!$Y$1:$Y$1322,0)),)</f>
        <v/>
      </c>
      <c r="C462" s="0" t="n"/>
    </row>
    <row r="463">
      <c r="A463" s="6" t="s">
        <v>1937</v>
      </c>
      <c r="B463" s="0">
        <f>IFERROR(INDEX('Production Log'!$A$1:$A$1322,MATCH(A463,'Production Log'!$Y$1:$Y$1322,0)),)</f>
        <v/>
      </c>
      <c r="C463" s="0" t="n"/>
    </row>
    <row r="464">
      <c r="A464" s="6" t="s">
        <v>1938</v>
      </c>
      <c r="B464" s="0">
        <f>IFERROR(INDEX('Production Log'!$A$1:$A$1322,MATCH(A464,'Production Log'!$Y$1:$Y$1322,0)),)</f>
        <v/>
      </c>
      <c r="C464" s="0" t="n"/>
    </row>
    <row r="465">
      <c r="A465" s="6" t="s">
        <v>1939</v>
      </c>
      <c r="B465" s="0" t="n"/>
      <c r="C465" s="0" t="n"/>
      <c r="G465" s="0" t="s">
        <v>1940</v>
      </c>
    </row>
    <row r="466">
      <c r="A466" s="6" t="s">
        <v>1941</v>
      </c>
      <c r="B466" s="0">
        <f>IFERROR(INDEX('Production Log'!$A$1:$A$1322,MATCH(A466,'Production Log'!$Y$1:$Y$1322,0)),)</f>
        <v/>
      </c>
      <c r="C466" s="0" t="n"/>
      <c r="G466" s="0" t="s">
        <v>1942</v>
      </c>
    </row>
    <row r="467">
      <c r="A467" s="6" t="s">
        <v>1943</v>
      </c>
      <c r="B467" s="0">
        <f>IFERROR(INDEX('Production Log'!$A$1:$A$1322,MATCH(A467,'Production Log'!$Y$1:$Y$1322,0)),)</f>
        <v/>
      </c>
      <c r="C467" s="0" t="n"/>
      <c r="G467" s="0" t="s">
        <v>1944</v>
      </c>
    </row>
    <row r="468">
      <c r="A468" s="6" t="s">
        <v>1945</v>
      </c>
      <c r="B468" s="0" t="n"/>
      <c r="C468" s="0" t="n"/>
    </row>
    <row r="469">
      <c r="A469" s="6" t="s">
        <v>1946</v>
      </c>
      <c r="B469" s="0">
        <f>IFERROR(INDEX('Production Log'!$A$1:$A$1322,MATCH(A469,'Production Log'!$Y$1:$Y$1322,0)),)</f>
        <v/>
      </c>
      <c r="C469" s="0" t="n"/>
      <c r="G469" s="0" t="s">
        <v>1947</v>
      </c>
    </row>
    <row r="470">
      <c r="A470" s="6" t="s">
        <v>1948</v>
      </c>
      <c r="B470" s="0">
        <f>IFERROR(INDEX('Production Log'!$A$1:$A$1322,MATCH(A470,'Production Log'!$Y$1:$Y$1322,0)),)</f>
        <v/>
      </c>
      <c r="C470" s="0" t="n"/>
    </row>
    <row r="471">
      <c r="A471" s="6" t="s">
        <v>1949</v>
      </c>
      <c r="B471" s="0">
        <f>IFERROR(INDEX('Production Log'!$A$1:$A$1322,MATCH(A471,'Production Log'!$Y$1:$Y$1322,0)),)</f>
        <v/>
      </c>
      <c r="C471" s="0" t="n"/>
      <c r="G471" s="0" t="s">
        <v>1950</v>
      </c>
    </row>
    <row r="472">
      <c r="A472" s="6" t="s">
        <v>1951</v>
      </c>
      <c r="B472" s="0">
        <f>IFERROR(INDEX('Production Log'!$A$1:$A$1322,MATCH(A472,'Production Log'!$Y$1:$Y$1322,0)),)</f>
        <v/>
      </c>
      <c r="C472" s="0" t="n"/>
      <c r="G472" s="0" t="s">
        <v>1952</v>
      </c>
    </row>
    <row r="473">
      <c r="A473" s="6" t="s">
        <v>1953</v>
      </c>
      <c r="B473" s="0">
        <f>IFERROR(INDEX('Production Log'!$A$1:$A$1322,MATCH(A473,'Production Log'!$Y$1:$Y$1322,0)),)</f>
        <v/>
      </c>
      <c r="C473" s="0" t="n"/>
    </row>
    <row r="474">
      <c r="A474" s="6" t="s">
        <v>1954</v>
      </c>
      <c r="B474" s="0">
        <f>IFERROR(INDEX('Production Log'!$A$1:$A$1322,MATCH(A474,'Production Log'!$Y$1:$Y$1322,0)),)</f>
        <v/>
      </c>
      <c r="C474" s="0" t="n"/>
    </row>
    <row r="475">
      <c r="A475" s="6" t="s">
        <v>1955</v>
      </c>
      <c r="B475" s="0" t="n"/>
      <c r="C475" s="0" t="n"/>
      <c r="G475" s="0" t="s">
        <v>1956</v>
      </c>
    </row>
    <row r="476">
      <c r="A476" s="6" t="s">
        <v>1957</v>
      </c>
      <c r="B476" s="0">
        <f>IFERROR(INDEX('Production Log'!$A$1:$A$1322,MATCH(A476,'Production Log'!$Y$1:$Y$1322,0)),)</f>
        <v/>
      </c>
      <c r="C476" s="0" t="n"/>
    </row>
    <row r="477">
      <c r="A477" s="6" t="s">
        <v>1958</v>
      </c>
      <c r="B477" s="0">
        <f>IFERROR(INDEX('Production Log'!$A$1:$A$1322,MATCH(A477,'Production Log'!$Y$1:$Y$1322,0)),)</f>
        <v/>
      </c>
      <c r="C477" s="0" t="n"/>
    </row>
    <row r="478">
      <c r="A478" s="6" t="s">
        <v>1959</v>
      </c>
      <c r="B478" s="0">
        <f>IFERROR(INDEX('Production Log'!$A$1:$A$1322,MATCH(A478,'Production Log'!$Y$1:$Y$1322,0)),)</f>
        <v/>
      </c>
      <c r="C478" s="0" t="n"/>
    </row>
    <row r="479">
      <c r="A479" s="6" t="s">
        <v>1960</v>
      </c>
      <c r="B479" s="0">
        <f>IFERROR(INDEX('Production Log'!$A$1:$A$1322,MATCH(A479,'Production Log'!$Y$1:$Y$1322,0)),)</f>
        <v/>
      </c>
      <c r="C479" s="0" t="n"/>
    </row>
    <row r="480">
      <c r="A480" s="6" t="s">
        <v>1961</v>
      </c>
      <c r="B480" s="0" t="n"/>
      <c r="C480" s="0" t="n"/>
    </row>
    <row r="481">
      <c r="A481" s="6" t="s">
        <v>1962</v>
      </c>
      <c r="B481" s="0">
        <f>IFERROR(INDEX('Production Log'!$A$1:$A$1322,MATCH(A481,'Production Log'!$Y$1:$Y$1322,0)),)</f>
        <v/>
      </c>
      <c r="C481" s="0" t="n"/>
    </row>
    <row r="482">
      <c r="A482" s="6" t="s">
        <v>1963</v>
      </c>
      <c r="B482" s="0">
        <f>IFERROR(INDEX('Production Log'!$A$1:$A$1322,MATCH(A482,'Production Log'!$Y$1:$Y$1322,0)),)</f>
        <v/>
      </c>
      <c r="C482" s="0" t="n"/>
      <c r="G482" s="0" t="s">
        <v>1964</v>
      </c>
    </row>
    <row r="483">
      <c r="A483" s="6" t="s">
        <v>1965</v>
      </c>
      <c r="B483" s="0">
        <f>IFERROR(INDEX('Production Log'!$A$1:$A$1322,MATCH(A483,'Production Log'!$Y$1:$Y$1322,0)),)</f>
        <v/>
      </c>
      <c r="C483" s="0" t="n"/>
    </row>
    <row r="484">
      <c r="A484" s="6" t="s">
        <v>1966</v>
      </c>
      <c r="B484" s="0">
        <f>IFERROR(INDEX('Production Log'!$A$1:$A$1322,MATCH(A484,'Production Log'!$Y$1:$Y$1322,0)),)</f>
        <v/>
      </c>
      <c r="C484" s="0" t="n"/>
    </row>
    <row r="485">
      <c r="A485" s="6" t="s">
        <v>1967</v>
      </c>
      <c r="B485" s="0">
        <f>IFERROR(INDEX('Production Log'!$A$1:$A$1322,MATCH(A485,'Production Log'!$Y$1:$Y$1322,0)),)</f>
        <v/>
      </c>
      <c r="C485" s="0" t="n"/>
    </row>
    <row r="486">
      <c r="A486" s="6" t="s">
        <v>1968</v>
      </c>
      <c r="B486" s="0">
        <f>IFERROR(INDEX('Production Log'!$A$1:$A$1322,MATCH(A486,'Production Log'!$Y$1:$Y$1322,0)),)</f>
        <v/>
      </c>
      <c r="C486" s="0" t="n"/>
    </row>
    <row r="487">
      <c r="A487" s="6" t="s">
        <v>1969</v>
      </c>
      <c r="B487" s="0">
        <f>IFERROR(INDEX('Production Log'!$A$1:$A$1322,MATCH(A487,'Production Log'!$Y$1:$Y$1322,0)),)</f>
        <v/>
      </c>
      <c r="C487" s="0" t="n"/>
    </row>
    <row r="488">
      <c r="A488" s="6" t="s">
        <v>1970</v>
      </c>
      <c r="B488" s="0">
        <f>IFERROR(INDEX('Production Log'!$A$1:$A$1322,MATCH(A488,'Production Log'!$Y$1:$Y$1322,0)),)</f>
        <v/>
      </c>
      <c r="C488" s="0" t="n"/>
    </row>
    <row r="489">
      <c r="A489" s="6" t="s">
        <v>1971</v>
      </c>
      <c r="B489" s="0">
        <f>IFERROR(INDEX('Production Log'!$A$1:$A$1322,MATCH(A489,'Production Log'!$Y$1:$Y$1322,0)),)</f>
        <v/>
      </c>
      <c r="C489" s="0" t="n"/>
    </row>
    <row r="490">
      <c r="A490" s="6" t="s">
        <v>1972</v>
      </c>
      <c r="B490" s="0">
        <f>IFERROR(INDEX('Production Log'!$A$1:$A$1322,MATCH(A490,'Production Log'!$Y$1:$Y$1322,0)),)</f>
        <v/>
      </c>
      <c r="C490" s="0" t="n"/>
    </row>
    <row r="491">
      <c r="A491" s="6" t="s">
        <v>1973</v>
      </c>
      <c r="B491" s="0">
        <f>IFERROR(INDEX('Production Log'!$A$1:$A$1322,MATCH(A491,'Production Log'!$Y$1:$Y$1322,0)),)</f>
        <v/>
      </c>
      <c r="C491" s="0" t="n"/>
    </row>
    <row r="492">
      <c r="A492" s="6" t="s">
        <v>1974</v>
      </c>
      <c r="B492" s="0">
        <f>IFERROR(INDEX('Production Log'!$A$1:$A$1322,MATCH(A492,'Production Log'!$Y$1:$Y$1322,0)),)</f>
        <v/>
      </c>
      <c r="C492" s="0" t="n"/>
    </row>
    <row r="493">
      <c r="A493" s="6" t="s">
        <v>1975</v>
      </c>
      <c r="B493" s="0">
        <f>IFERROR(INDEX('Production Log'!$A$1:$A$1322,MATCH(A493,'Production Log'!$Y$1:$Y$1322,0)),)</f>
        <v/>
      </c>
      <c r="C493" s="0" t="n"/>
    </row>
    <row r="494">
      <c r="A494" s="6" t="s">
        <v>1976</v>
      </c>
      <c r="B494" s="0">
        <f>IFERROR(INDEX('Production Log'!$A$1:$A$1322,MATCH(A494,'Production Log'!$Y$1:$Y$1322,0)),)</f>
        <v/>
      </c>
      <c r="C494" s="0" t="n"/>
    </row>
    <row r="495">
      <c r="A495" s="6" t="s">
        <v>1977</v>
      </c>
      <c r="B495" s="0">
        <f>IFERROR(INDEX('Production Log'!$A$1:$A$1322,MATCH(A495,'Production Log'!$Y$1:$Y$1322,0)),)</f>
        <v/>
      </c>
      <c r="C495" s="0" t="n"/>
    </row>
    <row r="496">
      <c r="A496" s="6" t="s">
        <v>1978</v>
      </c>
      <c r="B496" s="0">
        <f>IFERROR(INDEX('Production Log'!$A$1:$A$1322,MATCH(A496,'Production Log'!$Y$1:$Y$1322,0)),)</f>
        <v/>
      </c>
      <c r="C496" s="0" t="n"/>
    </row>
    <row r="497">
      <c r="A497" s="6" t="s">
        <v>1979</v>
      </c>
      <c r="B497" s="0">
        <f>IFERROR(INDEX('Production Log'!$A$1:$A$1322,MATCH(A497,'Production Log'!$Y$1:$Y$1322,0)),)</f>
        <v/>
      </c>
      <c r="C497" s="0" t="n"/>
    </row>
    <row r="498">
      <c r="A498" s="6" t="s">
        <v>1980</v>
      </c>
      <c r="B498" s="0">
        <f>IFERROR(INDEX('Production Log'!$A$1:$A$1322,MATCH(A498,'Production Log'!$Y$1:$Y$1322,0)),)</f>
        <v/>
      </c>
      <c r="C498" s="0" t="n"/>
    </row>
    <row r="499">
      <c r="A499" s="6" t="s">
        <v>1981</v>
      </c>
      <c r="B499" s="0">
        <f>IFERROR(INDEX('Production Log'!$A$1:$A$1322,MATCH(A499,'Production Log'!$Y$1:$Y$1322,0)),)</f>
        <v/>
      </c>
      <c r="C499" s="0" t="n"/>
    </row>
    <row r="500">
      <c r="A500" s="6" t="s">
        <v>1982</v>
      </c>
      <c r="B500" s="0">
        <f>IFERROR(INDEX('Production Log'!$A$1:$A$1322,MATCH(A500,'Production Log'!$Y$1:$Y$1322,0)),)</f>
        <v/>
      </c>
      <c r="C500" s="0" t="n"/>
    </row>
    <row r="501">
      <c r="A501" s="6" t="s">
        <v>1983</v>
      </c>
      <c r="B501" s="0">
        <f>IFERROR(INDEX('Production Log'!$A$1:$A$1322,MATCH(A501,'Production Log'!$Y$1:$Y$1322,0)),)</f>
        <v/>
      </c>
      <c r="C501" s="0" t="n"/>
    </row>
    <row r="502">
      <c r="A502" s="6" t="s">
        <v>1984</v>
      </c>
      <c r="B502" s="0">
        <f>IFERROR(INDEX('Production Log'!$A$1:$A$1322,MATCH(A502,'Production Log'!$Y$1:$Y$1322,0)),)</f>
        <v/>
      </c>
      <c r="C502" s="0" t="n"/>
    </row>
    <row r="503">
      <c r="A503" s="6" t="s">
        <v>1985</v>
      </c>
      <c r="B503" s="0">
        <f>IFERROR(INDEX('Production Log'!$A$1:$A$1322,MATCH(A503,'Production Log'!$Y$1:$Y$1322,0)),)</f>
        <v/>
      </c>
      <c r="C503" s="0" t="n"/>
    </row>
    <row r="504">
      <c r="A504" s="6" t="s">
        <v>1986</v>
      </c>
      <c r="B504" s="0">
        <f>IFERROR(INDEX('Production Log'!$A$1:$A$1322,MATCH(A504,'Production Log'!$Y$1:$Y$1322,0)),)</f>
        <v/>
      </c>
      <c r="C504" s="0" t="n"/>
    </row>
    <row r="505">
      <c r="A505" s="6" t="s">
        <v>1987</v>
      </c>
      <c r="B505" s="0">
        <f>IFERROR(INDEX('Production Log'!$A$1:$A$1322,MATCH(A505,'Production Log'!$Y$1:$Y$1322,0)),)</f>
        <v/>
      </c>
      <c r="C505" s="0" t="n"/>
    </row>
    <row r="506">
      <c r="A506" s="6" t="s">
        <v>1988</v>
      </c>
      <c r="B506" s="0">
        <f>IFERROR(INDEX('Production Log'!$A$1:$A$1322,MATCH(A506,'Production Log'!$Y$1:$Y$1322,0)),)</f>
        <v/>
      </c>
      <c r="C506" s="0" t="n"/>
    </row>
    <row r="507">
      <c r="A507" s="6" t="s">
        <v>1989</v>
      </c>
      <c r="B507" s="0">
        <f>IFERROR(INDEX('Production Log'!$A$1:$A$1322,MATCH(A507,'Production Log'!$Y$1:$Y$1322,0)),)</f>
        <v/>
      </c>
      <c r="C507" s="0" t="n"/>
    </row>
    <row r="508">
      <c r="A508" s="6" t="s">
        <v>1990</v>
      </c>
      <c r="B508" s="0">
        <f>IFERROR(INDEX('Production Log'!$A$1:$A$1322,MATCH(A508,'Production Log'!$Y$1:$Y$1322,0)),)</f>
        <v/>
      </c>
      <c r="C508" s="0" t="n"/>
    </row>
    <row r="509">
      <c r="A509" s="6" t="s">
        <v>1991</v>
      </c>
      <c r="B509" s="0">
        <f>IFERROR(INDEX('Production Log'!$A$1:$A$1322,MATCH(A509,'Production Log'!$Y$1:$Y$1322,0)),)</f>
        <v/>
      </c>
      <c r="C509" s="0" t="n"/>
    </row>
    <row r="510">
      <c r="A510" s="6" t="s">
        <v>1992</v>
      </c>
      <c r="B510" s="0">
        <f>IFERROR(INDEX('Production Log'!$A$1:$A$1322,MATCH(A510,'Production Log'!$Y$1:$Y$1322,0)),)</f>
        <v/>
      </c>
      <c r="C510" s="0" t="n"/>
    </row>
    <row r="511">
      <c r="A511" s="6" t="s">
        <v>1993</v>
      </c>
      <c r="B511" s="0">
        <f>IFERROR(INDEX('Production Log'!$A$1:$A$1322,MATCH(A511,'Production Log'!$Y$1:$Y$1322,0)),)</f>
        <v/>
      </c>
      <c r="C511" s="0" t="n"/>
    </row>
    <row r="512">
      <c r="A512" s="6" t="s">
        <v>1994</v>
      </c>
      <c r="B512" s="0">
        <f>IFERROR(INDEX('Production Log'!$A$1:$A$1322,MATCH(A512,'Production Log'!$Y$1:$Y$1322,0)),)</f>
        <v/>
      </c>
      <c r="C512" s="0" t="n"/>
    </row>
    <row r="513">
      <c r="A513" s="6" t="s">
        <v>1995</v>
      </c>
      <c r="B513" s="0">
        <f>IFERROR(INDEX('Production Log'!$A$1:$A$1322,MATCH(A513,'Production Log'!$Y$1:$Y$1322,0)),)</f>
        <v/>
      </c>
      <c r="C513" s="0" t="n"/>
    </row>
    <row r="514">
      <c r="A514" s="6" t="s">
        <v>1996</v>
      </c>
      <c r="B514" s="0">
        <f>IFERROR(INDEX('Production Log'!$A$1:$A$1322,MATCH(A514,'Production Log'!$Y$1:$Y$1322,0)),)</f>
        <v/>
      </c>
      <c r="C514" s="0" t="n"/>
    </row>
    <row r="515">
      <c r="A515" s="6" t="s">
        <v>1997</v>
      </c>
      <c r="B515" s="0">
        <f>IFERROR(INDEX('Production Log'!$A$1:$A$1322,MATCH(A515,'Production Log'!$Y$1:$Y$1322,0)),)</f>
        <v/>
      </c>
      <c r="C515" s="0" t="n"/>
    </row>
    <row r="516">
      <c r="A516" s="6" t="s">
        <v>1998</v>
      </c>
      <c r="B516" s="0">
        <f>IFERROR(INDEX('Production Log'!$A$1:$A$1322,MATCH(A516,'Production Log'!$Y$1:$Y$1322,0)),)</f>
        <v/>
      </c>
      <c r="C516" s="0" t="n"/>
    </row>
    <row r="517">
      <c r="A517" s="6" t="s">
        <v>1999</v>
      </c>
      <c r="B517" s="0">
        <f>IFERROR(INDEX('Production Log'!$A$1:$A$1322,MATCH(A517,'Production Log'!$Y$1:$Y$1322,0)),)</f>
        <v/>
      </c>
      <c r="C517" s="0" t="n"/>
    </row>
    <row r="518">
      <c r="A518" s="6" t="s">
        <v>2000</v>
      </c>
      <c r="B518" s="0">
        <f>IFERROR(INDEX('Production Log'!$A$1:$A$1322,MATCH(A518,'Production Log'!$Y$1:$Y$1322,0)),)</f>
        <v/>
      </c>
      <c r="C518" s="0" t="n"/>
    </row>
    <row r="519">
      <c r="A519" s="6" t="s">
        <v>2001</v>
      </c>
      <c r="B519" s="0">
        <f>IFERROR(INDEX('Production Log'!$A$1:$A$1322,MATCH(A519,'Production Log'!$Y$1:$Y$1322,0)),)</f>
        <v/>
      </c>
      <c r="C519" s="0" t="n"/>
    </row>
    <row r="520">
      <c r="A520" s="6" t="s">
        <v>2002</v>
      </c>
      <c r="B520" s="0">
        <f>IFERROR(INDEX('Production Log'!$A$1:$A$1322,MATCH(A520,'Production Log'!$Y$1:$Y$1322,0)),)</f>
        <v/>
      </c>
      <c r="C520" s="0" t="n"/>
    </row>
    <row r="521">
      <c r="A521" s="6" t="s">
        <v>2003</v>
      </c>
      <c r="B521" s="0">
        <f>IFERROR(INDEX('Production Log'!$A$1:$A$1322,MATCH(A521,'Production Log'!$Y$1:$Y$1322,0)),)</f>
        <v/>
      </c>
      <c r="C521" s="0" t="n"/>
    </row>
    <row r="522">
      <c r="A522" s="6" t="s">
        <v>2004</v>
      </c>
      <c r="B522" s="0">
        <f>IFERROR(INDEX('Production Log'!$A$1:$A$1322,MATCH(A522,'Production Log'!$Y$1:$Y$1322,0)),)</f>
        <v/>
      </c>
      <c r="C522" s="0" t="n"/>
    </row>
    <row r="523">
      <c r="A523" s="6" t="s">
        <v>2005</v>
      </c>
      <c r="B523" s="0">
        <f>IFERROR(INDEX('Production Log'!$A$1:$A$1322,MATCH(A523,'Production Log'!$Y$1:$Y$1322,0)),)</f>
        <v/>
      </c>
      <c r="C523" s="0" t="n"/>
    </row>
    <row r="524">
      <c r="A524" s="6" t="s">
        <v>2006</v>
      </c>
      <c r="B524" s="0">
        <f>IFERROR(INDEX('Production Log'!$A$1:$A$1322,MATCH(A524,'Production Log'!$Y$1:$Y$1322,0)),)</f>
        <v/>
      </c>
      <c r="C524" s="0" t="n"/>
    </row>
    <row r="525">
      <c r="A525" s="6" t="s">
        <v>2007</v>
      </c>
      <c r="B525" s="0">
        <f>IFERROR(INDEX('Production Log'!$A$1:$A$1322,MATCH(A525,'Production Log'!$Y$1:$Y$1322,0)),)</f>
        <v/>
      </c>
      <c r="C525" s="0" t="n"/>
    </row>
    <row r="526">
      <c r="A526" s="6" t="s">
        <v>2008</v>
      </c>
      <c r="B526" s="0">
        <f>IFERROR(INDEX('Production Log'!$A$1:$A$1322,MATCH(A526,'Production Log'!$Y$1:$Y$1322,0)),)</f>
        <v/>
      </c>
      <c r="C526" s="0" t="n"/>
    </row>
    <row r="527">
      <c r="A527" s="6" t="s">
        <v>2009</v>
      </c>
      <c r="B527" s="0">
        <f>IFERROR(INDEX('Production Log'!$A$1:$A$1322,MATCH(A527,'Production Log'!$Y$1:$Y$1322,0)),)</f>
        <v/>
      </c>
      <c r="C527" s="0" t="n"/>
    </row>
    <row r="528">
      <c r="A528" s="6" t="s">
        <v>2010</v>
      </c>
      <c r="B528" s="0">
        <f>IFERROR(INDEX('Production Log'!$A$1:$A$1322,MATCH(A528,'Production Log'!$Y$1:$Y$1322,0)),)</f>
        <v/>
      </c>
      <c r="C528" s="0" t="n"/>
      <c r="G528" s="0" t="n"/>
    </row>
    <row r="529">
      <c r="A529" s="6" t="s">
        <v>2011</v>
      </c>
      <c r="B529" s="0">
        <f>IFERROR(INDEX('Production Log'!$A$1:$A$1322,MATCH(A529,'Production Log'!$Y$1:$Y$1322,0)),)</f>
        <v/>
      </c>
      <c r="C529" s="0" t="n"/>
      <c r="G529" s="0" t="s">
        <v>2012</v>
      </c>
    </row>
    <row r="530">
      <c r="A530" s="6" t="s">
        <v>2013</v>
      </c>
      <c r="B530" s="0">
        <f>IFERROR(INDEX('Production Log'!$A$1:$A$1322,MATCH(A530,'Production Log'!$Y$1:$Y$1322,0)),)</f>
        <v/>
      </c>
      <c r="C530" s="0" t="n"/>
    </row>
    <row r="531">
      <c r="A531" s="6" t="s">
        <v>2014</v>
      </c>
      <c r="B531" s="0">
        <f>IFERROR(INDEX('Production Log'!$A$1:$A$1322,MATCH(A531,'Production Log'!$Y$1:$Y$1322,0)),)</f>
        <v/>
      </c>
      <c r="C531" s="0" t="n"/>
    </row>
    <row r="532">
      <c r="A532" s="6" t="s">
        <v>2015</v>
      </c>
      <c r="B532" s="0">
        <f>IFERROR(INDEX('Production Log'!$A$1:$A$1322,MATCH(A532,'Production Log'!$Y$1:$Y$1322,0)),)</f>
        <v/>
      </c>
      <c r="C532" s="0" t="n"/>
    </row>
    <row r="533">
      <c r="A533" s="6" t="s">
        <v>2016</v>
      </c>
      <c r="B533" s="0">
        <f>IFERROR(INDEX('Production Log'!$A$1:$A$1322,MATCH(A533,'Production Log'!$Y$1:$Y$1322,0)),)</f>
        <v/>
      </c>
      <c r="C533" s="0" t="n"/>
    </row>
    <row r="534">
      <c r="A534" s="6" t="s">
        <v>2017</v>
      </c>
      <c r="B534" s="0">
        <f>IFERROR(INDEX('Production Log'!$A$1:$A$1322,MATCH(A534,'Production Log'!$Y$1:$Y$1322,0)),)</f>
        <v/>
      </c>
      <c r="C534" s="0" t="n"/>
    </row>
    <row r="535">
      <c r="A535" s="6" t="s">
        <v>2018</v>
      </c>
      <c r="B535" s="0">
        <f>IFERROR(INDEX('Production Log'!$A$1:$A$1322,MATCH(A535,'Production Log'!$Y$1:$Y$1322,0)),)</f>
        <v/>
      </c>
      <c r="C535" s="0" t="n"/>
    </row>
    <row r="536">
      <c r="A536" s="6" t="s">
        <v>2019</v>
      </c>
      <c r="B536" s="0">
        <f>IFERROR(INDEX('Production Log'!$A$1:$A$1322,MATCH(A536,'Production Log'!$Y$1:$Y$1322,0)),)</f>
        <v/>
      </c>
      <c r="C536" s="0" t="n"/>
    </row>
    <row r="537">
      <c r="A537" s="6" t="s">
        <v>2020</v>
      </c>
      <c r="B537" s="0">
        <f>IFERROR(INDEX('Production Log'!$A$1:$A$1322,MATCH(A537,'Production Log'!$Y$1:$Y$1322,0)),)</f>
        <v/>
      </c>
      <c r="C537" s="0" t="n"/>
    </row>
    <row r="538">
      <c r="A538" s="6" t="s">
        <v>2021</v>
      </c>
      <c r="B538" s="0">
        <f>IFERROR(INDEX('Production Log'!$A$1:$A$1322,MATCH(A538,'Production Log'!$Y$1:$Y$1322,0)),)</f>
        <v/>
      </c>
      <c r="C538" s="0" t="n"/>
    </row>
    <row r="539">
      <c r="A539" s="6" t="s">
        <v>2022</v>
      </c>
      <c r="B539" s="0">
        <f>IFERROR(INDEX('Production Log'!$A$1:$A$1322,MATCH(A539,'Production Log'!$Y$1:$Y$1322,0)),)</f>
        <v/>
      </c>
      <c r="C539" s="0" t="n"/>
    </row>
    <row r="540">
      <c r="A540" s="6" t="s">
        <v>2023</v>
      </c>
      <c r="B540" s="0">
        <f>IFERROR(INDEX('Production Log'!$A$1:$A$1322,MATCH(A540,'Production Log'!$Y$1:$Y$1322,0)),)</f>
        <v/>
      </c>
      <c r="C540" s="0" t="n"/>
    </row>
    <row r="541">
      <c r="A541" s="6" t="s">
        <v>2024</v>
      </c>
      <c r="B541" s="0">
        <f>IFERROR(INDEX('Production Log'!$A$1:$A$1322,MATCH(A541,'Production Log'!$Y$1:$Y$1322,0)),)</f>
        <v/>
      </c>
      <c r="C541" s="0" t="n"/>
    </row>
    <row r="542">
      <c r="A542" s="6" t="s">
        <v>2025</v>
      </c>
      <c r="B542" s="0">
        <f>IFERROR(INDEX('Production Log'!$A$1:$A$1322,MATCH(A542,'Production Log'!$Y$1:$Y$1322,0)),)</f>
        <v/>
      </c>
      <c r="C542" s="0" t="n"/>
    </row>
    <row r="543">
      <c r="A543" s="6" t="s">
        <v>2026</v>
      </c>
      <c r="B543" s="0">
        <f>IFERROR(INDEX('Production Log'!$A$1:$A$1322,MATCH(A543,'Production Log'!$Y$1:$Y$1322,0)),)</f>
        <v/>
      </c>
      <c r="C543" s="0" t="n"/>
    </row>
    <row r="544">
      <c r="A544" s="6" t="s">
        <v>2027</v>
      </c>
      <c r="B544" s="0">
        <f>IFERROR(INDEX('Production Log'!$A$1:$A$1322,MATCH(A544,'Production Log'!$Y$1:$Y$1322,0)),)</f>
        <v/>
      </c>
      <c r="C544" s="0" t="n"/>
    </row>
    <row r="545">
      <c r="A545" s="6" t="s">
        <v>2028</v>
      </c>
      <c r="B545" s="0">
        <f>IFERROR(INDEX('Production Log'!$A$1:$A$1322,MATCH(A545,'Production Log'!$Y$1:$Y$1322,0)),)</f>
        <v/>
      </c>
      <c r="C545" s="0" t="n"/>
    </row>
    <row r="546">
      <c r="A546" s="6" t="s">
        <v>2029</v>
      </c>
      <c r="B546" s="0">
        <f>IFERROR(INDEX('Production Log'!$A$1:$A$1322,MATCH(A546,'Production Log'!$Y$1:$Y$1322,0)),)</f>
        <v/>
      </c>
      <c r="C546" s="0" t="n"/>
    </row>
    <row r="547">
      <c r="A547" s="6" t="s">
        <v>2030</v>
      </c>
      <c r="B547" s="0">
        <f>IFERROR(INDEX('Production Log'!$A$1:$A$1322,MATCH(A547,'Production Log'!$Y$1:$Y$1322,0)),)</f>
        <v/>
      </c>
      <c r="C547" s="0" t="n"/>
    </row>
    <row r="548">
      <c r="A548" s="6" t="s">
        <v>2031</v>
      </c>
      <c r="B548" s="0">
        <f>IFERROR(INDEX('Production Log'!$A$1:$A$1322,MATCH(A548,'Production Log'!$Y$1:$Y$1322,0)),)</f>
        <v/>
      </c>
      <c r="C548" s="0" t="n"/>
    </row>
    <row r="549">
      <c r="A549" s="6" t="s">
        <v>2032</v>
      </c>
      <c r="B549" s="0">
        <f>IFERROR(INDEX('Production Log'!$A$1:$A$1322,MATCH(A549,'Production Log'!$Y$1:$Y$1322,0)),)</f>
        <v/>
      </c>
      <c r="C549" s="0" t="n"/>
    </row>
    <row r="550">
      <c r="A550" s="6" t="s">
        <v>2033</v>
      </c>
      <c r="B550" s="0">
        <f>IFERROR(INDEX('Production Log'!$A$1:$A$1322,MATCH(A550,'Production Log'!$Y$1:$Y$1322,0)),)</f>
        <v/>
      </c>
      <c r="C550" s="0" t="n"/>
    </row>
    <row r="551">
      <c r="A551" s="6" t="s">
        <v>2034</v>
      </c>
      <c r="B551" s="0">
        <f>IFERROR(INDEX('Production Log'!$A$1:$A$1322,MATCH(A551,'Production Log'!$Y$1:$Y$1322,0)),)</f>
        <v/>
      </c>
      <c r="C551" s="0" t="n"/>
    </row>
    <row r="552">
      <c r="A552" s="6" t="s">
        <v>2035</v>
      </c>
      <c r="B552" s="0">
        <f>IFERROR(INDEX('Production Log'!$A$1:$A$1322,MATCH(A552,'Production Log'!$Y$1:$Y$1322,0)),)</f>
        <v/>
      </c>
      <c r="C552" s="0" t="n"/>
    </row>
    <row r="553">
      <c r="A553" s="6" t="s">
        <v>2036</v>
      </c>
      <c r="B553" s="0">
        <f>IFERROR(INDEX('Production Log'!$A$1:$A$1322,MATCH(A553,'Production Log'!$Y$1:$Y$1322,0)),)</f>
        <v/>
      </c>
      <c r="C553" s="0" t="n"/>
    </row>
    <row r="554">
      <c r="A554" s="6" t="s">
        <v>2037</v>
      </c>
      <c r="B554" s="0">
        <f>IFERROR(INDEX('Production Log'!$A$1:$A$1322,MATCH(A554,'Production Log'!$Y$1:$Y$1322,0)),)</f>
        <v/>
      </c>
      <c r="C554" s="0" t="n"/>
    </row>
    <row r="555">
      <c r="A555" s="6" t="s">
        <v>2038</v>
      </c>
      <c r="B555" s="0">
        <f>IFERROR(INDEX('Production Log'!$A$1:$A$1322,MATCH(A555,'Production Log'!$Y$1:$Y$1322,0)),)</f>
        <v/>
      </c>
      <c r="C555" s="0" t="n"/>
    </row>
    <row r="556">
      <c r="A556" s="6" t="s">
        <v>2039</v>
      </c>
      <c r="B556" s="0">
        <f>IFERROR(INDEX('Production Log'!$A$1:$A$1322,MATCH(A556,'Production Log'!$Y$1:$Y$1322,0)),)</f>
        <v/>
      </c>
      <c r="C556" s="0" t="n"/>
    </row>
    <row r="557">
      <c r="A557" s="6" t="s">
        <v>2040</v>
      </c>
      <c r="B557" s="0" t="n">
        <v>4704</v>
      </c>
      <c r="C557" s="0" t="n"/>
    </row>
    <row r="558">
      <c r="A558" s="6" t="s">
        <v>2041</v>
      </c>
      <c r="B558" s="0">
        <f>IFERROR(INDEX('Production Log'!$A$1:$A$1322,MATCH(A558,'Production Log'!$Y$1:$Y$1322,0)),)</f>
        <v/>
      </c>
      <c r="C558" s="0" t="n"/>
    </row>
    <row r="559">
      <c r="A559" s="6" t="s">
        <v>2042</v>
      </c>
      <c r="B559" s="0">
        <f>IFERROR(INDEX('Production Log'!$A$1:$A$1322,MATCH(A559,'Production Log'!$Y$1:$Y$1322,0)),)</f>
        <v/>
      </c>
      <c r="C559" s="0" t="n"/>
    </row>
    <row r="560">
      <c r="A560" s="6" t="s">
        <v>2043</v>
      </c>
      <c r="B560" s="0">
        <f>IFERROR(INDEX('Production Log'!$A$1:$A$1322,MATCH(A560,'Production Log'!$Y$1:$Y$1322,0)),)</f>
        <v/>
      </c>
      <c r="C560" s="0" t="n"/>
    </row>
    <row r="561">
      <c r="A561" s="6" t="s">
        <v>2044</v>
      </c>
      <c r="B561" s="0">
        <f>IFERROR(INDEX('Production Log'!$A$1:$A$1322,MATCH(A561,'Production Log'!$Y$1:$Y$1322,0)),)</f>
        <v/>
      </c>
      <c r="C561" s="0" t="n"/>
    </row>
    <row r="562">
      <c r="A562" s="6" t="s">
        <v>2045</v>
      </c>
      <c r="B562" s="0">
        <f>IFERROR(INDEX('Production Log'!$A$1:$A$1322,MATCH(A562,'Production Log'!$Y$1:$Y$1322,0)),)</f>
        <v/>
      </c>
      <c r="C562" s="0" t="n"/>
    </row>
    <row r="563">
      <c r="A563" s="6" t="s">
        <v>2046</v>
      </c>
      <c r="B563" s="0">
        <f>IFERROR(INDEX('Production Log'!$A$1:$A$1322,MATCH(A563,'Production Log'!$Y$1:$Y$1322,0)),)</f>
        <v/>
      </c>
      <c r="C563" s="0" t="n"/>
    </row>
    <row r="564">
      <c r="A564" s="6" t="s">
        <v>2047</v>
      </c>
      <c r="B564" s="0">
        <f>IFERROR(INDEX('Production Log'!$A$1:$A$1322,MATCH(A564,'Production Log'!$Y$1:$Y$1322,0)),)</f>
        <v/>
      </c>
      <c r="C564" s="0" t="n"/>
      <c r="G564" s="0" t="s">
        <v>2048</v>
      </c>
    </row>
    <row r="565">
      <c r="A565" s="6" t="s">
        <v>2049</v>
      </c>
      <c r="B565" s="0">
        <f>IFERROR(INDEX('Production Log'!$A$1:$A$1322,MATCH(A565,'Production Log'!$Y$1:$Y$1322,0)),)</f>
        <v/>
      </c>
      <c r="C565" s="0" t="n"/>
    </row>
    <row r="566">
      <c r="A566" s="6" t="s">
        <v>2050</v>
      </c>
      <c r="B566" s="0">
        <f>IFERROR(INDEX('Production Log'!$A$1:$A$1322,MATCH(A566,'Production Log'!$Y$1:$Y$1322,0)),)</f>
        <v/>
      </c>
      <c r="C566" s="0" t="n"/>
    </row>
    <row r="567">
      <c r="A567" s="6" t="s">
        <v>2051</v>
      </c>
      <c r="B567" s="0" t="n">
        <v>4700</v>
      </c>
      <c r="C567" s="0" t="n"/>
    </row>
    <row r="568">
      <c r="A568" s="6" t="s">
        <v>2052</v>
      </c>
      <c r="B568" s="0">
        <f>IFERROR(INDEX('Production Log'!$A$1:$A$1322,MATCH(A568,'Production Log'!$Y$1:$Y$1322,0)),)</f>
        <v/>
      </c>
      <c r="C568" s="0" t="n"/>
    </row>
    <row r="569">
      <c r="A569" s="6" t="s">
        <v>2053</v>
      </c>
      <c r="B569" s="0">
        <f>IFERROR(INDEX('Production Log'!$A$1:$A$1322,MATCH(A569,'Production Log'!$Y$1:$Y$1322,0)),)</f>
        <v/>
      </c>
      <c r="C569" s="0" t="n"/>
    </row>
    <row r="570">
      <c r="A570" s="6" t="s">
        <v>2054</v>
      </c>
      <c r="B570" s="0">
        <f>IFERROR(INDEX('Production Log'!$A$1:$A$1322,MATCH(A570,'Production Log'!$Y$1:$Y$1322,0)),)</f>
        <v/>
      </c>
      <c r="C570" s="0" t="n"/>
    </row>
    <row r="571">
      <c r="A571" s="6" t="s">
        <v>2055</v>
      </c>
      <c r="B571" s="0">
        <f>IFERROR(INDEX('Production Log'!$A$1:$A$1322,MATCH(A571,'Production Log'!$Y$1:$Y$1322,0)),)</f>
        <v/>
      </c>
      <c r="C571" s="0" t="n"/>
    </row>
    <row r="572">
      <c r="A572" s="6" t="s">
        <v>2056</v>
      </c>
      <c r="B572" s="0">
        <f>IFERROR(INDEX('Production Log'!$A$1:$A$1322,MATCH(A572,'Production Log'!$Y$1:$Y$1322,0)),)</f>
        <v/>
      </c>
      <c r="C572" s="0" t="n"/>
    </row>
    <row r="573">
      <c r="A573" s="6" t="s">
        <v>2057</v>
      </c>
      <c r="B573" s="0">
        <f>IFERROR(INDEX('Production Log'!$A$1:$A$1322,MATCH(A573,'Production Log'!$Y$1:$Y$1322,0)),)</f>
        <v/>
      </c>
      <c r="C573" s="0" t="n"/>
    </row>
    <row r="574">
      <c r="A574" s="6" t="s">
        <v>2058</v>
      </c>
      <c r="B574" s="0">
        <f>IFERROR(INDEX('Production Log'!$A$1:$A$1322,MATCH(A574,'Production Log'!$Y$1:$Y$1322,0)),)</f>
        <v/>
      </c>
      <c r="C574" s="0" t="n"/>
    </row>
    <row r="575">
      <c r="A575" s="6" t="s">
        <v>2059</v>
      </c>
      <c r="B575" s="0">
        <f>IFERROR(INDEX('Production Log'!$A$1:$A$1322,MATCH(A575,'Production Log'!$Y$1:$Y$1322,0)),)</f>
        <v/>
      </c>
      <c r="C575" s="0" t="n"/>
    </row>
    <row r="576">
      <c r="A576" s="6" t="s">
        <v>2060</v>
      </c>
      <c r="B576" s="0">
        <f>IFERROR(INDEX('Production Log'!$A$1:$A$1322,MATCH(A576,'Production Log'!$Y$1:$Y$1322,0)),)</f>
        <v/>
      </c>
      <c r="C576" s="0" t="n"/>
    </row>
    <row r="577">
      <c r="A577" s="6" t="s">
        <v>2061</v>
      </c>
      <c r="B577" s="0">
        <f>IFERROR(INDEX('Production Log'!$A$1:$A$1322,MATCH(A577,'Production Log'!$Y$1:$Y$1322,0)),)</f>
        <v/>
      </c>
      <c r="C577" s="0" t="n"/>
    </row>
    <row r="578">
      <c r="A578" s="6" t="s">
        <v>2062</v>
      </c>
      <c r="B578" s="0">
        <f>IFERROR(INDEX('Production Log'!$A$1:$A$1322,MATCH(A578,'Production Log'!$Y$1:$Y$1322,0)),)</f>
        <v/>
      </c>
      <c r="C578" s="0" t="n"/>
    </row>
    <row r="579">
      <c r="A579" s="6" t="s">
        <v>2063</v>
      </c>
      <c r="B579" s="0">
        <f>IFERROR(INDEX('Production Log'!$A$1:$A$1322,MATCH(A579,'Production Log'!$Y$1:$Y$1322,0)),)</f>
        <v/>
      </c>
      <c r="C579" s="0" t="n"/>
    </row>
    <row r="580">
      <c r="A580" s="6" t="s">
        <v>2064</v>
      </c>
      <c r="B580" s="0" t="n"/>
      <c r="C580" s="0" t="n"/>
    </row>
    <row r="581">
      <c r="A581" s="6" t="s">
        <v>2065</v>
      </c>
      <c r="B581" s="0">
        <f>IFERROR(INDEX('Production Log'!$A$1:$A$1322,MATCH(A581,'Production Log'!$Y$1:$Y$1322,0)),)</f>
        <v/>
      </c>
      <c r="C581" s="0" t="n"/>
    </row>
    <row r="582">
      <c r="A582" s="6" t="s">
        <v>2066</v>
      </c>
      <c r="B582" s="0">
        <f>IFERROR(INDEX('Production Log'!$A$1:$A$1322,MATCH(A582,'Production Log'!$Y$1:$Y$1322,0)),)</f>
        <v/>
      </c>
      <c r="C582" s="0" t="n"/>
    </row>
    <row r="583">
      <c r="A583" s="6" t="s">
        <v>2067</v>
      </c>
      <c r="B583" s="0" t="n"/>
      <c r="C583" s="0" t="n"/>
    </row>
    <row r="584">
      <c r="A584" s="6" t="s">
        <v>2068</v>
      </c>
      <c r="B584" s="0">
        <f>IFERROR(INDEX('Production Log'!$A$1:$A$1322,MATCH(A584,'Production Log'!$Y$1:$Y$1322,0)),)</f>
        <v/>
      </c>
      <c r="C584" s="0" t="n"/>
    </row>
    <row r="585">
      <c r="A585" s="6" t="s">
        <v>2069</v>
      </c>
      <c r="B585" s="0">
        <f>IFERROR(INDEX('Production Log'!$A$1:$A$1322,MATCH(A585,'Production Log'!$Y$1:$Y$1322,0)),)</f>
        <v/>
      </c>
      <c r="C585" s="0" t="n"/>
    </row>
    <row r="586">
      <c r="A586" s="6" t="s">
        <v>2070</v>
      </c>
      <c r="B586" s="0" t="n"/>
      <c r="C586" s="0" t="n"/>
    </row>
    <row r="587">
      <c r="A587" s="6" t="s">
        <v>2071</v>
      </c>
      <c r="B587" s="0">
        <f>IFERROR(INDEX('Production Log'!$A$1:$A$1322,MATCH(A587,'Production Log'!$Y$1:$Y$1322,0)),)</f>
        <v/>
      </c>
      <c r="C587" s="0" t="n"/>
    </row>
    <row r="588">
      <c r="A588" s="6" t="s">
        <v>2072</v>
      </c>
      <c r="B588" s="0" t="n"/>
      <c r="C588" s="0" t="n"/>
    </row>
    <row r="589">
      <c r="A589" s="6" t="s">
        <v>2073</v>
      </c>
      <c r="B589" s="0" t="n">
        <v>4601</v>
      </c>
      <c r="C589" s="0" t="n"/>
    </row>
    <row r="590">
      <c r="A590" s="6" t="s">
        <v>2074</v>
      </c>
      <c r="B590" s="0">
        <f>IFERROR(INDEX('Production Log'!$A$1:$A$1322,MATCH(A590,'Production Log'!$Y$1:$Y$1322,0)),)</f>
        <v/>
      </c>
      <c r="C590" s="0" t="n"/>
    </row>
    <row r="591">
      <c r="A591" s="6" t="s">
        <v>2075</v>
      </c>
      <c r="B591" s="0">
        <f>IFERROR(INDEX('Production Log'!$A$1:$A$1322,MATCH(A591,'Production Log'!$Y$1:$Y$1322,0)),)</f>
        <v/>
      </c>
      <c r="C591" s="0" t="n"/>
    </row>
    <row r="592">
      <c r="A592" s="6" t="s">
        <v>2076</v>
      </c>
      <c r="B592" s="0">
        <f>IFERROR(INDEX('Production Log'!$A$1:$A$1322,MATCH(A592,'Production Log'!$Y$1:$Y$1322,0)),)</f>
        <v/>
      </c>
      <c r="C592" s="0" t="n"/>
    </row>
    <row r="593">
      <c r="A593" s="6" t="s">
        <v>2077</v>
      </c>
      <c r="B593" s="0">
        <f>IFERROR(INDEX('Production Log'!$A$1:$A$1322,MATCH(A593,'Production Log'!$Y$1:$Y$1322,0)),)</f>
        <v/>
      </c>
      <c r="C593" s="0" t="n"/>
    </row>
    <row r="594">
      <c r="A594" s="6" t="s">
        <v>2078</v>
      </c>
      <c r="B594" s="0">
        <f>IFERROR(INDEX('Production Log'!$A$1:$A$1322,MATCH(A594,'Production Log'!$Y$1:$Y$1322,0)),)</f>
        <v/>
      </c>
      <c r="C594" s="0" t="n"/>
    </row>
    <row r="595">
      <c r="A595" s="6" t="s">
        <v>2079</v>
      </c>
      <c r="B595" s="0">
        <f>IFERROR(INDEX('Production Log'!$A$1:$A$1322,MATCH(A595,'Production Log'!$Y$1:$Y$1322,0)),)</f>
        <v/>
      </c>
      <c r="C595" s="0" t="n"/>
    </row>
    <row r="596">
      <c r="A596" s="6" t="s">
        <v>2080</v>
      </c>
      <c r="B596" s="0">
        <f>IFERROR(INDEX('Production Log'!$A$1:$A$1322,MATCH(A596,'Production Log'!$Y$1:$Y$1322,0)),)</f>
        <v/>
      </c>
      <c r="C596" s="0" t="n"/>
    </row>
    <row r="597">
      <c r="A597" s="6" t="s">
        <v>2081</v>
      </c>
      <c r="B597" s="0">
        <f>IFERROR(INDEX('Production Log'!$A$1:$A$1322,MATCH(A597,'Production Log'!$Y$1:$Y$1322,0)),)</f>
        <v/>
      </c>
      <c r="C597" s="0" t="n"/>
    </row>
    <row r="598">
      <c r="A598" s="6" t="s">
        <v>2082</v>
      </c>
      <c r="B598" s="0">
        <f>IFERROR(INDEX('Production Log'!$A$1:$A$1322,MATCH(A598,'Production Log'!$Y$1:$Y$1322,0)),)</f>
        <v/>
      </c>
      <c r="C598" s="0" t="n"/>
    </row>
    <row r="599">
      <c r="A599" s="6" t="s">
        <v>2083</v>
      </c>
      <c r="B599" s="0">
        <f>IFERROR(INDEX('Production Log'!$A$1:$A$1322,MATCH(A599,'Production Log'!$Y$1:$Y$1322,0)),)</f>
        <v/>
      </c>
      <c r="C599" s="0" t="n"/>
    </row>
    <row r="600">
      <c r="A600" s="6" t="s">
        <v>2084</v>
      </c>
      <c r="B600" s="0">
        <f>IFERROR(INDEX('Production Log'!$A$1:$A$1322,MATCH(A600,'Production Log'!$Y$1:$Y$1322,0)),)</f>
        <v/>
      </c>
      <c r="C600" s="0" t="n"/>
    </row>
    <row r="601">
      <c r="A601" s="6" t="s">
        <v>2085</v>
      </c>
      <c r="B601" s="0">
        <f>IFERROR(INDEX('Production Log'!$A$1:$A$1322,MATCH(A601,'Production Log'!$Y$1:$Y$1322,0)),)</f>
        <v/>
      </c>
      <c r="C601" s="0" t="n"/>
    </row>
    <row r="602">
      <c r="A602" s="6" t="s">
        <v>2086</v>
      </c>
      <c r="B602" s="0">
        <f>IFERROR(INDEX('Production Log'!$A$1:$A$1322,MATCH(A602,'Production Log'!$Y$1:$Y$1322,0)),)</f>
        <v/>
      </c>
      <c r="C602" s="0" t="n"/>
    </row>
    <row r="603">
      <c r="A603" s="6" t="s">
        <v>2087</v>
      </c>
      <c r="B603" s="0">
        <f>IFERROR(INDEX('Production Log'!$A$1:$A$1322,MATCH(A603,'Production Log'!$Y$1:$Y$1322,0)),)</f>
        <v/>
      </c>
      <c r="C603" s="0" t="n"/>
    </row>
    <row r="604">
      <c r="A604" s="6" t="s">
        <v>2088</v>
      </c>
      <c r="B604" s="0">
        <f>IFERROR(INDEX('Production Log'!$A$1:$A$1322,MATCH(A604,'Production Log'!$Y$1:$Y$1322,0)),)</f>
        <v/>
      </c>
      <c r="C604" s="0" t="n"/>
    </row>
    <row r="605">
      <c r="A605" s="6" t="s">
        <v>2089</v>
      </c>
      <c r="B605" s="0">
        <f>IFERROR(INDEX('Production Log'!$A$1:$A$1322,MATCH(A605,'Production Log'!$Y$1:$Y$1322,0)),)</f>
        <v/>
      </c>
      <c r="C605" s="0" t="n"/>
    </row>
    <row r="606">
      <c r="A606" s="6" t="s">
        <v>2090</v>
      </c>
      <c r="B606" s="0">
        <f>IFERROR(INDEX('Production Log'!$A$1:$A$1322,MATCH(A606,'Production Log'!$Y$1:$Y$1322,0)),)</f>
        <v/>
      </c>
      <c r="C606" s="0" t="n"/>
    </row>
    <row r="607">
      <c r="A607" s="6" t="s">
        <v>2091</v>
      </c>
      <c r="B607" s="0">
        <f>IFERROR(INDEX('Production Log'!$A$1:$A$1322,MATCH(A607,'Production Log'!$Y$1:$Y$1322,0)),)</f>
        <v/>
      </c>
      <c r="C607" s="0" t="n"/>
    </row>
    <row r="608">
      <c r="A608" s="6" t="s">
        <v>2092</v>
      </c>
      <c r="B608" s="0">
        <f>IFERROR(INDEX('Production Log'!$A$1:$A$1322,MATCH(A608,'Production Log'!$Y$1:$Y$1322,0)),)</f>
        <v/>
      </c>
      <c r="C608" s="0" t="n"/>
    </row>
    <row r="609">
      <c r="A609" s="6" t="s">
        <v>2093</v>
      </c>
      <c r="B609" s="0">
        <f>IFERROR(INDEX('Production Log'!$A$1:$A$1322,MATCH(A609,'Production Log'!$Y$1:$Y$1322,0)),)</f>
        <v/>
      </c>
      <c r="C609" s="0" t="n"/>
    </row>
    <row r="610">
      <c r="A610" s="6" t="s">
        <v>2094</v>
      </c>
      <c r="B610" s="0">
        <f>IFERROR(INDEX('Production Log'!$A$1:$A$1322,MATCH(A610,'Production Log'!$Y$1:$Y$1322,0)),)</f>
        <v/>
      </c>
      <c r="C610" s="0" t="n"/>
    </row>
    <row r="611">
      <c r="A611" s="6" t="s">
        <v>2095</v>
      </c>
      <c r="B611" s="0">
        <f>IFERROR(INDEX('Production Log'!$A$1:$A$1322,MATCH(A611,'Production Log'!$Y$1:$Y$1322,0)),)</f>
        <v/>
      </c>
      <c r="C611" s="0" t="n"/>
    </row>
    <row r="612">
      <c r="A612" s="6" t="s">
        <v>2096</v>
      </c>
      <c r="B612" s="0">
        <f>IFERROR(INDEX('Production Log'!$A$1:$A$1322,MATCH(A612,'Production Log'!$Y$1:$Y$1322,0)),)</f>
        <v/>
      </c>
      <c r="C612" s="0" t="n"/>
    </row>
    <row r="613">
      <c r="A613" s="6" t="s">
        <v>2097</v>
      </c>
      <c r="B613" s="0">
        <f>IFERROR(INDEX('Production Log'!$A$1:$A$1322,MATCH(A613,'Production Log'!$Y$1:$Y$1322,0)),)</f>
        <v/>
      </c>
      <c r="C613" s="0" t="n"/>
    </row>
    <row customHeight="1" ht="15.75" r="614">
      <c r="A614" s="6" t="s">
        <v>2098</v>
      </c>
      <c r="B614" s="0">
        <f>IFERROR(INDEX('Production Log'!$A$1:$A$1322,MATCH(A614,'Production Log'!$Y$1:$Y$1322,0)),)</f>
        <v/>
      </c>
      <c r="C614" s="0" t="n"/>
    </row>
    <row r="615">
      <c r="A615" s="6" t="s">
        <v>2099</v>
      </c>
      <c r="B615" s="0">
        <f>IFERROR(INDEX('Production Log'!$A$1:$A$1322,MATCH(A615,'Production Log'!$Y$1:$Y$1322,0)),)</f>
        <v/>
      </c>
      <c r="C615" s="0" t="n"/>
    </row>
    <row r="616">
      <c r="A616" s="6" t="s">
        <v>2100</v>
      </c>
      <c r="B616" s="0">
        <f>IFERROR(INDEX('Production Log'!$A$1:$A$1322,MATCH(A616,'Production Log'!$Y$1:$Y$1322,0)),)</f>
        <v/>
      </c>
      <c r="C616" s="0" t="n"/>
    </row>
    <row r="617">
      <c r="A617" s="6" t="s">
        <v>2101</v>
      </c>
      <c r="B617" s="0">
        <f>IFERROR(INDEX('Production Log'!$A$1:$A$1322,MATCH(A617,'Production Log'!$Y$1:$Y$1322,0)),)</f>
        <v/>
      </c>
      <c r="C617" s="0" t="n"/>
    </row>
    <row r="618">
      <c r="A618" s="6" t="s">
        <v>2102</v>
      </c>
      <c r="B618" s="0">
        <f>IFERROR(INDEX('Production Log'!$A$1:$A$1322,MATCH(A618,'Production Log'!$Y$1:$Y$1322,0)),)</f>
        <v/>
      </c>
      <c r="C618" s="0" t="n"/>
    </row>
    <row r="619">
      <c r="A619" s="6" t="s">
        <v>2103</v>
      </c>
      <c r="B619" s="0">
        <f>IFERROR(INDEX('Production Log'!$A$1:$A$1322,MATCH(A619,'Production Log'!$Y$1:$Y$1322,0)),)</f>
        <v/>
      </c>
      <c r="C619" s="0" t="n"/>
    </row>
    <row r="620">
      <c r="A620" s="6" t="s">
        <v>2104</v>
      </c>
      <c r="B620" s="0">
        <f>IFERROR(INDEX('Production Log'!$A$1:$A$1322,MATCH(A620,'Production Log'!$Y$1:$Y$1322,0)),)</f>
        <v/>
      </c>
      <c r="C620" s="0" t="n"/>
    </row>
    <row r="621">
      <c r="A621" s="6" t="s">
        <v>2105</v>
      </c>
      <c r="B621" s="0">
        <f>IFERROR(INDEX('Production Log'!$A$1:$A$1322,MATCH(A621,'Production Log'!$Y$1:$Y$1322,0)),)</f>
        <v/>
      </c>
      <c r="C621" s="0" t="n"/>
    </row>
    <row r="622">
      <c r="A622" s="6" t="s">
        <v>2106</v>
      </c>
      <c r="B622" s="0">
        <f>IFERROR(INDEX('Production Log'!$A$1:$A$1322,MATCH(A622,'Production Log'!$Y$1:$Y$1322,0)),)</f>
        <v/>
      </c>
      <c r="C622" s="0" t="n"/>
    </row>
    <row r="623">
      <c r="A623" s="6" t="s">
        <v>2107</v>
      </c>
      <c r="B623" s="0">
        <f>IFERROR(INDEX('Production Log'!$A$1:$A$1322,MATCH(A623,'Production Log'!$Y$1:$Y$1322,0)),)</f>
        <v/>
      </c>
      <c r="C623" s="0" t="n"/>
    </row>
    <row r="624">
      <c r="A624" s="6" t="s">
        <v>2108</v>
      </c>
      <c r="B624" s="0">
        <f>IFERROR(INDEX('Production Log'!$A$1:$A$1322,MATCH(A624,'Production Log'!$Y$1:$Y$1322,0)),)</f>
        <v/>
      </c>
      <c r="C624" s="0" t="n"/>
    </row>
    <row r="625">
      <c r="A625" s="6" t="s">
        <v>2109</v>
      </c>
      <c r="B625" s="0">
        <f>IFERROR(INDEX('Production Log'!$A$1:$A$1322,MATCH(A625,'Production Log'!$Y$1:$Y$1322,0)),)</f>
        <v/>
      </c>
      <c r="C625" s="0" t="n"/>
    </row>
    <row r="626">
      <c r="A626" s="6" t="s">
        <v>2110</v>
      </c>
      <c r="B626" s="0">
        <f>IFERROR(INDEX('Production Log'!$A$1:$A$1322,MATCH(A626,'Production Log'!$Y$1:$Y$1322,0)),)</f>
        <v/>
      </c>
      <c r="C626" s="0" t="n"/>
    </row>
    <row r="627">
      <c r="A627" s="6" t="s">
        <v>2111</v>
      </c>
      <c r="B627" s="0">
        <f>IFERROR(INDEX('Production Log'!$A$1:$A$1322,MATCH(A627,'Production Log'!$Y$1:$Y$1322,0)),)</f>
        <v/>
      </c>
      <c r="C627" s="0" t="n"/>
    </row>
    <row r="628">
      <c r="A628" s="6" t="s">
        <v>2112</v>
      </c>
      <c r="B628" s="0">
        <f>IFERROR(INDEX('Production Log'!$A$1:$A$1322,MATCH(A628,'Production Log'!$Y$1:$Y$1322,0)),)</f>
        <v/>
      </c>
      <c r="C628" s="0" t="n"/>
    </row>
    <row r="629">
      <c r="A629" s="6" t="s">
        <v>2113</v>
      </c>
      <c r="B629" s="0">
        <f>IFERROR(INDEX('Production Log'!$A$1:$A$1322,MATCH(A629,'Production Log'!$Y$1:$Y$1322,0)),)</f>
        <v/>
      </c>
      <c r="C629" s="0" t="n"/>
    </row>
    <row r="630">
      <c r="A630" s="6" t="s">
        <v>2114</v>
      </c>
      <c r="B630" s="0">
        <f>IFERROR(INDEX('Production Log'!$A$1:$A$1322,MATCH(A630,'Production Log'!$Y$1:$Y$1322,0)),)</f>
        <v/>
      </c>
      <c r="C630" s="0" t="n"/>
    </row>
    <row r="631">
      <c r="A631" s="6" t="s">
        <v>2115</v>
      </c>
      <c r="B631" s="0">
        <f>IFERROR(INDEX('Production Log'!$A$1:$A$1322,MATCH(A631,'Production Log'!$Y$1:$Y$1322,0)),)</f>
        <v/>
      </c>
      <c r="C631" s="0" t="n"/>
    </row>
    <row r="632">
      <c r="A632" s="6" t="s">
        <v>2116</v>
      </c>
      <c r="B632" s="0">
        <f>IFERROR(INDEX('Production Log'!$A$1:$A$1322,MATCH(A632,'Production Log'!$Y$1:$Y$1322,0)),)</f>
        <v/>
      </c>
      <c r="C632" s="0" t="n"/>
    </row>
    <row r="633">
      <c r="A633" s="6" t="s">
        <v>2117</v>
      </c>
      <c r="B633" s="0">
        <f>IFERROR(INDEX('Production Log'!$A$1:$A$1322,MATCH(A633,'Production Log'!$Y$1:$Y$1322,0)),)</f>
        <v/>
      </c>
      <c r="C633" s="0" t="n"/>
    </row>
    <row r="634">
      <c r="A634" s="6" t="s">
        <v>2118</v>
      </c>
      <c r="B634" s="0">
        <f>IFERROR(INDEX('Production Log'!$A$1:$A$1322,MATCH(A634,'Production Log'!$Y$1:$Y$1322,0)),)</f>
        <v/>
      </c>
      <c r="C634" s="0" t="n"/>
    </row>
    <row r="635">
      <c r="A635" s="6" t="s">
        <v>2119</v>
      </c>
      <c r="B635" s="0">
        <f>IFERROR(INDEX('Production Log'!$A$1:$A$1322,MATCH(A635,'Production Log'!$Y$1:$Y$1322,0)),)</f>
        <v/>
      </c>
      <c r="C635" s="0" t="n"/>
    </row>
    <row r="636">
      <c r="A636" s="6" t="s">
        <v>2120</v>
      </c>
      <c r="B636" s="0">
        <f>IFERROR(INDEX('Production Log'!$A$1:$A$1322,MATCH(A636,'Production Log'!$Y$1:$Y$1322,0)),)</f>
        <v/>
      </c>
      <c r="C636" s="0" t="n"/>
    </row>
    <row r="637">
      <c r="A637" s="6" t="s">
        <v>2121</v>
      </c>
      <c r="B637" s="0">
        <f>IFERROR(INDEX('Production Log'!$A$1:$A$1322,MATCH(A637,'Production Log'!$Y$1:$Y$1322,0)),)</f>
        <v/>
      </c>
      <c r="C637" s="0" t="n"/>
    </row>
    <row r="638">
      <c r="A638" s="6" t="s">
        <v>2122</v>
      </c>
      <c r="B638" s="0">
        <f>IFERROR(INDEX('Production Log'!$A$1:$A$1322,MATCH(A638,'Production Log'!$Y$1:$Y$1322,0)),)</f>
        <v/>
      </c>
      <c r="C638" s="0" t="n"/>
    </row>
    <row r="639">
      <c r="A639" s="6" t="s">
        <v>2123</v>
      </c>
      <c r="B639" s="0">
        <f>IFERROR(INDEX('Production Log'!$A$1:$A$1322,MATCH(A639,'Production Log'!$Y$1:$Y$1322,0)),)</f>
        <v/>
      </c>
      <c r="C639" s="0" t="n"/>
    </row>
    <row r="640">
      <c r="A640" s="6" t="s">
        <v>2124</v>
      </c>
      <c r="B640" s="0">
        <f>IFERROR(INDEX('Production Log'!$A$1:$A$1322,MATCH(A640,'Production Log'!$Y$1:$Y$1322,0)),)</f>
        <v/>
      </c>
      <c r="C640" s="0" t="n"/>
    </row>
    <row r="641">
      <c r="A641" s="6" t="n"/>
      <c r="B641" s="0" t="n"/>
      <c r="C641" s="0" t="n"/>
    </row>
    <row r="642">
      <c r="A642" s="6" t="n"/>
      <c r="C642" s="0" t="n"/>
    </row>
    <row r="643">
      <c r="A643" s="6" t="n"/>
      <c r="B643" s="0" t="n"/>
      <c r="C643" s="0" t="n"/>
    </row>
    <row r="644">
      <c r="A644" s="6" t="n"/>
      <c r="B644" s="0" t="n"/>
      <c r="C644" s="0" t="n"/>
    </row>
    <row r="645">
      <c r="A645" s="6" t="n"/>
      <c r="B645" s="0" t="n"/>
      <c r="C645" s="0" t="n"/>
    </row>
    <row r="646">
      <c r="A646" s="6" t="n"/>
      <c r="B646" s="0" t="n"/>
      <c r="C646" s="0" t="n"/>
    </row>
    <row r="647">
      <c r="A647" s="6" t="n"/>
      <c r="B647" s="0" t="n"/>
      <c r="C647" s="0" t="n"/>
    </row>
    <row r="648">
      <c r="A648" s="6" t="n"/>
      <c r="B648" s="0" t="n"/>
      <c r="C648" s="0" t="n"/>
    </row>
    <row r="649">
      <c r="A649" s="6" t="n"/>
      <c r="B649" s="0" t="n"/>
      <c r="C649" s="0" t="n"/>
    </row>
    <row r="650">
      <c r="A650" s="6" t="n"/>
      <c r="B650" s="0" t="n"/>
      <c r="C650" s="0" t="n"/>
    </row>
    <row r="651">
      <c r="A651" s="6" t="s">
        <v>23</v>
      </c>
      <c r="B651" s="0">
        <f>IFERROR(INDEX('Production Log'!$A$508:$A$1322,MATCH(A651,'Production Log'!$Y$508:$Y$1322,0)),)</f>
        <v/>
      </c>
    </row>
    <row r="652">
      <c r="A652" s="6" t="s">
        <v>2125</v>
      </c>
      <c r="B652" s="0">
        <f>IFERROR(INDEX('Production Log'!$A$508:$A$1322,MATCH(A652,'Production Log'!$Y$508:$Y$1322,0)),)</f>
        <v/>
      </c>
      <c r="C652" s="0" t="n"/>
      <c r="D652" s="0" t="n"/>
      <c r="F652" s="0" t="n"/>
      <c r="J652" s="0" t="n"/>
    </row>
    <row r="653">
      <c r="A653" s="6" t="s">
        <v>2126</v>
      </c>
      <c r="B653" s="0">
        <f>IFERROR(INDEX('Production Log'!$A$508:$A$1322,MATCH(A653,'Production Log'!$Y$508:$Y$1322,0)),)</f>
        <v/>
      </c>
      <c r="D653" s="0" t="n"/>
      <c r="E653" s="0" t="n"/>
    </row>
    <row r="654">
      <c r="A654" s="6" t="s">
        <v>2127</v>
      </c>
      <c r="B654" s="0">
        <f>IFERROR(INDEX('Production Log'!$A$508:$A$1322,MATCH(A654,'Production Log'!$Y$508:$Y$1322,0)),)</f>
        <v/>
      </c>
      <c r="D654" s="0" t="n"/>
    </row>
    <row r="655">
      <c r="A655" s="6" t="s">
        <v>2128</v>
      </c>
      <c r="B655" s="0">
        <f>IFERROR(INDEX('Production Log'!$A$508:$A$1322,MATCH(A655,'Production Log'!$Y$508:$Y$1322,0)),)</f>
        <v/>
      </c>
      <c r="D655" s="0" t="n"/>
    </row>
    <row r="656">
      <c r="A656" s="6" t="s">
        <v>2129</v>
      </c>
      <c r="B656" s="0">
        <f>IFERROR(INDEX('Production Log'!$A$508:$A$1322,MATCH(A656,'Production Log'!$Y$508:$Y$1322,0)),)</f>
        <v/>
      </c>
      <c r="D656" s="0" t="n"/>
    </row>
    <row r="657">
      <c r="A657" s="6" t="s">
        <v>2130</v>
      </c>
      <c r="B657" s="0">
        <f>IFERROR(INDEX('Production Log'!$A$508:$A$1322,MATCH(A657,'Production Log'!$Y$508:$Y$1322,0)),)</f>
        <v/>
      </c>
      <c r="D657" s="0" t="n"/>
    </row>
    <row r="658">
      <c r="A658" s="6" t="s">
        <v>2131</v>
      </c>
      <c r="B658" s="0">
        <f>IFERROR(INDEX('Production Log'!$A$508:$A$1322,MATCH(A658,'Production Log'!$Y$508:$Y$1322,0)),)</f>
        <v/>
      </c>
      <c r="D658" s="0" t="n"/>
    </row>
    <row r="659">
      <c r="A659" s="6" t="s">
        <v>2132</v>
      </c>
      <c r="B659" s="0">
        <f>IFERROR(INDEX('Production Log'!$A$508:$A$1322,MATCH(A659,'Production Log'!$Y$508:$Y$1322,0)),)</f>
        <v/>
      </c>
      <c r="D659" s="0" t="n"/>
    </row>
    <row r="660">
      <c r="A660" s="6" t="s">
        <v>2133</v>
      </c>
      <c r="B660" s="0">
        <f>IFERROR(INDEX('Production Log'!$A$508:$A$1322,MATCH(A660,'Production Log'!$Y$508:$Y$1322,0)),)</f>
        <v/>
      </c>
      <c r="D660" s="0" t="n"/>
    </row>
    <row r="661">
      <c r="A661" s="6" t="s">
        <v>2134</v>
      </c>
      <c r="B661" s="0">
        <f>IFERROR(INDEX('Production Log'!$A$508:$A$1322,MATCH(A661,'Production Log'!$Y$508:$Y$1322,0)),)</f>
        <v/>
      </c>
      <c r="D661" s="0" t="n"/>
      <c r="J661" s="0" t="n"/>
    </row>
    <row r="662">
      <c r="A662" s="6" t="s">
        <v>2135</v>
      </c>
      <c r="B662" s="0">
        <f>IFERROR(INDEX('Production Log'!$A$508:$A$1322,MATCH(A662,'Production Log'!$Y$508:$Y$1322,0)),)</f>
        <v/>
      </c>
      <c r="D662" s="0" t="n"/>
    </row>
    <row r="663">
      <c r="A663" s="6" t="s">
        <v>2136</v>
      </c>
      <c r="B663" s="0">
        <f>IFERROR(INDEX('Production Log'!$A$508:$A$1322,MATCH(A663,'Production Log'!$Y$508:$Y$1322,0)),)</f>
        <v/>
      </c>
      <c r="D663" s="0" t="n"/>
      <c r="J663" s="0" t="n"/>
    </row>
    <row r="664">
      <c r="A664" s="6" t="s">
        <v>2137</v>
      </c>
      <c r="B664" s="0">
        <f>IFERROR(INDEX('Production Log'!$A$508:$A$1322,MATCH(A664,'Production Log'!$Y$508:$Y$1322,0)),)</f>
        <v/>
      </c>
      <c r="D664" s="0" t="n"/>
      <c r="J664" s="0" t="n"/>
    </row>
    <row r="665">
      <c r="A665" s="6" t="s">
        <v>2138</v>
      </c>
      <c r="B665" s="0">
        <f>IFERROR(INDEX('Production Log'!$A$508:$A$1322,MATCH(A665,'Production Log'!$Y$508:$Y$1322,0)),)</f>
        <v/>
      </c>
      <c r="D665" s="0" t="n"/>
      <c r="J665" s="0" t="n"/>
    </row>
    <row r="666">
      <c r="A666" s="6" t="s">
        <v>2139</v>
      </c>
      <c r="B666" s="0">
        <f>IFERROR(INDEX('Production Log'!$A$508:$A$1322,MATCH(A666,'Production Log'!$Y$508:$Y$1322,0)),)</f>
        <v/>
      </c>
      <c r="D666" s="0" t="n"/>
      <c r="J666" s="0" t="n"/>
    </row>
    <row r="667">
      <c r="A667" s="6" t="s">
        <v>2140</v>
      </c>
      <c r="B667" s="0">
        <f>IFERROR(INDEX('Production Log'!$A$508:$A$1322,MATCH(A667,'Production Log'!$Y$508:$Y$1322,0)),)</f>
        <v/>
      </c>
      <c r="D667" s="0" t="n"/>
    </row>
    <row r="668">
      <c r="A668" s="6" t="s">
        <v>2141</v>
      </c>
      <c r="B668" s="0">
        <f>IFERROR(INDEX('Production Log'!$A$508:$A$1322,MATCH(A668,'Production Log'!$Y$508:$Y$1322,0)),)</f>
        <v/>
      </c>
      <c r="D668" s="0" t="n"/>
    </row>
    <row r="669">
      <c r="A669" s="6" t="s">
        <v>2142</v>
      </c>
      <c r="B669" s="0">
        <f>IFERROR(INDEX('Production Log'!$A$508:$A$1322,MATCH(A669,'Production Log'!$Y$508:$Y$1322,0)),)</f>
        <v/>
      </c>
      <c r="D669" s="0" t="n"/>
      <c r="J669" s="0" t="n"/>
    </row>
    <row r="670">
      <c r="A670" s="6" t="s">
        <v>2143</v>
      </c>
      <c r="B670" s="0">
        <f>IFERROR(INDEX('Production Log'!$A$508:$A$1322,MATCH(A670,'Production Log'!$Y$508:$Y$1322,0)),)</f>
        <v/>
      </c>
      <c r="D670" s="0" t="n"/>
    </row>
    <row r="671">
      <c r="A671" s="6" t="s">
        <v>2144</v>
      </c>
      <c r="B671" s="0">
        <f>IFERROR(INDEX('Production Log'!$A$508:$A$1322,MATCH(A671,'Production Log'!$Y$508:$Y$1322,0)),)</f>
        <v/>
      </c>
      <c r="D671" s="0" t="n"/>
      <c r="J671" s="0" t="n"/>
    </row>
    <row r="672">
      <c r="A672" s="6" t="s">
        <v>2145</v>
      </c>
      <c r="B672" s="0">
        <f>IFERROR(INDEX('Production Log'!$A$508:$A$1322,MATCH(A672,'Production Log'!$Y$508:$Y$1322,0)),)</f>
        <v/>
      </c>
      <c r="D672" s="0" t="n"/>
    </row>
    <row r="673">
      <c r="A673" s="6" t="s">
        <v>2146</v>
      </c>
      <c r="B673" s="0">
        <f>IFERROR(INDEX('Production Log'!$A$508:$A$1322,MATCH(A673,'Production Log'!$Y$508:$Y$1322,0)),)</f>
        <v/>
      </c>
      <c r="D673" s="0" t="n"/>
    </row>
    <row r="674">
      <c r="A674" s="6" t="s">
        <v>2147</v>
      </c>
      <c r="B674" s="0">
        <f>IFERROR(INDEX('Production Log'!$A$508:$A$1322,MATCH(A674,'Production Log'!$Y$508:$Y$1322,0)),)</f>
        <v/>
      </c>
      <c r="D674" s="0" t="n"/>
    </row>
    <row r="675">
      <c r="A675" s="6" t="s">
        <v>2148</v>
      </c>
      <c r="B675" s="0">
        <f>IFERROR(INDEX('Production Log'!$A$508:$A$1322,MATCH(A675,'Production Log'!$Y$508:$Y$1322,0)),)</f>
        <v/>
      </c>
      <c r="D675" s="0" t="n"/>
    </row>
    <row r="676">
      <c r="A676" s="6" t="s">
        <v>2149</v>
      </c>
      <c r="B676" s="0">
        <f>IFERROR(INDEX('Production Log'!$A$508:$A$1322,MATCH(A676,'Production Log'!$Y$508:$Y$1322,0)),)</f>
        <v/>
      </c>
      <c r="D676" s="0" t="n"/>
      <c r="J676" s="0" t="n"/>
    </row>
    <row r="677">
      <c r="A677" s="6" t="s">
        <v>2150</v>
      </c>
      <c r="B677" s="0">
        <f>IFERROR(INDEX('Production Log'!$A$508:$A$1322,MATCH(A677,'Production Log'!$Y$508:$Y$1322,0)),)</f>
        <v/>
      </c>
      <c r="D677" s="0" t="n"/>
      <c r="J677" s="0" t="n"/>
    </row>
    <row r="678">
      <c r="A678" s="6" t="s">
        <v>2151</v>
      </c>
      <c r="B678" s="0">
        <f>IFERROR(INDEX('Production Log'!$A$508:$A$1322,MATCH(A678,'Production Log'!$Y$508:$Y$1322,0)),)</f>
        <v/>
      </c>
      <c r="D678" s="0" t="n"/>
    </row>
    <row r="679">
      <c r="A679" s="6" t="s">
        <v>2152</v>
      </c>
      <c r="B679" s="0">
        <f>IFERROR(INDEX('Production Log'!$A$508:$A$1322,MATCH(A679,'Production Log'!$Y$508:$Y$1322,0)),)</f>
        <v/>
      </c>
      <c r="D679" s="0" t="n"/>
      <c r="J679" s="0" t="n"/>
    </row>
    <row r="680">
      <c r="A680" s="6" t="s">
        <v>2153</v>
      </c>
      <c r="B680" s="0">
        <f>IFERROR(INDEX('Production Log'!$A$508:$A$1322,MATCH(A680,'Production Log'!$Y$508:$Y$1322,0)),)</f>
        <v/>
      </c>
      <c r="D680" s="0" t="n"/>
    </row>
    <row r="681">
      <c r="A681" s="6" t="s">
        <v>2154</v>
      </c>
      <c r="B681" s="0">
        <f>IFERROR(INDEX('Production Log'!$A$508:$A$1322,MATCH(A681,'Production Log'!$Y$508:$Y$1322,0)),)</f>
        <v/>
      </c>
      <c r="D681" s="0" t="n"/>
    </row>
    <row r="682">
      <c r="A682" s="6" t="s">
        <v>2155</v>
      </c>
      <c r="B682" s="0">
        <f>IFERROR(INDEX('Production Log'!$A$508:$A$1322,MATCH(A682,'Production Log'!$Y$508:$Y$1322,0)),)</f>
        <v/>
      </c>
      <c r="D682" s="0" t="n"/>
      <c r="G682" s="0" t="s">
        <v>2156</v>
      </c>
    </row>
    <row r="683">
      <c r="A683" s="6" t="s">
        <v>2157</v>
      </c>
      <c r="B683" s="0">
        <f>IFERROR(INDEX('Production Log'!$A$508:$A$1322,MATCH(A683,'Production Log'!$Y$508:$Y$1322,0)),)</f>
        <v/>
      </c>
      <c r="D683" s="0" t="n"/>
    </row>
    <row r="684">
      <c r="A684" s="6" t="s">
        <v>2158</v>
      </c>
      <c r="B684" s="0">
        <f>IFERROR(INDEX('Production Log'!$A$508:$A$1322,MATCH(A684,'Production Log'!$Y$508:$Y$1322,0)),)</f>
        <v/>
      </c>
      <c r="D684" s="0" t="n"/>
    </row>
    <row r="685">
      <c r="A685" s="6" t="s">
        <v>2159</v>
      </c>
      <c r="B685" s="0">
        <f>IFERROR(INDEX('Production Log'!$A$508:$A$1322,MATCH(A685,'Production Log'!$Y$508:$Y$1322,0)),)</f>
        <v/>
      </c>
      <c r="D685" s="0" t="n"/>
    </row>
    <row r="686">
      <c r="A686" s="6" t="s">
        <v>2160</v>
      </c>
      <c r="B686" s="0">
        <f>IFERROR(INDEX('Production Log'!$A$508:$A$1322,MATCH(A686,'Production Log'!$Y$508:$Y$1322,0)),)</f>
        <v/>
      </c>
      <c r="D686" s="0" t="n"/>
    </row>
    <row r="687">
      <c r="A687" s="6" t="s">
        <v>2161</v>
      </c>
      <c r="B687" s="0">
        <f>IFERROR(INDEX('Production Log'!$A$508:$A$1322,MATCH(A687,'Production Log'!$Y$508:$Y$1322,0)),)</f>
        <v/>
      </c>
      <c r="D687" s="0" t="n"/>
    </row>
    <row r="688">
      <c r="A688" s="6" t="s">
        <v>2162</v>
      </c>
      <c r="B688" s="0">
        <f>IFERROR(INDEX('Production Log'!$A$508:$A$1322,MATCH(A688,'Production Log'!$Y$508:$Y$1322,0)),)</f>
        <v/>
      </c>
      <c r="D688" s="0" t="n"/>
    </row>
    <row r="689">
      <c r="A689" s="6" t="s">
        <v>2163</v>
      </c>
      <c r="B689" s="0">
        <f>IFERROR(INDEX('Production Log'!$A$508:$A$1322,MATCH(A689,'Production Log'!$Y$508:$Y$1322,0)),)</f>
        <v/>
      </c>
      <c r="D689" s="0" t="n"/>
    </row>
    <row r="690">
      <c r="A690" s="6" t="s">
        <v>2164</v>
      </c>
      <c r="B690" s="0">
        <f>IFERROR(INDEX('Production Log'!$A$508:$A$1322,MATCH(A690,'Production Log'!$Y$508:$Y$1322,0)),)</f>
        <v/>
      </c>
      <c r="D690" s="0" t="n"/>
      <c r="J690" s="0" t="n"/>
    </row>
    <row r="691">
      <c r="A691" s="6" t="s">
        <v>2165</v>
      </c>
      <c r="B691" s="0">
        <f>IFERROR(INDEX('Production Log'!$A$508:$A$1322,MATCH(A691,'Production Log'!$Y$508:$Y$1322,0)),)</f>
        <v/>
      </c>
      <c r="D691" s="0" t="n"/>
      <c r="J691" s="0" t="n"/>
    </row>
    <row r="692">
      <c r="A692" s="6" t="s">
        <v>2166</v>
      </c>
      <c r="B692" s="0">
        <f>IFERROR(INDEX('Production Log'!$A$508:$A$1322,MATCH(A692,'Production Log'!$Y$508:$Y$1322,0)),)</f>
        <v/>
      </c>
      <c r="D692" s="0" t="n"/>
    </row>
    <row r="693">
      <c r="A693" s="6" t="s">
        <v>2167</v>
      </c>
      <c r="B693" s="0">
        <f>IFERROR(INDEX('Production Log'!$A$508:$A$1322,MATCH(A693,'Production Log'!$Y$508:$Y$1322,0)),)</f>
        <v/>
      </c>
      <c r="D693" s="0" t="n"/>
    </row>
    <row r="694">
      <c r="A694" s="6" t="s">
        <v>2168</v>
      </c>
      <c r="B694" s="0">
        <f>IFERROR(INDEX('Production Log'!$A$508:$A$1322,MATCH(A694,'Production Log'!$Y$508:$Y$1322,0)),)</f>
        <v/>
      </c>
      <c r="D694" s="0" t="n"/>
    </row>
    <row r="695">
      <c r="A695" s="6" t="s">
        <v>2169</v>
      </c>
      <c r="B695" s="0">
        <f>IFERROR(INDEX('Production Log'!$A$508:$A$1322,MATCH(A695,'Production Log'!$Y$508:$Y$1322,0)),)</f>
        <v/>
      </c>
      <c r="D695" s="0" t="n"/>
    </row>
    <row r="696">
      <c r="A696" s="6" t="s">
        <v>2170</v>
      </c>
      <c r="B696" s="0">
        <f>IFERROR(INDEX('Production Log'!$A$508:$A$1322,MATCH(A696,'Production Log'!$Y$508:$Y$1322,0)),)</f>
        <v/>
      </c>
      <c r="D696" s="0" t="n"/>
      <c r="J696" s="0" t="n"/>
    </row>
    <row r="697">
      <c r="A697" s="6" t="s">
        <v>2171</v>
      </c>
      <c r="B697" s="0">
        <f>IFERROR(INDEX('Production Log'!$A$508:$A$1322,MATCH(A697,'Production Log'!$Y$508:$Y$1322,0)),)</f>
        <v/>
      </c>
      <c r="D697" s="0" t="n"/>
      <c r="J697" s="0" t="n"/>
    </row>
    <row r="698">
      <c r="A698" s="6" t="s">
        <v>2172</v>
      </c>
      <c r="B698" s="0">
        <f>IFERROR(INDEX('Production Log'!$A$508:$A$1322,MATCH(A698,'Production Log'!$Y$508:$Y$1322,0)),)</f>
        <v/>
      </c>
      <c r="D698" s="0" t="n"/>
      <c r="J698" s="0" t="n"/>
    </row>
    <row r="699">
      <c r="A699" s="6" t="s">
        <v>2173</v>
      </c>
      <c r="B699" s="0">
        <f>IFERROR(INDEX('Production Log'!$A$508:$A$1322,MATCH(A699,'Production Log'!$Y$508:$Y$1322,0)),)</f>
        <v/>
      </c>
      <c r="D699" s="0" t="n"/>
    </row>
    <row r="700">
      <c r="A700" s="6" t="s">
        <v>2174</v>
      </c>
      <c r="B700" s="0">
        <f>IFERROR(INDEX('Production Log'!$A$508:$A$1322,MATCH(A700,'Production Log'!$Y$508:$Y$1322,0)),)</f>
        <v/>
      </c>
      <c r="D700" s="0" t="n"/>
    </row>
    <row r="701">
      <c r="A701" s="6" t="s">
        <v>2175</v>
      </c>
      <c r="B701" s="0">
        <f>IFERROR(INDEX('Production Log'!$A$508:$A$1322,MATCH(A701,'Production Log'!$Y$508:$Y$1322,0)),)</f>
        <v/>
      </c>
      <c r="D701" s="0" t="n"/>
    </row>
    <row r="702">
      <c r="A702" s="6" t="s">
        <v>2176</v>
      </c>
      <c r="B702" s="0">
        <f>IFERROR(INDEX('Production Log'!$A$508:$A$1322,MATCH(A702,'Production Log'!$Y$508:$Y$1322,0)),)</f>
        <v/>
      </c>
      <c r="D702" s="0" t="n"/>
      <c r="J702" s="0" t="n"/>
    </row>
    <row r="703">
      <c r="A703" s="6" t="s">
        <v>2177</v>
      </c>
      <c r="B703" s="0">
        <f>IFERROR(INDEX('Production Log'!$A$508:$A$1322,MATCH(A703,'Production Log'!$Y$508:$Y$1322,0)),)</f>
        <v/>
      </c>
      <c r="D703" s="0" t="n"/>
      <c r="J703" s="0" t="n"/>
    </row>
    <row r="704">
      <c r="A704" s="6" t="s">
        <v>2178</v>
      </c>
      <c r="B704" s="0">
        <f>IFERROR(INDEX('Production Log'!$A$508:$A$1322,MATCH(A704,'Production Log'!$Y$508:$Y$1322,0)),)</f>
        <v/>
      </c>
      <c r="D704" s="0" t="n"/>
      <c r="J704" s="0" t="n"/>
    </row>
    <row r="705">
      <c r="A705" s="6" t="s">
        <v>2179</v>
      </c>
      <c r="B705" s="0">
        <f>IFERROR(INDEX('Production Log'!$A$508:$A$1322,MATCH(A705,'Production Log'!$Y$508:$Y$1322,0)),)</f>
        <v/>
      </c>
      <c r="D705" s="0" t="n"/>
      <c r="J705" s="0" t="n"/>
    </row>
    <row r="706">
      <c r="A706" s="6" t="s">
        <v>2180</v>
      </c>
      <c r="B706" s="0">
        <f>IFERROR(INDEX('Production Log'!$A$508:$A$1322,MATCH(A706,'Production Log'!$Y$508:$Y$1322,0)),)</f>
        <v/>
      </c>
      <c r="D706" s="0" t="n"/>
    </row>
    <row r="707">
      <c r="A707" s="6" t="s">
        <v>2181</v>
      </c>
      <c r="B707" s="0">
        <f>IFERROR(INDEX('Production Log'!$A$508:$A$1322,MATCH(A707,'Production Log'!$Y$508:$Y$1322,0)),)</f>
        <v/>
      </c>
      <c r="D707" s="0" t="n"/>
    </row>
    <row r="708">
      <c r="A708" s="6" t="s">
        <v>2182</v>
      </c>
      <c r="B708" s="0">
        <f>IFERROR(INDEX('Production Log'!$A$408:$A$1322,MATCH(A708,'Production Log'!$Y$408:$Y$1322,0)),)</f>
        <v/>
      </c>
      <c r="D708" s="0" t="n"/>
      <c r="J708" s="0" t="n"/>
    </row>
    <row r="709">
      <c r="A709" s="6" t="s">
        <v>2183</v>
      </c>
      <c r="B709" s="0">
        <f>IFERROR(INDEX('Production Log'!$A$508:$A$1322,MATCH(A709,'Production Log'!$Y$508:$Y$1322,0)),)</f>
        <v/>
      </c>
      <c r="D709" s="0" t="n"/>
      <c r="J709" s="0" t="n"/>
    </row>
    <row r="710">
      <c r="A710" s="6" t="s">
        <v>2184</v>
      </c>
      <c r="B710" s="0">
        <f>IFERROR(INDEX('Production Log'!$A$508:$A$1322,MATCH(A710,'Production Log'!$Y$508:$Y$1322,0)),)</f>
        <v/>
      </c>
      <c r="D710" s="0" t="n"/>
      <c r="J710" s="0" t="n"/>
    </row>
    <row r="711">
      <c r="A711" s="6" t="s">
        <v>2185</v>
      </c>
      <c r="B711" s="0">
        <f>IFERROR(INDEX('Production Log'!$A$508:$A$1322,MATCH(A711,'Production Log'!$Y$508:$Y$1322,0)),)</f>
        <v/>
      </c>
      <c r="D711" s="0" t="n"/>
      <c r="J711" s="0" t="n"/>
    </row>
    <row r="712">
      <c r="A712" s="6" t="s">
        <v>2186</v>
      </c>
      <c r="B712" s="0">
        <f>IFERROR(INDEX('Production Log'!$A$508:$A$1322,MATCH(A712,'Production Log'!$Y$508:$Y$1322,0)),)</f>
        <v/>
      </c>
      <c r="D712" s="0" t="n"/>
      <c r="J712" s="0" t="n"/>
    </row>
    <row r="713">
      <c r="A713" s="6" t="s">
        <v>2187</v>
      </c>
      <c r="B713" s="0">
        <f>IFERROR(INDEX('Production Log'!$A$508:$A$1322,MATCH(A713,'Production Log'!$Y$508:$Y$1322,0)),)</f>
        <v/>
      </c>
      <c r="D713" s="0" t="n"/>
      <c r="J713" s="0" t="n"/>
    </row>
    <row r="714">
      <c r="A714" s="6" t="s">
        <v>2188</v>
      </c>
      <c r="B714" s="0">
        <f>IFERROR(INDEX('Production Log'!$A$508:$A$1322,MATCH(A714,'Production Log'!$Y$508:$Y$1322,0)),)</f>
        <v/>
      </c>
      <c r="D714" s="0" t="n"/>
      <c r="J714" s="0" t="n"/>
    </row>
    <row r="715">
      <c r="A715" s="6" t="s">
        <v>2189</v>
      </c>
      <c r="B715" s="0">
        <f>IFERROR(INDEX('Production Log'!$A$508:$A$1322,MATCH(A715,'Production Log'!$Y$508:$Y$1322,0)),)</f>
        <v/>
      </c>
      <c r="D715" s="0" t="n"/>
    </row>
    <row r="716">
      <c r="A716" s="6" t="s">
        <v>2190</v>
      </c>
      <c r="B716" s="0">
        <f>IFERROR(INDEX('Production Log'!$A$508:$A$1322,MATCH(A716,'Production Log'!$Y$508:$Y$1322,0)),)</f>
        <v/>
      </c>
      <c r="D716" s="0" t="n"/>
      <c r="J716" s="0" t="n"/>
    </row>
    <row r="717">
      <c r="A717" s="6" t="s">
        <v>2191</v>
      </c>
      <c r="B717" s="0">
        <f>IFERROR(INDEX('Production Log'!$A$508:$A$1322,MATCH(A717,'Production Log'!$Y$508:$Y$1322,0)),)</f>
        <v/>
      </c>
      <c r="D717" s="0" t="n"/>
      <c r="J717" s="0" t="n"/>
    </row>
    <row r="718">
      <c r="A718" s="6" t="s">
        <v>2192</v>
      </c>
      <c r="B718" s="0">
        <f>IFERROR(INDEX('Production Log'!$A$508:$A$1322,MATCH(A718,'Production Log'!$Y$508:$Y$1322,0)),)</f>
        <v/>
      </c>
      <c r="D718" s="0" t="n"/>
      <c r="J718" s="0" t="n"/>
    </row>
    <row r="719">
      <c r="A719" s="6" t="s">
        <v>2193</v>
      </c>
      <c r="B719" s="0">
        <f>IFERROR(INDEX('Production Log'!$A$508:$A$1322,MATCH(A719,'Production Log'!$Y$508:$Y$1322,0)),)</f>
        <v/>
      </c>
      <c r="D719" s="0" t="n"/>
      <c r="J719" s="0" t="n"/>
    </row>
    <row r="720">
      <c r="A720" s="6" t="s">
        <v>2194</v>
      </c>
      <c r="B720" s="0">
        <f>IFERROR(INDEX('Production Log'!$A$508:$A$1322,MATCH(A720,'Production Log'!$Y$508:$Y$1322,0)),)</f>
        <v/>
      </c>
      <c r="D720" s="0" t="n"/>
      <c r="J720" s="0" t="n"/>
    </row>
    <row r="721">
      <c r="A721" s="6" t="s">
        <v>2195</v>
      </c>
      <c r="B721" s="0">
        <f>IFERROR(INDEX('Production Log'!$A$508:$A$1322,MATCH(A721,'Production Log'!$Y$508:$Y$1322,0)),)</f>
        <v/>
      </c>
      <c r="D721" s="0" t="n"/>
      <c r="J721" s="0" t="n"/>
    </row>
    <row r="722">
      <c r="A722" s="6" t="s">
        <v>2196</v>
      </c>
      <c r="B722" s="0">
        <f>IFERROR(INDEX('Production Log'!$A$508:$A$1322,MATCH(A722,'Production Log'!$Y$508:$Y$1322,0)),)</f>
        <v/>
      </c>
      <c r="D722" s="0" t="n"/>
      <c r="J722" s="0" t="n"/>
    </row>
    <row r="723">
      <c r="A723" s="6" t="s">
        <v>2197</v>
      </c>
      <c r="B723" s="0">
        <f>IFERROR(INDEX('Production Log'!$A$508:$A$1322,MATCH(A723,'Production Log'!$Y$508:$Y$1322,0)),)</f>
        <v/>
      </c>
      <c r="D723" s="0" t="n"/>
      <c r="J723" s="0" t="n"/>
    </row>
    <row r="724">
      <c r="A724" s="6" t="s">
        <v>2198</v>
      </c>
      <c r="B724" s="0">
        <f>IFERROR(INDEX('Production Log'!$A$508:$A$1322,MATCH(A724,'Production Log'!$Y$508:$Y$1322,0)),)</f>
        <v/>
      </c>
      <c r="D724" s="0" t="n"/>
      <c r="J724" s="0" t="n"/>
    </row>
    <row r="725">
      <c r="A725" s="6" t="s">
        <v>2199</v>
      </c>
      <c r="B725" s="0">
        <f>IFERROR(INDEX('Production Log'!$A$508:$A$1322,MATCH(A725,'Production Log'!$Y$508:$Y$1322,0)),)</f>
        <v/>
      </c>
      <c r="D725" s="0" t="n"/>
      <c r="J725" s="0" t="n"/>
    </row>
    <row r="726">
      <c r="A726" s="6" t="s">
        <v>2200</v>
      </c>
      <c r="B726" s="0">
        <f>IFERROR(INDEX('Production Log'!$A$508:$A$1322,MATCH(A726,'Production Log'!$Y$508:$Y$1322,0)),)</f>
        <v/>
      </c>
      <c r="D726" s="0" t="n"/>
      <c r="J726" s="0" t="n"/>
    </row>
    <row r="727">
      <c r="A727" s="6" t="s">
        <v>2201</v>
      </c>
      <c r="B727" s="0">
        <f>IFERROR(INDEX('Production Log'!$A$508:$A$1322,MATCH(A727,'Production Log'!$Y$508:$Y$1322,0)),)</f>
        <v/>
      </c>
      <c r="D727" s="0" t="n"/>
    </row>
    <row r="728">
      <c r="A728" s="6" t="s">
        <v>2202</v>
      </c>
      <c r="B728" s="0">
        <f>IFERROR(INDEX('Production Log'!$A$508:$A$1322,MATCH(A728,'Production Log'!$Y$508:$Y$1322,0)),)</f>
        <v/>
      </c>
      <c r="D728" s="0" t="n"/>
    </row>
    <row r="729">
      <c r="A729" s="6" t="s">
        <v>2203</v>
      </c>
      <c r="B729" s="0">
        <f>IFERROR(INDEX('Production Log'!$A$508:$A$1322,MATCH(A729,'Production Log'!$Y$508:$Y$1322,0)),)</f>
        <v/>
      </c>
      <c r="D729" s="0" t="n"/>
    </row>
    <row r="730">
      <c r="A730" s="6" t="s">
        <v>2204</v>
      </c>
      <c r="B730" s="0">
        <f>IFERROR(INDEX('Production Log'!$A$508:$A$1322,MATCH(A730,'Production Log'!$Y$508:$Y$1322,0)),)</f>
        <v/>
      </c>
      <c r="D730" s="0" t="n"/>
      <c r="J730" s="0" t="n"/>
    </row>
    <row r="731">
      <c r="A731" s="6" t="s">
        <v>2205</v>
      </c>
      <c r="B731" s="0">
        <f>IFERROR(INDEX('Production Log'!$A$508:$A$1322,MATCH(A731,'Production Log'!$Y$508:$Y$1322,0)),)</f>
        <v/>
      </c>
      <c r="D731" s="0" t="n"/>
      <c r="J731" s="0" t="n"/>
    </row>
    <row r="732">
      <c r="A732" s="6" t="s">
        <v>2206</v>
      </c>
      <c r="B732" s="0">
        <f>IFERROR(INDEX('Production Log'!$A$508:$A$1322,MATCH(A732,'Production Log'!$Y$508:$Y$1322,0)),)</f>
        <v/>
      </c>
      <c r="D732" s="0" t="n"/>
      <c r="J732" s="0" t="n"/>
    </row>
    <row r="733">
      <c r="A733" s="6" t="s">
        <v>2207</v>
      </c>
      <c r="B733" s="0">
        <f>IFERROR(INDEX('Production Log'!$A$508:$A$1322,MATCH(A733,'Production Log'!$Y$508:$Y$1322,0)),)</f>
        <v/>
      </c>
      <c r="D733" s="0" t="n"/>
    </row>
    <row r="734">
      <c r="A734" s="6" t="s">
        <v>2208</v>
      </c>
      <c r="B734" s="0">
        <f>IFERROR(INDEX('Production Log'!$A$508:$A$1322,MATCH(A734,'Production Log'!$Y$508:$Y$1322,0)),)</f>
        <v/>
      </c>
      <c r="D734" s="0" t="n"/>
      <c r="J734" s="0" t="n"/>
    </row>
    <row r="735">
      <c r="A735" s="6" t="s">
        <v>2209</v>
      </c>
      <c r="B735" s="0">
        <f>IFERROR(INDEX('Production Log'!$A$508:$A$1322,MATCH(A735,'Production Log'!$Y$508:$Y$1322,0)),)</f>
        <v/>
      </c>
      <c r="D735" s="0" t="n"/>
      <c r="J735" s="0" t="n"/>
    </row>
    <row r="736">
      <c r="A736" s="6" t="s">
        <v>2210</v>
      </c>
      <c r="B736" s="0">
        <f>IFERROR(INDEX('Production Log'!$A$508:$A$1322,MATCH(A736,'Production Log'!$Y$508:$Y$1322,0)),)</f>
        <v/>
      </c>
      <c r="D736" s="0" t="n"/>
      <c r="J736" s="0" t="n"/>
    </row>
    <row r="737">
      <c r="A737" s="6" t="s">
        <v>2211</v>
      </c>
      <c r="B737" s="0">
        <f>IFERROR(INDEX('Production Log'!$A$508:$A$1322,MATCH(A737,'Production Log'!$Y$508:$Y$1322,0)),)</f>
        <v/>
      </c>
      <c r="D737" s="0" t="n"/>
      <c r="J737" s="0" t="n"/>
    </row>
    <row r="738">
      <c r="A738" s="6" t="s">
        <v>2212</v>
      </c>
      <c r="B738" s="0">
        <f>IFERROR(INDEX('Production Log'!$A$508:$A$1322,MATCH(A738,'Production Log'!$Y$508:$Y$1322,0)),)</f>
        <v/>
      </c>
      <c r="D738" s="0" t="n"/>
      <c r="J738" s="0" t="n"/>
    </row>
    <row r="739">
      <c r="A739" s="6" t="s">
        <v>2213</v>
      </c>
      <c r="B739" s="0">
        <f>IFERROR(INDEX('Production Log'!$A$508:$A$1322,MATCH(A739,'Production Log'!$Y$508:$Y$1322,0)),)</f>
        <v/>
      </c>
      <c r="D739" s="0" t="n"/>
    </row>
    <row r="740">
      <c r="A740" s="6" t="s">
        <v>2214</v>
      </c>
      <c r="B740" s="0">
        <f>IFERROR(INDEX('Production Log'!$A$508:$A$1322,MATCH(A740,'Production Log'!$Y$508:$Y$1322,0)),)</f>
        <v/>
      </c>
      <c r="D740" s="0" t="n"/>
    </row>
    <row r="741">
      <c r="A741" s="6" t="s">
        <v>2215</v>
      </c>
      <c r="B741" s="0">
        <f>IFERROR(INDEX('Production Log'!$A$508:$A$1322,MATCH(A741,'Production Log'!$Y$508:$Y$1322,0)),)</f>
        <v/>
      </c>
      <c r="D741" s="0" t="n"/>
      <c r="J741" s="0" t="n"/>
    </row>
    <row r="742">
      <c r="A742" s="6" t="s">
        <v>2216</v>
      </c>
      <c r="B742" s="0">
        <f>IFERROR(INDEX('Production Log'!$A$508:$A$1322,MATCH(A742,'Production Log'!$Y$508:$Y$1322,0)),)</f>
        <v/>
      </c>
      <c r="D742" s="0" t="n"/>
      <c r="J742" s="0" t="n"/>
    </row>
    <row r="743">
      <c r="A743" s="6" t="s">
        <v>2217</v>
      </c>
      <c r="B743" s="0">
        <f>IFERROR(INDEX('Production Log'!$A$508:$A$1322,MATCH(A743,'Production Log'!$Y$508:$Y$1322,0)),)</f>
        <v/>
      </c>
      <c r="D743" s="0" t="n"/>
    </row>
    <row r="744">
      <c r="A744" s="6" t="s">
        <v>2218</v>
      </c>
      <c r="B744" s="0">
        <f>IFERROR(INDEX('Production Log'!$A$508:$A$1322,MATCH(A744,'Production Log'!$Y$508:$Y$1322,0)),)</f>
        <v/>
      </c>
      <c r="D744" s="0" t="n"/>
      <c r="G744" s="0" t="n"/>
      <c r="J744" s="0" t="n"/>
    </row>
    <row r="745">
      <c r="A745" s="6" t="s">
        <v>2219</v>
      </c>
      <c r="B745" s="0">
        <f>IFERROR(INDEX('Production Log'!$A$508:$A$1322,MATCH(A745,'Production Log'!$Y$508:$Y$1322,0)),)</f>
        <v/>
      </c>
      <c r="D745" s="0" t="n"/>
    </row>
    <row r="746">
      <c r="A746" s="6" t="s">
        <v>2220</v>
      </c>
      <c r="B746" s="0">
        <f>IFERROR(INDEX('Production Log'!$A$508:$A$1322,MATCH(A746,'Production Log'!$Y$508:$Y$1322,0)),)</f>
        <v/>
      </c>
      <c r="D746" s="0" t="n"/>
      <c r="G746" s="0" t="n"/>
      <c r="J746" s="0" t="n"/>
    </row>
    <row r="747">
      <c r="A747" s="6" t="s">
        <v>2221</v>
      </c>
      <c r="B747" s="0">
        <f>IFERROR(INDEX('Production Log'!$A$508:$A$1322,MATCH(A747,'Production Log'!$Y$508:$Y$1322,0)),)</f>
        <v/>
      </c>
      <c r="D747" s="0" t="n"/>
    </row>
    <row r="748">
      <c r="A748" s="6" t="s">
        <v>2222</v>
      </c>
      <c r="B748" s="0">
        <f>IFERROR(INDEX('Production Log'!$A$508:$A$1322,MATCH(A748,'Production Log'!$Y$508:$Y$1322,0)),)</f>
        <v/>
      </c>
      <c r="D748" s="0" t="n"/>
      <c r="J748" s="0" t="n"/>
    </row>
    <row r="749">
      <c r="A749" s="6" t="s">
        <v>2223</v>
      </c>
      <c r="B749" s="0">
        <f>IFERROR(INDEX('Production Log'!$A$508:$A$1322,MATCH(A749,'Production Log'!$Y$508:$Y$1322,0)),)</f>
        <v/>
      </c>
      <c r="D749" s="0" t="n"/>
      <c r="G749" s="0" t="s">
        <v>2156</v>
      </c>
    </row>
    <row r="750">
      <c r="A750" s="6" t="s">
        <v>2224</v>
      </c>
      <c r="B750" s="0">
        <f>IFERROR(INDEX('Production Log'!$A$508:$A$1322,MATCH(A750,'Production Log'!$Y$508:$Y$1322,0)),)</f>
        <v/>
      </c>
      <c r="D750" s="0" t="n"/>
      <c r="J750" s="0" t="n"/>
    </row>
    <row r="751">
      <c r="A751" s="6" t="s">
        <v>2225</v>
      </c>
      <c r="B751" s="0">
        <f>IFERROR(INDEX('Production Log'!$A$508:$A$1322,MATCH(A751,'Production Log'!$Y$508:$Y$1322,0)),)</f>
        <v/>
      </c>
      <c r="D751" s="0" t="n"/>
      <c r="J751" s="0" t="n"/>
    </row>
    <row r="752">
      <c r="A752" s="6" t="s">
        <v>2226</v>
      </c>
      <c r="B752" s="0">
        <f>IFERROR(INDEX('Production Log'!$A$508:$A$1322,MATCH(A752,'Production Log'!$Y$508:$Y$1322,0)),)</f>
        <v/>
      </c>
      <c r="D752" s="0" t="n"/>
    </row>
    <row r="753">
      <c r="A753" s="6" t="s">
        <v>2227</v>
      </c>
      <c r="B753" s="0">
        <f>IFERROR(INDEX('Production Log'!$A$508:$A$1323,MATCH(A753,'Production Log'!$Y$508:$Y$1323,0)),)</f>
        <v/>
      </c>
      <c r="D753" s="0" t="n"/>
    </row>
    <row r="754">
      <c r="A754" s="6" t="s">
        <v>2228</v>
      </c>
      <c r="B754" s="0">
        <f>IFERROR(INDEX('Production Log'!$A$508:$A$1322,MATCH(A754,'Production Log'!$Y$508:$Y$1322,0)),)</f>
        <v/>
      </c>
      <c r="D754" s="0" t="n"/>
    </row>
    <row r="755">
      <c r="A755" s="6" t="s">
        <v>2229</v>
      </c>
      <c r="B755" s="0">
        <f>IFERROR(INDEX('Production Log'!$A$508:$A$1322,MATCH(A755,'Production Log'!$Y$508:$Y$1322,0)),)</f>
        <v/>
      </c>
      <c r="D755" s="0" t="n"/>
    </row>
    <row r="756">
      <c r="A756" s="6" t="s">
        <v>2230</v>
      </c>
      <c r="B756" s="0">
        <f>IFERROR(INDEX('Production Log'!$A$508:$A$1322,MATCH(A756,'Production Log'!$Y$508:$Y$1322,0)),)</f>
        <v/>
      </c>
      <c r="D756" s="0" t="n"/>
    </row>
    <row r="757">
      <c r="A757" s="6" t="s">
        <v>2231</v>
      </c>
      <c r="B757" s="0">
        <f>IFERROR(INDEX('Production Log'!$A$508:$A$1322,MATCH(A757,'Production Log'!$Y$508:$Y$1322,0)),)</f>
        <v/>
      </c>
      <c r="D757" s="0" t="n"/>
    </row>
    <row r="758">
      <c r="A758" s="6" t="s">
        <v>2232</v>
      </c>
      <c r="B758" s="0">
        <f>IFERROR(INDEX('Production Log'!$A$508:$A$1322,MATCH(A758,'Production Log'!$Y$508:$Y$1322,0)),)</f>
        <v/>
      </c>
      <c r="D758" s="0" t="n"/>
    </row>
    <row r="759">
      <c r="A759" s="6" t="s">
        <v>2233</v>
      </c>
      <c r="B759" s="0">
        <f>IFERROR(INDEX('Production Log'!$A$508:$A$1322,MATCH(A759,'Production Log'!$Y$508:$Y$1322,0)),)</f>
        <v/>
      </c>
      <c r="D759" s="0" t="n"/>
    </row>
    <row r="760">
      <c r="A760" s="6" t="s">
        <v>2234</v>
      </c>
      <c r="B760" s="0">
        <f>IFERROR(INDEX('Production Log'!$A$508:$A$1322,MATCH(A760,'Production Log'!$Y$508:$Y$1322,0)),)</f>
        <v/>
      </c>
      <c r="D760" s="0" t="n"/>
    </row>
    <row r="761">
      <c r="A761" s="6" t="s">
        <v>2235</v>
      </c>
      <c r="B761" s="0">
        <f>IFERROR(INDEX('Production Log'!$A$508:$A$1322,MATCH(A761,'Production Log'!$Y$508:$Y$1322,0)),)</f>
        <v/>
      </c>
      <c r="D761" s="0" t="n"/>
    </row>
    <row r="762">
      <c r="A762" s="6" t="s">
        <v>2236</v>
      </c>
      <c r="B762" s="0">
        <f>IFERROR(INDEX('Production Log'!$A$508:$A$1322,MATCH(A762,'Production Log'!$Y$508:$Y$1322,0)),)</f>
        <v/>
      </c>
      <c r="D762" s="0" t="n"/>
    </row>
    <row r="763">
      <c r="A763" s="6" t="s">
        <v>2237</v>
      </c>
      <c r="B763" s="0">
        <f>IFERROR(INDEX('Production Log'!$A$508:$A$1322,MATCH(A763,'Production Log'!$Y$508:$Y$1322,0)),)</f>
        <v/>
      </c>
      <c r="D763" s="0" t="n"/>
    </row>
    <row r="764">
      <c r="A764" s="6" t="s">
        <v>2238</v>
      </c>
      <c r="B764" s="0">
        <f>IFERROR(INDEX('Production Log'!$A$508:$A$1322,MATCH(A764,'Production Log'!$Y$508:$Y$1322,0)),)</f>
        <v/>
      </c>
      <c r="D764" s="0" t="n"/>
    </row>
    <row r="765">
      <c r="A765" s="6" t="s">
        <v>2239</v>
      </c>
      <c r="B765" s="0">
        <f>IFERROR(INDEX('Production Log'!$A$508:$A$1322,MATCH(A765,'Production Log'!$Y$508:$Y$1322,0)),)</f>
        <v/>
      </c>
      <c r="D765" s="0" t="n"/>
    </row>
    <row r="766">
      <c r="A766" s="6" t="s">
        <v>2240</v>
      </c>
      <c r="B766" s="0">
        <f>IFERROR(INDEX('Production Log'!$A$508:$A$1322,MATCH(A766,'Production Log'!$Y$508:$Y$1322,0)),)</f>
        <v/>
      </c>
      <c r="D766" s="0" t="n"/>
    </row>
    <row r="767">
      <c r="A767" s="6" t="s">
        <v>2241</v>
      </c>
      <c r="B767" s="0">
        <f>IFERROR(INDEX('Production Log'!$A$508:$A$1322,MATCH(A767,'Production Log'!$Y$508:$Y$1322,0)),)</f>
        <v/>
      </c>
      <c r="D767" s="0" t="n"/>
    </row>
    <row r="768">
      <c r="A768" s="6" t="s">
        <v>2242</v>
      </c>
      <c r="B768" s="0">
        <f>IFERROR(INDEX('Production Log'!$A$508:$A$1322,MATCH(A768,'Production Log'!$Y$508:$Y$1322,0)),)</f>
        <v/>
      </c>
      <c r="D768" s="0" t="n"/>
    </row>
    <row r="769">
      <c r="A769" s="6" t="s">
        <v>2243</v>
      </c>
      <c r="B769" s="0">
        <f>IFERROR(INDEX('Production Log'!$A$508:$A$1322,MATCH(A769,'Production Log'!$Y$508:$Y$1322,0)),)</f>
        <v/>
      </c>
      <c r="D769" s="0" t="n"/>
    </row>
    <row r="770">
      <c r="A770" s="6" t="s">
        <v>2244</v>
      </c>
      <c r="B770" s="0">
        <f>IFERROR(INDEX('Production Log'!$A$508:$A$1322,MATCH(A770,'Production Log'!$Y$508:$Y$1322,0)),)</f>
        <v/>
      </c>
      <c r="D770" s="0" t="n"/>
      <c r="G770" s="0" t="s">
        <v>2156</v>
      </c>
    </row>
    <row r="771">
      <c r="A771" s="6" t="s">
        <v>2245</v>
      </c>
      <c r="B771" s="0">
        <f>IFERROR(INDEX('Production Log'!$A$508:$A$1322,MATCH(A771,'Production Log'!$Y$508:$Y$1322,0)),)</f>
        <v/>
      </c>
      <c r="D771" s="0" t="n"/>
    </row>
    <row r="772">
      <c r="A772" s="6" t="s">
        <v>2246</v>
      </c>
      <c r="B772" s="0">
        <f>IFERROR(INDEX('Production Log'!$A$508:$A$1322,MATCH(A772,'Production Log'!$Y$508:$Y$1322,0)),)</f>
        <v/>
      </c>
      <c r="D772" s="0" t="n"/>
    </row>
    <row r="773">
      <c r="A773" s="6" t="s">
        <v>2247</v>
      </c>
      <c r="B773" s="0">
        <f>IFERROR(INDEX('Production Log'!$A$508:$A$1322,MATCH(A773,'Production Log'!$Y$508:$Y$1322,0)),)</f>
        <v/>
      </c>
      <c r="D773" s="0" t="n"/>
      <c r="J773" s="0" t="n"/>
    </row>
    <row r="774">
      <c r="A774" s="6" t="s">
        <v>2248</v>
      </c>
      <c r="B774" s="0">
        <f>IFERROR(INDEX('Production Log'!$A$508:$A$1322,MATCH(A774,'Production Log'!$Y$508:$Y$1322,0)),)</f>
        <v/>
      </c>
      <c r="D774" s="0" t="n"/>
    </row>
    <row r="775">
      <c r="A775" s="6" t="s">
        <v>2249</v>
      </c>
      <c r="B775" s="0">
        <f>IFERROR(INDEX('Production Log'!$A$508:$A$1322,MATCH(A775,'Production Log'!$Y$508:$Y$1322,0)),)</f>
        <v/>
      </c>
      <c r="D775" s="0" t="n"/>
    </row>
    <row r="776">
      <c r="A776" s="6" t="s">
        <v>2250</v>
      </c>
      <c r="B776" s="0">
        <f>IFERROR(INDEX('Production Log'!$A$508:$A$1322,MATCH(A776,'Production Log'!$Y$508:$Y$1322,0)),)</f>
        <v/>
      </c>
      <c r="D776" s="0" t="n"/>
    </row>
    <row r="777">
      <c r="A777" s="6" t="s">
        <v>2251</v>
      </c>
      <c r="B777" s="0">
        <f>IFERROR(INDEX('Production Log'!$A$508:$A$1322,MATCH(A777,'Production Log'!$Y$508:$Y$1322,0)),)</f>
        <v/>
      </c>
      <c r="D777" s="0" t="n"/>
    </row>
    <row r="778">
      <c r="A778" s="6" t="s">
        <v>2252</v>
      </c>
      <c r="B778" s="0">
        <f>IFERROR(INDEX('Production Log'!$A$508:$A$1322,MATCH(A778,'Production Log'!$Y$508:$Y$1322,0)),)</f>
        <v/>
      </c>
      <c r="D778" s="0" t="n"/>
    </row>
    <row r="779">
      <c r="A779" s="6" t="s">
        <v>2253</v>
      </c>
      <c r="B779" s="0">
        <f>IFERROR(INDEX('Production Log'!$A$508:$A$1322,MATCH(A779,'Production Log'!$Y$508:$Y$1322,0)),)</f>
        <v/>
      </c>
      <c r="D779" s="0" t="n"/>
    </row>
    <row r="780">
      <c r="A780" s="6" t="s">
        <v>2254</v>
      </c>
      <c r="B780" s="0">
        <f>IFERROR(INDEX('Production Log'!$A$508:$A$1322,MATCH(A780,'Production Log'!$Y$508:$Y$1322,0)),)</f>
        <v/>
      </c>
      <c r="D780" s="0" t="n"/>
      <c r="J780" s="0" t="n"/>
    </row>
    <row r="781">
      <c r="A781" s="6" t="s">
        <v>2255</v>
      </c>
      <c r="B781" s="0">
        <f>IFERROR(INDEX('Production Log'!$A$508:$A$1322,MATCH(A781,'Production Log'!$Y$508:$Y$1322,0)),)</f>
        <v/>
      </c>
      <c r="D781" s="0" t="n"/>
      <c r="J781" s="0" t="n"/>
    </row>
    <row r="782">
      <c r="A782" s="6" t="s">
        <v>2256</v>
      </c>
      <c r="B782" s="0">
        <f>IFERROR(INDEX('Production Log'!$A$508:$A$1322,MATCH(A782,'Production Log'!$Y$508:$Y$1322,0)),)</f>
        <v/>
      </c>
      <c r="D782" s="0" t="n"/>
      <c r="J782" s="0" t="n"/>
    </row>
    <row r="783">
      <c r="A783" s="6" t="s">
        <v>2257</v>
      </c>
      <c r="B783" s="0">
        <f>IFERROR(INDEX('Production Log'!$A$508:$A$1322,MATCH(A783,'Production Log'!$Y$508:$Y$1322,0)),)</f>
        <v/>
      </c>
      <c r="D783" s="0" t="n"/>
      <c r="J783" s="0" t="n"/>
    </row>
    <row r="784">
      <c r="A784" s="6" t="s">
        <v>2258</v>
      </c>
      <c r="B784" s="0">
        <f>IFERROR(INDEX('Production Log'!$A$508:$A$1322,MATCH(A784,'Production Log'!$Y$508:$Y$1322,0)),)</f>
        <v/>
      </c>
      <c r="D784" s="0" t="n"/>
      <c r="J784" s="0" t="n"/>
    </row>
    <row r="785">
      <c r="A785" s="6" t="s">
        <v>2259</v>
      </c>
      <c r="B785" s="0">
        <f>IFERROR(INDEX('Production Log'!$A$508:$A$1322,MATCH(A785,'Production Log'!$Y$508:$Y$1322,0)),)</f>
        <v/>
      </c>
      <c r="D785" s="0" t="n"/>
      <c r="J785" s="0" t="n"/>
    </row>
    <row r="786">
      <c r="A786" s="6" t="s">
        <v>2260</v>
      </c>
      <c r="B786" s="0">
        <f>IFERROR(INDEX('Production Log'!$A$508:$A$1322,MATCH(A786,'Production Log'!$Y$508:$Y$1322,0)),)</f>
        <v/>
      </c>
      <c r="D786" s="0" t="n"/>
      <c r="J786" s="0" t="n"/>
    </row>
    <row r="787">
      <c r="A787" s="6" t="s">
        <v>2261</v>
      </c>
      <c r="B787" s="0">
        <f>IFERROR(INDEX('Production Log'!$A$508:$A$1322,MATCH(A787,'Production Log'!$Y$508:$Y$1322,0)),)</f>
        <v/>
      </c>
      <c r="D787" s="0" t="n"/>
    </row>
    <row r="788">
      <c r="A788" s="6" t="s">
        <v>2262</v>
      </c>
      <c r="B788" s="0">
        <f>IFERROR(INDEX('Production Log'!$A$508:$A$1322,MATCH(A788,'Production Log'!$Y$508:$Y$1322,0)),)</f>
        <v/>
      </c>
      <c r="D788" s="0" t="n"/>
    </row>
    <row r="789">
      <c r="A789" s="6" t="s">
        <v>2263</v>
      </c>
      <c r="B789" s="0">
        <f>IFERROR(INDEX('Production Log'!$A$508:$A$1322,MATCH(A789,'Production Log'!$Y$508:$Y$1322,0)),)</f>
        <v/>
      </c>
      <c r="D789" s="0" t="n"/>
      <c r="J789" s="0" t="n"/>
    </row>
    <row r="790">
      <c r="A790" s="6" t="s">
        <v>2264</v>
      </c>
      <c r="B790" s="0">
        <f>IFERROR(INDEX('Production Log'!$A$508:$A$1322,MATCH(A790,'Production Log'!$Y$508:$Y$1322,0)),)</f>
        <v/>
      </c>
      <c r="D790" s="0" t="n"/>
      <c r="J790" s="0" t="n"/>
    </row>
    <row r="791">
      <c r="A791" s="6" t="s">
        <v>2265</v>
      </c>
      <c r="B791" s="0">
        <f>IFERROR(INDEX('Production Log'!$A$508:$A$1322,MATCH(A791,'Production Log'!$Y$508:$Y$1322,0)),)</f>
        <v/>
      </c>
      <c r="D791" s="0" t="n"/>
      <c r="J791" s="0" t="n"/>
    </row>
    <row r="792">
      <c r="A792" s="6" t="s">
        <v>2266</v>
      </c>
      <c r="B792" s="0">
        <f>IFERROR(INDEX('Production Log'!$A$508:$A$1322,MATCH(A792,'Production Log'!$Y$508:$Y$1322,0)),)</f>
        <v/>
      </c>
      <c r="D792" s="0" t="n"/>
      <c r="J792" s="0" t="n"/>
    </row>
    <row r="793">
      <c r="A793" s="6" t="s">
        <v>2267</v>
      </c>
      <c r="B793" s="0">
        <f>IFERROR(INDEX('Production Log'!$A$508:$A$1322,MATCH(A793,'Production Log'!$Y$508:$Y$1322,0)),)</f>
        <v/>
      </c>
      <c r="D793" s="0" t="n"/>
      <c r="J793" s="0" t="n"/>
    </row>
    <row r="794">
      <c r="A794" s="6" t="s">
        <v>2268</v>
      </c>
      <c r="B794" s="0">
        <f>IFERROR(INDEX('Production Log'!$A$508:$A$1322,MATCH(A794,'Production Log'!$Y$508:$Y$1322,0)),)</f>
        <v/>
      </c>
      <c r="D794" s="0" t="n"/>
    </row>
    <row r="795">
      <c r="A795" s="6" t="s">
        <v>2269</v>
      </c>
      <c r="B795" s="0">
        <f>IFERROR(INDEX('Production Log'!$A$508:$A$1322,MATCH(A795,'Production Log'!$Y$508:$Y$1322,0)),)</f>
        <v/>
      </c>
      <c r="D795" s="0" t="n"/>
    </row>
    <row r="796">
      <c r="A796" s="6" t="s">
        <v>2270</v>
      </c>
      <c r="B796" s="0">
        <f>IFERROR(INDEX('Production Log'!$A$508:$A$1322,MATCH(A796,'Production Log'!$Y$508:$Y$1322,0)),)</f>
        <v/>
      </c>
      <c r="D796" s="0" t="n"/>
    </row>
    <row r="797">
      <c r="A797" s="6" t="s">
        <v>2271</v>
      </c>
      <c r="B797" s="0">
        <f>IFERROR(INDEX('Production Log'!$A$508:$A$1322,MATCH(A797,'Production Log'!$Y$508:$Y$1322,0)),)</f>
        <v/>
      </c>
      <c r="D797" s="0" t="n"/>
    </row>
    <row r="798">
      <c r="A798" s="6" t="s">
        <v>2272</v>
      </c>
      <c r="B798" s="0">
        <f>IFERROR(INDEX('Production Log'!$A$508:$A$1322,MATCH(A798,'Production Log'!$Y$508:$Y$1322,0)),)</f>
        <v/>
      </c>
      <c r="D798" s="0" t="n"/>
    </row>
    <row r="799">
      <c r="A799" s="6" t="s">
        <v>2273</v>
      </c>
      <c r="B799" s="0">
        <f>IFERROR(INDEX('Production Log'!$A$508:$A$1322,MATCH(A799,'Production Log'!$Y$508:$Y$1322,0)),)</f>
        <v/>
      </c>
      <c r="D799" s="0" t="n"/>
    </row>
    <row r="800">
      <c r="A800" s="6" t="s">
        <v>2274</v>
      </c>
      <c r="B800" s="0" t="n"/>
      <c r="D800" s="0" t="n"/>
    </row>
    <row r="801">
      <c r="A801" s="6" t="s">
        <v>2275</v>
      </c>
      <c r="B801" s="0">
        <f>IFERROR(INDEX('Production Log'!$A$508:$A$1322,MATCH(A801,'Production Log'!$Y$508:$Y$1322,0)),)</f>
        <v/>
      </c>
      <c r="D801" s="0" t="n"/>
    </row>
    <row r="802">
      <c r="A802" s="6" t="s">
        <v>2276</v>
      </c>
      <c r="B802" s="0">
        <f>IFERROR(INDEX('Production Log'!$A$508:$A$1322,MATCH(A802,'Production Log'!$Y$508:$Y$1322,0)),)</f>
        <v/>
      </c>
      <c r="D802" s="0" t="n"/>
    </row>
    <row r="803">
      <c r="A803" s="6" t="s">
        <v>2277</v>
      </c>
      <c r="B803" s="0">
        <f>IFERROR(INDEX('Production Log'!$A$508:$A$1322,MATCH(A803,'Production Log'!$Y$508:$Y$1322,0)),)</f>
        <v/>
      </c>
      <c r="D803" s="0" t="n"/>
    </row>
    <row r="804">
      <c r="A804" s="6" t="s">
        <v>2278</v>
      </c>
      <c r="B804" s="0">
        <f>IFERROR(INDEX('Production Log'!$A$508:$A$1322,MATCH(A804,'Production Log'!$Y$508:$Y$1322,0)),)</f>
        <v/>
      </c>
      <c r="D804" s="0" t="n"/>
    </row>
    <row r="805">
      <c r="A805" s="6" t="s">
        <v>2279</v>
      </c>
      <c r="B805" s="0">
        <f>IFERROR(INDEX('Production Log'!$A$508:$A$1322,MATCH(A805,'Production Log'!$Y$508:$Y$1322,0)),)</f>
        <v/>
      </c>
      <c r="D805" s="0" t="n"/>
    </row>
    <row r="806">
      <c r="A806" s="6" t="s">
        <v>2280</v>
      </c>
      <c r="B806" s="0">
        <f>IFERROR(INDEX('Production Log'!$A$508:$A$1322,MATCH(A806,'Production Log'!$Y$508:$Y$1322,0)),)</f>
        <v/>
      </c>
      <c r="D806" s="0" t="n"/>
    </row>
    <row r="807">
      <c r="A807" s="6" t="s">
        <v>2281</v>
      </c>
      <c r="B807" s="0">
        <f>IFERROR(INDEX('Production Log'!$A$508:$A$1322,MATCH(A807,'Production Log'!$Y$508:$Y$1322,0)),)</f>
        <v/>
      </c>
      <c r="D807" s="0" t="n"/>
    </row>
    <row r="808">
      <c r="A808" s="6" t="s">
        <v>2282</v>
      </c>
      <c r="B808" s="0">
        <f>IFERROR(INDEX('Production Log'!$A$508:$A$1322,MATCH(A808,'Production Log'!$Y$508:$Y$1322,0)),)</f>
        <v/>
      </c>
      <c r="D808" s="0" t="n"/>
    </row>
    <row r="809">
      <c r="A809" s="6" t="s">
        <v>2283</v>
      </c>
      <c r="B809" s="0">
        <f>IFERROR(INDEX('Production Log'!$A$508:$A$1322,MATCH(A809,'Production Log'!$Y$508:$Y$1322,0)),)</f>
        <v/>
      </c>
      <c r="D809" s="0" t="n"/>
    </row>
    <row r="810">
      <c r="A810" s="6" t="s">
        <v>2284</v>
      </c>
      <c r="B810" s="0">
        <f>IFERROR(INDEX('Production Log'!$A$508:$A$1322,MATCH(A810,'Production Log'!$Y$508:$Y$1322,0)),)</f>
        <v/>
      </c>
      <c r="D810" s="0" t="n"/>
    </row>
    <row r="811">
      <c r="A811" s="6" t="s">
        <v>2285</v>
      </c>
      <c r="B811" s="0">
        <f>IFERROR(INDEX('Production Log'!$A$508:$A$1322,MATCH(A811,'Production Log'!$Y$508:$Y$1322,0)),)</f>
        <v/>
      </c>
      <c r="D811" s="0" t="n"/>
    </row>
    <row r="812">
      <c r="A812" s="6" t="s">
        <v>2286</v>
      </c>
      <c r="B812" s="0">
        <f>IFERROR(INDEX('Production Log'!$A$508:$A$1322,MATCH(A812,'Production Log'!$Y$508:$Y$1322,0)),)</f>
        <v/>
      </c>
      <c r="D812" s="0" t="n"/>
    </row>
    <row r="813">
      <c r="A813" s="6" t="s">
        <v>2287</v>
      </c>
      <c r="B813" s="0">
        <f>IFERROR(INDEX('Production Log'!$A$508:$A$1322,MATCH(A813,'Production Log'!$Y$508:$Y$1322,0)),)</f>
        <v/>
      </c>
      <c r="D813" s="0" t="n"/>
    </row>
    <row r="814">
      <c r="A814" s="6" t="s">
        <v>2288</v>
      </c>
      <c r="B814" s="0">
        <f>IFERROR(INDEX('Production Log'!$A$508:$A$1322,MATCH(A814,'Production Log'!$Y$508:$Y$1322,0)),)</f>
        <v/>
      </c>
      <c r="D814" s="0" t="n"/>
    </row>
    <row r="815">
      <c r="A815" s="6" t="s">
        <v>2289</v>
      </c>
      <c r="B815" s="0">
        <f>IFERROR(INDEX('Production Log'!$A$508:$A$1322,MATCH(A815,'Production Log'!$Y$508:$Y$1322,0)),)</f>
        <v/>
      </c>
      <c r="D815" s="0" t="n"/>
      <c r="J815" s="0" t="n"/>
    </row>
    <row r="816">
      <c r="A816" s="6" t="s">
        <v>2290</v>
      </c>
      <c r="B816" s="0">
        <f>IFERROR(INDEX('Production Log'!$A$508:$A$1322,MATCH(A816,'Production Log'!$Y$508:$Y$1322,0)),)</f>
        <v/>
      </c>
      <c r="D816" s="0" t="n"/>
    </row>
    <row r="817">
      <c r="A817" s="6" t="s">
        <v>2291</v>
      </c>
      <c r="B817" s="0">
        <f>IFERROR(INDEX('Production Log'!$A$508:$A$1322,MATCH(A817,'Production Log'!$Y$508:$Y$1322,0)),)</f>
        <v/>
      </c>
      <c r="D817" s="0" t="n"/>
    </row>
    <row r="818">
      <c r="A818" s="6" t="s">
        <v>2292</v>
      </c>
      <c r="B818" s="0">
        <f>IFERROR(INDEX('Production Log'!$A$508:$A$1322,MATCH(A818,'Production Log'!$Y$508:$Y$1322,0)),)</f>
        <v/>
      </c>
      <c r="D818" s="0" t="n"/>
    </row>
    <row r="819">
      <c r="A819" s="6" t="s">
        <v>2293</v>
      </c>
      <c r="B819" s="0">
        <f>IFERROR(INDEX('Production Log'!$A$508:$A$1322,MATCH(A819,'Production Log'!$Y$508:$Y$1322,0)),)</f>
        <v/>
      </c>
      <c r="D819" s="0" t="n"/>
    </row>
    <row r="820">
      <c r="A820" s="82" t="s">
        <v>2294</v>
      </c>
      <c r="B820" s="0">
        <f>IFERROR(INDEX('Production Log'!$A$508:$A$1322,MATCH(A820,'Production Log'!$Y$508:$Y$1322,0)),)</f>
        <v/>
      </c>
      <c r="D820" s="0" t="n"/>
      <c r="G820" s="0" t="s">
        <v>2295</v>
      </c>
    </row>
    <row r="821">
      <c r="A821" s="6" t="s">
        <v>2296</v>
      </c>
      <c r="B821" s="0">
        <f>IFERROR(INDEX('Production Log'!$A$508:$A$1322,MATCH(A821,'Production Log'!$Y$508:$Y$1322,0)),)</f>
        <v/>
      </c>
      <c r="D821" s="0" t="n"/>
      <c r="J821" s="0" t="n"/>
    </row>
    <row r="822">
      <c r="A822" s="6" t="s">
        <v>2297</v>
      </c>
      <c r="B822" s="0">
        <f>IFERROR(INDEX('Production Log'!$A$508:$A$1322,MATCH(A822,'Production Log'!$Y$508:$Y$1322,0)),)</f>
        <v/>
      </c>
    </row>
    <row r="823">
      <c r="A823" s="6" t="s">
        <v>2298</v>
      </c>
      <c r="B823" s="0">
        <f>IFERROR(INDEX('Production Log'!$A$508:$A$1322,MATCH(A823,'Production Log'!$Y$508:$Y$1322,0)),)</f>
        <v/>
      </c>
    </row>
    <row r="824">
      <c r="A824" s="6" t="s">
        <v>2299</v>
      </c>
      <c r="B824" s="0">
        <f>IFERROR(INDEX('Production Log'!$A$508:$A$1322,MATCH(A824,'Production Log'!$Y$508:$Y$1322,0)),)</f>
        <v/>
      </c>
    </row>
    <row r="825">
      <c r="A825" s="6" t="s">
        <v>2300</v>
      </c>
      <c r="B825" s="0">
        <f>IFERROR(INDEX('Production Log'!$A$508:$A$1322,MATCH(A825,'Production Log'!$Y$508:$Y$1322,0)),)</f>
        <v/>
      </c>
    </row>
    <row r="826">
      <c r="A826" s="6" t="s">
        <v>2301</v>
      </c>
      <c r="B826" s="0">
        <f>IFERROR(INDEX('Production Log'!$A$508:$A$1322,MATCH(A826,'Production Log'!$Y$508:$Y$1322,0)),)</f>
        <v/>
      </c>
    </row>
    <row r="827">
      <c r="A827" s="6" t="s">
        <v>2302</v>
      </c>
      <c r="B827" s="0">
        <f>IFERROR(INDEX('Production Log'!$A$508:$A$1322,MATCH(A827,'Production Log'!$Y$508:$Y$1322,0)),)</f>
        <v/>
      </c>
    </row>
    <row r="828">
      <c r="A828" s="6" t="s">
        <v>2303</v>
      </c>
      <c r="B828" s="0">
        <f>IFERROR(INDEX('Production Log'!$A$508:$A$1322,MATCH(A828,'Production Log'!$Y$508:$Y$1322,0)),)</f>
        <v/>
      </c>
    </row>
    <row r="829">
      <c r="A829" s="6" t="s">
        <v>2304</v>
      </c>
      <c r="B829" s="0">
        <f>IFERROR(INDEX('Production Log'!$A$508:$A$1322,MATCH(A829,'Production Log'!$Y$508:$Y$1322,0)),)</f>
        <v/>
      </c>
    </row>
    <row r="830">
      <c r="A830" s="6" t="s">
        <v>2305</v>
      </c>
      <c r="B830" s="0">
        <f>IFERROR(INDEX('Production Log'!$A$508:$A$1322,MATCH(A830,'Production Log'!$Y$508:$Y$1322,0)),)</f>
        <v/>
      </c>
    </row>
    <row r="831">
      <c r="A831" s="6" t="s">
        <v>2306</v>
      </c>
      <c r="B831" s="0">
        <f>IFERROR(INDEX('Production Log'!$A$508:$A$1322,MATCH(A831,'Production Log'!$Y$508:$Y$1322,0)),)</f>
        <v/>
      </c>
    </row>
    <row r="832">
      <c r="A832" s="6" t="s">
        <v>2307</v>
      </c>
      <c r="B832" s="0">
        <f>IFERROR(INDEX('Production Log'!$A$508:$A$1322,MATCH(A832,'Production Log'!$Y$508:$Y$1322,0)),)</f>
        <v/>
      </c>
    </row>
    <row r="833">
      <c r="A833" s="6" t="s">
        <v>2308</v>
      </c>
      <c r="B833" s="0">
        <f>IFERROR(INDEX('Production Log'!$A$508:$A$1322,MATCH(A833,'Production Log'!$Y$508:$Y$1322,0)),)</f>
        <v/>
      </c>
    </row>
    <row r="834">
      <c r="A834" s="6" t="s">
        <v>2309</v>
      </c>
      <c r="B834" s="0">
        <f>IFERROR(INDEX('Production Log'!$A$508:$A$1322,MATCH(A834,'Production Log'!$Y$508:$Y$1322,0)),)</f>
        <v/>
      </c>
    </row>
    <row r="835">
      <c r="A835" s="6" t="s">
        <v>2310</v>
      </c>
      <c r="B835" s="0">
        <f>IFERROR(INDEX('Production Log'!$A$508:$A$1322,MATCH(A835,'Production Log'!$Y$508:$Y$1322,0)),)</f>
        <v/>
      </c>
    </row>
    <row r="836">
      <c r="A836" s="6" t="s">
        <v>2311</v>
      </c>
      <c r="B836" s="0">
        <f>IFERROR(INDEX('Production Log'!$A$508:$A$1322,MATCH(A836,'Production Log'!$Y$508:$Y$1322,0)),)</f>
        <v/>
      </c>
    </row>
    <row r="837">
      <c r="A837" s="6" t="s">
        <v>2312</v>
      </c>
      <c r="B837" s="0">
        <f>IFERROR(INDEX('Production Log'!$A$508:$A$1322,MATCH(A837,'Production Log'!$Y$508:$Y$1322,0)),)</f>
        <v/>
      </c>
    </row>
    <row r="838">
      <c r="A838" s="6" t="s">
        <v>2313</v>
      </c>
      <c r="B838" s="0">
        <f>IFERROR(INDEX('Production Log'!$A$508:$A$1322,MATCH(A838,'Production Log'!$Y$508:$Y$1322,0)),)</f>
        <v/>
      </c>
    </row>
    <row r="839">
      <c r="A839" s="6" t="s">
        <v>2314</v>
      </c>
      <c r="B839" s="0">
        <f>IFERROR(INDEX('Production Log'!$A$508:$A$1322,MATCH(A839,'Production Log'!$Y$508:$Y$1322,0)),)</f>
        <v/>
      </c>
    </row>
    <row r="840">
      <c r="A840" s="6" t="s">
        <v>2315</v>
      </c>
      <c r="B840" s="0">
        <f>IFERROR(INDEX('Production Log'!$A$508:$A$1322,MATCH(A840,'Production Log'!$Y$508:$Y$1322,0)),)</f>
        <v/>
      </c>
    </row>
    <row r="841">
      <c r="A841" s="6" t="s">
        <v>2316</v>
      </c>
      <c r="B841" s="0">
        <f>IFERROR(INDEX('Production Log'!$A$508:$A$1322,MATCH(A841,'Production Log'!$Y$508:$Y$1322,0)),)</f>
        <v/>
      </c>
    </row>
    <row r="842">
      <c r="A842" s="6" t="s">
        <v>2317</v>
      </c>
      <c r="B842" s="0">
        <f>IFERROR(INDEX('Production Log'!$A$508:$A$1322,MATCH(A842,'Production Log'!$Y$508:$Y$1322,0)),)</f>
        <v/>
      </c>
    </row>
    <row r="843">
      <c r="A843" s="6" t="s">
        <v>2318</v>
      </c>
      <c r="B843" s="0">
        <f>IFERROR(INDEX('Production Log'!$A$508:$A$1322,MATCH(A843,'Production Log'!$Y$508:$Y$1322,0)),)</f>
        <v/>
      </c>
    </row>
    <row r="844">
      <c r="A844" s="6" t="s">
        <v>2319</v>
      </c>
      <c r="B844" s="0">
        <f>IFERROR(INDEX('Production Log'!$A$508:$A$1322,MATCH(A844,'Production Log'!$Y$508:$Y$1322,0)),)</f>
        <v/>
      </c>
    </row>
    <row r="845">
      <c r="A845" s="6" t="s">
        <v>2320</v>
      </c>
      <c r="B845" s="0">
        <f>IFERROR(INDEX('Production Log'!$A$508:$A$1322,MATCH(A845,'Production Log'!$Y$508:$Y$1322,0)),)</f>
        <v/>
      </c>
    </row>
    <row r="846">
      <c r="A846" s="6" t="s">
        <v>2321</v>
      </c>
      <c r="B846" s="0">
        <f>IFERROR(INDEX('Production Log'!$A$508:$A$1322,MATCH(A846,'Production Log'!$Y$508:$Y$1322,0)),)</f>
        <v/>
      </c>
    </row>
    <row r="847">
      <c r="A847" s="6" t="s">
        <v>2322</v>
      </c>
      <c r="B847" s="0">
        <f>IFERROR(INDEX('Production Log'!$A$508:$A$1322,MATCH(A847,'Production Log'!$Y$508:$Y$1322,0)),)</f>
        <v/>
      </c>
    </row>
    <row r="848">
      <c r="A848" s="6" t="s">
        <v>2323</v>
      </c>
      <c r="B848" s="0">
        <f>IFERROR(INDEX('Production Log'!$A$508:$A$1322,MATCH(A848,'Production Log'!$Y$508:$Y$1322,0)),)</f>
        <v/>
      </c>
    </row>
    <row r="849">
      <c r="A849" s="6" t="s">
        <v>2324</v>
      </c>
      <c r="B849" s="0">
        <f>IFERROR(INDEX('Production Log'!$A$508:$A$1322,MATCH(A849,'Production Log'!$Y$508:$Y$1322,0)),)</f>
        <v/>
      </c>
    </row>
    <row r="850">
      <c r="A850" s="6" t="s">
        <v>2325</v>
      </c>
      <c r="B850" s="0">
        <f>IFERROR(INDEX('Production Log'!$A$508:$A$1322,MATCH(A850,'Production Log'!$Y$508:$Y$1322,0)),)</f>
        <v/>
      </c>
    </row>
    <row r="851">
      <c r="A851" s="6" t="s">
        <v>2326</v>
      </c>
      <c r="B851" s="0">
        <f>IFERROR(INDEX('Production Log'!$A$508:$A$1322,MATCH(A851,'Production Log'!$Y$508:$Y$1322,0)),)</f>
        <v/>
      </c>
    </row>
    <row r="852">
      <c r="A852" s="0" t="s">
        <v>2327</v>
      </c>
      <c r="B852" s="0">
        <f>IFERROR(INDEX('Production Log'!$A$508:$A$1322,MATCH(A852,'Production Log'!$Y$508:$Y$1322,0)),)</f>
        <v/>
      </c>
    </row>
    <row r="853">
      <c r="A853" s="0" t="s">
        <v>2328</v>
      </c>
      <c r="B853" s="0">
        <f>IFERROR(INDEX('Production Log'!$A$508:$A$1322,MATCH(A853,'Production Log'!$Y$508:$Y$1322,0)),)</f>
        <v/>
      </c>
    </row>
    <row r="854">
      <c r="A854" s="0" t="s">
        <v>2329</v>
      </c>
      <c r="B854" s="0">
        <f>IFERROR(INDEX('Production Log'!$A$508:$A$1322,MATCH(A854,'Production Log'!$Y$508:$Y$1322,0)),)</f>
        <v/>
      </c>
    </row>
    <row r="855">
      <c r="A855" s="0" t="s">
        <v>2330</v>
      </c>
      <c r="B855" s="0">
        <f>IFERROR(INDEX('Production Log'!$A$508:$A$1322,MATCH(A855,'Production Log'!$Y$508:$Y$1322,0)),)</f>
        <v/>
      </c>
    </row>
    <row r="856">
      <c r="A856" s="0" t="s">
        <v>2331</v>
      </c>
      <c r="B856" s="0">
        <f>IFERROR(INDEX('Production Log'!$A$508:$A$1322,MATCH(A856,'Production Log'!$Y$508:$Y$1322,0)),)</f>
        <v/>
      </c>
    </row>
    <row r="857">
      <c r="A857" s="0" t="s">
        <v>2332</v>
      </c>
      <c r="B857" s="0">
        <f>IFERROR(INDEX('Production Log'!$A$508:$A$1322,MATCH(A857,'Production Log'!$Y$508:$Y$1322,0)),)</f>
        <v/>
      </c>
    </row>
    <row r="858">
      <c r="A858" s="0" t="s">
        <v>2333</v>
      </c>
      <c r="B858" s="0">
        <f>IFERROR(INDEX('Production Log'!$A$508:$A$1322,MATCH(A858,'Production Log'!$Y$508:$Y$1322,0)),)</f>
        <v/>
      </c>
    </row>
    <row r="859">
      <c r="A859" s="0" t="s">
        <v>2334</v>
      </c>
      <c r="B859" s="0">
        <f>IFERROR(INDEX('Production Log'!$A$508:$A$1322,MATCH(A859,'Production Log'!$Y$508:$Y$1322,0)),)</f>
        <v/>
      </c>
    </row>
    <row r="860">
      <c r="A860" s="0" t="s">
        <v>2335</v>
      </c>
      <c r="B860" s="0">
        <f>IFERROR(INDEX('Production Log'!$A$508:$A$1322,MATCH(A860,'Production Log'!$Y$508:$Y$1322,0)),)</f>
        <v/>
      </c>
    </row>
    <row r="861">
      <c r="A861" s="0" t="s">
        <v>2336</v>
      </c>
      <c r="B861" s="0">
        <f>IFERROR(INDEX('Production Log'!$A$508:$A$1322,MATCH(A861,'Production Log'!$Y$508:$Y$1322,0)),)</f>
        <v/>
      </c>
    </row>
    <row r="862">
      <c r="A862" s="0" t="s">
        <v>2337</v>
      </c>
      <c r="B862" s="0">
        <f>IFERROR(INDEX('Production Log'!$A$508:$A$1322,MATCH(A862,'Production Log'!$Y$508:$Y$1322,0)),)</f>
        <v/>
      </c>
    </row>
    <row r="863">
      <c r="A863" s="0" t="s">
        <v>2338</v>
      </c>
      <c r="B863" s="0">
        <f>IFERROR(INDEX('Production Log'!$A$508:$A$1322,MATCH(A863,'Production Log'!$Y$508:$Y$1322,0)),)</f>
        <v/>
      </c>
    </row>
    <row r="864">
      <c r="A864" s="0" t="s">
        <v>2339</v>
      </c>
      <c r="B864" s="0">
        <f>IFERROR(INDEX('Production Log'!$A$508:$A$1322,MATCH(A864,'Production Log'!$Y$508:$Y$1322,0)),)</f>
        <v/>
      </c>
    </row>
    <row r="865">
      <c r="A865" s="0" t="s">
        <v>2340</v>
      </c>
      <c r="B865" s="0">
        <f>IFERROR(INDEX('Production Log'!$A$508:$A$1322,MATCH(A865,'Production Log'!$Y$508:$Y$1322,0)),)</f>
        <v/>
      </c>
    </row>
    <row r="866">
      <c r="A866" s="0" t="s">
        <v>2341</v>
      </c>
      <c r="B866" s="0">
        <f>IFERROR(INDEX('Production Log'!$A$508:$A$1322,MATCH(A866,'Production Log'!$Y$508:$Y$1322,0)),)</f>
        <v/>
      </c>
    </row>
    <row r="867">
      <c r="A867" s="0" t="s">
        <v>2342</v>
      </c>
      <c r="B867" s="0">
        <f>IFERROR(INDEX('Production Log'!$A$508:$A$1322,MATCH(A867,'Production Log'!$Y$508:$Y$1322,0)),)</f>
        <v/>
      </c>
    </row>
    <row r="868">
      <c r="A868" s="0" t="s">
        <v>2343</v>
      </c>
      <c r="B868" s="0">
        <f>IFERROR(INDEX('Production Log'!$A$508:$A$1322,MATCH(A868,'Production Log'!$Y$508:$Y$1322,0)),)</f>
        <v/>
      </c>
    </row>
    <row r="869">
      <c r="A869" s="0" t="s">
        <v>2344</v>
      </c>
      <c r="B869" s="0">
        <f>IFERROR(INDEX('Production Log'!$A$508:$A$1322,MATCH(A869,'Production Log'!$Y$508:$Y$1322,0)),)</f>
        <v/>
      </c>
    </row>
    <row r="870">
      <c r="A870" s="0" t="s">
        <v>2345</v>
      </c>
      <c r="B870" s="0">
        <f>IFERROR(INDEX('Production Log'!$A$508:$A$1322,MATCH(A870,'Production Log'!$Y$508:$Y$1322,0)),)</f>
        <v/>
      </c>
    </row>
    <row r="871">
      <c r="A871" s="0" t="s">
        <v>2346</v>
      </c>
      <c r="B871" s="0">
        <f>IFERROR(INDEX('Production Log'!$A$508:$A$1322,MATCH(A871,'Production Log'!$Y$508:$Y$1322,0)),)</f>
        <v/>
      </c>
    </row>
    <row r="872">
      <c r="A872" s="0" t="s">
        <v>2347</v>
      </c>
      <c r="B872" s="0">
        <f>IFERROR(INDEX('Production Log'!$A$508:$A$1322,MATCH(#REF!,'Production Log'!$Y$508:$Y$1322,0)),)</f>
        <v/>
      </c>
    </row>
    <row r="873">
      <c r="A873" s="0" t="s">
        <v>2348</v>
      </c>
      <c r="B873" s="0">
        <f>IFERROR(INDEX('Production Log'!$A$508:$A$1322,MATCH(#REF!,'Production Log'!$Y$508:$Y$1322,0)),)</f>
        <v/>
      </c>
    </row>
    <row r="874">
      <c r="A874" s="0" t="s">
        <v>2349</v>
      </c>
      <c r="B874" s="0">
        <f>IFERROR(INDEX('Production Log'!$A$508:$A$1322,MATCH(#REF!,'Production Log'!$Y$508:$Y$1322,0)),)</f>
        <v/>
      </c>
    </row>
    <row r="875">
      <c r="A875" s="0" t="s">
        <v>2350</v>
      </c>
      <c r="B875" s="0">
        <f>IFERROR(INDEX('Production Log'!$A$508:$A$1322,MATCH(#REF!,'Production Log'!$Y$508:$Y$1322,0)),)</f>
        <v/>
      </c>
    </row>
    <row r="876">
      <c r="A876" s="0" t="s">
        <v>2351</v>
      </c>
      <c r="B876" s="0">
        <f>IFERROR(INDEX('Production Log'!$A$508:$A$1322,MATCH(#REF!,'Production Log'!$Y$508:$Y$1322,0)),)</f>
        <v/>
      </c>
    </row>
    <row r="877">
      <c r="A877" s="0" t="s">
        <v>2352</v>
      </c>
      <c r="B877" s="0">
        <f>IFERROR(INDEX('Production Log'!$A$508:$A$1322,MATCH(#REF!,'Production Log'!$Y$508:$Y$1322,0)),)</f>
        <v/>
      </c>
    </row>
    <row r="878">
      <c r="A878" s="0" t="s">
        <v>2353</v>
      </c>
      <c r="B878" s="0">
        <f>IFERROR(INDEX('Production Log'!$A$508:$A$1322,MATCH(#REF!,'Production Log'!$Y$508:$Y$1322,0)),)</f>
        <v/>
      </c>
    </row>
    <row r="879">
      <c r="A879" s="0" t="s">
        <v>2354</v>
      </c>
      <c r="B879" s="0">
        <f>IFERROR(INDEX('Production Log'!$A$508:$A$1322,MATCH(#REF!,'Production Log'!$Y$508:$Y$1322,0)),)</f>
        <v/>
      </c>
    </row>
    <row r="880">
      <c r="A880" s="0" t="s">
        <v>2355</v>
      </c>
      <c r="B880" s="0">
        <f>IFERROR(INDEX('Production Log'!$A$508:$A$1322,MATCH(#REF!,'Production Log'!$Y$508:$Y$1322,0)),)</f>
        <v/>
      </c>
    </row>
    <row r="881">
      <c r="A881" s="0" t="s">
        <v>2356</v>
      </c>
      <c r="B881" s="0">
        <f>IFERROR(INDEX('Production Log'!$A$508:$A$1322,MATCH(#REF!,'Production Log'!$Y$508:$Y$1322,0)),)</f>
        <v/>
      </c>
    </row>
    <row r="882">
      <c r="A882" s="0" t="s">
        <v>2357</v>
      </c>
      <c r="B882" s="0">
        <f>IFERROR(INDEX('Production Log'!$A$508:$A$1322,MATCH(#REF!,'Production Log'!$Y$508:$Y$1322,0)),)</f>
        <v/>
      </c>
    </row>
    <row r="883">
      <c r="A883" s="0" t="s">
        <v>2358</v>
      </c>
      <c r="B883" s="0">
        <f>IFERROR(INDEX('Production Log'!$A$508:$A$1322,MATCH(#REF!,'Production Log'!$Y$508:$Y$1322,0)),)</f>
        <v/>
      </c>
    </row>
    <row r="884">
      <c r="A884" s="0" t="s">
        <v>2359</v>
      </c>
      <c r="B884" s="0">
        <f>IFERROR(INDEX('Production Log'!$A$508:$A$1322,MATCH(#REF!,'Production Log'!$Y$508:$Y$1322,0)),)</f>
        <v/>
      </c>
    </row>
    <row r="885">
      <c r="A885" s="0" t="s">
        <v>2360</v>
      </c>
      <c r="B885" s="0">
        <f>IFERROR(INDEX('Production Log'!$A$508:$A$1322,MATCH(#REF!,'Production Log'!$Y$508:$Y$1322,0)),)</f>
        <v/>
      </c>
    </row>
    <row r="886">
      <c r="A886" s="0" t="s">
        <v>2361</v>
      </c>
      <c r="B886" s="0">
        <f>IFERROR(INDEX('Production Log'!$A$508:$A$1322,MATCH(#REF!,'Production Log'!$Y$508:$Y$1322,0)),)</f>
        <v/>
      </c>
    </row>
    <row r="887">
      <c r="A887" s="0" t="s">
        <v>2362</v>
      </c>
      <c r="B887" s="0">
        <f>IFERROR(INDEX('Production Log'!$A$508:$A$1322,MATCH(#REF!,'Production Log'!$Y$508:$Y$1322,0)),)</f>
        <v/>
      </c>
    </row>
    <row r="888">
      <c r="A888" s="0" t="s">
        <v>2363</v>
      </c>
      <c r="B888" s="0">
        <f>IFERROR(INDEX('Production Log'!$A$508:$A$1322,MATCH(#REF!,'Production Log'!$Y$508:$Y$1322,0)),)</f>
        <v/>
      </c>
    </row>
    <row r="889">
      <c r="A889" s="0" t="s">
        <v>2364</v>
      </c>
      <c r="B889" s="0">
        <f>IFERROR(INDEX('Production Log'!$A$508:$A$1322,MATCH(#REF!,'Production Log'!$Y$508:$Y$1322,0)),)</f>
        <v/>
      </c>
    </row>
    <row r="890">
      <c r="A890" s="0" t="s">
        <v>2365</v>
      </c>
      <c r="B890" s="0">
        <f>IFERROR(INDEX('Production Log'!$A$508:$A$1322,MATCH(#REF!,'Production Log'!$Y$508:$Y$1322,0)),)</f>
        <v/>
      </c>
    </row>
    <row r="891">
      <c r="A891" s="0" t="s">
        <v>2366</v>
      </c>
      <c r="B891" s="0">
        <f>IFERROR(INDEX('Production Log'!$A$508:$A$1322,MATCH(#REF!,'Production Log'!$Y$508:$Y$1322,0)),)</f>
        <v/>
      </c>
    </row>
    <row r="892">
      <c r="A892" s="0" t="s">
        <v>2367</v>
      </c>
      <c r="B892" s="0">
        <f>IFERROR(INDEX('Production Log'!$A$508:$A$1322,MATCH(#REF!,'Production Log'!$Y$508:$Y$1322,0)),)</f>
        <v/>
      </c>
    </row>
    <row r="893">
      <c r="A893" s="0" t="s">
        <v>2368</v>
      </c>
      <c r="B893" s="0">
        <f>IFERROR(INDEX('Production Log'!$A$508:$A$1322,MATCH(#REF!,'Production Log'!$Y$508:$Y$1322,0)),)</f>
        <v/>
      </c>
    </row>
    <row r="894">
      <c r="A894" s="0" t="s">
        <v>2369</v>
      </c>
      <c r="B894" s="0">
        <f>IFERROR(INDEX('Production Log'!$A$508:$A$1322,MATCH(#REF!,'Production Log'!$Y$508:$Y$1322,0)),)</f>
        <v/>
      </c>
    </row>
    <row r="895">
      <c r="A895" s="0" t="s">
        <v>2370</v>
      </c>
      <c r="B895" s="0">
        <f>IFERROR(INDEX('Production Log'!$A$508:$A$1322,MATCH(#REF!,'Production Log'!$Y$508:$Y$1322,0)),)</f>
        <v/>
      </c>
    </row>
    <row r="896">
      <c r="A896" s="0" t="s">
        <v>2371</v>
      </c>
      <c r="B896" s="0">
        <f>IFERROR(INDEX('Production Log'!$A$508:$A$1322,MATCH(#REF!,'Production Log'!$Y$508:$Y$1322,0)),)</f>
        <v/>
      </c>
    </row>
    <row r="897">
      <c r="A897" s="0" t="s">
        <v>2372</v>
      </c>
      <c r="B897" s="0">
        <f>IFERROR(INDEX('Production Log'!$A$508:$A$1322,MATCH(#REF!,'Production Log'!$Y$508:$Y$1322,0)),)</f>
        <v/>
      </c>
    </row>
    <row r="898">
      <c r="A898" s="0" t="s">
        <v>2373</v>
      </c>
      <c r="B898" s="0">
        <f>IFERROR(INDEX('Production Log'!$A$508:$A$1322,MATCH(#REF!,'Production Log'!$Y$508:$Y$1322,0)),)</f>
        <v/>
      </c>
    </row>
    <row r="899">
      <c r="A899" s="0" t="s">
        <v>2374</v>
      </c>
      <c r="B899" s="0">
        <f>IFERROR(INDEX('Production Log'!$A$508:$A$1322,MATCH(#REF!,'Production Log'!$Y$508:$Y$1322,0)),)</f>
        <v/>
      </c>
    </row>
    <row r="900">
      <c r="A900" s="0" t="s">
        <v>2375</v>
      </c>
      <c r="B900" s="0">
        <f>IFERROR(INDEX('Production Log'!$A$508:$A$1322,MATCH(#REF!,'Production Log'!$Y$508:$Y$1322,0)),)</f>
        <v/>
      </c>
    </row>
    <row r="901">
      <c r="A901" s="0" t="s">
        <v>2376</v>
      </c>
      <c r="B901" s="0">
        <f>IFERROR(INDEX('Production Log'!$A$508:$A$1322,MATCH(#REF!,'Production Log'!$Y$508:$Y$1322,0)),)</f>
        <v/>
      </c>
    </row>
    <row r="902">
      <c r="A902" s="0" t="s">
        <v>2377</v>
      </c>
      <c r="B902" s="0">
        <f>IFERROR(INDEX('Production Log'!$A$508:$A$1322,MATCH(#REF!,'Production Log'!$Y$508:$Y$1322,0)),)</f>
        <v/>
      </c>
    </row>
    <row r="903">
      <c r="A903" s="0" t="s">
        <v>2378</v>
      </c>
      <c r="B903" s="0">
        <f>IFERROR(INDEX('Production Log'!$A$508:$A$1322,MATCH(#REF!,'Production Log'!$Y$508:$Y$1322,0)),)</f>
        <v/>
      </c>
    </row>
    <row r="904">
      <c r="A904" s="0" t="s">
        <v>2379</v>
      </c>
      <c r="B904" s="0">
        <f>IFERROR(INDEX('Production Log'!$A$508:$A$1322,MATCH(#REF!,'Production Log'!$Y$508:$Y$1322,0)),)</f>
        <v/>
      </c>
    </row>
    <row r="905">
      <c r="A905" s="0" t="s">
        <v>2380</v>
      </c>
      <c r="B905" s="0">
        <f>IFERROR(INDEX('Production Log'!$A$508:$A$1322,MATCH(#REF!,'Production Log'!$Y$508:$Y$1322,0)),)</f>
        <v/>
      </c>
    </row>
    <row r="906">
      <c r="A906" s="0" t="s">
        <v>2381</v>
      </c>
      <c r="B906" s="0">
        <f>IFERROR(INDEX('Production Log'!$A$508:$A$1322,MATCH(#REF!,'Production Log'!$Y$508:$Y$1322,0)),)</f>
        <v/>
      </c>
    </row>
    <row r="907">
      <c r="A907" s="0" t="s">
        <v>2382</v>
      </c>
      <c r="B907" s="0">
        <f>IFERROR(INDEX('Production Log'!$A$508:$A$1322,MATCH(A897,'Production Log'!$Y$508:$Y$1322,0)),)</f>
        <v/>
      </c>
    </row>
    <row r="908">
      <c r="A908" s="0" t="s">
        <v>2383</v>
      </c>
      <c r="B908" s="0">
        <f>IFERROR(INDEX('Production Log'!$A$508:$A$1322,MATCH(A898,'Production Log'!$Y$508:$Y$1322,0)),)</f>
        <v/>
      </c>
    </row>
    <row r="909">
      <c r="A909" s="0" t="s">
        <v>2384</v>
      </c>
      <c r="B909" s="0">
        <f>IFERROR(INDEX('Production Log'!$A$508:$A$1322,MATCH(A899,'Production Log'!$Y$508:$Y$1322,0)),)</f>
        <v/>
      </c>
    </row>
    <row r="910">
      <c r="A910" s="0" t="s">
        <v>2385</v>
      </c>
      <c r="B910" s="0">
        <f>IFERROR(INDEX('Production Log'!$A$508:$A$1322,MATCH(A900,'Production Log'!$Y$508:$Y$1322,0)),)</f>
        <v/>
      </c>
    </row>
    <row r="911">
      <c r="A911" s="0" t="s">
        <v>2386</v>
      </c>
      <c r="B911" s="0">
        <f>IFERROR(INDEX('Production Log'!$A$508:$A$1322,MATCH(A901,'Production Log'!$Y$508:$Y$1322,0)),)</f>
        <v/>
      </c>
    </row>
    <row r="912">
      <c r="A912" s="0" t="s">
        <v>2387</v>
      </c>
      <c r="B912" s="0">
        <f>IFERROR(INDEX('Production Log'!$A$508:$A$1322,MATCH(A902,'Production Log'!$Y$508:$Y$1322,0)),)</f>
        <v/>
      </c>
    </row>
    <row r="913">
      <c r="A913" s="0" t="s">
        <v>2388</v>
      </c>
      <c r="B913" s="0">
        <f>IFERROR(INDEX('Production Log'!$A$508:$A$1322,MATCH(A903,'Production Log'!$Y$508:$Y$1322,0)),)</f>
        <v/>
      </c>
    </row>
    <row r="914">
      <c r="A914" s="0" t="s">
        <v>2389</v>
      </c>
      <c r="B914" s="0">
        <f>IFERROR(INDEX('Production Log'!$A$508:$A$1322,MATCH(A904,'Production Log'!$Y$508:$Y$1322,0)),)</f>
        <v/>
      </c>
    </row>
    <row r="915">
      <c r="A915" s="0" t="s">
        <v>2390</v>
      </c>
      <c r="B915" s="0">
        <f>IFERROR(INDEX('Production Log'!$A$508:$A$1322,MATCH(A905,'Production Log'!$Y$508:$Y$1322,0)),)</f>
        <v/>
      </c>
    </row>
    <row r="916">
      <c r="A916" s="0" t="s">
        <v>2391</v>
      </c>
      <c r="B916" s="0">
        <f>IFERROR(INDEX('Production Log'!$A$508:$A$1322,MATCH(A906,'Production Log'!$Y$508:$Y$1322,0)),)</f>
        <v/>
      </c>
    </row>
    <row r="917">
      <c r="A917" s="0" t="s">
        <v>2392</v>
      </c>
      <c r="B917" s="0">
        <f>IFERROR(INDEX('Production Log'!$A$508:$A$1322,MATCH(A907,'Production Log'!$Y$508:$Y$1322,0)),)</f>
        <v/>
      </c>
    </row>
    <row r="918">
      <c r="A918" s="0" t="s">
        <v>2393</v>
      </c>
      <c r="B918" s="0">
        <f>IFERROR(INDEX('Production Log'!$A$508:$A$1322,MATCH(A908,'Production Log'!$Y$508:$Y$1322,0)),)</f>
        <v/>
      </c>
    </row>
    <row r="919">
      <c r="A919" s="0" t="s">
        <v>2394</v>
      </c>
      <c r="B919" s="0">
        <f>IFERROR(INDEX('Production Log'!$A$508:$A$1322,MATCH(A909,'Production Log'!$Y$508:$Y$1322,0)),)</f>
        <v/>
      </c>
    </row>
    <row r="920">
      <c r="A920" s="0" t="s">
        <v>2395</v>
      </c>
      <c r="B920" s="0">
        <f>IFERROR(INDEX('Production Log'!$A$508:$A$1322,MATCH(A910,'Production Log'!$Y$508:$Y$1322,0)),)</f>
        <v/>
      </c>
    </row>
    <row r="921">
      <c r="A921" s="0" t="s">
        <v>2396</v>
      </c>
      <c r="B921" s="0">
        <f>IFERROR(INDEX('Production Log'!$A$508:$A$1322,MATCH(A911,'Production Log'!$Y$508:$Y$1322,0)),)</f>
        <v/>
      </c>
    </row>
    <row r="922">
      <c r="A922" s="0" t="s">
        <v>2397</v>
      </c>
      <c r="B922" s="0">
        <f>IFERROR(INDEX('Production Log'!$A$508:$A$1322,MATCH(A912,'Production Log'!$Y$508:$Y$1322,0)),)</f>
        <v/>
      </c>
    </row>
    <row r="923">
      <c r="A923" s="0" t="s">
        <v>2398</v>
      </c>
      <c r="B923" s="0">
        <f>IFERROR(INDEX('Production Log'!$A$508:$A$1322,MATCH(A913,'Production Log'!$Y$508:$Y$1322,0)),)</f>
        <v/>
      </c>
    </row>
    <row r="924">
      <c r="A924" s="0" t="s">
        <v>2399</v>
      </c>
      <c r="B924" s="0">
        <f>IFERROR(INDEX('Production Log'!$A$508:$A$1322,MATCH(A914,'Production Log'!$Y$508:$Y$1322,0)),)</f>
        <v/>
      </c>
    </row>
    <row r="925">
      <c r="A925" s="0" t="s">
        <v>2400</v>
      </c>
      <c r="B925" s="0">
        <f>IFERROR(INDEX('Production Log'!$A$508:$A$1322,MATCH(A915,'Production Log'!$Y$508:$Y$1322,0)),)</f>
        <v/>
      </c>
    </row>
    <row r="926">
      <c r="A926" s="0" t="s">
        <v>2401</v>
      </c>
      <c r="B926" s="0">
        <f>IFERROR(INDEX('Production Log'!$A$508:$A$1322,MATCH(A916,'Production Log'!$Y$508:$Y$1322,0)),)</f>
        <v/>
      </c>
    </row>
    <row r="927">
      <c r="A927" s="0" t="s">
        <v>2402</v>
      </c>
      <c r="B927" s="0">
        <f>IFERROR(INDEX('Production Log'!$A$508:$A$1322,MATCH(A917,'Production Log'!$Y$508:$Y$1322,0)),)</f>
        <v/>
      </c>
    </row>
    <row r="928">
      <c r="A928" s="0" t="s">
        <v>2403</v>
      </c>
      <c r="B928" s="0">
        <f>IFERROR(INDEX('Production Log'!$A$508:$A$1322,MATCH(A918,'Production Log'!$Y$508:$Y$1322,0)),)</f>
        <v/>
      </c>
    </row>
    <row r="929">
      <c r="A929" s="0" t="s">
        <v>2404</v>
      </c>
      <c r="B929" s="0">
        <f>IFERROR(INDEX('Production Log'!$A$508:$A$1322,MATCH(A919,'Production Log'!$Y$508:$Y$1322,0)),)</f>
        <v/>
      </c>
    </row>
    <row r="930">
      <c r="A930" s="0" t="s">
        <v>2405</v>
      </c>
      <c r="B930" s="0">
        <f>IFERROR(INDEX('Production Log'!$A$508:$A$1322,MATCH(A920,'Production Log'!$Y$508:$Y$1322,0)),)</f>
        <v/>
      </c>
    </row>
    <row r="931">
      <c r="A931" s="0" t="s">
        <v>2406</v>
      </c>
      <c r="B931" s="0">
        <f>IFERROR(INDEX('Production Log'!$A$508:$A$1322,MATCH(A921,'Production Log'!$Y$508:$Y$1322,0)),)</f>
        <v/>
      </c>
    </row>
    <row r="932">
      <c r="A932" s="0" t="s">
        <v>2407</v>
      </c>
      <c r="B932" s="0">
        <f>IFERROR(INDEX('Production Log'!$A$508:$A$1322,MATCH(A922,'Production Log'!$Y$508:$Y$1322,0)),)</f>
        <v/>
      </c>
    </row>
    <row r="933">
      <c r="A933" s="0" t="s">
        <v>2408</v>
      </c>
      <c r="B933" s="0">
        <f>IFERROR(INDEX('Production Log'!$A$508:$A$1322,MATCH(A923,'Production Log'!$Y$508:$Y$1322,0)),)</f>
        <v/>
      </c>
    </row>
    <row r="934">
      <c r="A934" s="0" t="s">
        <v>2409</v>
      </c>
      <c r="B934" s="0">
        <f>IFERROR(INDEX('Production Log'!$A$508:$A$1322,MATCH(A924,'Production Log'!$Y$508:$Y$1322,0)),)</f>
        <v/>
      </c>
    </row>
    <row r="935">
      <c r="A935" s="0" t="s">
        <v>2410</v>
      </c>
      <c r="B935" s="0">
        <f>IFERROR(INDEX('Production Log'!$A$508:$A$1322,MATCH(A925,'Production Log'!$Y$508:$Y$1322,0)),)</f>
        <v/>
      </c>
    </row>
    <row r="936">
      <c r="A936" s="0" t="s">
        <v>2411</v>
      </c>
      <c r="B936" s="0">
        <f>IFERROR(INDEX('Production Log'!$A$508:$A$1322,MATCH(A926,'Production Log'!$Y$508:$Y$1322,0)),)</f>
        <v/>
      </c>
    </row>
    <row r="937">
      <c r="A937" s="0" t="s">
        <v>2412</v>
      </c>
      <c r="B937" s="0">
        <f>IFERROR(INDEX('Production Log'!$A$508:$A$1322,MATCH(A927,'Production Log'!$Y$508:$Y$1322,0)),)</f>
        <v/>
      </c>
    </row>
    <row r="938">
      <c r="A938" s="0" t="s">
        <v>2413</v>
      </c>
      <c r="B938" s="0">
        <f>IFERROR(INDEX('Production Log'!$A$508:$A$1322,MATCH(A928,'Production Log'!$Y$508:$Y$1322,0)),)</f>
        <v/>
      </c>
    </row>
    <row r="939">
      <c r="A939" s="0" t="s">
        <v>2414</v>
      </c>
      <c r="B939" s="0">
        <f>IFERROR(INDEX('Production Log'!$A$508:$A$1322,MATCH(A929,'Production Log'!$Y$508:$Y$1322,0)),)</f>
        <v/>
      </c>
    </row>
    <row r="940">
      <c r="A940" s="0" t="s">
        <v>2415</v>
      </c>
      <c r="B940" s="0">
        <f>IFERROR(INDEX('Production Log'!$A$508:$A$1322,MATCH(A930,'Production Log'!$Y$508:$Y$1322,0)),)</f>
        <v/>
      </c>
    </row>
    <row r="941">
      <c r="A941" s="0" t="s">
        <v>2416</v>
      </c>
      <c r="B941" s="0">
        <f>IFERROR(INDEX('Production Log'!$A$508:$A$1322,MATCH(A931,'Production Log'!$Y$508:$Y$1322,0)),)</f>
        <v/>
      </c>
    </row>
    <row r="942">
      <c r="A942" s="0" t="s">
        <v>2417</v>
      </c>
      <c r="B942" s="0">
        <f>IFERROR(INDEX('Production Log'!$A$508:$A$1322,MATCH(A932,'Production Log'!$Y$508:$Y$1322,0)),)</f>
        <v/>
      </c>
    </row>
    <row r="943">
      <c r="A943" s="0" t="s">
        <v>2418</v>
      </c>
      <c r="B943" s="0">
        <f>IFERROR(INDEX('Production Log'!$A$508:$A$1322,MATCH(A933,'Production Log'!$Y$508:$Y$1322,0)),)</f>
        <v/>
      </c>
    </row>
    <row r="944">
      <c r="A944" s="0" t="s">
        <v>2419</v>
      </c>
      <c r="B944" s="0">
        <f>IFERROR(INDEX('Production Log'!$A$508:$A$1322,MATCH(A934,'Production Log'!$Y$508:$Y$1322,0)),)</f>
        <v/>
      </c>
    </row>
    <row r="945">
      <c r="A945" s="0" t="s">
        <v>2420</v>
      </c>
      <c r="B945" s="0">
        <f>IFERROR(INDEX('Production Log'!$A$508:$A$1322,MATCH(A935,'Production Log'!$Y$508:$Y$1322,0)),)</f>
        <v/>
      </c>
    </row>
    <row r="946">
      <c r="A946" s="0" t="s">
        <v>2421</v>
      </c>
      <c r="B946" s="0">
        <f>IFERROR(INDEX('Production Log'!$A$508:$A$1322,MATCH(A936,'Production Log'!$Y$508:$Y$1322,0)),)</f>
        <v/>
      </c>
    </row>
    <row r="947">
      <c r="A947" s="0" t="s">
        <v>2422</v>
      </c>
      <c r="B947" s="0">
        <f>IFERROR(INDEX('Production Log'!$A$508:$A$1322,MATCH(A937,'Production Log'!$Y$508:$Y$1322,0)),)</f>
        <v/>
      </c>
    </row>
    <row r="948">
      <c r="A948" s="0" t="s">
        <v>2423</v>
      </c>
      <c r="B948" s="0">
        <f>IFERROR(INDEX('Production Log'!$A$508:$A$1322,MATCH(A938,'Production Log'!$Y$508:$Y$1322,0)),)</f>
        <v/>
      </c>
    </row>
    <row r="949">
      <c r="A949" s="0" t="s">
        <v>2424</v>
      </c>
      <c r="B949" s="0">
        <f>IFERROR(INDEX('Production Log'!$A$508:$A$1322,MATCH(A939,'Production Log'!$Y$508:$Y$1322,0)),)</f>
        <v/>
      </c>
    </row>
    <row r="950">
      <c r="A950" s="0" t="s">
        <v>2425</v>
      </c>
      <c r="B950" s="0">
        <f>IFERROR(INDEX('Production Log'!$A$508:$A$1322,MATCH(A940,'Production Log'!$Y$508:$Y$1322,0)),)</f>
        <v/>
      </c>
    </row>
    <row r="951">
      <c r="A951" s="0" t="s">
        <v>2426</v>
      </c>
      <c r="B951" s="0">
        <f>IFERROR(INDEX('Production Log'!$A$508:$A$1322,MATCH(A941,'Production Log'!$Y$508:$Y$1322,0)),)</f>
        <v/>
      </c>
    </row>
    <row r="952">
      <c r="A952" s="0" t="s">
        <v>2427</v>
      </c>
      <c r="B952" s="0">
        <f>IFERROR(INDEX('Production Log'!$A$508:$A$1322,MATCH(A942,'Production Log'!$Y$508:$Y$1322,0)),)</f>
        <v/>
      </c>
    </row>
    <row r="953">
      <c r="A953" s="0" t="s">
        <v>2428</v>
      </c>
      <c r="B953" s="0">
        <f>IFERROR(INDEX('Production Log'!$A$508:$A$1322,MATCH(A943,'Production Log'!$Y$508:$Y$1322,0)),)</f>
        <v/>
      </c>
    </row>
    <row r="954">
      <c r="A954" s="0" t="s">
        <v>2429</v>
      </c>
      <c r="B954" s="0">
        <f>IFERROR(INDEX('Production Log'!$A$508:$A$1322,MATCH(A944,'Production Log'!$Y$508:$Y$1322,0)),)</f>
        <v/>
      </c>
    </row>
    <row r="955">
      <c r="A955" s="0" t="s">
        <v>2430</v>
      </c>
      <c r="B955" s="0">
        <f>IFERROR(INDEX('Production Log'!$A$508:$A$1322,MATCH(A945,'Production Log'!$Y$508:$Y$1322,0)),)</f>
        <v/>
      </c>
    </row>
    <row r="956">
      <c r="A956" s="0" t="s">
        <v>2431</v>
      </c>
      <c r="B956" s="0">
        <f>IFERROR(INDEX('Production Log'!$A$508:$A$1322,MATCH(A946,'Production Log'!$Y$508:$Y$1322,0)),)</f>
        <v/>
      </c>
    </row>
    <row r="957">
      <c r="A957" s="0" t="s">
        <v>2432</v>
      </c>
      <c r="B957" s="0">
        <f>IFERROR(INDEX('Production Log'!$A$508:$A$1322,MATCH(A947,'Production Log'!$Y$508:$Y$1322,0)),)</f>
        <v/>
      </c>
    </row>
    <row r="958">
      <c r="A958" s="0" t="s">
        <v>2433</v>
      </c>
      <c r="B958" s="0">
        <f>IFERROR(INDEX('Production Log'!$A$508:$A$1322,MATCH(A948,'Production Log'!$Y$508:$Y$1322,0)),)</f>
        <v/>
      </c>
    </row>
    <row r="959">
      <c r="A959" s="0" t="s">
        <v>2434</v>
      </c>
      <c r="B959" s="0">
        <f>IFERROR(INDEX('Production Log'!$A$508:$A$1322,MATCH(A949,'Production Log'!$Y$508:$Y$1322,0)),)</f>
        <v/>
      </c>
    </row>
    <row r="960">
      <c r="A960" s="0" t="s">
        <v>2435</v>
      </c>
      <c r="B960" s="0">
        <f>IFERROR(INDEX('Production Log'!$A$508:$A$1322,MATCH(A950,'Production Log'!$Y$508:$Y$1322,0)),)</f>
        <v/>
      </c>
    </row>
    <row r="961">
      <c r="A961" s="0" t="s">
        <v>2436</v>
      </c>
      <c r="B961" s="0">
        <f>IFERROR(INDEX('Production Log'!$A$508:$A$1322,MATCH(A951,'Production Log'!$Y$508:$Y$1322,0)),)</f>
        <v/>
      </c>
    </row>
    <row r="962">
      <c r="A962" s="0" t="s">
        <v>2437</v>
      </c>
      <c r="B962" s="0">
        <f>IFERROR(INDEX('Production Log'!$A$508:$A$1322,MATCH(A952,'Production Log'!$Y$508:$Y$1322,0)),)</f>
        <v/>
      </c>
    </row>
    <row r="963">
      <c r="A963" s="0" t="s">
        <v>2438</v>
      </c>
      <c r="B963" s="0">
        <f>IFERROR(INDEX('Production Log'!$A$508:$A$1322,MATCH(A953,'Production Log'!$Y$508:$Y$1322,0)),)</f>
        <v/>
      </c>
    </row>
    <row r="964">
      <c r="A964" s="0" t="s">
        <v>2439</v>
      </c>
      <c r="B964" s="0">
        <f>IFERROR(INDEX('Production Log'!$A$508:$A$1322,MATCH(A954,'Production Log'!$Y$508:$Y$1322,0)),)</f>
        <v/>
      </c>
    </row>
    <row r="965">
      <c r="A965" s="0" t="s">
        <v>2440</v>
      </c>
      <c r="B965" s="0">
        <f>IFERROR(INDEX('Production Log'!$A$508:$A$1322,MATCH(A955,'Production Log'!$Y$508:$Y$1322,0)),)</f>
        <v/>
      </c>
    </row>
    <row r="966">
      <c r="A966" s="0" t="s">
        <v>2441</v>
      </c>
      <c r="B966" s="0">
        <f>IFERROR(INDEX('Production Log'!$A$508:$A$1322,MATCH(A956,'Production Log'!$Y$508:$Y$1322,0)),)</f>
        <v/>
      </c>
    </row>
    <row r="967">
      <c r="A967" s="0" t="s">
        <v>2442</v>
      </c>
      <c r="B967" s="0">
        <f>IFERROR(INDEX('Production Log'!$A$508:$A$1322,MATCH(A957,'Production Log'!$Y$508:$Y$1322,0)),)</f>
        <v/>
      </c>
    </row>
    <row r="968">
      <c r="A968" s="0" t="s">
        <v>2443</v>
      </c>
      <c r="B968" s="0">
        <f>IFERROR(INDEX('Production Log'!$A$508:$A$1322,MATCH(A958,'Production Log'!$Y$508:$Y$1322,0)),)</f>
        <v/>
      </c>
    </row>
    <row r="969">
      <c r="A969" s="0" t="s">
        <v>2444</v>
      </c>
      <c r="B969" s="0">
        <f>IFERROR(INDEX('Production Log'!$A$508:$A$1322,MATCH(A959,'Production Log'!$Y$508:$Y$1322,0)),)</f>
        <v/>
      </c>
    </row>
    <row r="970">
      <c r="A970" s="0" t="s">
        <v>2445</v>
      </c>
      <c r="B970" s="0">
        <f>IFERROR(INDEX('Production Log'!$A$508:$A$1322,MATCH(A960,'Production Log'!$Y$508:$Y$1322,0)),)</f>
        <v/>
      </c>
    </row>
    <row r="971">
      <c r="A971" s="0" t="s">
        <v>2446</v>
      </c>
      <c r="B971" s="0">
        <f>IFERROR(INDEX('Production Log'!$A$508:$A$1322,MATCH(A961,'Production Log'!$Y$508:$Y$1322,0)),)</f>
        <v/>
      </c>
    </row>
    <row r="972">
      <c r="A972" s="0" t="s">
        <v>2447</v>
      </c>
      <c r="B972" s="0">
        <f>IFERROR(INDEX('Production Log'!$A$508:$A$1322,MATCH(A962,'Production Log'!$Y$508:$Y$1322,0)),)</f>
        <v/>
      </c>
    </row>
    <row r="973">
      <c r="A973" s="0" t="s">
        <v>2448</v>
      </c>
      <c r="B973" s="0">
        <f>IFERROR(INDEX('Production Log'!$A$508:$A$1322,MATCH(A963,'Production Log'!$Y$508:$Y$1322,0)),)</f>
        <v/>
      </c>
    </row>
    <row r="974">
      <c r="A974" s="0" t="s">
        <v>2449</v>
      </c>
      <c r="B974" s="0">
        <f>IFERROR(INDEX('Production Log'!$A$508:$A$1322,MATCH(A964,'Production Log'!$Y$508:$Y$1322,0)),)</f>
        <v/>
      </c>
    </row>
    <row r="975">
      <c r="A975" s="0" t="s">
        <v>2450</v>
      </c>
      <c r="B975" s="0">
        <f>IFERROR(INDEX('Production Log'!$A$508:$A$1322,MATCH(A965,'Production Log'!$Y$508:$Y$1322,0)),)</f>
        <v/>
      </c>
    </row>
    <row r="976">
      <c r="A976" s="0" t="s">
        <v>2451</v>
      </c>
      <c r="B976" s="0">
        <f>IFERROR(INDEX('Production Log'!$A$508:$A$1322,MATCH(A966,'Production Log'!$Y$508:$Y$1322,0)),)</f>
        <v/>
      </c>
    </row>
    <row r="977">
      <c r="A977" s="0" t="s">
        <v>2452</v>
      </c>
      <c r="B977" s="0">
        <f>IFERROR(INDEX('Production Log'!$A$508:$A$1322,MATCH(A967,'Production Log'!$Y$508:$Y$1322,0)),)</f>
        <v/>
      </c>
    </row>
    <row r="978">
      <c r="A978" s="0" t="s">
        <v>2453</v>
      </c>
      <c r="B978" s="0">
        <f>IFERROR(INDEX('Production Log'!$A$508:$A$1322,MATCH(A968,'Production Log'!$Y$508:$Y$1322,0)),)</f>
        <v/>
      </c>
    </row>
    <row r="979">
      <c r="A979" s="0" t="s">
        <v>2454</v>
      </c>
      <c r="B979" s="0">
        <f>IFERROR(INDEX('Production Log'!$A$508:$A$1322,MATCH(A969,'Production Log'!$Y$508:$Y$1322,0)),)</f>
        <v/>
      </c>
    </row>
    <row r="980">
      <c r="A980" s="0" t="s">
        <v>2455</v>
      </c>
      <c r="B980" s="0">
        <f>IFERROR(INDEX('Production Log'!$A$508:$A$1322,MATCH(A970,'Production Log'!$Y$508:$Y$1322,0)),)</f>
        <v/>
      </c>
    </row>
    <row r="981">
      <c r="A981" s="0" t="s">
        <v>2456</v>
      </c>
      <c r="B981" s="0">
        <f>IFERROR(INDEX('Production Log'!$A$508:$A$1322,MATCH(A971,'Production Log'!$Y$508:$Y$1322,0)),)</f>
        <v/>
      </c>
    </row>
    <row r="982">
      <c r="A982" s="0" t="s">
        <v>2457</v>
      </c>
      <c r="B982" s="0">
        <f>IFERROR(INDEX('Production Log'!$A$508:$A$1322,MATCH(A972,'Production Log'!$Y$508:$Y$1322,0)),)</f>
        <v/>
      </c>
    </row>
    <row r="983">
      <c r="A983" s="0" t="s">
        <v>2458</v>
      </c>
      <c r="B983" s="0">
        <f>IFERROR(INDEX('Production Log'!$A$508:$A$1322,MATCH(A973,'Production Log'!$Y$508:$Y$1322,0)),)</f>
        <v/>
      </c>
    </row>
    <row r="984">
      <c r="A984" s="0" t="s">
        <v>2459</v>
      </c>
      <c r="B984" s="0">
        <f>IFERROR(INDEX('Production Log'!$A$508:$A$1322,MATCH(A974,'Production Log'!$Y$508:$Y$1322,0)),)</f>
        <v/>
      </c>
    </row>
    <row r="985">
      <c r="A985" s="0" t="s">
        <v>2460</v>
      </c>
      <c r="B985" s="0">
        <f>IFERROR(INDEX('Production Log'!$A$508:$A$1322,MATCH(A975,'Production Log'!$Y$508:$Y$1322,0)),)</f>
        <v/>
      </c>
    </row>
    <row r="986">
      <c r="A986" s="0" t="s">
        <v>2461</v>
      </c>
      <c r="B986" s="0">
        <f>IFERROR(INDEX('Production Log'!$A$508:$A$1322,MATCH(A976,'Production Log'!$Y$508:$Y$1322,0)),)</f>
        <v/>
      </c>
    </row>
    <row r="987">
      <c r="A987" s="0" t="s">
        <v>2462</v>
      </c>
      <c r="B987" s="0">
        <f>IFERROR(INDEX('Production Log'!$A$508:$A$1322,MATCH(A977,'Production Log'!$Y$508:$Y$1322,0)),)</f>
        <v/>
      </c>
    </row>
    <row r="988">
      <c r="A988" s="0" t="s">
        <v>2463</v>
      </c>
      <c r="B988" s="0">
        <f>IFERROR(INDEX('Production Log'!$A$508:$A$1322,MATCH(A978,'Production Log'!$Y$508:$Y$1322,0)),)</f>
        <v/>
      </c>
    </row>
    <row r="989">
      <c r="A989" s="0" t="s">
        <v>2464</v>
      </c>
      <c r="B989" s="0">
        <f>IFERROR(INDEX('Production Log'!$A$508:$A$1322,MATCH(A979,'Production Log'!$Y$508:$Y$1322,0)),)</f>
        <v/>
      </c>
    </row>
    <row r="990">
      <c r="A990" s="0" t="s">
        <v>2465</v>
      </c>
      <c r="B990" s="0">
        <f>IFERROR(INDEX('Production Log'!$A$508:$A$1322,MATCH(A980,'Production Log'!$Y$508:$Y$1322,0)),)</f>
        <v/>
      </c>
    </row>
    <row r="991">
      <c r="A991" s="0" t="s">
        <v>2466</v>
      </c>
      <c r="B991" s="0">
        <f>IFERROR(INDEX('Production Log'!$A$508:$A$1322,MATCH(A981,'Production Log'!$Y$508:$Y$1322,0)),)</f>
        <v/>
      </c>
    </row>
    <row r="992">
      <c r="A992" s="0" t="s">
        <v>2467</v>
      </c>
      <c r="B992" s="0">
        <f>IFERROR(INDEX('Production Log'!$A$508:$A$1322,MATCH(A982,'Production Log'!$Y$508:$Y$1322,0)),)</f>
        <v/>
      </c>
    </row>
    <row r="993">
      <c r="A993" s="0" t="s">
        <v>2468</v>
      </c>
      <c r="B993" s="0">
        <f>IFERROR(INDEX('Production Log'!$A$508:$A$1322,MATCH(A983,'Production Log'!$Y$508:$Y$1322,0)),)</f>
        <v/>
      </c>
    </row>
    <row r="994">
      <c r="A994" s="0" t="s">
        <v>2469</v>
      </c>
      <c r="B994" s="0">
        <f>IFERROR(INDEX('Production Log'!$A$508:$A$1322,MATCH(A984,'Production Log'!$Y$508:$Y$1322,0)),)</f>
        <v/>
      </c>
    </row>
    <row r="995">
      <c r="A995" s="0" t="s">
        <v>2470</v>
      </c>
      <c r="B995" s="0">
        <f>IFERROR(INDEX('Production Log'!$A$508:$A$1322,MATCH(A985,'Production Log'!$Y$508:$Y$1322,0)),)</f>
        <v/>
      </c>
    </row>
    <row r="996">
      <c r="A996" s="0" t="s">
        <v>2471</v>
      </c>
      <c r="B996" s="0">
        <f>IFERROR(INDEX('Production Log'!$A$508:$A$1322,MATCH(A986,'Production Log'!$Y$508:$Y$1322,0)),)</f>
        <v/>
      </c>
    </row>
    <row r="997">
      <c r="A997" s="0" t="s">
        <v>2472</v>
      </c>
      <c r="B997" s="0">
        <f>IFERROR(INDEX('Production Log'!$A$508:$A$1322,MATCH(A987,'Production Log'!$Y$508:$Y$1322,0)),)</f>
        <v/>
      </c>
    </row>
    <row r="998">
      <c r="A998" s="0" t="s">
        <v>2473</v>
      </c>
      <c r="B998" s="0">
        <f>IFERROR(INDEX('Production Log'!$A$508:$A$1322,MATCH(A988,'Production Log'!$Y$508:$Y$1322,0)),)</f>
        <v/>
      </c>
    </row>
    <row r="999">
      <c r="A999" s="0" t="s">
        <v>2474</v>
      </c>
      <c r="B999" s="0">
        <f>IFERROR(INDEX('Production Log'!$A$508:$A$1322,MATCH(A989,'Production Log'!$Y$508:$Y$1322,0)),)</f>
        <v/>
      </c>
    </row>
    <row r="1000">
      <c r="A1000" s="0" t="s">
        <v>2475</v>
      </c>
      <c r="B1000" s="0">
        <f>IFERROR(INDEX('Production Log'!$A$508:$A$1322,MATCH(A990,'Production Log'!$Y$508:$Y$1322,0)),)</f>
        <v/>
      </c>
    </row>
    <row r="1001">
      <c r="A1001" s="0" t="s">
        <v>2476</v>
      </c>
      <c r="B1001" s="0">
        <f>IFERROR(INDEX('Production Log'!$A$508:$A$1322,MATCH(A991,'Production Log'!$Y$508:$Y$1322,0)),)</f>
        <v/>
      </c>
    </row>
    <row r="1002">
      <c r="A1002" s="0" t="s">
        <v>2477</v>
      </c>
      <c r="B1002" s="0">
        <f>IFERROR(INDEX('Production Log'!$A$508:$A$1322,MATCH(A992,'Production Log'!$Y$508:$Y$1322,0)),)</f>
        <v/>
      </c>
    </row>
    <row r="1003">
      <c r="A1003" s="0" t="s">
        <v>2478</v>
      </c>
      <c r="B1003" s="0">
        <f>IFERROR(INDEX('Production Log'!$A$508:$A$1322,MATCH(A993,'Production Log'!$Y$508:$Y$1322,0)),)</f>
        <v/>
      </c>
    </row>
    <row r="1004">
      <c r="A1004" s="0" t="s">
        <v>2479</v>
      </c>
      <c r="B1004" s="0">
        <f>IFERROR(INDEX('Production Log'!$A$508:$A$1322,MATCH(A994,'Production Log'!$Y$508:$Y$1322,0)),)</f>
        <v/>
      </c>
    </row>
    <row r="1005">
      <c r="A1005" s="0" t="s">
        <v>2480</v>
      </c>
      <c r="B1005" s="0">
        <f>IFERROR(INDEX('Production Log'!$A$508:$A$1322,MATCH(A995,'Production Log'!$Y$508:$Y$1322,0)),)</f>
        <v/>
      </c>
    </row>
    <row r="1006">
      <c r="A1006" s="0" t="s">
        <v>2481</v>
      </c>
      <c r="B1006" s="0">
        <f>IFERROR(INDEX('Production Log'!$A$508:$A$1322,MATCH(A996,'Production Log'!$Y$508:$Y$1322,0)),)</f>
        <v/>
      </c>
    </row>
    <row r="1007">
      <c r="A1007" s="0" t="s">
        <v>2482</v>
      </c>
      <c r="B1007" s="0">
        <f>IFERROR(INDEX('Production Log'!$A$508:$A$1322,MATCH(A997,'Production Log'!$Y$508:$Y$1322,0)),)</f>
        <v/>
      </c>
    </row>
    <row r="1008">
      <c r="A1008" s="0" t="s">
        <v>2483</v>
      </c>
      <c r="B1008" s="0">
        <f>IFERROR(INDEX('Production Log'!$A$508:$A$1322,MATCH(A998,'Production Log'!$Y$508:$Y$1322,0)),)</f>
        <v/>
      </c>
    </row>
    <row r="1009">
      <c r="A1009" s="0" t="s">
        <v>2484</v>
      </c>
      <c r="B1009" s="0">
        <f>IFERROR(INDEX('Production Log'!$A$508:$A$1322,MATCH(A999,'Production Log'!$Y$508:$Y$1322,0)),)</f>
        <v/>
      </c>
    </row>
    <row r="1010">
      <c r="A1010" s="0" t="s">
        <v>2485</v>
      </c>
      <c r="B1010" s="0">
        <f>IFERROR(INDEX('Production Log'!$A$508:$A$1322,MATCH(A1000,'Production Log'!$Y$508:$Y$1322,0)),)</f>
        <v/>
      </c>
    </row>
    <row r="1011">
      <c r="A1011" s="0" t="s">
        <v>2486</v>
      </c>
      <c r="B1011" s="0">
        <f>IFERROR(INDEX('Production Log'!$A$508:$A$1322,MATCH(A1001,'Production Log'!$Y$508:$Y$1322,0)),)</f>
        <v/>
      </c>
    </row>
    <row r="1012">
      <c r="A1012" s="0" t="s">
        <v>2487</v>
      </c>
      <c r="B1012" s="0">
        <f>IFERROR(INDEX('Production Log'!$A$508:$A$1322,MATCH(A1002,'Production Log'!$Y$508:$Y$1322,0)),)</f>
        <v/>
      </c>
    </row>
    <row r="1013">
      <c r="A1013" s="0" t="s">
        <v>2488</v>
      </c>
      <c r="B1013" s="0">
        <f>IFERROR(INDEX('Production Log'!$A$508:$A$1322,MATCH(A1003,'Production Log'!$Y$508:$Y$1322,0)),)</f>
        <v/>
      </c>
    </row>
    <row r="1014">
      <c r="A1014" s="0" t="s">
        <v>2489</v>
      </c>
      <c r="B1014" s="0">
        <f>IFERROR(INDEX('Production Log'!$A$508:$A$1322,MATCH(A1004,'Production Log'!$Y$508:$Y$1322,0)),)</f>
        <v/>
      </c>
    </row>
    <row r="1015">
      <c r="A1015" s="0" t="s">
        <v>2490</v>
      </c>
      <c r="B1015" s="0">
        <f>IFERROR(INDEX('Production Log'!$A$508:$A$1322,MATCH(A1005,'Production Log'!$Y$508:$Y$1322,0)),)</f>
        <v/>
      </c>
    </row>
    <row r="1016">
      <c r="A1016" s="0" t="s">
        <v>2491</v>
      </c>
      <c r="B1016" s="0">
        <f>IFERROR(INDEX('Production Log'!$A$508:$A$1322,MATCH(A1006,'Production Log'!$Y$508:$Y$1322,0)),)</f>
        <v/>
      </c>
    </row>
    <row r="1017">
      <c r="A1017" s="0" t="s">
        <v>2492</v>
      </c>
      <c r="B1017" s="0">
        <f>IFERROR(INDEX('Production Log'!$A$508:$A$1322,MATCH(A1007,'Production Log'!$Y$508:$Y$1322,0)),)</f>
        <v/>
      </c>
    </row>
    <row r="1018">
      <c r="A1018" s="0" t="s">
        <v>2493</v>
      </c>
      <c r="B1018" s="0">
        <f>IFERROR(INDEX('Production Log'!$A$508:$A$1322,MATCH(A1008,'Production Log'!$Y$508:$Y$1322,0)),)</f>
        <v/>
      </c>
    </row>
    <row r="1019">
      <c r="A1019" s="0" t="s">
        <v>2494</v>
      </c>
      <c r="B1019" s="0">
        <f>IFERROR(INDEX('Production Log'!$A$508:$A$1322,MATCH(A1009,'Production Log'!$Y$508:$Y$1322,0)),)</f>
        <v/>
      </c>
    </row>
    <row r="1020">
      <c r="A1020" s="0" t="s">
        <v>2495</v>
      </c>
      <c r="B1020" s="0">
        <f>IFERROR(INDEX('Production Log'!$A$508:$A$1322,MATCH(A1010,'Production Log'!$Y$508:$Y$1322,0)),)</f>
        <v/>
      </c>
    </row>
    <row r="1021">
      <c r="A1021" s="0" t="s">
        <v>2496</v>
      </c>
      <c r="B1021" s="0">
        <f>IFERROR(INDEX('Production Log'!$A$508:$A$1322,MATCH(A1011,'Production Log'!$Y$508:$Y$1322,0)),)</f>
        <v/>
      </c>
    </row>
    <row r="1022">
      <c r="A1022" s="0" t="s">
        <v>2497</v>
      </c>
      <c r="B1022" s="0">
        <f>IFERROR(INDEX('Production Log'!$A$508:$A$1322,MATCH(A1012,'Production Log'!$Y$508:$Y$1322,0)),)</f>
        <v/>
      </c>
    </row>
    <row r="1023">
      <c r="A1023" s="0" t="s">
        <v>2498</v>
      </c>
      <c r="B1023" s="0">
        <f>IFERROR(INDEX('Production Log'!$A$508:$A$1322,MATCH(A1013,'Production Log'!$Y$508:$Y$1322,0)),)</f>
        <v/>
      </c>
    </row>
    <row r="1024">
      <c r="A1024" s="0" t="s">
        <v>2499</v>
      </c>
      <c r="B1024" s="0">
        <f>IFERROR(INDEX('Production Log'!$A$508:$A$1322,MATCH(A1014,'Production Log'!$Y$508:$Y$1322,0)),)</f>
        <v/>
      </c>
    </row>
    <row r="1025">
      <c r="A1025" s="0" t="s">
        <v>2500</v>
      </c>
      <c r="B1025" s="0">
        <f>IFERROR(INDEX('Production Log'!$A$508:$A$1322,MATCH(A1015,'Production Log'!$Y$508:$Y$1322,0)),)</f>
        <v/>
      </c>
    </row>
    <row r="1026">
      <c r="A1026" s="0" t="s">
        <v>2501</v>
      </c>
      <c r="B1026" s="0">
        <f>IFERROR(INDEX('Production Log'!$A$508:$A$1322,MATCH(A1016,'Production Log'!$Y$508:$Y$1322,0)),)</f>
        <v/>
      </c>
    </row>
    <row r="1027">
      <c r="A1027" s="0" t="s">
        <v>2502</v>
      </c>
      <c r="B1027" s="0">
        <f>IFERROR(INDEX('Production Log'!$A$508:$A$1322,MATCH(A1017,'Production Log'!$Y$508:$Y$1322,0)),)</f>
        <v/>
      </c>
    </row>
    <row r="1028">
      <c r="A1028" s="0" t="s">
        <v>2503</v>
      </c>
      <c r="B1028" s="0">
        <f>IFERROR(INDEX('Production Log'!$A$508:$A$1322,MATCH(A1018,'Production Log'!$Y$508:$Y$1322,0)),)</f>
        <v/>
      </c>
    </row>
    <row r="1029">
      <c r="A1029" s="0" t="s">
        <v>2504</v>
      </c>
      <c r="B1029" s="0">
        <f>IFERROR(INDEX('Production Log'!$A$508:$A$1322,MATCH(A1019,'Production Log'!$Y$508:$Y$1322,0)),)</f>
        <v/>
      </c>
    </row>
    <row r="1030">
      <c r="A1030" s="0" t="s">
        <v>2505</v>
      </c>
      <c r="B1030" s="0">
        <f>IFERROR(INDEX('Production Log'!$A$508:$A$1322,MATCH(A1020,'Production Log'!$Y$508:$Y$1322,0)),)</f>
        <v/>
      </c>
    </row>
    <row r="1031">
      <c r="A1031" s="0" t="s">
        <v>2506</v>
      </c>
      <c r="B1031" s="0">
        <f>IFERROR(INDEX('Production Log'!$A$508:$A$1322,MATCH(A1021,'Production Log'!$Y$508:$Y$1322,0)),)</f>
        <v/>
      </c>
    </row>
    <row r="1032">
      <c r="A1032" s="0" t="s">
        <v>2507</v>
      </c>
      <c r="B1032" s="0">
        <f>IFERROR(INDEX('Production Log'!$A$508:$A$1322,MATCH(A1022,'Production Log'!$Y$508:$Y$1322,0)),)</f>
        <v/>
      </c>
    </row>
    <row r="1033">
      <c r="A1033" s="0" t="s">
        <v>2508</v>
      </c>
      <c r="B1033" s="0">
        <f>IFERROR(INDEX('Production Log'!$A$508:$A$1322,MATCH(A1023,'Production Log'!$Y$508:$Y$1322,0)),)</f>
        <v/>
      </c>
    </row>
    <row r="1034">
      <c r="A1034" s="0" t="s">
        <v>2509</v>
      </c>
      <c r="B1034" s="0">
        <f>IFERROR(INDEX('Production Log'!$A$508:$A$1322,MATCH(A1024,'Production Log'!$Y$508:$Y$1322,0)),)</f>
        <v/>
      </c>
    </row>
    <row r="1035">
      <c r="A1035" s="0" t="s">
        <v>2510</v>
      </c>
      <c r="B1035" s="0">
        <f>IFERROR(INDEX('Production Log'!$A$508:$A$1322,MATCH(A1025,'Production Log'!$Y$508:$Y$1322,0)),)</f>
        <v/>
      </c>
    </row>
    <row r="1036">
      <c r="A1036" s="0" t="s">
        <v>2511</v>
      </c>
      <c r="B1036" s="0">
        <f>IFERROR(INDEX('Production Log'!$A$508:$A$1322,MATCH(A1026,'Production Log'!$Y$508:$Y$1322,0)),)</f>
        <v/>
      </c>
    </row>
    <row r="1037">
      <c r="A1037" s="0" t="s">
        <v>2512</v>
      </c>
      <c r="B1037" s="0">
        <f>IFERROR(INDEX('Production Log'!$A$508:$A$1322,MATCH(A1027,'Production Log'!$Y$508:$Y$1322,0)),)</f>
        <v/>
      </c>
    </row>
    <row r="1038">
      <c r="A1038" s="0" t="s">
        <v>2513</v>
      </c>
      <c r="B1038" s="0">
        <f>IFERROR(INDEX('Production Log'!$A$508:$A$1322,MATCH(A1028,'Production Log'!$Y$508:$Y$1322,0)),)</f>
        <v/>
      </c>
    </row>
    <row r="1039">
      <c r="A1039" s="0" t="s">
        <v>2514</v>
      </c>
      <c r="B1039" s="0">
        <f>IFERROR(INDEX('Production Log'!$A$508:$A$1322,MATCH(A1029,'Production Log'!$Y$508:$Y$1322,0)),)</f>
        <v/>
      </c>
    </row>
    <row r="1040">
      <c r="A1040" s="0" t="s">
        <v>2515</v>
      </c>
      <c r="B1040" s="0">
        <f>IFERROR(INDEX('Production Log'!$A$508:$A$1322,MATCH(A1030,'Production Log'!$Y$508:$Y$1322,0)),)</f>
        <v/>
      </c>
    </row>
    <row r="1041">
      <c r="A1041" s="0" t="s">
        <v>2516</v>
      </c>
      <c r="B1041" s="0">
        <f>IFERROR(INDEX('Production Log'!$A$508:$A$1322,MATCH(A1031,'Production Log'!$Y$508:$Y$1322,0)),)</f>
        <v/>
      </c>
    </row>
    <row r="1042">
      <c r="A1042" s="0" t="s">
        <v>2517</v>
      </c>
      <c r="B1042" s="0">
        <f>IFERROR(INDEX('Production Log'!$A$508:$A$1322,MATCH(A1032,'Production Log'!$Y$508:$Y$1322,0)),)</f>
        <v/>
      </c>
    </row>
    <row r="1043">
      <c r="A1043" s="0" t="s">
        <v>2518</v>
      </c>
      <c r="B1043" s="0">
        <f>IFERROR(INDEX('Production Log'!$A$508:$A$1322,MATCH(A1033,'Production Log'!$Y$508:$Y$1322,0)),)</f>
        <v/>
      </c>
    </row>
    <row r="1044">
      <c r="A1044" s="0" t="s">
        <v>2519</v>
      </c>
      <c r="B1044" s="0">
        <f>IFERROR(INDEX('Production Log'!$A$508:$A$1322,MATCH(A1034,'Production Log'!$Y$508:$Y$1322,0)),)</f>
        <v/>
      </c>
    </row>
    <row r="1045">
      <c r="A1045" s="0" t="s">
        <v>2520</v>
      </c>
      <c r="B1045" s="0">
        <f>IFERROR(INDEX('Production Log'!$A$508:$A$1322,MATCH(A1035,'Production Log'!$Y$508:$Y$1322,0)),)</f>
        <v/>
      </c>
    </row>
    <row r="1046">
      <c r="A1046" s="0" t="s">
        <v>2521</v>
      </c>
      <c r="B1046" s="0">
        <f>IFERROR(INDEX('Production Log'!$A$508:$A$1322,MATCH(A1036,'Production Log'!$Y$508:$Y$1322,0)),)</f>
        <v/>
      </c>
    </row>
    <row r="1047">
      <c r="A1047" s="0" t="s">
        <v>2522</v>
      </c>
      <c r="B1047" s="0">
        <f>IFERROR(INDEX('Production Log'!$A$508:$A$1322,MATCH(A1037,'Production Log'!$Y$508:$Y$1322,0)),)</f>
        <v/>
      </c>
    </row>
    <row r="1048">
      <c r="A1048" s="0" t="s">
        <v>2523</v>
      </c>
      <c r="B1048" s="0">
        <f>IFERROR(INDEX('Production Log'!$A$508:$A$1322,MATCH(A1038,'Production Log'!$Y$508:$Y$1322,0)),)</f>
        <v/>
      </c>
    </row>
    <row r="1049">
      <c r="A1049" s="0" t="s">
        <v>2524</v>
      </c>
      <c r="B1049" s="0">
        <f>IFERROR(INDEX('Production Log'!$A$508:$A$1322,MATCH(A1039,'Production Log'!$Y$508:$Y$1322,0)),)</f>
        <v/>
      </c>
    </row>
    <row r="1050">
      <c r="A1050" s="0" t="s">
        <v>2525</v>
      </c>
      <c r="B1050" s="0">
        <f>IFERROR(INDEX('Production Log'!$A$508:$A$1322,MATCH(A1040,'Production Log'!$Y$508:$Y$1322,0)),)</f>
        <v/>
      </c>
    </row>
    <row r="1051">
      <c r="A1051" s="0" t="s">
        <v>2526</v>
      </c>
      <c r="B1051" s="0">
        <f>IFERROR(INDEX('Production Log'!$A$508:$A$1322,MATCH(A1041,'Production Log'!$Y$508:$Y$1322,0)),)</f>
        <v/>
      </c>
    </row>
    <row r="1052">
      <c r="A1052" s="0" t="s">
        <v>2527</v>
      </c>
      <c r="B1052" s="0">
        <f>IFERROR(INDEX('Production Log'!$A$508:$A$1322,MATCH(A1042,'Production Log'!$Y$508:$Y$1322,0)),)</f>
        <v/>
      </c>
    </row>
    <row r="1053">
      <c r="A1053" s="0" t="s">
        <v>2528</v>
      </c>
      <c r="B1053" s="0">
        <f>IFERROR(INDEX('Production Log'!$A$508:$A$1322,MATCH(A1043,'Production Log'!$Y$508:$Y$1322,0)),)</f>
        <v/>
      </c>
    </row>
    <row r="1054">
      <c r="A1054" s="0" t="s">
        <v>2529</v>
      </c>
      <c r="B1054" s="0">
        <f>IFERROR(INDEX('Production Log'!$A$508:$A$1322,MATCH(A1044,'Production Log'!$Y$508:$Y$1322,0)),)</f>
        <v/>
      </c>
    </row>
    <row r="1055">
      <c r="A1055" s="0" t="s">
        <v>2530</v>
      </c>
      <c r="B1055" s="0">
        <f>IFERROR(INDEX('Production Log'!$A$508:$A$1322,MATCH(A1045,'Production Log'!$Y$508:$Y$1322,0)),)</f>
        <v/>
      </c>
    </row>
    <row r="1056">
      <c r="A1056" s="0" t="s">
        <v>2531</v>
      </c>
      <c r="B1056" s="0">
        <f>IFERROR(INDEX('Production Log'!$A$508:$A$1322,MATCH(A1046,'Production Log'!$Y$508:$Y$1322,0)),)</f>
        <v/>
      </c>
    </row>
    <row r="1057">
      <c r="A1057" s="0" t="s">
        <v>2532</v>
      </c>
      <c r="B1057" s="0">
        <f>IFERROR(INDEX('Production Log'!$A$508:$A$1322,MATCH(A1047,'Production Log'!$Y$508:$Y$1322,0)),)</f>
        <v/>
      </c>
    </row>
    <row r="1058">
      <c r="A1058" s="0" t="s">
        <v>2533</v>
      </c>
      <c r="B1058" s="0">
        <f>IFERROR(INDEX('Production Log'!$A$508:$A$1322,MATCH(A1048,'Production Log'!$Y$508:$Y$1322,0)),)</f>
        <v/>
      </c>
    </row>
    <row r="1059">
      <c r="A1059" s="0" t="s">
        <v>2534</v>
      </c>
      <c r="B1059" s="0">
        <f>IFERROR(INDEX('Production Log'!$A$508:$A$1322,MATCH(A1049,'Production Log'!$Y$508:$Y$1322,0)),)</f>
        <v/>
      </c>
    </row>
    <row r="1060">
      <c r="A1060" s="0" t="s">
        <v>2535</v>
      </c>
      <c r="B1060" s="0">
        <f>IFERROR(INDEX('Production Log'!$A$508:$A$1322,MATCH(A1050,'Production Log'!$Y$508:$Y$1322,0)),)</f>
        <v/>
      </c>
    </row>
    <row r="1061">
      <c r="A1061" s="0" t="s">
        <v>2536</v>
      </c>
      <c r="B1061" s="0">
        <f>IFERROR(INDEX('Production Log'!$A$508:$A$1322,MATCH(A1051,'Production Log'!$Y$508:$Y$1322,0)),)</f>
        <v/>
      </c>
    </row>
    <row r="1062">
      <c r="A1062" s="0" t="s">
        <v>2537</v>
      </c>
      <c r="B1062" s="0">
        <f>IFERROR(INDEX('Production Log'!$A$508:$A$1322,MATCH(A1052,'Production Log'!$Y$508:$Y$1322,0)),)</f>
        <v/>
      </c>
    </row>
    <row r="1063">
      <c r="A1063" s="0" t="s">
        <v>2538</v>
      </c>
      <c r="B1063" s="0">
        <f>IFERROR(INDEX('Production Log'!$A$508:$A$1322,MATCH(A1053,'Production Log'!$Y$508:$Y$1322,0)),)</f>
        <v/>
      </c>
    </row>
    <row r="1064">
      <c r="A1064" s="0" t="s">
        <v>2539</v>
      </c>
      <c r="B1064" s="0">
        <f>IFERROR(INDEX('Production Log'!$A$508:$A$1322,MATCH(A1054,'Production Log'!$Y$508:$Y$1322,0)),)</f>
        <v/>
      </c>
    </row>
    <row r="1065">
      <c r="A1065" s="0" t="s">
        <v>2540</v>
      </c>
      <c r="B1065" s="0">
        <f>IFERROR(INDEX('Production Log'!$A$508:$A$1322,MATCH(A1055,'Production Log'!$Y$508:$Y$1322,0)),)</f>
        <v/>
      </c>
    </row>
    <row r="1066">
      <c r="A1066" s="0" t="s">
        <v>2541</v>
      </c>
      <c r="B1066" s="0">
        <f>IFERROR(INDEX('Production Log'!$A$508:$A$1322,MATCH(A1056,'Production Log'!$Y$508:$Y$1322,0)),)</f>
        <v/>
      </c>
    </row>
    <row r="1067">
      <c r="A1067" s="0" t="s">
        <v>2542</v>
      </c>
      <c r="B1067" s="0">
        <f>IFERROR(INDEX('Production Log'!$A$508:$A$1322,MATCH(A1057,'Production Log'!$Y$508:$Y$1322,0)),)</f>
        <v/>
      </c>
    </row>
    <row r="1068">
      <c r="A1068" s="0" t="s">
        <v>2543</v>
      </c>
      <c r="B1068" s="0">
        <f>IFERROR(INDEX('Production Log'!$A$508:$A$1322,MATCH(A1058,'Production Log'!$Y$508:$Y$1322,0)),)</f>
        <v/>
      </c>
    </row>
    <row r="1069">
      <c r="A1069" s="0" t="s">
        <v>2544</v>
      </c>
      <c r="B1069" s="0">
        <f>IFERROR(INDEX('Production Log'!$A$508:$A$1322,MATCH(A1059,'Production Log'!$Y$508:$Y$1322,0)),)</f>
        <v/>
      </c>
    </row>
    <row r="1070">
      <c r="A1070" s="0" t="s">
        <v>2545</v>
      </c>
      <c r="B1070" s="0">
        <f>IFERROR(INDEX('Production Log'!$A$508:$A$1322,MATCH(A1060,'Production Log'!$Y$508:$Y$1322,0)),)</f>
        <v/>
      </c>
    </row>
    <row r="1071">
      <c r="A1071" s="0" t="s">
        <v>2546</v>
      </c>
      <c r="B1071" s="0">
        <f>IFERROR(INDEX('Production Log'!$A$508:$A$1322,MATCH(A1061,'Production Log'!$Y$508:$Y$1322,0)),)</f>
        <v/>
      </c>
    </row>
    <row r="1072">
      <c r="A1072" s="0" t="s">
        <v>2547</v>
      </c>
      <c r="B1072" s="0">
        <f>IFERROR(INDEX('Production Log'!$A$508:$A$1322,MATCH(A1062,'Production Log'!$Y$508:$Y$1322,0)),)</f>
        <v/>
      </c>
    </row>
    <row r="1073">
      <c r="A1073" s="0" t="s">
        <v>2548</v>
      </c>
      <c r="B1073" s="0">
        <f>IFERROR(INDEX('Production Log'!$A$508:$A$1322,MATCH(A1063,'Production Log'!$Y$508:$Y$1322,0)),)</f>
        <v/>
      </c>
    </row>
    <row r="1074">
      <c r="A1074" s="0" t="s">
        <v>2549</v>
      </c>
      <c r="B1074" s="0">
        <f>IFERROR(INDEX('Production Log'!$A$508:$A$1322,MATCH(A1064,'Production Log'!$Y$508:$Y$1322,0)),)</f>
        <v/>
      </c>
    </row>
    <row r="1075">
      <c r="A1075" s="0" t="s">
        <v>2550</v>
      </c>
      <c r="B1075" s="0">
        <f>IFERROR(INDEX('Production Log'!$A$508:$A$1322,MATCH(A1065,'Production Log'!$Y$508:$Y$1322,0)),)</f>
        <v/>
      </c>
    </row>
    <row r="1076">
      <c r="A1076" s="0" t="s">
        <v>2551</v>
      </c>
      <c r="B1076" s="0">
        <f>IFERROR(INDEX('Production Log'!$A$508:$A$1322,MATCH(A1066,'Production Log'!$Y$508:$Y$1322,0)),)</f>
        <v/>
      </c>
    </row>
    <row r="1077">
      <c r="A1077" s="0" t="s">
        <v>2552</v>
      </c>
      <c r="B1077" s="0">
        <f>IFERROR(INDEX('Production Log'!$A$508:$A$1322,MATCH(A1067,'Production Log'!$Y$508:$Y$1322,0)),)</f>
        <v/>
      </c>
    </row>
    <row r="1078">
      <c r="A1078" s="0" t="s">
        <v>2553</v>
      </c>
      <c r="B1078" s="0">
        <f>IFERROR(INDEX('Production Log'!$A$508:$A$1322,MATCH(A1068,'Production Log'!$Y$508:$Y$1322,0)),)</f>
        <v/>
      </c>
    </row>
    <row r="1079">
      <c r="A1079" s="0" t="s">
        <v>2554</v>
      </c>
      <c r="B1079" s="0">
        <f>IFERROR(INDEX('Production Log'!$A$508:$A$1322,MATCH(A1069,'Production Log'!$Y$508:$Y$1322,0)),)</f>
        <v/>
      </c>
    </row>
    <row r="1080">
      <c r="A1080" s="0" t="s">
        <v>2555</v>
      </c>
      <c r="B1080" s="0">
        <f>IFERROR(INDEX('Production Log'!$A$508:$A$1322,MATCH(A1070,'Production Log'!$Y$508:$Y$1322,0)),)</f>
        <v/>
      </c>
    </row>
    <row r="1081">
      <c r="A1081" s="0" t="s">
        <v>2556</v>
      </c>
      <c r="B1081" s="0">
        <f>IFERROR(INDEX('Production Log'!$A$508:$A$1322,MATCH(A1071,'Production Log'!$Y$508:$Y$1322,0)),)</f>
        <v/>
      </c>
    </row>
    <row r="1082">
      <c r="A1082" s="0" t="s">
        <v>2557</v>
      </c>
      <c r="B1082" s="0">
        <f>IFERROR(INDEX('Production Log'!$A$508:$A$1322,MATCH(A1072,'Production Log'!$Y$508:$Y$1322,0)),)</f>
        <v/>
      </c>
    </row>
    <row r="1083">
      <c r="A1083" s="0" t="s">
        <v>2558</v>
      </c>
      <c r="B1083" s="0">
        <f>IFERROR(INDEX('Production Log'!$A$508:$A$1322,MATCH(A1073,'Production Log'!$Y$508:$Y$1322,0)),)</f>
        <v/>
      </c>
    </row>
    <row r="1084">
      <c r="A1084" s="0" t="s">
        <v>2559</v>
      </c>
      <c r="B1084" s="0">
        <f>IFERROR(INDEX('Production Log'!$A$508:$A$1322,MATCH(A1074,'Production Log'!$Y$508:$Y$1322,0)),)</f>
        <v/>
      </c>
    </row>
    <row r="1085">
      <c r="A1085" s="0" t="s">
        <v>2560</v>
      </c>
      <c r="B1085" s="0">
        <f>IFERROR(INDEX('Production Log'!$A$508:$A$1322,MATCH(A1075,'Production Log'!$Y$508:$Y$1322,0)),)</f>
        <v/>
      </c>
    </row>
    <row r="1086">
      <c r="A1086" s="0" t="s">
        <v>2561</v>
      </c>
      <c r="B1086" s="0">
        <f>IFERROR(INDEX('Production Log'!$A$508:$A$1322,MATCH(A1076,'Production Log'!$Y$508:$Y$1322,0)),)</f>
        <v/>
      </c>
    </row>
    <row r="1087">
      <c r="A1087" s="0" t="s">
        <v>2562</v>
      </c>
      <c r="B1087" s="0">
        <f>IFERROR(INDEX('Production Log'!$A$508:$A$1322,MATCH(A1077,'Production Log'!$Y$508:$Y$1322,0)),)</f>
        <v/>
      </c>
    </row>
    <row r="1088">
      <c r="A1088" s="0" t="s">
        <v>2563</v>
      </c>
      <c r="B1088" s="0">
        <f>IFERROR(INDEX('Production Log'!$A$508:$A$1322,MATCH(A1078,'Production Log'!$Y$508:$Y$1322,0)),)</f>
        <v/>
      </c>
    </row>
    <row r="1089">
      <c r="A1089" s="0" t="s">
        <v>2564</v>
      </c>
      <c r="B1089" s="0">
        <f>IFERROR(INDEX('Production Log'!$A$508:$A$1322,MATCH(A1079,'Production Log'!$Y$508:$Y$1322,0)),)</f>
        <v/>
      </c>
    </row>
    <row r="1090">
      <c r="A1090" s="0" t="s">
        <v>2565</v>
      </c>
      <c r="B1090" s="0">
        <f>IFERROR(INDEX('Production Log'!$A$508:$A$1322,MATCH(A1080,'Production Log'!$Y$508:$Y$1322,0)),)</f>
        <v/>
      </c>
    </row>
    <row r="1091">
      <c r="A1091" s="0" t="s">
        <v>2566</v>
      </c>
      <c r="B1091" s="0">
        <f>IFERROR(INDEX('Production Log'!$A$508:$A$1322,MATCH(A1081,'Production Log'!$Y$508:$Y$1322,0)),)</f>
        <v/>
      </c>
    </row>
    <row r="1092">
      <c r="A1092" s="0" t="s">
        <v>2567</v>
      </c>
      <c r="B1092" s="0">
        <f>IFERROR(INDEX('Production Log'!$A$508:$A$1322,MATCH(A1082,'Production Log'!$Y$508:$Y$1322,0)),)</f>
        <v/>
      </c>
    </row>
    <row r="1093">
      <c r="A1093" s="0" t="s">
        <v>2568</v>
      </c>
      <c r="B1093" s="0">
        <f>IFERROR(INDEX('Production Log'!$A$508:$A$1322,MATCH(A1083,'Production Log'!$Y$508:$Y$1322,0)),)</f>
        <v/>
      </c>
    </row>
    <row r="1094">
      <c r="A1094" s="0" t="s">
        <v>2569</v>
      </c>
      <c r="B1094" s="0">
        <f>IFERROR(INDEX('Production Log'!$A$508:$A$1322,MATCH(A1084,'Production Log'!$Y$508:$Y$1322,0)),)</f>
        <v/>
      </c>
    </row>
    <row r="1095">
      <c r="A1095" s="0" t="s">
        <v>2570</v>
      </c>
      <c r="B1095" s="0">
        <f>IFERROR(INDEX('Production Log'!$A$508:$A$1322,MATCH(A1085,'Production Log'!$Y$508:$Y$1322,0)),)</f>
        <v/>
      </c>
    </row>
    <row r="1096">
      <c r="A1096" s="0" t="s">
        <v>2571</v>
      </c>
      <c r="B1096" s="0">
        <f>IFERROR(INDEX('Production Log'!$A$508:$A$1322,MATCH(A1086,'Production Log'!$Y$508:$Y$1322,0)),)</f>
        <v/>
      </c>
    </row>
    <row r="1097">
      <c r="A1097" s="0" t="s">
        <v>2572</v>
      </c>
      <c r="B1097" s="0">
        <f>IFERROR(INDEX('Production Log'!$A$508:$A$1322,MATCH(A1087,'Production Log'!$Y$508:$Y$1322,0)),)</f>
        <v/>
      </c>
    </row>
    <row r="1098">
      <c r="A1098" s="0" t="s">
        <v>2573</v>
      </c>
      <c r="B1098" s="0">
        <f>IFERROR(INDEX('Production Log'!$A$508:$A$1322,MATCH(A1088,'Production Log'!$Y$508:$Y$1322,0)),)</f>
        <v/>
      </c>
    </row>
    <row r="1099">
      <c r="A1099" s="0" t="s">
        <v>2574</v>
      </c>
      <c r="B1099" s="0">
        <f>IFERROR(INDEX('Production Log'!$A$508:$A$1322,MATCH(A1089,'Production Log'!$Y$508:$Y$1322,0)),)</f>
        <v/>
      </c>
    </row>
    <row r="1100">
      <c r="A1100" s="0" t="s">
        <v>2575</v>
      </c>
      <c r="B1100" s="0">
        <f>IFERROR(INDEX('Production Log'!$A$508:$A$1322,MATCH(A1090,'Production Log'!$Y$508:$Y$1322,0)),)</f>
        <v/>
      </c>
    </row>
    <row r="1101">
      <c r="A1101" s="0" t="s">
        <v>2576</v>
      </c>
      <c r="B1101" s="0">
        <f>IFERROR(INDEX('Production Log'!$A$508:$A$1322,MATCH(A1091,'Production Log'!$Y$508:$Y$1322,0)),)</f>
        <v/>
      </c>
    </row>
    <row r="1102">
      <c r="A1102" s="0" t="s">
        <v>2577</v>
      </c>
      <c r="B1102" s="0">
        <f>IFERROR(INDEX('Production Log'!$A$508:$A$1322,MATCH(A1092,'Production Log'!$Y$508:$Y$1322,0)),)</f>
        <v/>
      </c>
    </row>
    <row r="1103">
      <c r="A1103" s="0" t="s">
        <v>2578</v>
      </c>
      <c r="B1103" s="0">
        <f>IFERROR(INDEX('Production Log'!$A$508:$A$1322,MATCH(A1093,'Production Log'!$Y$508:$Y$1322,0)),)</f>
        <v/>
      </c>
    </row>
    <row r="1104">
      <c r="A1104" s="0" t="s">
        <v>2579</v>
      </c>
      <c r="B1104" s="0">
        <f>IFERROR(INDEX('Production Log'!$A$508:$A$1322,MATCH(A1094,'Production Log'!$Y$508:$Y$1322,0)),)</f>
        <v/>
      </c>
    </row>
    <row r="1105">
      <c r="A1105" s="0" t="s">
        <v>2580</v>
      </c>
      <c r="B1105" s="0">
        <f>IFERROR(INDEX('Production Log'!$A$508:$A$1322,MATCH(A1095,'Production Log'!$Y$508:$Y$1322,0)),)</f>
        <v/>
      </c>
    </row>
    <row r="1106">
      <c r="A1106" s="0" t="s">
        <v>2581</v>
      </c>
      <c r="B1106" s="0">
        <f>IFERROR(INDEX('Production Log'!$A$508:$A$1322,MATCH(A1096,'Production Log'!$Y$508:$Y$1322,0)),)</f>
        <v/>
      </c>
    </row>
    <row r="1107">
      <c r="A1107" s="0" t="s">
        <v>2582</v>
      </c>
      <c r="B1107" s="0">
        <f>IFERROR(INDEX('Production Log'!$A$508:$A$1322,MATCH(A1097,'Production Log'!$Y$508:$Y$1322,0)),)</f>
        <v/>
      </c>
    </row>
    <row r="1108">
      <c r="A1108" s="0" t="s">
        <v>2583</v>
      </c>
      <c r="B1108" s="0">
        <f>IFERROR(INDEX('Production Log'!$A$508:$A$1322,MATCH(A1098,'Production Log'!$Y$508:$Y$1322,0)),)</f>
        <v/>
      </c>
    </row>
    <row r="1109">
      <c r="A1109" s="0" t="s">
        <v>2584</v>
      </c>
      <c r="B1109" s="0">
        <f>IFERROR(INDEX('Production Log'!$A$508:$A$1322,MATCH(A1099,'Production Log'!$Y$508:$Y$1322,0)),)</f>
        <v/>
      </c>
    </row>
    <row r="1110">
      <c r="A1110" s="0" t="s">
        <v>2585</v>
      </c>
      <c r="B1110" s="0">
        <f>IFERROR(INDEX('Production Log'!$A$508:$A$1322,MATCH(A1100,'Production Log'!$Y$508:$Y$1322,0)),)</f>
        <v/>
      </c>
    </row>
    <row r="1111">
      <c r="A1111" s="0" t="s">
        <v>2586</v>
      </c>
      <c r="B1111" s="0">
        <f>IFERROR(INDEX('Production Log'!$A$508:$A$1322,MATCH(A1101,'Production Log'!$Y$508:$Y$1322,0)),)</f>
        <v/>
      </c>
    </row>
    <row r="1112">
      <c r="A1112" s="0" t="s">
        <v>2587</v>
      </c>
      <c r="B1112" s="0">
        <f>IFERROR(INDEX('Production Log'!$A$508:$A$1322,MATCH(A1102,'Production Log'!$Y$508:$Y$1322,0)),)</f>
        <v/>
      </c>
    </row>
    <row r="1113">
      <c r="A1113" s="0" t="s">
        <v>2588</v>
      </c>
      <c r="B1113" s="0">
        <f>IFERROR(INDEX('Production Log'!$A$508:$A$1322,MATCH(A1103,'Production Log'!$Y$508:$Y$1322,0)),)</f>
        <v/>
      </c>
    </row>
    <row r="1114">
      <c r="A1114" s="0" t="s">
        <v>2589</v>
      </c>
      <c r="B1114" s="0">
        <f>IFERROR(INDEX('Production Log'!$A$508:$A$1322,MATCH(A1104,'Production Log'!$Y$508:$Y$1322,0)),)</f>
        <v/>
      </c>
    </row>
    <row r="1115">
      <c r="A1115" s="0" t="s">
        <v>2590</v>
      </c>
      <c r="B1115" s="0">
        <f>IFERROR(INDEX('Production Log'!$A$508:$A$1322,MATCH(A1105,'Production Log'!$Y$508:$Y$1322,0)),)</f>
        <v/>
      </c>
    </row>
    <row r="1116">
      <c r="A1116" s="0" t="s">
        <v>2591</v>
      </c>
      <c r="B1116" s="0">
        <f>IFERROR(INDEX('Production Log'!$A$508:$A$1322,MATCH(A1106,'Production Log'!$Y$508:$Y$1322,0)),)</f>
        <v/>
      </c>
    </row>
    <row r="1117">
      <c r="A1117" s="0" t="s">
        <v>2592</v>
      </c>
      <c r="B1117" s="0">
        <f>IFERROR(INDEX('Production Log'!$A$508:$A$1322,MATCH(A1107,'Production Log'!$Y$508:$Y$1322,0)),)</f>
        <v/>
      </c>
    </row>
    <row r="1118">
      <c r="A1118" s="0" t="s">
        <v>2593</v>
      </c>
      <c r="B1118" s="0">
        <f>IFERROR(INDEX('Production Log'!$A$508:$A$1322,MATCH(A1108,'Production Log'!$Y$508:$Y$1322,0)),)</f>
        <v/>
      </c>
    </row>
    <row r="1119">
      <c r="A1119" s="0" t="s">
        <v>2594</v>
      </c>
      <c r="B1119" s="0">
        <f>IFERROR(INDEX('Production Log'!$A$508:$A$1322,MATCH(A1109,'Production Log'!$Y$508:$Y$1322,0)),)</f>
        <v/>
      </c>
    </row>
    <row r="1120">
      <c r="A1120" s="0" t="s">
        <v>2595</v>
      </c>
      <c r="B1120" s="0">
        <f>IFERROR(INDEX('Production Log'!$A$508:$A$1322,MATCH(A1110,'Production Log'!$Y$508:$Y$1322,0)),)</f>
        <v/>
      </c>
    </row>
    <row r="1121">
      <c r="A1121" s="0" t="s">
        <v>2596</v>
      </c>
      <c r="B1121" s="0">
        <f>IFERROR(INDEX('Production Log'!$A$508:$A$1322,MATCH(A1111,'Production Log'!$Y$508:$Y$1322,0)),)</f>
        <v/>
      </c>
    </row>
    <row r="1122">
      <c r="A1122" s="0" t="s">
        <v>2597</v>
      </c>
      <c r="B1122" s="0">
        <f>IFERROR(INDEX('Production Log'!$A$508:$A$1322,MATCH(A1112,'Production Log'!$Y$508:$Y$1322,0)),)</f>
        <v/>
      </c>
    </row>
    <row r="1123">
      <c r="A1123" s="0" t="s">
        <v>2598</v>
      </c>
      <c r="B1123" s="0">
        <f>IFERROR(INDEX('Production Log'!$A$508:$A$1322,MATCH(A1113,'Production Log'!$Y$508:$Y$1322,0)),)</f>
        <v/>
      </c>
    </row>
    <row r="1124">
      <c r="A1124" s="0" t="s">
        <v>2599</v>
      </c>
      <c r="B1124" s="0">
        <f>IFERROR(INDEX('Production Log'!$A$508:$A$1322,MATCH(A1114,'Production Log'!$Y$508:$Y$1322,0)),)</f>
        <v/>
      </c>
    </row>
    <row r="1125">
      <c r="A1125" s="0" t="s">
        <v>2600</v>
      </c>
      <c r="B1125" s="0">
        <f>IFERROR(INDEX('Production Log'!$A$508:$A$1322,MATCH(A1115,'Production Log'!$Y$508:$Y$1322,0)),)</f>
        <v/>
      </c>
    </row>
    <row r="1126">
      <c r="A1126" s="0" t="s">
        <v>2601</v>
      </c>
      <c r="B1126" s="0">
        <f>IFERROR(INDEX('Production Log'!$A$508:$A$1322,MATCH(A1116,'Production Log'!$Y$508:$Y$1322,0)),)</f>
        <v/>
      </c>
    </row>
    <row r="1127">
      <c r="A1127" s="0" t="s">
        <v>2602</v>
      </c>
      <c r="B1127" s="0">
        <f>IFERROR(INDEX('Production Log'!$A$508:$A$1322,MATCH(A1117,'Production Log'!$Y$508:$Y$1322,0)),)</f>
        <v/>
      </c>
    </row>
    <row r="1128">
      <c r="A1128" s="0" t="s">
        <v>2603</v>
      </c>
      <c r="B1128" s="0">
        <f>IFERROR(INDEX('Production Log'!$A$508:$A$1322,MATCH(A1118,'Production Log'!$Y$508:$Y$1322,0)),)</f>
        <v/>
      </c>
    </row>
    <row r="1129">
      <c r="A1129" s="0" t="s">
        <v>2604</v>
      </c>
      <c r="B1129" s="0">
        <f>IFERROR(INDEX('Production Log'!$A$508:$A$1322,MATCH(A1119,'Production Log'!$Y$508:$Y$1322,0)),)</f>
        <v/>
      </c>
    </row>
    <row r="1130">
      <c r="A1130" s="0" t="s">
        <v>2605</v>
      </c>
      <c r="B1130" s="0">
        <f>IFERROR(INDEX('Production Log'!$A$508:$A$1322,MATCH(A1120,'Production Log'!$Y$508:$Y$1322,0)),)</f>
        <v/>
      </c>
    </row>
    <row r="1131">
      <c r="A1131" s="0" t="s">
        <v>2606</v>
      </c>
      <c r="B1131" s="0">
        <f>IFERROR(INDEX('Production Log'!$A$508:$A$1322,MATCH(A1121,'Production Log'!$Y$508:$Y$1322,0)),)</f>
        <v/>
      </c>
    </row>
    <row r="1132">
      <c r="A1132" s="0" t="s">
        <v>2607</v>
      </c>
      <c r="B1132" s="0">
        <f>IFERROR(INDEX('Production Log'!$A$508:$A$1322,MATCH(A1122,'Production Log'!$Y$508:$Y$1322,0)),)</f>
        <v/>
      </c>
    </row>
    <row r="1133">
      <c r="A1133" s="0" t="s">
        <v>2608</v>
      </c>
      <c r="B1133" s="0">
        <f>IFERROR(INDEX('Production Log'!$A$508:$A$1322,MATCH(A1123,'Production Log'!$Y$508:$Y$1322,0)),)</f>
        <v/>
      </c>
    </row>
    <row r="1134">
      <c r="A1134" s="0" t="s">
        <v>2609</v>
      </c>
      <c r="B1134" s="0">
        <f>IFERROR(INDEX('Production Log'!$A$508:$A$1322,MATCH(A1124,'Production Log'!$Y$508:$Y$1322,0)),)</f>
        <v/>
      </c>
    </row>
    <row r="1135">
      <c r="A1135" s="0" t="s">
        <v>2610</v>
      </c>
      <c r="B1135" s="0">
        <f>IFERROR(INDEX('Production Log'!$A$508:$A$1322,MATCH(A1125,'Production Log'!$Y$508:$Y$1322,0)),)</f>
        <v/>
      </c>
    </row>
    <row r="1136">
      <c r="A1136" s="0" t="s">
        <v>2611</v>
      </c>
      <c r="B1136" s="0">
        <f>IFERROR(INDEX('Production Log'!$A$508:$A$1322,MATCH(A1126,'Production Log'!$Y$508:$Y$1322,0)),)</f>
        <v/>
      </c>
    </row>
    <row r="1137">
      <c r="A1137" s="0" t="s">
        <v>2612</v>
      </c>
      <c r="B1137" s="0">
        <f>IFERROR(INDEX('Production Log'!$A$508:$A$1322,MATCH(A1127,'Production Log'!$Y$508:$Y$1322,0)),)</f>
        <v/>
      </c>
    </row>
    <row r="1138">
      <c r="A1138" s="0" t="s">
        <v>2613</v>
      </c>
      <c r="B1138" s="0">
        <f>IFERROR(INDEX('Production Log'!$A$508:$A$1322,MATCH(A1128,'Production Log'!$Y$508:$Y$1322,0)),)</f>
        <v/>
      </c>
    </row>
    <row r="1139">
      <c r="A1139" s="0" t="s">
        <v>2614</v>
      </c>
      <c r="B1139" s="0">
        <f>IFERROR(INDEX('Production Log'!$A$508:$A$1322,MATCH(A1129,'Production Log'!$Y$508:$Y$1322,0)),)</f>
        <v/>
      </c>
    </row>
    <row r="1140">
      <c r="A1140" s="0" t="s">
        <v>2615</v>
      </c>
      <c r="B1140" s="0">
        <f>IFERROR(INDEX('Production Log'!$A$508:$A$1322,MATCH(A1130,'Production Log'!$Y$508:$Y$1322,0)),)</f>
        <v/>
      </c>
    </row>
    <row r="1141">
      <c r="A1141" s="0" t="s">
        <v>2616</v>
      </c>
      <c r="B1141" s="0">
        <f>IFERROR(INDEX('Production Log'!$A$508:$A$1322,MATCH(A1131,'Production Log'!$Y$508:$Y$1322,0)),)</f>
        <v/>
      </c>
    </row>
    <row r="1142">
      <c r="A1142" s="0" t="s">
        <v>2617</v>
      </c>
      <c r="B1142" s="0">
        <f>IFERROR(INDEX('Production Log'!$A$508:$A$1322,MATCH(A1132,'Production Log'!$Y$508:$Y$1322,0)),)</f>
        <v/>
      </c>
    </row>
    <row r="1143">
      <c r="A1143" s="0" t="s">
        <v>2618</v>
      </c>
      <c r="B1143" s="0">
        <f>IFERROR(INDEX('Production Log'!$A$508:$A$1322,MATCH(A1133,'Production Log'!$Y$508:$Y$1322,0)),)</f>
        <v/>
      </c>
    </row>
    <row r="1144">
      <c r="A1144" s="0" t="s">
        <v>2619</v>
      </c>
      <c r="B1144" s="0">
        <f>IFERROR(INDEX('Production Log'!$A$508:$A$1322,MATCH(A1134,'Production Log'!$Y$508:$Y$1322,0)),)</f>
        <v/>
      </c>
    </row>
    <row r="1145">
      <c r="A1145" s="0" t="s">
        <v>2620</v>
      </c>
      <c r="B1145" s="0">
        <f>IFERROR(INDEX('Production Log'!$A$508:$A$1322,MATCH(A1135,'Production Log'!$Y$508:$Y$1322,0)),)</f>
        <v/>
      </c>
    </row>
    <row r="1146">
      <c r="A1146" s="0" t="s">
        <v>2621</v>
      </c>
      <c r="B1146" s="0">
        <f>IFERROR(INDEX('Production Log'!$A$508:$A$1322,MATCH(A1136,'Production Log'!$Y$508:$Y$1322,0)),)</f>
        <v/>
      </c>
    </row>
    <row r="1147">
      <c r="A1147" s="0" t="s">
        <v>2622</v>
      </c>
      <c r="B1147" s="0">
        <f>IFERROR(INDEX('Production Log'!$A$508:$A$1322,MATCH(A1137,'Production Log'!$Y$508:$Y$1322,0)),)</f>
        <v/>
      </c>
    </row>
    <row r="1148">
      <c r="A1148" s="0" t="s">
        <v>2623</v>
      </c>
      <c r="B1148" s="0">
        <f>IFERROR(INDEX('Production Log'!$A$508:$A$1322,MATCH(A1138,'Production Log'!$Y$508:$Y$1322,0)),)</f>
        <v/>
      </c>
    </row>
    <row r="1149">
      <c r="A1149" s="0" t="s">
        <v>2624</v>
      </c>
      <c r="B1149" s="0">
        <f>IFERROR(INDEX('Production Log'!$A$508:$A$1322,MATCH(A1139,'Production Log'!$Y$508:$Y$1322,0)),)</f>
        <v/>
      </c>
    </row>
    <row r="1150">
      <c r="A1150" s="0" t="s">
        <v>2625</v>
      </c>
      <c r="B1150" s="0">
        <f>IFERROR(INDEX('Production Log'!$A$508:$A$1322,MATCH(A1140,'Production Log'!$Y$508:$Y$1322,0)),)</f>
        <v/>
      </c>
    </row>
    <row r="1151">
      <c r="A1151" s="0" t="s">
        <v>2626</v>
      </c>
      <c r="B1151" s="0">
        <f>IFERROR(INDEX('Production Log'!$A$508:$A$1322,MATCH(A1141,'Production Log'!$Y$508:$Y$1322,0)),)</f>
        <v/>
      </c>
    </row>
    <row r="1152">
      <c r="A1152" s="0" t="s">
        <v>2627</v>
      </c>
      <c r="B1152" s="0">
        <f>IFERROR(INDEX('Production Log'!$A$508:$A$1322,MATCH(A1142,'Production Log'!$Y$508:$Y$1322,0)),)</f>
        <v/>
      </c>
    </row>
    <row r="1153">
      <c r="A1153" s="0" t="s">
        <v>2628</v>
      </c>
      <c r="B1153" s="0">
        <f>IFERROR(INDEX('Production Log'!$A$508:$A$1322,MATCH(A1143,'Production Log'!$Y$508:$Y$1322,0)),)</f>
        <v/>
      </c>
    </row>
    <row r="1154">
      <c r="A1154" s="0" t="s">
        <v>2629</v>
      </c>
      <c r="B1154" s="0">
        <f>IFERROR(INDEX('Production Log'!$A$508:$A$1322,MATCH(A1144,'Production Log'!$Y$508:$Y$1322,0)),)</f>
        <v/>
      </c>
    </row>
    <row r="1155">
      <c r="A1155" s="0" t="s">
        <v>2630</v>
      </c>
      <c r="B1155" s="0">
        <f>IFERROR(INDEX('Production Log'!$A$508:$A$1322,MATCH(A1145,'Production Log'!$Y$508:$Y$1322,0)),)</f>
        <v/>
      </c>
    </row>
    <row r="1156">
      <c r="A1156" s="0" t="s">
        <v>2631</v>
      </c>
      <c r="B1156" s="0">
        <f>IFERROR(INDEX('Production Log'!$A$508:$A$1322,MATCH(A1146,'Production Log'!$Y$508:$Y$1322,0)),)</f>
        <v/>
      </c>
    </row>
    <row r="1157">
      <c r="A1157" s="0" t="s">
        <v>2632</v>
      </c>
      <c r="B1157" s="0">
        <f>IFERROR(INDEX('Production Log'!$A$508:$A$1322,MATCH(A1147,'Production Log'!$Y$508:$Y$1322,0)),)</f>
        <v/>
      </c>
    </row>
    <row r="1158">
      <c r="A1158" s="0" t="s">
        <v>2633</v>
      </c>
      <c r="B1158" s="0">
        <f>IFERROR(INDEX('Production Log'!$A$508:$A$1322,MATCH(A1148,'Production Log'!$Y$508:$Y$1322,0)),)</f>
        <v/>
      </c>
    </row>
    <row r="1159">
      <c r="A1159" s="0" t="s">
        <v>2634</v>
      </c>
      <c r="B1159" s="0">
        <f>IFERROR(INDEX('Production Log'!$A$508:$A$1322,MATCH(A1149,'Production Log'!$Y$508:$Y$1322,0)),)</f>
        <v/>
      </c>
    </row>
    <row r="1160">
      <c r="A1160" s="0" t="s">
        <v>2635</v>
      </c>
      <c r="B1160" s="0">
        <f>IFERROR(INDEX('Production Log'!$A$508:$A$1322,MATCH(A1150,'Production Log'!$Y$508:$Y$1322,0)),)</f>
        <v/>
      </c>
    </row>
    <row r="1161">
      <c r="A1161" s="0" t="s">
        <v>2636</v>
      </c>
      <c r="B1161" s="0">
        <f>IFERROR(INDEX('Production Log'!$A$508:$A$1322,MATCH(A1151,'Production Log'!$Y$508:$Y$1322,0)),)</f>
        <v/>
      </c>
    </row>
    <row r="1162">
      <c r="A1162" s="0" t="s">
        <v>2637</v>
      </c>
      <c r="B1162" s="0">
        <f>IFERROR(INDEX('Production Log'!$A$508:$A$1322,MATCH(A1152,'Production Log'!$Y$508:$Y$1322,0)),)</f>
        <v/>
      </c>
    </row>
    <row r="1163">
      <c r="A1163" s="0" t="s">
        <v>2638</v>
      </c>
      <c r="B1163" s="0">
        <f>IFERROR(INDEX('Production Log'!$A$508:$A$1322,MATCH(A1153,'Production Log'!$Y$508:$Y$1322,0)),)</f>
        <v/>
      </c>
    </row>
    <row r="1164">
      <c r="A1164" s="0" t="s">
        <v>2639</v>
      </c>
      <c r="B1164" s="0">
        <f>IFERROR(INDEX('Production Log'!$A$508:$A$1322,MATCH(A1154,'Production Log'!$Y$508:$Y$1322,0)),)</f>
        <v/>
      </c>
    </row>
    <row r="1165">
      <c r="A1165" s="0" t="s">
        <v>2640</v>
      </c>
      <c r="B1165" s="0">
        <f>IFERROR(INDEX('Production Log'!$A$508:$A$1322,MATCH(A1155,'Production Log'!$Y$508:$Y$1322,0)),)</f>
        <v/>
      </c>
    </row>
    <row r="1166">
      <c r="A1166" s="0" t="s">
        <v>2641</v>
      </c>
      <c r="B1166" s="0">
        <f>IFERROR(INDEX('Production Log'!$A$508:$A$1322,MATCH(A1156,'Production Log'!$Y$508:$Y$1322,0)),)</f>
        <v/>
      </c>
    </row>
    <row r="1167">
      <c r="A1167" s="0" t="s">
        <v>2642</v>
      </c>
      <c r="B1167" s="0">
        <f>IFERROR(INDEX('Production Log'!$A$508:$A$1322,MATCH(A1157,'Production Log'!$Y$508:$Y$1322,0)),)</f>
        <v/>
      </c>
    </row>
    <row r="1168">
      <c r="A1168" s="0" t="s">
        <v>2643</v>
      </c>
      <c r="B1168" s="0">
        <f>IFERROR(INDEX('Production Log'!$A$508:$A$1322,MATCH(A1158,'Production Log'!$Y$508:$Y$1322,0)),)</f>
        <v/>
      </c>
    </row>
    <row r="1169">
      <c r="A1169" s="0" t="s">
        <v>2644</v>
      </c>
      <c r="B1169" s="0">
        <f>IFERROR(INDEX('Production Log'!$A$508:$A$1322,MATCH(A1159,'Production Log'!$Y$508:$Y$1322,0)),)</f>
        <v/>
      </c>
    </row>
    <row r="1170">
      <c r="A1170" s="0" t="s">
        <v>2645</v>
      </c>
      <c r="B1170" s="0">
        <f>IFERROR(INDEX('Production Log'!$A$508:$A$1322,MATCH(A1160,'Production Log'!$Y$508:$Y$1322,0)),)</f>
        <v/>
      </c>
    </row>
    <row r="1171">
      <c r="A1171" s="0" t="s">
        <v>2646</v>
      </c>
      <c r="B1171" s="0">
        <f>IFERROR(INDEX('Production Log'!$A$508:$A$1322,MATCH(A1161,'Production Log'!$Y$508:$Y$1322,0)),)</f>
        <v/>
      </c>
    </row>
    <row r="1172">
      <c r="A1172" s="0" t="s">
        <v>2647</v>
      </c>
      <c r="B1172" s="0">
        <f>IFERROR(INDEX('Production Log'!$A$508:$A$1322,MATCH(A1162,'Production Log'!$Y$508:$Y$1322,0)),)</f>
        <v/>
      </c>
    </row>
    <row r="1173">
      <c r="A1173" s="0" t="s">
        <v>2648</v>
      </c>
      <c r="B1173" s="0">
        <f>IFERROR(INDEX('Production Log'!$A$508:$A$1322,MATCH(A1163,'Production Log'!$Y$508:$Y$1322,0)),)</f>
        <v/>
      </c>
    </row>
    <row r="1174">
      <c r="A1174" s="0" t="s">
        <v>2649</v>
      </c>
      <c r="B1174" s="0">
        <f>IFERROR(INDEX('Production Log'!$A$508:$A$1322,MATCH(A1164,'Production Log'!$Y$508:$Y$1322,0)),)</f>
        <v/>
      </c>
    </row>
    <row r="1175">
      <c r="A1175" s="0" t="s">
        <v>2650</v>
      </c>
      <c r="B1175" s="0">
        <f>IFERROR(INDEX('Production Log'!$A$508:$A$1322,MATCH(A1165,'Production Log'!$Y$508:$Y$1322,0)),)</f>
        <v/>
      </c>
    </row>
    <row r="1176">
      <c r="A1176" s="0" t="s">
        <v>2651</v>
      </c>
      <c r="B1176" s="0">
        <f>IFERROR(INDEX('Production Log'!$A$508:$A$1322,MATCH(A1166,'Production Log'!$Y$508:$Y$1322,0)),)</f>
        <v/>
      </c>
    </row>
    <row r="1177">
      <c r="A1177" s="0" t="s">
        <v>2652</v>
      </c>
      <c r="B1177" s="0">
        <f>IFERROR(INDEX('Production Log'!$A$508:$A$1322,MATCH(A1167,'Production Log'!$Y$508:$Y$1322,0)),)</f>
        <v/>
      </c>
    </row>
    <row r="1178">
      <c r="A1178" s="0" t="s">
        <v>2653</v>
      </c>
      <c r="B1178" s="0">
        <f>IFERROR(INDEX('Production Log'!$A$508:$A$1322,MATCH(A1168,'Production Log'!$Y$508:$Y$1322,0)),)</f>
        <v/>
      </c>
    </row>
    <row r="1179">
      <c r="A1179" s="0" t="s">
        <v>2654</v>
      </c>
      <c r="B1179" s="0">
        <f>IFERROR(INDEX('Production Log'!$A$508:$A$1322,MATCH(A1169,'Production Log'!$Y$508:$Y$1322,0)),)</f>
        <v/>
      </c>
    </row>
    <row r="1180">
      <c r="A1180" s="0" t="s">
        <v>2655</v>
      </c>
      <c r="B1180" s="0">
        <f>IFERROR(INDEX('Production Log'!$A$508:$A$1322,MATCH(A1170,'Production Log'!$Y$508:$Y$1322,0)),)</f>
        <v/>
      </c>
    </row>
    <row r="1181">
      <c r="A1181" s="0" t="s">
        <v>2656</v>
      </c>
      <c r="B1181" s="0">
        <f>IFERROR(INDEX('Production Log'!$A$508:$A$1322,MATCH(A1171,'Production Log'!$Y$508:$Y$1322,0)),)</f>
        <v/>
      </c>
    </row>
    <row r="1182">
      <c r="A1182" s="0" t="s">
        <v>2657</v>
      </c>
      <c r="B1182" s="0">
        <f>IFERROR(INDEX('Production Log'!$A$508:$A$1322,MATCH(A1172,'Production Log'!$Y$508:$Y$1322,0)),)</f>
        <v/>
      </c>
    </row>
    <row r="1183">
      <c r="A1183" s="0" t="s">
        <v>2658</v>
      </c>
      <c r="B1183" s="0">
        <f>IFERROR(INDEX('Production Log'!$A$508:$A$1322,MATCH(A1173,'Production Log'!$Y$508:$Y$1322,0)),)</f>
        <v/>
      </c>
    </row>
    <row r="1184">
      <c r="A1184" s="0" t="s">
        <v>2659</v>
      </c>
      <c r="B1184" s="0">
        <f>IFERROR(INDEX('Production Log'!$A$508:$A$1322,MATCH(A1174,'Production Log'!$Y$508:$Y$1322,0)),)</f>
        <v/>
      </c>
    </row>
    <row r="1185">
      <c r="A1185" s="0" t="s">
        <v>2660</v>
      </c>
      <c r="B1185" s="0">
        <f>IFERROR(INDEX('Production Log'!$A$508:$A$1322,MATCH(A1175,'Production Log'!$Y$508:$Y$1322,0)),)</f>
        <v/>
      </c>
    </row>
    <row r="1186">
      <c r="A1186" s="0" t="s">
        <v>2661</v>
      </c>
      <c r="B1186" s="0">
        <f>IFERROR(INDEX('Production Log'!$A$508:$A$1322,MATCH(A1176,'Production Log'!$Y$508:$Y$1322,0)),)</f>
        <v/>
      </c>
    </row>
    <row r="1187">
      <c r="A1187" s="0" t="s">
        <v>2662</v>
      </c>
      <c r="B1187" s="0">
        <f>IFERROR(INDEX('Production Log'!$A$508:$A$1322,MATCH(A1177,'Production Log'!$Y$508:$Y$1322,0)),)</f>
        <v/>
      </c>
    </row>
    <row r="1188">
      <c r="A1188" s="0" t="s">
        <v>2663</v>
      </c>
      <c r="B1188" s="0">
        <f>IFERROR(INDEX('Production Log'!$A$508:$A$1322,MATCH(A1178,'Production Log'!$Y$508:$Y$1322,0)),)</f>
        <v/>
      </c>
    </row>
    <row r="1189">
      <c r="A1189" s="0" t="s">
        <v>2664</v>
      </c>
      <c r="B1189" s="0">
        <f>IFERROR(INDEX('Production Log'!$A$508:$A$1322,MATCH(A1179,'Production Log'!$Y$508:$Y$1322,0)),)</f>
        <v/>
      </c>
    </row>
    <row r="1190">
      <c r="A1190" s="0" t="s">
        <v>2665</v>
      </c>
      <c r="B1190" s="0">
        <f>IFERROR(INDEX('Production Log'!$A$508:$A$1322,MATCH(A1180,'Production Log'!$Y$508:$Y$1322,0)),)</f>
        <v/>
      </c>
    </row>
    <row r="1191">
      <c r="A1191" s="0" t="s">
        <v>2666</v>
      </c>
      <c r="B1191" s="0">
        <f>IFERROR(INDEX('Production Log'!$A$508:$A$1322,MATCH(A1181,'Production Log'!$Y$508:$Y$1322,0)),)</f>
        <v/>
      </c>
    </row>
    <row r="1192">
      <c r="A1192" s="0" t="s">
        <v>2667</v>
      </c>
      <c r="B1192" s="0">
        <f>IFERROR(INDEX('Production Log'!$A$508:$A$1322,MATCH(A1182,'Production Log'!$Y$508:$Y$1322,0)),)</f>
        <v/>
      </c>
    </row>
    <row r="1193">
      <c r="A1193" s="0" t="s">
        <v>2668</v>
      </c>
      <c r="B1193" s="0">
        <f>IFERROR(INDEX('Production Log'!$A$508:$A$1322,MATCH(A1183,'Production Log'!$Y$508:$Y$1322,0)),)</f>
        <v/>
      </c>
    </row>
    <row r="1194">
      <c r="A1194" s="0" t="s">
        <v>2669</v>
      </c>
      <c r="B1194" s="0">
        <f>IFERROR(INDEX('Production Log'!$A$508:$A$1322,MATCH(A1184,'Production Log'!$Y$508:$Y$1322,0)),)</f>
        <v/>
      </c>
    </row>
    <row r="1195">
      <c r="A1195" s="0" t="s">
        <v>2670</v>
      </c>
      <c r="B1195" s="0">
        <f>IFERROR(INDEX('Production Log'!$A$508:$A$1322,MATCH(A1185,'Production Log'!$Y$508:$Y$1322,0)),)</f>
        <v/>
      </c>
    </row>
    <row r="1196">
      <c r="A1196" s="0" t="s">
        <v>2671</v>
      </c>
      <c r="B1196" s="0">
        <f>IFERROR(INDEX('Production Log'!$A$508:$A$1322,MATCH(A1186,'Production Log'!$Y$508:$Y$1322,0)),)</f>
        <v/>
      </c>
    </row>
    <row r="1197">
      <c r="A1197" s="0" t="s">
        <v>2672</v>
      </c>
      <c r="B1197" s="0">
        <f>IFERROR(INDEX('Production Log'!$A$508:$A$1322,MATCH(A1187,'Production Log'!$Y$508:$Y$1322,0)),)</f>
        <v/>
      </c>
    </row>
    <row r="1198">
      <c r="A1198" s="0" t="s">
        <v>2673</v>
      </c>
      <c r="B1198" s="0">
        <f>IFERROR(INDEX('Production Log'!$A$508:$A$1322,MATCH(A1188,'Production Log'!$Y$508:$Y$1322,0)),)</f>
        <v/>
      </c>
    </row>
    <row r="1199">
      <c r="A1199" s="0" t="s">
        <v>2674</v>
      </c>
      <c r="B1199" s="0">
        <f>IFERROR(INDEX('Production Log'!$A$508:$A$1322,MATCH(A1189,'Production Log'!$Y$508:$Y$1322,0)),)</f>
        <v/>
      </c>
    </row>
    <row r="1200">
      <c r="A1200" s="0" t="s">
        <v>2675</v>
      </c>
      <c r="B1200" s="0">
        <f>IFERROR(INDEX('Production Log'!$A$508:$A$1322,MATCH(A1190,'Production Log'!$Y$508:$Y$1322,0)),)</f>
        <v/>
      </c>
    </row>
    <row r="1201">
      <c r="A1201" s="0" t="s">
        <v>2676</v>
      </c>
      <c r="B1201" s="0">
        <f>IFERROR(INDEX('Production Log'!$A$508:$A$1322,MATCH(A1191,'Production Log'!$Y$508:$Y$1322,0)),)</f>
        <v/>
      </c>
    </row>
    <row r="1202">
      <c r="A1202" s="0" t="s">
        <v>2677</v>
      </c>
      <c r="B1202" s="0">
        <f>IFERROR(INDEX('Production Log'!$A$508:$A$1322,MATCH(A1192,'Production Log'!$Y$508:$Y$1322,0)),)</f>
        <v/>
      </c>
    </row>
    <row r="1203">
      <c r="A1203" s="0" t="s">
        <v>2678</v>
      </c>
      <c r="B1203" s="0">
        <f>IFERROR(INDEX('Production Log'!$A$508:$A$1322,MATCH(A1193,'Production Log'!$Y$508:$Y$1322,0)),)</f>
        <v/>
      </c>
    </row>
    <row r="1204">
      <c r="A1204" s="0" t="s">
        <v>2679</v>
      </c>
      <c r="B1204" s="0">
        <f>IFERROR(INDEX('Production Log'!$A$508:$A$1322,MATCH(A1194,'Production Log'!$Y$508:$Y$1322,0)),)</f>
        <v/>
      </c>
    </row>
    <row r="1205">
      <c r="A1205" s="0" t="s">
        <v>2680</v>
      </c>
      <c r="B1205" s="0">
        <f>IFERROR(INDEX('Production Log'!$A$508:$A$1322,MATCH(A1195,'Production Log'!$Y$508:$Y$1322,0)),)</f>
        <v/>
      </c>
    </row>
    <row r="1206">
      <c r="A1206" s="0" t="s">
        <v>2681</v>
      </c>
      <c r="B1206" s="0">
        <f>IFERROR(INDEX('Production Log'!$A$508:$A$1322,MATCH(A1196,'Production Log'!$Y$508:$Y$1322,0)),)</f>
        <v/>
      </c>
    </row>
    <row r="1207">
      <c r="A1207" s="0" t="s">
        <v>2682</v>
      </c>
      <c r="B1207" s="0">
        <f>IFERROR(INDEX('Production Log'!$A$508:$A$1322,MATCH(A1197,'Production Log'!$Y$508:$Y$1322,0)),)</f>
        <v/>
      </c>
    </row>
    <row r="1208">
      <c r="A1208" s="0" t="s">
        <v>2683</v>
      </c>
      <c r="B1208" s="0">
        <f>IFERROR(INDEX('Production Log'!$A$508:$A$1322,MATCH(A1198,'Production Log'!$Y$508:$Y$1322,0)),)</f>
        <v/>
      </c>
    </row>
    <row r="1209">
      <c r="A1209" s="0" t="s">
        <v>2684</v>
      </c>
      <c r="B1209" s="0">
        <f>IFERROR(INDEX('Production Log'!$A$508:$A$1322,MATCH(A1199,'Production Log'!$Y$508:$Y$1322,0)),)</f>
        <v/>
      </c>
    </row>
    <row r="1210">
      <c r="A1210" s="0" t="s">
        <v>2685</v>
      </c>
      <c r="B1210" s="0">
        <f>IFERROR(INDEX('Production Log'!$A$508:$A$1322,MATCH(A1200,'Production Log'!$Y$508:$Y$1322,0)),)</f>
        <v/>
      </c>
    </row>
    <row r="1211">
      <c r="A1211" s="0" t="s">
        <v>2686</v>
      </c>
      <c r="B1211" s="0">
        <f>IFERROR(INDEX('Production Log'!$A$508:$A$1322,MATCH(A1201,'Production Log'!$Y$508:$Y$1322,0)),)</f>
        <v/>
      </c>
    </row>
    <row r="1212">
      <c r="A1212" s="0" t="s">
        <v>2687</v>
      </c>
      <c r="B1212" s="0">
        <f>IFERROR(INDEX('Production Log'!$A$508:$A$1322,MATCH(A1202,'Production Log'!$Y$508:$Y$1322,0)),)</f>
        <v/>
      </c>
    </row>
    <row r="1213">
      <c r="A1213" s="0" t="s">
        <v>2688</v>
      </c>
      <c r="B1213" s="0">
        <f>IFERROR(INDEX('Production Log'!$A$508:$A$1322,MATCH(A1203,'Production Log'!$Y$508:$Y$1322,0)),)</f>
        <v/>
      </c>
    </row>
    <row r="1214">
      <c r="A1214" s="0" t="s">
        <v>2689</v>
      </c>
      <c r="B1214" s="0">
        <f>IFERROR(INDEX('Production Log'!$A$508:$A$1322,MATCH(A1204,'Production Log'!$Y$508:$Y$1322,0)),)</f>
        <v/>
      </c>
    </row>
    <row r="1215">
      <c r="A1215" s="0" t="s">
        <v>2690</v>
      </c>
      <c r="B1215" s="0">
        <f>IFERROR(INDEX('Production Log'!$A$508:$A$1322,MATCH(A1205,'Production Log'!$Y$508:$Y$1322,0)),)</f>
        <v/>
      </c>
    </row>
    <row r="1216">
      <c r="A1216" s="0" t="s">
        <v>2691</v>
      </c>
      <c r="B1216" s="0">
        <f>IFERROR(INDEX('Production Log'!$A$508:$A$1322,MATCH(A1206,'Production Log'!$Y$508:$Y$1322,0)),)</f>
        <v/>
      </c>
    </row>
    <row r="1217">
      <c r="A1217" s="0" t="s">
        <v>2692</v>
      </c>
      <c r="B1217" s="0">
        <f>IFERROR(INDEX('Production Log'!$A$508:$A$1322,MATCH(A1207,'Production Log'!$Y$508:$Y$1322,0)),)</f>
        <v/>
      </c>
    </row>
    <row r="1218">
      <c r="A1218" s="0" t="s">
        <v>2693</v>
      </c>
      <c r="B1218" s="0">
        <f>IFERROR(INDEX('Production Log'!$A$508:$A$1322,MATCH(A1208,'Production Log'!$Y$508:$Y$1322,0)),)</f>
        <v/>
      </c>
    </row>
    <row r="1219">
      <c r="A1219" s="0" t="s">
        <v>2694</v>
      </c>
      <c r="B1219" s="0">
        <f>IFERROR(INDEX('Production Log'!$A$508:$A$1322,MATCH(A1209,'Production Log'!$Y$508:$Y$1322,0)),)</f>
        <v/>
      </c>
    </row>
    <row r="1220">
      <c r="A1220" s="0" t="s">
        <v>2695</v>
      </c>
      <c r="B1220" s="0">
        <f>IFERROR(INDEX('Production Log'!$A$508:$A$1322,MATCH(A1210,'Production Log'!$Y$508:$Y$1322,0)),)</f>
        <v/>
      </c>
    </row>
    <row r="1221">
      <c r="A1221" s="0" t="s">
        <v>2696</v>
      </c>
      <c r="B1221" s="0">
        <f>IFERROR(INDEX('Production Log'!$A$508:$A$1322,MATCH(A1211,'Production Log'!$Y$508:$Y$1322,0)),)</f>
        <v/>
      </c>
    </row>
    <row r="1222">
      <c r="A1222" s="0" t="s">
        <v>2697</v>
      </c>
      <c r="B1222" s="0">
        <f>IFERROR(INDEX('Production Log'!$A$508:$A$1322,MATCH(A1212,'Production Log'!$Y$508:$Y$1322,0)),)</f>
        <v/>
      </c>
    </row>
    <row r="1223">
      <c r="A1223" s="0" t="s">
        <v>2698</v>
      </c>
      <c r="B1223" s="0">
        <f>IFERROR(INDEX('Production Log'!$A$508:$A$1322,MATCH(A1213,'Production Log'!$Y$508:$Y$1322,0)),)</f>
        <v/>
      </c>
    </row>
    <row r="1224">
      <c r="A1224" s="0" t="s">
        <v>2699</v>
      </c>
      <c r="B1224" s="0">
        <f>IFERROR(INDEX('Production Log'!$A$508:$A$1322,MATCH(A1214,'Production Log'!$Y$508:$Y$1322,0)),)</f>
        <v/>
      </c>
    </row>
    <row r="1225">
      <c r="A1225" s="0" t="s">
        <v>2700</v>
      </c>
      <c r="B1225" s="0">
        <f>IFERROR(INDEX('Production Log'!$A$508:$A$1322,MATCH(A1215,'Production Log'!$Y$508:$Y$1322,0)),)</f>
        <v/>
      </c>
    </row>
    <row r="1226">
      <c r="A1226" s="0" t="s">
        <v>2701</v>
      </c>
      <c r="B1226" s="0">
        <f>IFERROR(INDEX('Production Log'!$A$508:$A$1322,MATCH(A1216,'Production Log'!$Y$508:$Y$1322,0)),)</f>
        <v/>
      </c>
    </row>
    <row r="1227">
      <c r="A1227" s="0" t="s">
        <v>2702</v>
      </c>
      <c r="B1227" s="0">
        <f>IFERROR(INDEX('Production Log'!$A$508:$A$1322,MATCH(A1217,'Production Log'!$Y$508:$Y$1322,0)),)</f>
        <v/>
      </c>
    </row>
    <row r="1228">
      <c r="A1228" s="0" t="s">
        <v>2703</v>
      </c>
      <c r="B1228" s="0">
        <f>IFERROR(INDEX('Production Log'!$A$508:$A$1322,MATCH(A1218,'Production Log'!$Y$508:$Y$1322,0)),)</f>
        <v/>
      </c>
    </row>
    <row r="1229">
      <c r="A1229" s="0" t="s">
        <v>2704</v>
      </c>
      <c r="B1229" s="0">
        <f>IFERROR(INDEX('Production Log'!$A$508:$A$1322,MATCH(A1219,'Production Log'!$Y$508:$Y$1322,0)),)</f>
        <v/>
      </c>
    </row>
    <row r="1230">
      <c r="A1230" s="0" t="s">
        <v>2705</v>
      </c>
      <c r="B1230" s="0">
        <f>IFERROR(INDEX('Production Log'!$A$508:$A$1322,MATCH(A1220,'Production Log'!$Y$508:$Y$1322,0)),)</f>
        <v/>
      </c>
    </row>
    <row r="1231">
      <c r="A1231" s="0" t="s">
        <v>2706</v>
      </c>
      <c r="B1231" s="0">
        <f>IFERROR(INDEX('Production Log'!$A$508:$A$1322,MATCH(A1221,'Production Log'!$Y$508:$Y$1322,0)),)</f>
        <v/>
      </c>
    </row>
    <row r="1232">
      <c r="A1232" s="0" t="s">
        <v>2707</v>
      </c>
      <c r="B1232" s="0">
        <f>IFERROR(INDEX('Production Log'!$A$508:$A$1322,MATCH(A1222,'Production Log'!$Y$508:$Y$1322,0)),)</f>
        <v/>
      </c>
    </row>
    <row r="1233">
      <c r="A1233" s="0" t="s">
        <v>2708</v>
      </c>
      <c r="B1233" s="0">
        <f>IFERROR(INDEX('Production Log'!$A$508:$A$1322,MATCH(A1223,'Production Log'!$Y$508:$Y$1322,0)),)</f>
        <v/>
      </c>
    </row>
    <row r="1234">
      <c r="A1234" s="0" t="s">
        <v>2709</v>
      </c>
      <c r="B1234" s="0">
        <f>IFERROR(INDEX('Production Log'!$A$508:$A$1322,MATCH(A1224,'Production Log'!$Y$508:$Y$1322,0)),)</f>
        <v/>
      </c>
    </row>
    <row r="1235">
      <c r="A1235" s="0" t="s">
        <v>2710</v>
      </c>
      <c r="B1235" s="0">
        <f>IFERROR(INDEX('Production Log'!$A$508:$A$1322,MATCH(A1225,'Production Log'!$Y$508:$Y$1322,0)),)</f>
        <v/>
      </c>
    </row>
    <row r="1236">
      <c r="A1236" s="0" t="s">
        <v>2711</v>
      </c>
      <c r="B1236" s="0">
        <f>IFERROR(INDEX('Production Log'!$A$508:$A$1322,MATCH(A1226,'Production Log'!$Y$508:$Y$1322,0)),)</f>
        <v/>
      </c>
    </row>
    <row r="1237">
      <c r="A1237" s="0" t="s">
        <v>2712</v>
      </c>
      <c r="B1237" s="0">
        <f>IFERROR(INDEX('Production Log'!$A$508:$A$1322,MATCH(A1227,'Production Log'!$Y$508:$Y$1322,0)),)</f>
        <v/>
      </c>
    </row>
    <row r="1238">
      <c r="A1238" s="0" t="s">
        <v>2713</v>
      </c>
      <c r="B1238" s="0">
        <f>IFERROR(INDEX('Production Log'!$A$508:$A$1322,MATCH(A1228,'Production Log'!$Y$508:$Y$1322,0)),)</f>
        <v/>
      </c>
    </row>
    <row r="1239">
      <c r="A1239" s="0" t="s">
        <v>2714</v>
      </c>
      <c r="B1239" s="0">
        <f>IFERROR(INDEX('Production Log'!$A$508:$A$1322,MATCH(A1229,'Production Log'!$Y$508:$Y$1322,0)),)</f>
        <v/>
      </c>
    </row>
    <row r="1240">
      <c r="A1240" s="0" t="s">
        <v>2715</v>
      </c>
      <c r="B1240" s="0">
        <f>IFERROR(INDEX('Production Log'!$A$508:$A$1322,MATCH(A1230,'Production Log'!$Y$508:$Y$1322,0)),)</f>
        <v/>
      </c>
    </row>
    <row r="1241">
      <c r="A1241" s="0" t="s">
        <v>2716</v>
      </c>
      <c r="B1241" s="0">
        <f>IFERROR(INDEX('Production Log'!$A$508:$A$1322,MATCH(A1231,'Production Log'!$Y$508:$Y$1322,0)),)</f>
        <v/>
      </c>
    </row>
    <row r="1242">
      <c r="A1242" s="0" t="s">
        <v>2717</v>
      </c>
      <c r="B1242" s="0">
        <f>IFERROR(INDEX('Production Log'!$A$508:$A$1322,MATCH(A1232,'Production Log'!$Y$508:$Y$1322,0)),)</f>
        <v/>
      </c>
    </row>
    <row r="1243">
      <c r="A1243" s="0" t="s">
        <v>2718</v>
      </c>
      <c r="B1243" s="0">
        <f>IFERROR(INDEX('Production Log'!$A$508:$A$1322,MATCH(A1233,'Production Log'!$Y$508:$Y$1322,0)),)</f>
        <v/>
      </c>
    </row>
    <row r="1244">
      <c r="A1244" s="0" t="s">
        <v>2719</v>
      </c>
      <c r="B1244" s="0">
        <f>IFERROR(INDEX('Production Log'!$A$508:$A$1322,MATCH(A1234,'Production Log'!$Y$508:$Y$1322,0)),)</f>
        <v/>
      </c>
    </row>
    <row r="1245">
      <c r="A1245" s="0" t="s">
        <v>2720</v>
      </c>
      <c r="B1245" s="0">
        <f>IFERROR(INDEX('Production Log'!$A$508:$A$1322,MATCH(A1235,'Production Log'!$Y$508:$Y$1322,0)),)</f>
        <v/>
      </c>
    </row>
    <row r="1246">
      <c r="A1246" s="0" t="s">
        <v>2721</v>
      </c>
      <c r="B1246" s="0">
        <f>IFERROR(INDEX('Production Log'!$A$508:$A$1322,MATCH(A1236,'Production Log'!$Y$508:$Y$1322,0)),)</f>
        <v/>
      </c>
    </row>
    <row r="1247">
      <c r="A1247" s="0" t="s">
        <v>2722</v>
      </c>
      <c r="B1247" s="0">
        <f>IFERROR(INDEX('Production Log'!$A$508:$A$1322,MATCH(A1237,'Production Log'!$Y$508:$Y$1322,0)),)</f>
        <v/>
      </c>
    </row>
    <row r="1248">
      <c r="A1248" s="0" t="s">
        <v>2723</v>
      </c>
      <c r="B1248" s="0">
        <f>IFERROR(INDEX('Production Log'!$A$508:$A$1322,MATCH(A1238,'Production Log'!$Y$508:$Y$1322,0)),)</f>
        <v/>
      </c>
    </row>
    <row r="1249">
      <c r="A1249" s="0" t="s">
        <v>2724</v>
      </c>
      <c r="B1249" s="0">
        <f>IFERROR(INDEX('Production Log'!$A$508:$A$1322,MATCH(A1239,'Production Log'!$Y$508:$Y$1322,0)),)</f>
        <v/>
      </c>
    </row>
    <row r="1250">
      <c r="A1250" s="0" t="s">
        <v>2725</v>
      </c>
      <c r="B1250" s="0">
        <f>IFERROR(INDEX('Production Log'!$A$508:$A$1322,MATCH(A1240,'Production Log'!$Y$508:$Y$1322,0)),)</f>
        <v/>
      </c>
    </row>
    <row r="1251">
      <c r="A1251" s="0" t="s">
        <v>2726</v>
      </c>
      <c r="B1251" s="0">
        <f>IFERROR(INDEX('Production Log'!$A$508:$A$1322,MATCH(A1241,'Production Log'!$Y$508:$Y$1322,0)),)</f>
        <v/>
      </c>
    </row>
    <row r="1252">
      <c r="A1252" s="0" t="s">
        <v>2727</v>
      </c>
      <c r="B1252" s="0">
        <f>IFERROR(INDEX('Production Log'!$A$508:$A$1322,MATCH(A1242,'Production Log'!$Y$508:$Y$1322,0)),)</f>
        <v/>
      </c>
    </row>
    <row r="1253">
      <c r="A1253" s="0" t="s">
        <v>2728</v>
      </c>
      <c r="B1253" s="0">
        <f>IFERROR(INDEX('Production Log'!$A$508:$A$1322,MATCH(A1243,'Production Log'!$Y$508:$Y$1322,0)),)</f>
        <v/>
      </c>
    </row>
    <row r="1254">
      <c r="A1254" s="0" t="s">
        <v>2729</v>
      </c>
      <c r="B1254" s="0">
        <f>IFERROR(INDEX('Production Log'!$A$508:$A$1322,MATCH(A1244,'Production Log'!$Y$508:$Y$1322,0)),)</f>
        <v/>
      </c>
    </row>
    <row r="1255">
      <c r="A1255" s="0" t="s">
        <v>2730</v>
      </c>
      <c r="B1255" s="0">
        <f>IFERROR(INDEX('Production Log'!$A$508:$A$1322,MATCH(A1245,'Production Log'!$Y$508:$Y$1322,0)),)</f>
        <v/>
      </c>
    </row>
    <row r="1256">
      <c r="A1256" s="0" t="s">
        <v>2731</v>
      </c>
      <c r="B1256" s="0">
        <f>IFERROR(INDEX('Production Log'!$A$508:$A$1322,MATCH(A1246,'Production Log'!$Y$508:$Y$1322,0)),)</f>
        <v/>
      </c>
    </row>
    <row r="1257">
      <c r="A1257" s="0" t="s">
        <v>2732</v>
      </c>
      <c r="B1257" s="0">
        <f>IFERROR(INDEX('Production Log'!$A$508:$A$1322,MATCH(A1247,'Production Log'!$Y$508:$Y$1322,0)),)</f>
        <v/>
      </c>
    </row>
    <row r="1258">
      <c r="A1258" s="0" t="s">
        <v>2733</v>
      </c>
      <c r="B1258" s="0">
        <f>IFERROR(INDEX('Production Log'!$A$508:$A$1322,MATCH(A1248,'Production Log'!$Y$508:$Y$1322,0)),)</f>
        <v/>
      </c>
    </row>
    <row r="1259">
      <c r="A1259" s="0" t="s">
        <v>2734</v>
      </c>
      <c r="B1259" s="0">
        <f>IFERROR(INDEX('Production Log'!$A$508:$A$1322,MATCH(A1249,'Production Log'!$Y$508:$Y$1322,0)),)</f>
        <v/>
      </c>
    </row>
    <row r="1260">
      <c r="A1260" s="0" t="s">
        <v>2735</v>
      </c>
      <c r="B1260" s="0">
        <f>IFERROR(INDEX('Production Log'!$A$508:$A$1322,MATCH(A1250,'Production Log'!$Y$508:$Y$1322,0)),)</f>
        <v/>
      </c>
    </row>
    <row r="1261">
      <c r="A1261" s="0" t="s">
        <v>2736</v>
      </c>
      <c r="B1261" s="0">
        <f>IFERROR(INDEX('Production Log'!$A$508:$A$1322,MATCH(A1251,'Production Log'!$Y$508:$Y$1322,0)),)</f>
        <v/>
      </c>
    </row>
    <row r="1262">
      <c r="A1262" s="0" t="s">
        <v>2737</v>
      </c>
      <c r="B1262" s="0">
        <f>IFERROR(INDEX('Production Log'!$A$508:$A$1322,MATCH(A1252,'Production Log'!$Y$508:$Y$1322,0)),)</f>
        <v/>
      </c>
    </row>
    <row r="1263">
      <c r="A1263" s="0" t="s">
        <v>2738</v>
      </c>
      <c r="B1263" s="0">
        <f>IFERROR(INDEX('Production Log'!$A$508:$A$1322,MATCH(A1253,'Production Log'!$Y$508:$Y$1322,0)),)</f>
        <v/>
      </c>
    </row>
    <row r="1264">
      <c r="A1264" s="0" t="s">
        <v>2739</v>
      </c>
      <c r="B1264" s="0">
        <f>IFERROR(INDEX('Production Log'!$A$508:$A$1322,MATCH(A1254,'Production Log'!$Y$508:$Y$1322,0)),)</f>
        <v/>
      </c>
    </row>
    <row r="1265">
      <c r="A1265" s="0" t="s">
        <v>2740</v>
      </c>
      <c r="B1265" s="0">
        <f>IFERROR(INDEX('Production Log'!$A$508:$A$1322,MATCH(A1255,'Production Log'!$Y$508:$Y$1322,0)),)</f>
        <v/>
      </c>
    </row>
    <row r="1266">
      <c r="A1266" s="0" t="s">
        <v>2741</v>
      </c>
      <c r="B1266" s="0">
        <f>IFERROR(INDEX('Production Log'!$A$508:$A$1322,MATCH(A1256,'Production Log'!$Y$508:$Y$1322,0)),)</f>
        <v/>
      </c>
    </row>
    <row r="1267">
      <c r="A1267" s="0" t="s">
        <v>2742</v>
      </c>
      <c r="B1267" s="0">
        <f>IFERROR(INDEX('Production Log'!$A$508:$A$1322,MATCH(A1257,'Production Log'!$Y$508:$Y$1322,0)),)</f>
        <v/>
      </c>
    </row>
    <row r="1268">
      <c r="A1268" s="0" t="s">
        <v>2743</v>
      </c>
      <c r="B1268" s="0">
        <f>IFERROR(INDEX('Production Log'!$A$508:$A$1322,MATCH(A1258,'Production Log'!$Y$508:$Y$1322,0)),)</f>
        <v/>
      </c>
    </row>
    <row r="1269">
      <c r="A1269" s="0" t="s">
        <v>2744</v>
      </c>
      <c r="B1269" s="0">
        <f>IFERROR(INDEX('Production Log'!$A$508:$A$1322,MATCH(A1259,'Production Log'!$Y$508:$Y$1322,0)),)</f>
        <v/>
      </c>
    </row>
    <row r="1270">
      <c r="A1270" s="0" t="s">
        <v>2745</v>
      </c>
      <c r="B1270" s="0">
        <f>IFERROR(INDEX('Production Log'!$A$508:$A$1322,MATCH(A1260,'Production Log'!$Y$508:$Y$1322,0)),)</f>
        <v/>
      </c>
    </row>
    <row r="1271">
      <c r="A1271" s="0" t="s">
        <v>2746</v>
      </c>
      <c r="B1271" s="0">
        <f>IFERROR(INDEX('Production Log'!$A$508:$A$1322,MATCH(A1261,'Production Log'!$Y$508:$Y$1322,0)),)</f>
        <v/>
      </c>
    </row>
    <row r="1272">
      <c r="A1272" s="0" t="s">
        <v>2747</v>
      </c>
      <c r="B1272" s="0">
        <f>IFERROR(INDEX('Production Log'!$A$508:$A$1322,MATCH(A1262,'Production Log'!$Y$508:$Y$1322,0)),)</f>
        <v/>
      </c>
    </row>
    <row r="1273">
      <c r="A1273" s="0" t="s">
        <v>2748</v>
      </c>
      <c r="B1273" s="0">
        <f>IFERROR(INDEX('Production Log'!$A$508:$A$1322,MATCH(A1263,'Production Log'!$Y$508:$Y$1322,0)),)</f>
        <v/>
      </c>
    </row>
    <row r="1274">
      <c r="A1274" s="0" t="s">
        <v>2749</v>
      </c>
      <c r="B1274" s="0">
        <f>IFERROR(INDEX('Production Log'!$A$508:$A$1322,MATCH(A1264,'Production Log'!$Y$508:$Y$1322,0)),)</f>
        <v/>
      </c>
    </row>
    <row r="1275">
      <c r="A1275" s="0" t="s">
        <v>2750</v>
      </c>
      <c r="B1275" s="0">
        <f>IFERROR(INDEX('Production Log'!$A$508:$A$1322,MATCH(A1265,'Production Log'!$Y$508:$Y$1322,0)),)</f>
        <v/>
      </c>
    </row>
    <row r="1276">
      <c r="A1276" s="0" t="s">
        <v>2751</v>
      </c>
      <c r="B1276" s="0">
        <f>IFERROR(INDEX('Production Log'!$A$508:$A$1322,MATCH(A1266,'Production Log'!$Y$508:$Y$1322,0)),)</f>
        <v/>
      </c>
    </row>
    <row r="1277">
      <c r="A1277" s="0" t="s">
        <v>2752</v>
      </c>
      <c r="B1277" s="0">
        <f>IFERROR(INDEX('Production Log'!$A$508:$A$1322,MATCH(A1267,'Production Log'!$Y$508:$Y$1322,0)),)</f>
        <v/>
      </c>
    </row>
    <row r="1278">
      <c r="A1278" s="0" t="s">
        <v>2753</v>
      </c>
      <c r="B1278" s="0">
        <f>IFERROR(INDEX('Production Log'!$A$508:$A$1322,MATCH(A1268,'Production Log'!$Y$508:$Y$1322,0)),)</f>
        <v/>
      </c>
    </row>
    <row r="1279">
      <c r="A1279" s="0" t="s">
        <v>2754</v>
      </c>
      <c r="B1279" s="0">
        <f>IFERROR(INDEX('Production Log'!$A$508:$A$1322,MATCH(A1269,'Production Log'!$Y$508:$Y$1322,0)),)</f>
        <v/>
      </c>
    </row>
    <row r="1280">
      <c r="A1280" s="0" t="s">
        <v>2755</v>
      </c>
      <c r="B1280" s="0">
        <f>IFERROR(INDEX('Production Log'!$A$508:$A$1322,MATCH(A1270,'Production Log'!$Y$508:$Y$1322,0)),)</f>
        <v/>
      </c>
    </row>
    <row r="1281">
      <c r="A1281" s="0" t="s">
        <v>2756</v>
      </c>
      <c r="B1281" s="0">
        <f>IFERROR(INDEX('Production Log'!$A$508:$A$1322,MATCH(A1271,'Production Log'!$Y$508:$Y$1322,0)),)</f>
        <v/>
      </c>
    </row>
    <row r="1282">
      <c r="A1282" s="0" t="s">
        <v>2757</v>
      </c>
      <c r="B1282" s="0">
        <f>IFERROR(INDEX('Production Log'!$A$508:$A$1322,MATCH(A1272,'Production Log'!$Y$508:$Y$1322,0)),)</f>
        <v/>
      </c>
    </row>
    <row r="1283">
      <c r="A1283" s="0" t="s">
        <v>2758</v>
      </c>
      <c r="B1283" s="0">
        <f>IFERROR(INDEX('Production Log'!$A$508:$A$1322,MATCH(A1273,'Production Log'!$Y$508:$Y$1322,0)),)</f>
        <v/>
      </c>
    </row>
    <row r="1284">
      <c r="A1284" s="0" t="s">
        <v>2759</v>
      </c>
      <c r="B1284" s="0">
        <f>IFERROR(INDEX('Production Log'!$A$508:$A$1322,MATCH(A1274,'Production Log'!$Y$508:$Y$1322,0)),)</f>
        <v/>
      </c>
    </row>
    <row r="1285">
      <c r="A1285" s="0" t="s">
        <v>2760</v>
      </c>
      <c r="B1285" s="0">
        <f>IFERROR(INDEX('Production Log'!$A$508:$A$1322,MATCH(A1275,'Production Log'!$Y$508:$Y$1322,0)),)</f>
        <v/>
      </c>
    </row>
    <row r="1286">
      <c r="A1286" s="0" t="s">
        <v>2761</v>
      </c>
      <c r="B1286" s="0">
        <f>IFERROR(INDEX('Production Log'!$A$508:$A$1322,MATCH(A1276,'Production Log'!$Y$508:$Y$1322,0)),)</f>
        <v/>
      </c>
    </row>
    <row r="1287">
      <c r="A1287" s="0" t="s">
        <v>2762</v>
      </c>
      <c r="B1287" s="0">
        <f>IFERROR(INDEX('Production Log'!$A$508:$A$1322,MATCH(A1277,'Production Log'!$Y$508:$Y$1322,0)),)</f>
        <v/>
      </c>
    </row>
    <row r="1288">
      <c r="A1288" s="0" t="s">
        <v>2763</v>
      </c>
      <c r="B1288" s="0">
        <f>IFERROR(INDEX('Production Log'!$A$508:$A$1322,MATCH(A1278,'Production Log'!$Y$508:$Y$1322,0)),)</f>
        <v/>
      </c>
    </row>
    <row r="1289">
      <c r="A1289" s="0" t="s">
        <v>2764</v>
      </c>
      <c r="B1289" s="0">
        <f>IFERROR(INDEX('Production Log'!$A$508:$A$1322,MATCH(A1279,'Production Log'!$Y$508:$Y$1322,0)),)</f>
        <v/>
      </c>
    </row>
    <row r="1290">
      <c r="A1290" s="0" t="s">
        <v>2765</v>
      </c>
      <c r="B1290" s="0">
        <f>IFERROR(INDEX('Production Log'!$A$508:$A$1322,MATCH(A1280,'Production Log'!$Y$508:$Y$1322,0)),)</f>
        <v/>
      </c>
    </row>
    <row r="1291">
      <c r="A1291" s="0" t="s">
        <v>2766</v>
      </c>
      <c r="B1291" s="0">
        <f>IFERROR(INDEX('Production Log'!$A$508:$A$1322,MATCH(A1281,'Production Log'!$Y$508:$Y$1322,0)),)</f>
        <v/>
      </c>
    </row>
    <row r="1292">
      <c r="A1292" s="0" t="s">
        <v>2767</v>
      </c>
      <c r="B1292" s="0">
        <f>IFERROR(INDEX('Production Log'!$A$508:$A$1322,MATCH(A1282,'Production Log'!$Y$508:$Y$1322,0)),)</f>
        <v/>
      </c>
    </row>
    <row r="1293">
      <c r="A1293" s="0" t="s">
        <v>2768</v>
      </c>
      <c r="B1293" s="0">
        <f>IFERROR(INDEX('Production Log'!$A$508:$A$1322,MATCH(A1283,'Production Log'!$Y$508:$Y$1322,0)),)</f>
        <v/>
      </c>
    </row>
    <row r="1294">
      <c r="A1294" s="0" t="s">
        <v>2769</v>
      </c>
      <c r="B1294" s="0">
        <f>IFERROR(INDEX('Production Log'!$A$508:$A$1322,MATCH(A1284,'Production Log'!$Y$508:$Y$1322,0)),)</f>
        <v/>
      </c>
    </row>
    <row r="1295">
      <c r="A1295" s="0" t="s">
        <v>2770</v>
      </c>
      <c r="B1295" s="0">
        <f>IFERROR(INDEX('Production Log'!$A$508:$A$1322,MATCH(A1285,'Production Log'!$Y$508:$Y$1322,0)),)</f>
        <v/>
      </c>
    </row>
    <row r="1296">
      <c r="A1296" s="0" t="s">
        <v>2771</v>
      </c>
      <c r="B1296" s="0">
        <f>IFERROR(INDEX('Production Log'!$A$508:$A$1322,MATCH(A1286,'Production Log'!$Y$508:$Y$1322,0)),)</f>
        <v/>
      </c>
    </row>
    <row r="1297">
      <c r="A1297" s="0" t="s">
        <v>2772</v>
      </c>
      <c r="B1297" s="0">
        <f>IFERROR(INDEX('Production Log'!$A$508:$A$1322,MATCH(A1287,'Production Log'!$Y$508:$Y$1322,0)),)</f>
        <v/>
      </c>
    </row>
    <row r="1298">
      <c r="A1298" s="0" t="s">
        <v>2773</v>
      </c>
      <c r="B1298" s="0">
        <f>IFERROR(INDEX('Production Log'!$A$508:$A$1322,MATCH(A1288,'Production Log'!$Y$508:$Y$1322,0)),)</f>
        <v/>
      </c>
    </row>
    <row r="1299">
      <c r="A1299" s="0" t="s">
        <v>2774</v>
      </c>
      <c r="B1299" s="0">
        <f>IFERROR(INDEX('Production Log'!$A$508:$A$1322,MATCH(A1289,'Production Log'!$Y$508:$Y$1322,0)),)</f>
        <v/>
      </c>
    </row>
    <row r="1300">
      <c r="A1300" s="0" t="s">
        <v>2775</v>
      </c>
      <c r="B1300" s="0">
        <f>IFERROR(INDEX('Production Log'!$A$508:$A$1322,MATCH(A1290,'Production Log'!$Y$508:$Y$1322,0)),)</f>
        <v/>
      </c>
    </row>
    <row r="1301">
      <c r="A1301" s="0" t="s">
        <v>2776</v>
      </c>
      <c r="B1301" s="0">
        <f>IFERROR(INDEX('Production Log'!$A$508:$A$1322,MATCH(A1291,'Production Log'!$Y$508:$Y$1322,0)),)</f>
        <v/>
      </c>
    </row>
    <row r="1302">
      <c r="A1302" s="0" t="s">
        <v>2777</v>
      </c>
      <c r="B1302" s="0">
        <f>IFERROR(INDEX('Production Log'!$A$508:$A$1322,MATCH(A1292,'Production Log'!$Y$508:$Y$1322,0)),)</f>
        <v/>
      </c>
    </row>
    <row r="1330">
      <c r="A1330" s="0" t="s">
        <v>2778</v>
      </c>
      <c r="B1330" s="0">
        <f>IFERROR(INDEX('Production Log'!$A$508:$A$1322,MATCH(A1320,'Production Log'!$Y$508:$Y$1322,0)),)</f>
        <v/>
      </c>
    </row>
    <row r="1331">
      <c r="A1331" s="0" t="s">
        <v>2779</v>
      </c>
      <c r="B1331" s="0">
        <f>IFERROR(INDEX('Production Log'!$A$508:$A$1322,MATCH(A1321,'Production Log'!$Y$508:$Y$1322,0)),)</f>
        <v/>
      </c>
    </row>
    <row r="1332">
      <c r="A1332" s="0" t="s">
        <v>2780</v>
      </c>
      <c r="B1332" s="0">
        <f>IFERROR(INDEX('Production Log'!$A$508:$A$1322,MATCH(A1322,'Production Log'!$Y$508:$Y$1322,0)),)</f>
        <v/>
      </c>
    </row>
    <row r="1333">
      <c r="A1333" s="0" t="s">
        <v>2781</v>
      </c>
      <c r="B1333" s="0">
        <f>IFERROR(INDEX('Production Log'!$A$508:$A$1322,MATCH(A1323,'Production Log'!$Y$508:$Y$1322,0)),)</f>
        <v/>
      </c>
    </row>
    <row r="1334">
      <c r="A1334" s="0" t="s">
        <v>2782</v>
      </c>
      <c r="B1334" s="0">
        <f>IFERROR(INDEX('Production Log'!$A$508:$A$1322,MATCH(A1324,'Production Log'!$Y$508:$Y$1322,0)),)</f>
        <v/>
      </c>
    </row>
    <row r="1335">
      <c r="A1335" s="0" t="s">
        <v>2783</v>
      </c>
      <c r="B1335" s="0">
        <f>IFERROR(INDEX('Production Log'!$A$508:$A$1322,MATCH(A1325,'Production Log'!$Y$508:$Y$1322,0)),)</f>
        <v/>
      </c>
    </row>
    <row r="1336">
      <c r="A1336" s="0" t="s">
        <v>2784</v>
      </c>
      <c r="B1336" s="0">
        <f>IFERROR(INDEX('Production Log'!$A$508:$A$1322,MATCH(A1326,'Production Log'!$Y$508:$Y$1322,0)),)</f>
        <v/>
      </c>
    </row>
    <row r="1337">
      <c r="A1337" s="0" t="s">
        <v>2785</v>
      </c>
      <c r="B1337" s="0">
        <f>IFERROR(INDEX('Production Log'!$A$508:$A$1322,MATCH(A1327,'Production Log'!$Y$508:$Y$1322,0)),)</f>
        <v/>
      </c>
    </row>
    <row r="1338">
      <c r="A1338" s="0" t="s">
        <v>2786</v>
      </c>
      <c r="B1338" s="0">
        <f>IFERROR(INDEX('Production Log'!$A$508:$A$1322,MATCH(A1328,'Production Log'!$Y$508:$Y$1322,0)),)</f>
        <v/>
      </c>
    </row>
    <row r="1339">
      <c r="A1339" s="0" t="s">
        <v>2787</v>
      </c>
      <c r="B1339" s="0">
        <f>IFERROR(INDEX('Production Log'!$A$508:$A$1322,MATCH(A1329,'Production Log'!$Y$508:$Y$1322,0)),)</f>
        <v/>
      </c>
    </row>
    <row r="1340">
      <c r="A1340" s="0" t="s">
        <v>2788</v>
      </c>
      <c r="B1340" s="0">
        <f>IFERROR(INDEX('Production Log'!$A$508:$A$1322,MATCH(A1330,'Production Log'!$Y$508:$Y$1322,0)),)</f>
        <v/>
      </c>
    </row>
    <row r="1341">
      <c r="A1341" s="0" t="s">
        <v>2789</v>
      </c>
      <c r="B1341" s="0">
        <f>IFERROR(INDEX('Production Log'!$A$508:$A$1322,MATCH(A1331,'Production Log'!$Y$508:$Y$1322,0)),)</f>
        <v/>
      </c>
    </row>
    <row r="1342">
      <c r="A1342" s="0" t="s">
        <v>2790</v>
      </c>
      <c r="B1342" s="0">
        <f>IFERROR(INDEX('Production Log'!$A$508:$A$1322,MATCH(A1332,'Production Log'!$Y$508:$Y$1322,0)),)</f>
        <v/>
      </c>
    </row>
    <row r="1343">
      <c r="A1343" s="0" t="s">
        <v>2791</v>
      </c>
      <c r="B1343" s="0">
        <f>IFERROR(INDEX('Production Log'!$A$508:$A$1322,MATCH(A1333,'Production Log'!$Y$508:$Y$1322,0)),)</f>
        <v/>
      </c>
    </row>
    <row r="1344">
      <c r="A1344" s="0" t="s">
        <v>2792</v>
      </c>
      <c r="B1344" s="0">
        <f>IFERROR(INDEX('Production Log'!$A$508:$A$1322,MATCH(A1334,'Production Log'!$Y$508:$Y$1322,0)),)</f>
        <v/>
      </c>
    </row>
    <row r="1345">
      <c r="A1345" s="0" t="s">
        <v>2793</v>
      </c>
      <c r="B1345" s="0">
        <f>IFERROR(INDEX('Production Log'!$A$508:$A$1322,MATCH(A1335,'Production Log'!$Y$508:$Y$1322,0)),)</f>
        <v/>
      </c>
    </row>
    <row r="1346">
      <c r="A1346" s="0" t="s">
        <v>2794</v>
      </c>
      <c r="B1346" s="0">
        <f>IFERROR(INDEX('Production Log'!$A$508:$A$1322,MATCH(A1336,'Production Log'!$Y$508:$Y$1322,0)),)</f>
        <v/>
      </c>
    </row>
    <row r="1347">
      <c r="A1347" s="0" t="s">
        <v>2795</v>
      </c>
      <c r="B1347" s="0">
        <f>IFERROR(INDEX('Production Log'!$A$508:$A$1322,MATCH(A1337,'Production Log'!$Y$508:$Y$1322,0)),)</f>
        <v/>
      </c>
    </row>
    <row r="1348">
      <c r="A1348" s="0" t="s">
        <v>2796</v>
      </c>
      <c r="B1348" s="0">
        <f>IFERROR(INDEX('Production Log'!$A$508:$A$1322,MATCH(A1338,'Production Log'!$Y$508:$Y$1322,0)),)</f>
        <v/>
      </c>
    </row>
    <row r="1349">
      <c r="A1349" s="0" t="s">
        <v>2797</v>
      </c>
      <c r="B1349" s="0">
        <f>IFERROR(INDEX('Production Log'!$A$508:$A$1322,MATCH(A1339,'Production Log'!$Y$508:$Y$1322,0)),)</f>
        <v/>
      </c>
    </row>
    <row r="1350">
      <c r="A1350" s="0" t="s">
        <v>2798</v>
      </c>
      <c r="B1350" s="0">
        <f>IFERROR(INDEX('Production Log'!$A$508:$A$1322,MATCH(A1340,'Production Log'!$Y$508:$Y$1322,0)),)</f>
        <v/>
      </c>
    </row>
    <row r="1351">
      <c r="A1351" s="0" t="s">
        <v>2799</v>
      </c>
      <c r="B1351" s="0">
        <f>IFERROR(INDEX('Production Log'!$A$508:$A$1322,MATCH(A1341,'Production Log'!$Y$508:$Y$1322,0)),)</f>
        <v/>
      </c>
    </row>
    <row r="1352">
      <c r="A1352" s="0" t="s">
        <v>2800</v>
      </c>
      <c r="B1352" s="0">
        <f>IFERROR(INDEX('Production Log'!$A$508:$A$1322,MATCH(A1342,'Production Log'!$Y$508:$Y$1322,0)),)</f>
        <v/>
      </c>
    </row>
    <row r="1353">
      <c r="A1353" s="0" t="s">
        <v>2801</v>
      </c>
      <c r="B1353" s="0">
        <f>IFERROR(INDEX('Production Log'!$A$508:$A$1322,MATCH(A1343,'Production Log'!$Y$508:$Y$1322,0)),)</f>
        <v/>
      </c>
    </row>
    <row r="1354">
      <c r="A1354" s="0" t="s">
        <v>2802</v>
      </c>
      <c r="B1354" s="0">
        <f>IFERROR(INDEX('Production Log'!$A$508:$A$1322,MATCH(A1344,'Production Log'!$Y$508:$Y$1322,0)),)</f>
        <v/>
      </c>
    </row>
    <row r="1355">
      <c r="A1355" s="0" t="s">
        <v>2803</v>
      </c>
      <c r="B1355" s="0">
        <f>IFERROR(INDEX('Production Log'!$A$508:$A$1322,MATCH(A1345,'Production Log'!$Y$508:$Y$1322,0)),)</f>
        <v/>
      </c>
    </row>
    <row r="1356">
      <c r="A1356" s="0" t="s">
        <v>2804</v>
      </c>
      <c r="B1356" s="0">
        <f>IFERROR(INDEX('Production Log'!$A$508:$A$1322,MATCH(A1346,'Production Log'!$Y$508:$Y$1322,0)),)</f>
        <v/>
      </c>
    </row>
    <row r="1357">
      <c r="A1357" s="0" t="s">
        <v>2805</v>
      </c>
      <c r="B1357" s="0">
        <f>IFERROR(INDEX('Production Log'!$A$508:$A$1322,MATCH(A1347,'Production Log'!$Y$508:$Y$1322,0)),)</f>
        <v/>
      </c>
    </row>
    <row r="1358">
      <c r="A1358" s="0" t="s">
        <v>2806</v>
      </c>
      <c r="B1358" s="0">
        <f>IFERROR(INDEX('Production Log'!$A$508:$A$1322,MATCH(A1348,'Production Log'!$Y$508:$Y$1322,0)),)</f>
        <v/>
      </c>
    </row>
    <row r="1359">
      <c r="A1359" s="0" t="s">
        <v>2807</v>
      </c>
      <c r="B1359" s="0">
        <f>IFERROR(INDEX('Production Log'!$A$508:$A$1322,MATCH(A1349,'Production Log'!$Y$508:$Y$1322,0)),)</f>
        <v/>
      </c>
    </row>
    <row r="1360">
      <c r="A1360" s="0" t="s">
        <v>2808</v>
      </c>
      <c r="B1360" s="0">
        <f>IFERROR(INDEX('Production Log'!$A$508:$A$1322,MATCH(A1350,'Production Log'!$Y$508:$Y$1322,0)),)</f>
        <v/>
      </c>
    </row>
    <row r="1361">
      <c r="A1361" s="0" t="s">
        <v>2809</v>
      </c>
      <c r="B1361" s="0">
        <f>IFERROR(INDEX('Production Log'!$A$508:$A$1322,MATCH(A1351,'Production Log'!$Y$508:$Y$1322,0)),)</f>
        <v/>
      </c>
    </row>
    <row r="1362">
      <c r="A1362" s="0" t="s">
        <v>2810</v>
      </c>
      <c r="B1362" s="0">
        <f>IFERROR(INDEX('Production Log'!$A$508:$A$1322,MATCH(A1352,'Production Log'!$Y$508:$Y$1322,0)),)</f>
        <v/>
      </c>
    </row>
    <row r="1363">
      <c r="A1363" s="0" t="s">
        <v>2811</v>
      </c>
      <c r="B1363" s="0">
        <f>IFERROR(INDEX('Production Log'!$A$508:$A$1322,MATCH(A1353,'Production Log'!$Y$508:$Y$1322,0)),)</f>
        <v/>
      </c>
    </row>
    <row r="1364">
      <c r="A1364" s="0" t="s">
        <v>2812</v>
      </c>
      <c r="B1364" s="0">
        <f>IFERROR(INDEX('Production Log'!$A$508:$A$1322,MATCH(A1354,'Production Log'!$Y$508:$Y$1322,0)),)</f>
        <v/>
      </c>
    </row>
    <row r="1365">
      <c r="A1365" s="0" t="s">
        <v>2813</v>
      </c>
      <c r="B1365" s="0">
        <f>IFERROR(INDEX('Production Log'!$A$508:$A$1322,MATCH(A1355,'Production Log'!$Y$508:$Y$1322,0)),)</f>
        <v/>
      </c>
    </row>
    <row r="1366">
      <c r="A1366" s="0" t="s">
        <v>2814</v>
      </c>
      <c r="B1366" s="0">
        <f>IFERROR(INDEX('Production Log'!$A$508:$A$1322,MATCH(A1356,'Production Log'!$Y$508:$Y$1322,0)),)</f>
        <v/>
      </c>
    </row>
    <row r="1367">
      <c r="A1367" s="0" t="s">
        <v>2815</v>
      </c>
      <c r="B1367" s="0">
        <f>IFERROR(INDEX('Production Log'!$A$508:$A$1322,MATCH(A1357,'Production Log'!$Y$508:$Y$1322,0)),)</f>
        <v/>
      </c>
    </row>
    <row r="1368">
      <c r="A1368" s="0" t="s">
        <v>2816</v>
      </c>
      <c r="B1368" s="0">
        <f>IFERROR(INDEX('Production Log'!$A$508:$A$1322,MATCH(A1358,'Production Log'!$Y$508:$Y$1322,0)),)</f>
        <v/>
      </c>
    </row>
    <row r="1369">
      <c r="A1369" s="0" t="s">
        <v>2817</v>
      </c>
      <c r="B1369" s="0">
        <f>IFERROR(INDEX('Production Log'!$A$508:$A$1322,MATCH(A1359,'Production Log'!$Y$508:$Y$1322,0)),)</f>
        <v/>
      </c>
    </row>
    <row r="1370">
      <c r="A1370" s="0" t="s">
        <v>2818</v>
      </c>
      <c r="B1370" s="0">
        <f>IFERROR(INDEX('Production Log'!$A$508:$A$1322,MATCH(A1360,'Production Log'!$Y$508:$Y$1322,0)),)</f>
        <v/>
      </c>
    </row>
    <row r="1371">
      <c r="A1371" s="0" t="s">
        <v>2819</v>
      </c>
      <c r="B1371" s="0">
        <f>IFERROR(INDEX('Production Log'!$A$508:$A$1322,MATCH(A1361,'Production Log'!$Y$508:$Y$1322,0)),)</f>
        <v/>
      </c>
    </row>
    <row r="1372">
      <c r="A1372" s="0" t="s">
        <v>2820</v>
      </c>
      <c r="B1372" s="0">
        <f>IFERROR(INDEX('Production Log'!$A$508:$A$1322,MATCH(A1362,'Production Log'!$Y$508:$Y$1322,0)),)</f>
        <v/>
      </c>
    </row>
    <row r="1373">
      <c r="A1373" s="0" t="s">
        <v>2821</v>
      </c>
      <c r="B1373" s="0">
        <f>IFERROR(INDEX('Production Log'!$A$508:$A$1322,MATCH(A1363,'Production Log'!$Y$508:$Y$1322,0)),)</f>
        <v/>
      </c>
    </row>
    <row r="1374">
      <c r="A1374" s="0" t="s">
        <v>2822</v>
      </c>
      <c r="B1374" s="0">
        <f>IFERROR(INDEX('Production Log'!$A$508:$A$1322,MATCH(A1364,'Production Log'!$Y$508:$Y$1322,0)),)</f>
        <v/>
      </c>
    </row>
    <row r="1375">
      <c r="A1375" s="0" t="s">
        <v>2823</v>
      </c>
      <c r="B1375" s="0">
        <f>IFERROR(INDEX('Production Log'!$A$508:$A$1322,MATCH(A1365,'Production Log'!$Y$508:$Y$1322,0)),)</f>
        <v/>
      </c>
    </row>
    <row r="1376">
      <c r="A1376" s="0" t="s">
        <v>2824</v>
      </c>
      <c r="B1376" s="0">
        <f>IFERROR(INDEX('Production Log'!$A$508:$A$1322,MATCH(A1366,'Production Log'!$Y$508:$Y$1322,0)),)</f>
        <v/>
      </c>
    </row>
    <row r="1377">
      <c r="A1377" s="0" t="s">
        <v>2825</v>
      </c>
      <c r="B1377" s="0">
        <f>IFERROR(INDEX('Production Log'!$A$508:$A$1322,MATCH(A1367,'Production Log'!$Y$508:$Y$1322,0)),)</f>
        <v/>
      </c>
    </row>
    <row r="1378">
      <c r="A1378" s="0" t="s">
        <v>2826</v>
      </c>
      <c r="B1378" s="0">
        <f>IFERROR(INDEX('Production Log'!$A$508:$A$1322,MATCH(A1368,'Production Log'!$Y$508:$Y$1322,0)),)</f>
        <v/>
      </c>
    </row>
    <row r="1379">
      <c r="A1379" s="0" t="s">
        <v>2827</v>
      </c>
      <c r="B1379" s="0">
        <f>IFERROR(INDEX('Production Log'!$A$508:$A$1322,MATCH(A1369,'Production Log'!$Y$508:$Y$1322,0)),)</f>
        <v/>
      </c>
    </row>
    <row r="1380">
      <c r="A1380" s="0" t="s">
        <v>2828</v>
      </c>
      <c r="B1380" s="0">
        <f>IFERROR(INDEX('Production Log'!$A$508:$A$1322,MATCH(A1370,'Production Log'!$Y$508:$Y$1322,0)),)</f>
        <v/>
      </c>
    </row>
    <row r="1381">
      <c r="A1381" s="0" t="s">
        <v>2829</v>
      </c>
      <c r="B1381" s="0">
        <f>IFERROR(INDEX('Production Log'!$A$508:$A$1322,MATCH(A1371,'Production Log'!$Y$508:$Y$1322,0)),)</f>
        <v/>
      </c>
    </row>
    <row r="1382">
      <c r="A1382" s="0" t="s">
        <v>2830</v>
      </c>
      <c r="B1382" s="0">
        <f>IFERROR(INDEX('Production Log'!$A$508:$A$1322,MATCH(A1372,'Production Log'!$Y$508:$Y$1322,0)),)</f>
        <v/>
      </c>
    </row>
    <row r="1383">
      <c r="A1383" s="0" t="s">
        <v>2831</v>
      </c>
      <c r="B1383" s="0">
        <f>IFERROR(INDEX('Production Log'!$A$508:$A$1322,MATCH(A1373,'Production Log'!$Y$508:$Y$1322,0)),)</f>
        <v/>
      </c>
    </row>
    <row r="1384">
      <c r="A1384" s="0" t="s">
        <v>2832</v>
      </c>
      <c r="B1384" s="0">
        <f>IFERROR(INDEX('Production Log'!$A$508:$A$1322,MATCH(A1374,'Production Log'!$Y$508:$Y$1322,0)),)</f>
        <v/>
      </c>
    </row>
    <row r="1385">
      <c r="A1385" s="0" t="s">
        <v>2833</v>
      </c>
      <c r="B1385" s="0">
        <f>IFERROR(INDEX('Production Log'!$A$508:$A$1322,MATCH(A1375,'Production Log'!$Y$508:$Y$1322,0)),)</f>
        <v/>
      </c>
    </row>
    <row r="1386">
      <c r="A1386" s="0" t="s">
        <v>2834</v>
      </c>
      <c r="B1386" s="0">
        <f>IFERROR(INDEX('Production Log'!$A$508:$A$1322,MATCH(A1376,'Production Log'!$Y$508:$Y$1322,0)),)</f>
        <v/>
      </c>
    </row>
    <row r="1387">
      <c r="A1387" s="0" t="s">
        <v>2835</v>
      </c>
      <c r="B1387" s="0">
        <f>IFERROR(INDEX('Production Log'!$A$508:$A$1322,MATCH(A1377,'Production Log'!$Y$508:$Y$1322,0)),)</f>
        <v/>
      </c>
    </row>
    <row r="1388">
      <c r="A1388" s="0" t="s">
        <v>2836</v>
      </c>
      <c r="B1388" s="0">
        <f>IFERROR(INDEX('Production Log'!$A$508:$A$1322,MATCH(A1378,'Production Log'!$Y$508:$Y$1322,0)),)</f>
        <v/>
      </c>
    </row>
    <row r="1389">
      <c r="A1389" s="0" t="s">
        <v>2837</v>
      </c>
      <c r="B1389" s="0">
        <f>IFERROR(INDEX('Production Log'!$A$508:$A$1322,MATCH(A1379,'Production Log'!$Y$508:$Y$1322,0)),)</f>
        <v/>
      </c>
    </row>
    <row r="1390">
      <c r="A1390" s="0" t="s">
        <v>2838</v>
      </c>
      <c r="B1390" s="0">
        <f>IFERROR(INDEX('Production Log'!$A$508:$A$1322,MATCH(A1380,'Production Log'!$Y$508:$Y$1322,0)),)</f>
        <v/>
      </c>
    </row>
    <row r="1391">
      <c r="A1391" s="0" t="s">
        <v>2839</v>
      </c>
      <c r="B1391" s="0">
        <f>IFERROR(INDEX('Production Log'!$A$508:$A$1322,MATCH(A1381,'Production Log'!$Y$508:$Y$1322,0)),)</f>
        <v/>
      </c>
    </row>
    <row r="1392">
      <c r="A1392" s="0" t="s">
        <v>2840</v>
      </c>
      <c r="B1392" s="0">
        <f>IFERROR(INDEX('Production Log'!$A$508:$A$1322,MATCH(A1382,'Production Log'!$Y$508:$Y$1322,0)),)</f>
        <v/>
      </c>
    </row>
    <row r="1393">
      <c r="A1393" s="0" t="s">
        <v>2841</v>
      </c>
      <c r="B1393" s="0">
        <f>IFERROR(INDEX('Production Log'!$A$508:$A$1322,MATCH(A1383,'Production Log'!$Y$508:$Y$1322,0)),)</f>
        <v/>
      </c>
    </row>
    <row r="1394">
      <c r="A1394" s="0" t="s">
        <v>2842</v>
      </c>
      <c r="B1394" s="0">
        <f>IFERROR(INDEX('Production Log'!$A$508:$A$1322,MATCH(A1384,'Production Log'!$Y$508:$Y$1322,0)),)</f>
        <v/>
      </c>
    </row>
    <row r="1395">
      <c r="A1395" s="0" t="s">
        <v>2843</v>
      </c>
      <c r="B1395" s="0">
        <f>IFERROR(INDEX('Production Log'!$A$508:$A$1322,MATCH(A1385,'Production Log'!$Y$508:$Y$1322,0)),)</f>
        <v/>
      </c>
    </row>
    <row r="1396">
      <c r="A1396" s="0" t="s">
        <v>2844</v>
      </c>
      <c r="B1396" s="0">
        <f>IFERROR(INDEX('Production Log'!$A$508:$A$1322,MATCH(A1386,'Production Log'!$Y$508:$Y$1322,0)),)</f>
        <v/>
      </c>
    </row>
    <row r="1397">
      <c r="A1397" s="0" t="s">
        <v>2845</v>
      </c>
      <c r="B1397" s="0">
        <f>IFERROR(INDEX('Production Log'!$A$508:$A$1322,MATCH(A1387,'Production Log'!$Y$508:$Y$1322,0)),)</f>
        <v/>
      </c>
    </row>
    <row r="1398">
      <c r="A1398" s="0" t="s">
        <v>2846</v>
      </c>
      <c r="B1398" s="0">
        <f>IFERROR(INDEX('Production Log'!$A$508:$A$1322,MATCH(A1388,'Production Log'!$Y$508:$Y$1322,0)),)</f>
        <v/>
      </c>
    </row>
    <row r="1399">
      <c r="A1399" s="0" t="s">
        <v>2847</v>
      </c>
      <c r="B1399" s="0">
        <f>IFERROR(INDEX('Production Log'!$A$508:$A$1322,MATCH(A1389,'Production Log'!$Y$508:$Y$1322,0)),)</f>
        <v/>
      </c>
    </row>
    <row r="1400">
      <c r="A1400" s="0" t="s">
        <v>2848</v>
      </c>
      <c r="B1400" s="0">
        <f>IFERROR(INDEX('Production Log'!$A$508:$A$1322,MATCH(A1390,'Production Log'!$Y$508:$Y$1322,0)),)</f>
        <v/>
      </c>
    </row>
    <row r="1401">
      <c r="A1401" s="0" t="s">
        <v>2849</v>
      </c>
      <c r="B1401" s="0">
        <f>IFERROR(INDEX('Production Log'!$A$508:$A$1322,MATCH(A1391,'Production Log'!$Y$508:$Y$1322,0)),)</f>
        <v/>
      </c>
    </row>
    <row r="1402">
      <c r="A1402" s="0" t="s">
        <v>2850</v>
      </c>
      <c r="B1402" s="0">
        <f>IFERROR(INDEX('Production Log'!$A$508:$A$1322,MATCH(A1392,'Production Log'!$Y$508:$Y$1322,0)),)</f>
        <v/>
      </c>
    </row>
    <row r="1403">
      <c r="A1403" s="0" t="s">
        <v>2851</v>
      </c>
      <c r="B1403" s="0">
        <f>IFERROR(INDEX('Production Log'!$A$508:$A$1322,MATCH(A1393,'Production Log'!$Y$508:$Y$1322,0)),)</f>
        <v/>
      </c>
    </row>
    <row r="1404">
      <c r="A1404" s="0" t="s">
        <v>2852</v>
      </c>
      <c r="B1404" s="0">
        <f>IFERROR(INDEX('Production Log'!$A$508:$A$1322,MATCH(A1394,'Production Log'!$Y$508:$Y$1322,0)),)</f>
        <v/>
      </c>
    </row>
    <row r="1405">
      <c r="A1405" s="0" t="s">
        <v>2853</v>
      </c>
      <c r="B1405" s="0">
        <f>IFERROR(INDEX('Production Log'!$A$508:$A$1322,MATCH(A1395,'Production Log'!$Y$508:$Y$1322,0)),)</f>
        <v/>
      </c>
    </row>
    <row r="1406">
      <c r="A1406" s="0" t="s">
        <v>2854</v>
      </c>
      <c r="B1406" s="0">
        <f>IFERROR(INDEX('Production Log'!$A$508:$A$1322,MATCH(A1396,'Production Log'!$Y$508:$Y$1322,0)),)</f>
        <v/>
      </c>
    </row>
    <row r="1407">
      <c r="A1407" s="0" t="s">
        <v>2855</v>
      </c>
      <c r="B1407" s="0">
        <f>IFERROR(INDEX('Production Log'!$A$508:$A$1322,MATCH(A1397,'Production Log'!$Y$508:$Y$1322,0)),)</f>
        <v/>
      </c>
    </row>
    <row r="1408">
      <c r="A1408" s="0" t="s">
        <v>2856</v>
      </c>
      <c r="B1408" s="0">
        <f>IFERROR(INDEX('Production Log'!$A$508:$A$1322,MATCH(A1398,'Production Log'!$Y$508:$Y$1322,0)),)</f>
        <v/>
      </c>
    </row>
    <row r="1409">
      <c r="A1409" s="0" t="s">
        <v>2857</v>
      </c>
      <c r="B1409" s="0">
        <f>IFERROR(INDEX('Production Log'!$A$508:$A$1322,MATCH(A1399,'Production Log'!$Y$508:$Y$1322,0)),)</f>
        <v/>
      </c>
    </row>
    <row r="1410">
      <c r="A1410" s="0" t="s">
        <v>2858</v>
      </c>
      <c r="B1410" s="0">
        <f>IFERROR(INDEX('Production Log'!$A$508:$A$1322,MATCH(A1400,'Production Log'!$Y$508:$Y$1322,0)),)</f>
        <v/>
      </c>
    </row>
    <row r="1411">
      <c r="A1411" s="0" t="s">
        <v>2859</v>
      </c>
      <c r="B1411" s="0">
        <f>IFERROR(INDEX('Production Log'!$A$508:$A$1322,MATCH(A1401,'Production Log'!$Y$508:$Y$1322,0)),)</f>
        <v/>
      </c>
    </row>
    <row r="1412">
      <c r="A1412" s="0" t="s">
        <v>2860</v>
      </c>
      <c r="B1412" s="0">
        <f>IFERROR(INDEX('Production Log'!$A$508:$A$1322,MATCH(A1402,'Production Log'!$Y$508:$Y$1322,0)),)</f>
        <v/>
      </c>
    </row>
    <row r="1413">
      <c r="A1413" s="0" t="s">
        <v>2861</v>
      </c>
      <c r="B1413" s="0">
        <f>IFERROR(INDEX('Production Log'!$A$508:$A$1322,MATCH(A1403,'Production Log'!$Y$508:$Y$1322,0)),)</f>
        <v/>
      </c>
    </row>
    <row r="1414">
      <c r="A1414" s="0" t="s">
        <v>2862</v>
      </c>
      <c r="B1414" s="0">
        <f>IFERROR(INDEX('Production Log'!$A$508:$A$1322,MATCH(A1404,'Production Log'!$Y$508:$Y$1322,0)),)</f>
        <v/>
      </c>
    </row>
    <row r="1415">
      <c r="A1415" s="0" t="s">
        <v>2863</v>
      </c>
      <c r="B1415" s="0">
        <f>IFERROR(INDEX('Production Log'!$A$508:$A$1322,MATCH(A1405,'Production Log'!$Y$508:$Y$1322,0)),)</f>
        <v/>
      </c>
    </row>
    <row r="1416">
      <c r="A1416" s="0" t="s">
        <v>2864</v>
      </c>
      <c r="B1416" s="0">
        <f>IFERROR(INDEX('Production Log'!$A$508:$A$1322,MATCH(A1406,'Production Log'!$Y$508:$Y$1322,0)),)</f>
        <v/>
      </c>
    </row>
    <row r="1417">
      <c r="A1417" s="0" t="s">
        <v>2865</v>
      </c>
      <c r="B1417" s="0">
        <f>IFERROR(INDEX('Production Log'!$A$508:$A$1322,MATCH(A1407,'Production Log'!$Y$508:$Y$1322,0)),)</f>
        <v/>
      </c>
    </row>
    <row r="1418">
      <c r="A1418" s="0" t="s">
        <v>2866</v>
      </c>
      <c r="B1418" s="0">
        <f>IFERROR(INDEX('Production Log'!$A$508:$A$1322,MATCH(A1408,'Production Log'!$Y$508:$Y$1322,0)),)</f>
        <v/>
      </c>
    </row>
    <row r="1419">
      <c r="A1419" s="0" t="s">
        <v>2867</v>
      </c>
      <c r="B1419" s="0">
        <f>IFERROR(INDEX('Production Log'!$A$508:$A$1322,MATCH(A1409,'Production Log'!$Y$508:$Y$1322,0)),)</f>
        <v/>
      </c>
    </row>
    <row r="1420">
      <c r="A1420" s="0" t="s">
        <v>2868</v>
      </c>
      <c r="B1420" s="0">
        <f>IFERROR(INDEX('Production Log'!$A$508:$A$1322,MATCH(A1410,'Production Log'!$Y$508:$Y$1322,0)),)</f>
        <v/>
      </c>
    </row>
    <row r="1421">
      <c r="A1421" s="0" t="s">
        <v>2869</v>
      </c>
      <c r="B1421" s="0">
        <f>IFERROR(INDEX('Production Log'!$A$508:$A$1322,MATCH(A1411,'Production Log'!$Y$508:$Y$1322,0)),)</f>
        <v/>
      </c>
    </row>
    <row r="1422">
      <c r="A1422" s="0" t="s">
        <v>2870</v>
      </c>
      <c r="B1422" s="0">
        <f>IFERROR(INDEX('Production Log'!$A$508:$A$1322,MATCH(A1412,'Production Log'!$Y$508:$Y$1322,0)),)</f>
        <v/>
      </c>
    </row>
    <row r="1423">
      <c r="A1423" s="0" t="s">
        <v>2871</v>
      </c>
      <c r="B1423" s="0">
        <f>IFERROR(INDEX('Production Log'!$A$508:$A$1322,MATCH(A1413,'Production Log'!$Y$508:$Y$1322,0)),)</f>
        <v/>
      </c>
    </row>
    <row r="1424">
      <c r="A1424" s="0" t="s">
        <v>2872</v>
      </c>
      <c r="B1424" s="0">
        <f>IFERROR(INDEX('Production Log'!$A$508:$A$1322,MATCH(A1414,'Production Log'!$Y$508:$Y$1322,0)),)</f>
        <v/>
      </c>
    </row>
    <row r="1425">
      <c r="A1425" s="0" t="s">
        <v>2873</v>
      </c>
      <c r="B1425" s="0">
        <f>IFERROR(INDEX('Production Log'!$A$508:$A$1322,MATCH(A1415,'Production Log'!$Y$508:$Y$1322,0)),)</f>
        <v/>
      </c>
    </row>
    <row r="1426">
      <c r="A1426" s="0" t="s">
        <v>2874</v>
      </c>
      <c r="B1426" s="0">
        <f>IFERROR(INDEX('Production Log'!$A$508:$A$1322,MATCH(A1416,'Production Log'!$Y$508:$Y$1322,0)),)</f>
        <v/>
      </c>
    </row>
    <row r="1427">
      <c r="A1427" s="0" t="s">
        <v>2875</v>
      </c>
      <c r="B1427" s="0">
        <f>IFERROR(INDEX('Production Log'!$A$508:$A$1322,MATCH(A1417,'Production Log'!$Y$508:$Y$1322,0)),)</f>
        <v/>
      </c>
    </row>
    <row r="1428">
      <c r="A1428" s="0" t="s">
        <v>2876</v>
      </c>
      <c r="B1428" s="0">
        <f>IFERROR(INDEX('Production Log'!$A$508:$A$1322,MATCH(A1418,'Production Log'!$Y$508:$Y$1322,0)),)</f>
        <v/>
      </c>
    </row>
    <row r="1429">
      <c r="A1429" s="0" t="s">
        <v>2877</v>
      </c>
      <c r="B1429" s="0">
        <f>IFERROR(INDEX('Production Log'!$A$508:$A$1322,MATCH(A1419,'Production Log'!$Y$508:$Y$1322,0)),)</f>
        <v/>
      </c>
    </row>
    <row r="1430">
      <c r="A1430" s="0" t="s">
        <v>2878</v>
      </c>
      <c r="B1430" s="0">
        <f>IFERROR(INDEX('Production Log'!$A$508:$A$1322,MATCH(A1420,'Production Log'!$Y$508:$Y$1322,0)),)</f>
        <v/>
      </c>
    </row>
    <row r="1431">
      <c r="A1431" s="0" t="s">
        <v>2879</v>
      </c>
      <c r="B1431" s="0">
        <f>IFERROR(INDEX('Production Log'!$A$508:$A$1322,MATCH(A1421,'Production Log'!$Y$508:$Y$1322,0)),)</f>
        <v/>
      </c>
    </row>
    <row r="1432">
      <c r="A1432" s="0" t="s">
        <v>2880</v>
      </c>
      <c r="B1432" s="0">
        <f>IFERROR(INDEX('Production Log'!$A$508:$A$1322,MATCH(A1422,'Production Log'!$Y$508:$Y$1322,0)),)</f>
        <v/>
      </c>
    </row>
    <row r="1433">
      <c r="A1433" s="0" t="s">
        <v>2881</v>
      </c>
      <c r="B1433" s="0">
        <f>IFERROR(INDEX('Production Log'!$A$508:$A$1322,MATCH(A1423,'Production Log'!$Y$508:$Y$1322,0)),)</f>
        <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BA1152"/>
  <sheetViews>
    <sheetView workbookViewId="0">
      <pane activePane="bottomRight" state="frozen" topLeftCell="B3" xSplit="1" ySplit="2"/>
      <selection pane="topRight"/>
      <selection pane="bottomLeft"/>
      <selection activeCell="A1" pane="bottomRight" sqref="A1"/>
    </sheetView>
  </sheetViews>
  <sheetFormatPr baseColWidth="8" defaultColWidth="14.544" defaultRowHeight="15"/>
  <cols>
    <col customWidth="1" max="1" min="1" width="16.56"/>
    <col customWidth="1" max="2" min="2" width="12.672"/>
    <col customWidth="1" max="3" min="3" width="14.112"/>
    <col customWidth="1" max="4" min="4" width="31.824"/>
    <col customWidth="1" max="5" min="5" width="26.208"/>
    <col customWidth="1" max="6" min="6" width="35.136"/>
    <col customWidth="1" max="7" min="7" width="12.384"/>
    <col customWidth="1" max="8" min="8" width="16.704"/>
    <col customWidth="1" max="9" min="9" width="15.264"/>
    <col customWidth="1" max="10" min="10" style="79" width="24.768"/>
    <col customWidth="1" max="11" min="11" style="79" width="24.768"/>
    <col customWidth="1" max="12" min="12" width="16.272"/>
    <col customWidth="1" max="13" min="13" width="16.272"/>
    <col customWidth="1" max="14" min="14" width="15.552"/>
    <col customWidth="1" max="15" min="15" width="17.424"/>
    <col customWidth="1" max="16" min="16" width="10.656"/>
    <col customWidth="1" max="17" min="17" width="12.096"/>
    <col customWidth="1" max="18" min="18" width="16.704"/>
    <col customWidth="1" max="19" min="19" width="19.008"/>
    <col customWidth="1" max="20" min="20" width="13.248"/>
    <col customWidth="1" max="21" min="21" width="12.24"/>
    <col customWidth="1" hidden="1" max="22" min="22" width="10.8"/>
    <col customWidth="1" max="23" min="23" width="22.32"/>
    <col customWidth="1" max="24" min="24" style="160" width="16.56"/>
    <col customWidth="1" max="25" min="25" width="16.56"/>
    <col customWidth="1" max="26" min="26" width="16.416"/>
    <col customWidth="1" max="27" min="27" width="21.168"/>
    <col customWidth="1" max="28" min="28" width="13.968"/>
    <col customWidth="1" max="29" min="29" width="30.672"/>
    <col customWidth="1" max="30" min="30" width="21.6"/>
    <col customWidth="1" max="31" min="31" width="22.896"/>
    <col customWidth="1" max="32" min="32" width="20.16"/>
    <col customWidth="1" max="33" min="33" width="22.608"/>
    <col customWidth="1" max="34" min="34" width="22.032"/>
    <col customWidth="1" max="35" min="35" width="15.696"/>
  </cols>
  <sheetData>
    <row r="1">
      <c r="A1" s="131" t="n"/>
      <c r="B1" s="0" t="n"/>
      <c r="G1" s="0" t="s">
        <v>2882</v>
      </c>
      <c r="J1" s="79" t="n"/>
      <c r="W1" s="1" t="s">
        <v>2883</v>
      </c>
      <c r="X1" s="157" t="s">
        <v>2884</v>
      </c>
      <c r="Y1" s="138" t="s">
        <v>2885</v>
      </c>
      <c r="Z1" s="3" t="s">
        <v>2886</v>
      </c>
      <c r="AA1" s="4" t="s">
        <v>2887</v>
      </c>
      <c r="AB1" s="5" t="s">
        <v>2888</v>
      </c>
      <c r="AE1" s="0" t="n"/>
      <c r="AV1" s="262">
        <f>today()</f>
        <v/>
      </c>
    </row>
    <row customFormat="1" r="2" s="7">
      <c r="A2" s="62" t="s">
        <v>2889</v>
      </c>
      <c r="B2" s="7" t="s">
        <v>256</v>
      </c>
      <c r="C2" s="7" t="s">
        <v>23</v>
      </c>
      <c r="D2" s="7" t="s">
        <v>2890</v>
      </c>
      <c r="E2" s="7" t="s">
        <v>2891</v>
      </c>
      <c r="F2" s="311">
        <f>HYPERLINK("http://192.168.1.65/robohelp/Production/S3P_Details.htm", "Power Entry Type(http://192.168.1.65/robohelp/Production/S3P_Details.htm)")</f>
        <v/>
      </c>
      <c r="H2" s="7" t="s">
        <v>2892</v>
      </c>
      <c r="I2" s="7" t="s">
        <v>2893</v>
      </c>
      <c r="J2" s="252" t="s">
        <v>2894</v>
      </c>
      <c r="K2" s="242" t="s">
        <v>30</v>
      </c>
      <c r="L2" s="7" t="s">
        <v>33</v>
      </c>
      <c r="M2" s="7" t="s">
        <v>35</v>
      </c>
      <c r="N2" s="7" t="s">
        <v>868</v>
      </c>
      <c r="O2" s="7" t="s">
        <v>2895</v>
      </c>
      <c r="P2" s="7" t="s">
        <v>2896</v>
      </c>
      <c r="Q2" s="7" t="s">
        <v>2897</v>
      </c>
      <c r="R2" s="7" t="s">
        <v>2898</v>
      </c>
      <c r="S2" s="7" t="s">
        <v>2899</v>
      </c>
      <c r="T2" s="7" t="s">
        <v>2900</v>
      </c>
      <c r="U2" s="7" t="s">
        <v>2901</v>
      </c>
      <c r="V2" s="7" t="s">
        <v>2902</v>
      </c>
      <c r="W2" s="7" t="s">
        <v>2903</v>
      </c>
      <c r="X2" s="158" t="s">
        <v>2904</v>
      </c>
      <c r="Y2" s="7" t="s">
        <v>2905</v>
      </c>
      <c r="Z2" s="7" t="s">
        <v>2906</v>
      </c>
      <c r="AA2" s="7" t="s">
        <v>2907</v>
      </c>
      <c r="AB2" s="7" t="s">
        <v>2908</v>
      </c>
      <c r="AC2" s="7" t="s">
        <v>2909</v>
      </c>
      <c r="AD2" s="7" t="s">
        <v>2910</v>
      </c>
      <c r="AE2" s="7" t="s">
        <v>2911</v>
      </c>
      <c r="AF2" s="7" t="s">
        <v>2912</v>
      </c>
      <c r="AG2" s="7" t="s">
        <v>2913</v>
      </c>
      <c r="AH2" s="7" t="s">
        <v>2914</v>
      </c>
      <c r="AI2" s="62" t="s">
        <v>2915</v>
      </c>
      <c r="AJ2" s="7" t="s">
        <v>2916</v>
      </c>
      <c r="AK2" s="62" t="s">
        <v>2917</v>
      </c>
      <c r="BA2" s="7" t="n"/>
    </row>
    <row customHeight="1" ht="35.25" r="3">
      <c r="A3" s="4" t="n">
        <v>401</v>
      </c>
      <c r="B3" s="204" t="s">
        <v>2887</v>
      </c>
      <c r="C3" s="6" t="n"/>
      <c r="D3" s="6" t="s">
        <v>2918</v>
      </c>
      <c r="E3" s="6" t="s">
        <v>2919</v>
      </c>
      <c r="F3" s="0" t="s">
        <v>2920</v>
      </c>
      <c r="G3" s="79" t="n"/>
      <c r="H3" s="79" t="s">
        <v>2921</v>
      </c>
      <c r="I3" s="0">
        <f>IF(LEFT(RIGHT(H3,4),1)="8",(CONCATENATE("289F0", 168420+BITAND(HEX2DEC(H3), 65535)-32768)),)</f>
        <v/>
      </c>
      <c r="J3" s="79" t="n"/>
      <c r="K3" s="79" t="s">
        <v>2922</v>
      </c>
      <c r="L3" s="10" t="n">
        <v>44039.78163</v>
      </c>
      <c r="M3" s="10" t="n"/>
      <c r="N3" s="0" t="s">
        <v>1443</v>
      </c>
      <c r="P3" s="0" t="s">
        <v>1444</v>
      </c>
      <c r="Q3" s="6" t="n"/>
      <c r="R3" s="6" t="s">
        <v>2923</v>
      </c>
      <c r="S3" s="6" t="s">
        <v>2924</v>
      </c>
      <c r="T3" s="63" t="s">
        <v>2925</v>
      </c>
      <c r="U3" s="6" t="s">
        <v>2926</v>
      </c>
      <c r="V3" s="0" t="s">
        <v>2927</v>
      </c>
      <c r="W3" s="0" t="s">
        <v>2928</v>
      </c>
      <c r="X3" s="159" t="s">
        <v>898</v>
      </c>
      <c r="Y3" s="6" t="s">
        <v>1442</v>
      </c>
      <c r="Z3" s="0" t="s">
        <v>2929</v>
      </c>
      <c r="AA3" s="6" t="s">
        <v>2930</v>
      </c>
      <c r="AB3" s="0" t="n"/>
      <c r="AC3" s="0" t="s">
        <v>2931</v>
      </c>
      <c r="AD3" s="0" t="s">
        <v>1444</v>
      </c>
      <c r="AE3" s="0" t="s">
        <v>1444</v>
      </c>
      <c r="AF3" s="0" t="s">
        <v>1444</v>
      </c>
      <c r="AG3" s="0" t="s">
        <v>2932</v>
      </c>
      <c r="AH3" s="0" t="s">
        <v>2927</v>
      </c>
    </row>
    <row r="4">
      <c r="A4" s="4" t="n">
        <v>402</v>
      </c>
      <c r="B4" s="204" t="s">
        <v>2887</v>
      </c>
      <c r="C4" s="6" t="n"/>
      <c r="D4" s="6" t="n"/>
      <c r="E4" s="6" t="s">
        <v>2933</v>
      </c>
      <c r="F4" s="0" t="s">
        <v>2920</v>
      </c>
      <c r="G4" s="79" t="n"/>
      <c r="H4" s="79" t="n">
        <v>20310002</v>
      </c>
      <c r="I4" s="0">
        <f>IF(LEFT(RIGHT(H4,4),1)="8",(CONCATENATE("289F0", 168420+BITAND(HEX2DEC(H4), 65535)-32768)),)</f>
        <v/>
      </c>
      <c r="J4" s="79" t="n"/>
      <c r="K4" s="79" t="s">
        <v>2934</v>
      </c>
      <c r="L4" s="10" t="n">
        <v>44067.86235</v>
      </c>
      <c r="M4" s="10" t="n"/>
      <c r="N4" s="0" t="s">
        <v>1443</v>
      </c>
      <c r="P4" s="0" t="s">
        <v>1444</v>
      </c>
      <c r="Q4" s="6" t="n"/>
      <c r="R4" s="6" t="s">
        <v>2923</v>
      </c>
      <c r="S4" s="6" t="s">
        <v>2924</v>
      </c>
      <c r="T4" s="63" t="s">
        <v>2925</v>
      </c>
      <c r="U4" s="6" t="s">
        <v>2926</v>
      </c>
      <c r="V4" s="0" t="s">
        <v>2927</v>
      </c>
      <c r="W4" s="0" t="s">
        <v>2935</v>
      </c>
      <c r="X4" s="159" t="s">
        <v>899</v>
      </c>
      <c r="Y4" s="6" t="s">
        <v>1454</v>
      </c>
      <c r="Z4" s="0" t="s">
        <v>2936</v>
      </c>
      <c r="AA4" s="6" t="s">
        <v>2930</v>
      </c>
      <c r="AB4" s="0" t="n"/>
      <c r="AC4" s="0" t="s">
        <v>2937</v>
      </c>
      <c r="AD4" s="0" t="s">
        <v>1444</v>
      </c>
      <c r="AE4" s="0" t="s">
        <v>1444</v>
      </c>
      <c r="AF4" s="0" t="s">
        <v>1444</v>
      </c>
      <c r="AG4" s="0" t="s">
        <v>2932</v>
      </c>
      <c r="AH4" s="0" t="s">
        <v>2927</v>
      </c>
    </row>
    <row r="5">
      <c r="A5" s="4" t="n">
        <v>403</v>
      </c>
      <c r="B5" s="204" t="s">
        <v>2887</v>
      </c>
      <c r="C5" s="6" t="n"/>
      <c r="D5" s="6" t="n"/>
      <c r="E5" s="6" t="s">
        <v>2938</v>
      </c>
      <c r="F5" s="0" t="s">
        <v>2920</v>
      </c>
      <c r="G5" s="79" t="n"/>
      <c r="H5" s="79" t="n">
        <v>20310003</v>
      </c>
      <c r="I5" s="0">
        <f>IF(LEFT(RIGHT(H5,4),1)="8",(CONCATENATE("289F0", 168420+BITAND(HEX2DEC(H5), 65535)-32768)),)</f>
        <v/>
      </c>
      <c r="J5" s="79" t="n"/>
      <c r="K5" s="79" t="s">
        <v>2939</v>
      </c>
      <c r="L5" s="10" t="n">
        <v>44068.61578</v>
      </c>
      <c r="M5" s="10" t="n"/>
      <c r="N5" s="0" t="s">
        <v>1443</v>
      </c>
      <c r="P5" s="0" t="s">
        <v>1444</v>
      </c>
      <c r="Q5" s="6" t="n"/>
      <c r="R5" s="6" t="s">
        <v>2923</v>
      </c>
      <c r="S5" s="6" t="s">
        <v>2924</v>
      </c>
      <c r="T5" s="63" t="s">
        <v>2925</v>
      </c>
      <c r="U5" s="6" t="s">
        <v>2940</v>
      </c>
      <c r="V5" s="0" t="s">
        <v>2927</v>
      </c>
      <c r="W5" s="0" t="s">
        <v>2941</v>
      </c>
      <c r="X5" s="159" t="s">
        <v>900</v>
      </c>
      <c r="Y5" s="6" t="s">
        <v>1456</v>
      </c>
      <c r="Z5" s="0" t="s">
        <v>2942</v>
      </c>
      <c r="AA5" s="6" t="s">
        <v>2930</v>
      </c>
      <c r="AB5" s="0" t="n"/>
      <c r="AC5" s="0" t="s">
        <v>2937</v>
      </c>
      <c r="AD5" s="0" t="s">
        <v>1444</v>
      </c>
      <c r="AE5" s="0" t="s">
        <v>1444</v>
      </c>
      <c r="AF5" s="0" t="s">
        <v>1444</v>
      </c>
      <c r="AG5" s="0" t="s">
        <v>2932</v>
      </c>
      <c r="AH5" s="0" t="s">
        <v>2927</v>
      </c>
    </row>
    <row r="6">
      <c r="A6" s="4" t="n">
        <v>404</v>
      </c>
      <c r="B6" s="204" t="s">
        <v>2887</v>
      </c>
      <c r="C6" s="6" t="n"/>
      <c r="D6" s="6" t="s">
        <v>2943</v>
      </c>
      <c r="E6" s="0" t="s">
        <v>2944</v>
      </c>
      <c r="F6" s="0" t="s">
        <v>2920</v>
      </c>
      <c r="G6" s="79" t="n"/>
      <c r="H6" s="79" t="n">
        <v>20310004</v>
      </c>
      <c r="I6" s="0">
        <f>IF(LEFT(RIGHT(H6,4),1)="8",(CONCATENATE("289F0", 168420+BITAND(HEX2DEC(H6), 65535)-32768)),)</f>
        <v/>
      </c>
      <c r="J6" s="79" t="n"/>
      <c r="K6" s="79" t="s">
        <v>2922</v>
      </c>
      <c r="L6" s="10" t="n">
        <v>44069.48381</v>
      </c>
      <c r="M6" s="10" t="n"/>
      <c r="N6" s="0" t="s">
        <v>1443</v>
      </c>
      <c r="P6" s="0" t="s">
        <v>1444</v>
      </c>
      <c r="Q6" s="6" t="n"/>
      <c r="R6" s="6" t="s">
        <v>2923</v>
      </c>
      <c r="S6" s="6" t="s">
        <v>2924</v>
      </c>
      <c r="T6" s="63" t="s">
        <v>2925</v>
      </c>
      <c r="U6" s="6" t="s">
        <v>2926</v>
      </c>
      <c r="V6" s="0" t="s">
        <v>2927</v>
      </c>
      <c r="W6" s="0" t="s">
        <v>2945</v>
      </c>
      <c r="X6" s="159" t="s">
        <v>901</v>
      </c>
      <c r="Y6" s="6" t="s">
        <v>1459</v>
      </c>
      <c r="Z6" s="0" t="s">
        <v>2946</v>
      </c>
      <c r="AA6" s="6" t="s">
        <v>2930</v>
      </c>
      <c r="AB6" s="0" t="n"/>
      <c r="AC6" s="0" t="s">
        <v>2937</v>
      </c>
      <c r="AD6" s="0" t="s">
        <v>1444</v>
      </c>
      <c r="AE6" s="0" t="s">
        <v>1444</v>
      </c>
      <c r="AF6" s="0" t="s">
        <v>1444</v>
      </c>
      <c r="AG6" s="0" t="s">
        <v>2932</v>
      </c>
      <c r="AH6" s="0" t="s">
        <v>2927</v>
      </c>
    </row>
    <row r="7">
      <c r="A7" s="4" t="n">
        <v>405</v>
      </c>
      <c r="B7" s="204" t="s">
        <v>2887</v>
      </c>
      <c r="C7" s="6" t="n"/>
      <c r="D7" s="6" t="n"/>
      <c r="E7" s="6" t="s">
        <v>2938</v>
      </c>
      <c r="F7" s="0" t="s">
        <v>2920</v>
      </c>
      <c r="G7" s="79" t="n"/>
      <c r="H7" s="79" t="n">
        <v>20310005</v>
      </c>
      <c r="I7" s="0">
        <f>IF(LEFT(RIGHT(H7,4),1)="8",(CONCATENATE("289F0", 168420+BITAND(HEX2DEC(H7), 65535)-32768)),)</f>
        <v/>
      </c>
      <c r="J7" s="79" t="n"/>
      <c r="K7" s="79" t="s">
        <v>2939</v>
      </c>
      <c r="L7" s="10" t="n">
        <v>44070.55825</v>
      </c>
      <c r="M7" s="10" t="n"/>
      <c r="N7" s="0" t="s">
        <v>1443</v>
      </c>
      <c r="P7" s="0" t="s">
        <v>1444</v>
      </c>
      <c r="Q7" s="6" t="n"/>
      <c r="R7" s="6" t="s">
        <v>2923</v>
      </c>
      <c r="S7" s="6" t="s">
        <v>2924</v>
      </c>
      <c r="T7" s="63" t="s">
        <v>2925</v>
      </c>
      <c r="U7" s="6" t="s">
        <v>2940</v>
      </c>
      <c r="V7" s="0" t="s">
        <v>2927</v>
      </c>
      <c r="W7" s="0" t="s">
        <v>2947</v>
      </c>
      <c r="X7" s="159" t="s">
        <v>902</v>
      </c>
      <c r="Y7" s="6" t="s">
        <v>1530</v>
      </c>
      <c r="Z7" s="0" t="s">
        <v>2948</v>
      </c>
      <c r="AA7" s="6" t="s">
        <v>2930</v>
      </c>
      <c r="AB7" s="0" t="n"/>
      <c r="AC7" s="0" t="s">
        <v>2937</v>
      </c>
      <c r="AD7" s="0" t="s">
        <v>1444</v>
      </c>
      <c r="AE7" s="0" t="s">
        <v>1444</v>
      </c>
      <c r="AF7" s="0" t="s">
        <v>1444</v>
      </c>
      <c r="AG7" s="0" t="s">
        <v>2932</v>
      </c>
      <c r="AH7" s="0" t="s">
        <v>2927</v>
      </c>
    </row>
    <row r="8">
      <c r="A8" s="4" t="n">
        <v>406</v>
      </c>
      <c r="B8" s="204" t="s">
        <v>2887</v>
      </c>
      <c r="C8" s="6" t="n"/>
      <c r="D8" s="6" t="n"/>
      <c r="E8" s="6" t="s">
        <v>2949</v>
      </c>
      <c r="F8" s="0" t="s">
        <v>2920</v>
      </c>
      <c r="G8" s="79" t="n"/>
      <c r="H8" s="79" t="n">
        <v>20310006</v>
      </c>
      <c r="I8" s="0">
        <f>IF(LEFT(RIGHT(H8,4),1)="8",(CONCATENATE("289F0", 168420+BITAND(HEX2DEC(H8), 65535)-32768)),)</f>
        <v/>
      </c>
      <c r="J8" s="79" t="n"/>
      <c r="K8" s="79" t="s">
        <v>2950</v>
      </c>
      <c r="L8" s="60" t="n">
        <v>44071</v>
      </c>
      <c r="M8" s="60" t="n"/>
      <c r="N8" s="0" t="s">
        <v>1443</v>
      </c>
      <c r="P8" s="0" t="s">
        <v>1444</v>
      </c>
      <c r="Q8" s="6" t="n"/>
      <c r="R8" s="6" t="s">
        <v>2923</v>
      </c>
      <c r="S8" s="6" t="s">
        <v>2924</v>
      </c>
      <c r="T8" s="63" t="s">
        <v>2925</v>
      </c>
      <c r="U8" s="6" t="s">
        <v>2940</v>
      </c>
      <c r="V8" s="0" t="s">
        <v>2927</v>
      </c>
      <c r="W8" s="0" t="s">
        <v>2951</v>
      </c>
      <c r="X8" s="159" t="s">
        <v>903</v>
      </c>
      <c r="Y8" s="6" t="s">
        <v>1532</v>
      </c>
      <c r="Z8" s="0" t="s">
        <v>2952</v>
      </c>
      <c r="AA8" s="6" t="s">
        <v>2930</v>
      </c>
      <c r="AB8" s="0" t="n"/>
      <c r="AC8" s="0" t="s">
        <v>2953</v>
      </c>
      <c r="AD8" s="0" t="s">
        <v>1444</v>
      </c>
      <c r="AE8" s="0" t="s">
        <v>1444</v>
      </c>
      <c r="AF8" s="0" t="s">
        <v>1444</v>
      </c>
      <c r="AG8" s="0" t="s">
        <v>2932</v>
      </c>
      <c r="AH8" s="0" t="s">
        <v>2927</v>
      </c>
    </row>
    <row customHeight="1" ht="35.25" r="9">
      <c r="A9" s="4" t="n">
        <v>407</v>
      </c>
      <c r="B9" s="204" t="s">
        <v>2887</v>
      </c>
      <c r="C9" s="6" t="n"/>
      <c r="D9" s="6" t="s">
        <v>2954</v>
      </c>
      <c r="E9" s="6" t="n"/>
      <c r="F9" s="0" t="s">
        <v>2920</v>
      </c>
      <c r="G9" s="79" t="n"/>
      <c r="H9" s="79" t="n">
        <v>20310007</v>
      </c>
      <c r="I9" s="0">
        <f>IF(LEFT(RIGHT(H9,4),1)="8",(CONCATENATE("289F0", 168420+BITAND(HEX2DEC(H9), 65535)-32768)),)</f>
        <v/>
      </c>
      <c r="J9" s="79" t="n"/>
      <c r="K9" s="79" t="s">
        <v>2950</v>
      </c>
      <c r="L9" s="10" t="n">
        <v>44074.54381</v>
      </c>
      <c r="M9" s="10" t="n"/>
      <c r="N9" s="0" t="s">
        <v>1443</v>
      </c>
      <c r="P9" s="0" t="s">
        <v>1444</v>
      </c>
      <c r="Q9" s="6" t="n"/>
      <c r="R9" s="6" t="s">
        <v>2923</v>
      </c>
      <c r="S9" s="6" t="s">
        <v>2924</v>
      </c>
      <c r="T9" s="63" t="s">
        <v>2925</v>
      </c>
      <c r="U9" s="6" t="s">
        <v>2940</v>
      </c>
      <c r="V9" s="0" t="s">
        <v>2927</v>
      </c>
      <c r="W9" s="0" t="s">
        <v>2955</v>
      </c>
      <c r="X9" s="159" t="s">
        <v>904</v>
      </c>
      <c r="Y9" s="6" t="s">
        <v>1549</v>
      </c>
      <c r="Z9" s="0" t="s">
        <v>2956</v>
      </c>
      <c r="AA9" s="6" t="s">
        <v>2930</v>
      </c>
      <c r="AB9" s="0" t="n"/>
      <c r="AC9" s="0" t="s">
        <v>2953</v>
      </c>
      <c r="AD9" s="0" t="s">
        <v>1444</v>
      </c>
      <c r="AE9" s="0" t="s">
        <v>1444</v>
      </c>
      <c r="AF9" s="0" t="s">
        <v>1444</v>
      </c>
      <c r="AG9" s="0" t="s">
        <v>2932</v>
      </c>
      <c r="AH9" s="0" t="s">
        <v>2927</v>
      </c>
    </row>
    <row customHeight="1" ht="33" r="10">
      <c r="A10" s="4" t="n">
        <v>408</v>
      </c>
      <c r="B10" s="204" t="s">
        <v>2887</v>
      </c>
      <c r="C10" s="6" t="n"/>
      <c r="D10" s="6" t="s">
        <v>2957</v>
      </c>
      <c r="E10" s="6" t="n">
        <v>45</v>
      </c>
      <c r="F10" s="0" t="s">
        <v>2920</v>
      </c>
      <c r="G10" s="79" t="n"/>
      <c r="H10" s="79" t="n">
        <v>20310008</v>
      </c>
      <c r="I10" s="0">
        <f>IF(LEFT(RIGHT(H10,4),1)="8",(CONCATENATE("289F0", 168420+BITAND(HEX2DEC(H10), 65535)-32768)),)</f>
        <v/>
      </c>
      <c r="J10" s="79" t="n"/>
      <c r="K10" s="79" t="s">
        <v>2950</v>
      </c>
      <c r="L10" s="10" t="n">
        <v>44075.51292</v>
      </c>
      <c r="M10" s="10" t="n"/>
      <c r="N10" s="0" t="s">
        <v>1443</v>
      </c>
      <c r="P10" s="0" t="s">
        <v>1444</v>
      </c>
      <c r="Q10" s="6" t="n"/>
      <c r="R10" s="6" t="s">
        <v>2923</v>
      </c>
      <c r="S10" s="6" t="s">
        <v>2924</v>
      </c>
      <c r="T10" s="63" t="s">
        <v>2925</v>
      </c>
      <c r="U10" s="6" t="s">
        <v>2940</v>
      </c>
      <c r="V10" s="0" t="s">
        <v>2927</v>
      </c>
      <c r="W10" s="0" t="s">
        <v>2958</v>
      </c>
      <c r="X10" s="159" t="s">
        <v>905</v>
      </c>
      <c r="Y10" s="6" t="s">
        <v>1446</v>
      </c>
      <c r="Z10" s="0" t="s">
        <v>2959</v>
      </c>
      <c r="AA10" s="6" t="s">
        <v>2930</v>
      </c>
      <c r="AB10" s="0" t="n"/>
      <c r="AC10" s="0" t="s">
        <v>2953</v>
      </c>
      <c r="AD10" s="0" t="s">
        <v>1444</v>
      </c>
      <c r="AE10" s="0" t="s">
        <v>1444</v>
      </c>
      <c r="AF10" s="0" t="s">
        <v>1444</v>
      </c>
      <c r="AG10" s="0" t="s">
        <v>2932</v>
      </c>
      <c r="AH10" s="0" t="s">
        <v>2927</v>
      </c>
    </row>
    <row customHeight="1" ht="57" r="11">
      <c r="A11" s="4" t="n">
        <v>409</v>
      </c>
      <c r="B11" s="204" t="s">
        <v>2887</v>
      </c>
      <c r="C11" s="6" t="n"/>
      <c r="D11" s="6" t="s">
        <v>2957</v>
      </c>
      <c r="E11" s="6" t="s">
        <v>2949</v>
      </c>
      <c r="F11" s="0" t="s">
        <v>2920</v>
      </c>
      <c r="G11" s="79" t="n"/>
      <c r="H11" s="79" t="n">
        <v>20310009</v>
      </c>
      <c r="I11" s="0">
        <f>IF(LEFT(RIGHT(H11,4),1)="8",(CONCATENATE("289F0", 168420+BITAND(HEX2DEC(H11), 65535)-32768)),)</f>
        <v/>
      </c>
      <c r="J11" s="79" t="n"/>
      <c r="K11" s="79" t="s">
        <v>2950</v>
      </c>
      <c r="L11" s="10" t="n">
        <v>44076.52521</v>
      </c>
      <c r="M11" s="10" t="n"/>
      <c r="N11" s="0" t="s">
        <v>1443</v>
      </c>
      <c r="P11" s="0" t="s">
        <v>1444</v>
      </c>
      <c r="Q11" s="6" t="n"/>
      <c r="R11" s="6" t="s">
        <v>2923</v>
      </c>
      <c r="S11" s="6" t="s">
        <v>2924</v>
      </c>
      <c r="T11" s="63" t="s">
        <v>2925</v>
      </c>
      <c r="U11" s="6" t="s">
        <v>2940</v>
      </c>
      <c r="V11" s="0" t="s">
        <v>2927</v>
      </c>
      <c r="W11" s="0" t="s">
        <v>2960</v>
      </c>
      <c r="X11" s="159" t="s">
        <v>906</v>
      </c>
      <c r="Y11" s="6" t="s">
        <v>1546</v>
      </c>
      <c r="Z11" s="0" t="s">
        <v>2961</v>
      </c>
      <c r="AA11" s="6" t="s">
        <v>2930</v>
      </c>
      <c r="AB11" s="0" t="n"/>
      <c r="AC11" s="0" t="s">
        <v>2953</v>
      </c>
      <c r="AD11" s="0" t="s">
        <v>1444</v>
      </c>
      <c r="AE11" s="0" t="s">
        <v>1444</v>
      </c>
      <c r="AF11" s="0" t="s">
        <v>1444</v>
      </c>
      <c r="AG11" s="0" t="s">
        <v>2932</v>
      </c>
      <c r="AH11" s="0" t="s">
        <v>2927</v>
      </c>
    </row>
    <row customHeight="1" ht="107.25" r="12">
      <c r="A12" s="5" t="n">
        <v>410</v>
      </c>
      <c r="B12" s="204" t="s">
        <v>25</v>
      </c>
      <c r="C12" s="6" t="n"/>
      <c r="D12" s="6" t="s">
        <v>2962</v>
      </c>
      <c r="F12" s="0" t="s">
        <v>2920</v>
      </c>
      <c r="H12" s="0" t="s">
        <v>2963</v>
      </c>
      <c r="I12" s="0">
        <f>IF(LEFT(RIGHT(H12,4),1)="8",(CONCATENATE("289F0", 168420+BITAND(HEX2DEC(H12), 65535)-32768)),)</f>
        <v/>
      </c>
      <c r="J12" s="79" t="n"/>
      <c r="L12" s="10" t="n">
        <v>44077.51069</v>
      </c>
      <c r="M12" s="10" t="n"/>
      <c r="N12" s="0" t="s">
        <v>1443</v>
      </c>
      <c r="O12" s="6" t="s">
        <v>2964</v>
      </c>
      <c r="P12" s="0" t="s">
        <v>1444</v>
      </c>
      <c r="Q12" s="6" t="n"/>
      <c r="R12" s="6" t="s">
        <v>2965</v>
      </c>
      <c r="S12" s="63" t="s">
        <v>2966</v>
      </c>
      <c r="V12" s="0" t="s">
        <v>2927</v>
      </c>
      <c r="W12" s="0" t="s">
        <v>2967</v>
      </c>
      <c r="X12" s="159" t="s">
        <v>907</v>
      </c>
      <c r="Y12" s="6" t="s">
        <v>1562</v>
      </c>
      <c r="Z12" s="0" t="s">
        <v>2968</v>
      </c>
      <c r="AA12" s="6" t="s">
        <v>2930</v>
      </c>
      <c r="AB12" s="0" t="n"/>
      <c r="AC12" s="0" t="s">
        <v>2953</v>
      </c>
      <c r="AD12" s="0" t="s">
        <v>1444</v>
      </c>
      <c r="AE12" s="0" t="s">
        <v>1444</v>
      </c>
      <c r="AG12" s="0" t="s">
        <v>2932</v>
      </c>
    </row>
    <row r="13">
      <c r="A13" s="4" t="n">
        <v>411</v>
      </c>
      <c r="B13" s="204" t="s">
        <v>2887</v>
      </c>
      <c r="C13" s="6" t="n"/>
      <c r="D13" s="6" t="s">
        <v>2969</v>
      </c>
      <c r="E13" s="6" t="s">
        <v>2938</v>
      </c>
      <c r="F13" s="0" t="s">
        <v>2920</v>
      </c>
      <c r="G13" s="79" t="n"/>
      <c r="H13" s="79" t="s">
        <v>2970</v>
      </c>
      <c r="I13" s="0">
        <f>IF(LEFT(RIGHT(H13,4),1)="8",(CONCATENATE("289F0", 168420+BITAND(HEX2DEC(H13), 65535)-32768)),)</f>
        <v/>
      </c>
      <c r="J13" s="79" t="n"/>
      <c r="K13" s="79" t="s">
        <v>2939</v>
      </c>
      <c r="L13" s="10" t="n">
        <v>44078.49314</v>
      </c>
      <c r="M13" s="10" t="n"/>
      <c r="N13" s="0" t="s">
        <v>1443</v>
      </c>
      <c r="O13" s="0" t="n"/>
      <c r="P13" s="0" t="s">
        <v>1444</v>
      </c>
      <c r="Q13" s="6" t="n"/>
      <c r="R13" s="6" t="s">
        <v>2923</v>
      </c>
      <c r="S13" s="6" t="s">
        <v>2924</v>
      </c>
      <c r="T13" s="63" t="s">
        <v>2925</v>
      </c>
      <c r="U13" s="6" t="s">
        <v>2940</v>
      </c>
      <c r="V13" s="0" t="s">
        <v>2927</v>
      </c>
      <c r="W13" s="0" t="s">
        <v>2971</v>
      </c>
      <c r="X13" s="159" t="s">
        <v>908</v>
      </c>
      <c r="Y13" s="6" t="s">
        <v>1543</v>
      </c>
      <c r="Z13" s="0" t="s">
        <v>2972</v>
      </c>
      <c r="AA13" s="6" t="s">
        <v>2930</v>
      </c>
      <c r="AB13" s="0" t="n"/>
      <c r="AC13" s="0" t="s">
        <v>2937</v>
      </c>
      <c r="AD13" s="0" t="s">
        <v>1444</v>
      </c>
      <c r="AE13" s="0" t="s">
        <v>1444</v>
      </c>
      <c r="AF13" s="0" t="s">
        <v>1444</v>
      </c>
      <c r="AG13" s="0" t="s">
        <v>2932</v>
      </c>
      <c r="AH13" s="0" t="s">
        <v>2927</v>
      </c>
    </row>
    <row r="14">
      <c r="A14" s="5" t="n">
        <v>412</v>
      </c>
      <c r="B14" s="204" t="s">
        <v>25</v>
      </c>
      <c r="C14" s="6" t="n"/>
      <c r="D14" s="6" t="s">
        <v>2973</v>
      </c>
      <c r="E14" s="6" t="n"/>
      <c r="F14" s="0" t="s">
        <v>2920</v>
      </c>
      <c r="G14" s="79" t="n"/>
      <c r="H14" s="79" t="s">
        <v>2974</v>
      </c>
      <c r="I14" s="0">
        <f>IF(LEFT(RIGHT(H14,4),1)="8",(CONCATENATE("289F0", 168420+BITAND(HEX2DEC(H14), 65535)-32768)),)</f>
        <v/>
      </c>
      <c r="J14" s="79" t="n"/>
      <c r="K14" s="79" t="n"/>
      <c r="L14" s="10" t="n">
        <v>44082.50711</v>
      </c>
      <c r="M14" s="10" t="n"/>
      <c r="N14" s="0" t="s">
        <v>1443</v>
      </c>
      <c r="P14" s="0" t="s">
        <v>1444</v>
      </c>
      <c r="Q14" s="6" t="n"/>
      <c r="R14" s="6" t="n"/>
      <c r="V14" s="0" t="s">
        <v>2927</v>
      </c>
      <c r="W14" s="0" t="s">
        <v>2975</v>
      </c>
      <c r="X14" s="159" t="s">
        <v>909</v>
      </c>
      <c r="Y14" s="6" t="n"/>
      <c r="Z14" s="59" t="n"/>
      <c r="AA14" s="6" t="s">
        <v>2930</v>
      </c>
      <c r="AB14" s="0" t="n"/>
      <c r="AC14" s="0" t="s">
        <v>2953</v>
      </c>
      <c r="AD14" s="0" t="s">
        <v>1444</v>
      </c>
      <c r="AE14" s="0" t="s">
        <v>1444</v>
      </c>
      <c r="AG14" s="0" t="n"/>
      <c r="AH14" s="0" t="s">
        <v>2976</v>
      </c>
    </row>
    <row customHeight="1" ht="16.5" r="15">
      <c r="A15" s="4" t="n">
        <v>413</v>
      </c>
      <c r="B15" s="204" t="s">
        <v>2887</v>
      </c>
      <c r="C15" s="6" t="n"/>
      <c r="D15" s="6" t="n"/>
      <c r="E15" s="6" t="s">
        <v>2938</v>
      </c>
      <c r="F15" s="0" t="s">
        <v>2920</v>
      </c>
      <c r="G15" s="79" t="n"/>
      <c r="H15" s="79" t="s">
        <v>2977</v>
      </c>
      <c r="I15" s="0">
        <f>IF(LEFT(RIGHT(H15,4),1)="8",(CONCATENATE("289F0", 168420+BITAND(HEX2DEC(H15), 65535)-32768)),)</f>
        <v/>
      </c>
      <c r="J15" s="79" t="n"/>
      <c r="K15" s="79" t="s">
        <v>2939</v>
      </c>
      <c r="L15" s="10" t="n">
        <v>44083.50348</v>
      </c>
      <c r="M15" s="10" t="n"/>
      <c r="N15" s="0" t="s">
        <v>1443</v>
      </c>
      <c r="P15" s="0" t="s">
        <v>1444</v>
      </c>
      <c r="Q15" s="6" t="n"/>
      <c r="R15" s="6" t="s">
        <v>2923</v>
      </c>
      <c r="S15" s="6" t="s">
        <v>2924</v>
      </c>
      <c r="T15" s="63" t="s">
        <v>2925</v>
      </c>
      <c r="U15" s="6" t="s">
        <v>2940</v>
      </c>
      <c r="V15" s="0" t="s">
        <v>2927</v>
      </c>
      <c r="W15" s="0" t="s">
        <v>2978</v>
      </c>
      <c r="X15" s="159" t="s">
        <v>910</v>
      </c>
      <c r="Y15" s="6" t="s">
        <v>1541</v>
      </c>
      <c r="Z15" s="0" t="s">
        <v>2979</v>
      </c>
      <c r="AA15" s="6" t="s">
        <v>2930</v>
      </c>
      <c r="AB15" s="0" t="n"/>
      <c r="AC15" s="0" t="s">
        <v>2937</v>
      </c>
      <c r="AD15" s="0" t="s">
        <v>1444</v>
      </c>
      <c r="AE15" s="0" t="s">
        <v>1444</v>
      </c>
      <c r="AF15" s="0" t="s">
        <v>1444</v>
      </c>
      <c r="AG15" s="0" t="s">
        <v>2932</v>
      </c>
      <c r="AH15" s="0" t="s">
        <v>2927</v>
      </c>
    </row>
    <row r="16">
      <c r="A16" s="4" t="n">
        <v>414</v>
      </c>
      <c r="B16" s="204" t="s">
        <v>2887</v>
      </c>
      <c r="C16" s="6" t="n"/>
      <c r="D16" s="6" t="n"/>
      <c r="E16" s="6" t="s">
        <v>2933</v>
      </c>
      <c r="F16" s="0" t="s">
        <v>2920</v>
      </c>
      <c r="G16" s="79" t="n"/>
      <c r="H16" s="79" t="s">
        <v>2980</v>
      </c>
      <c r="I16" s="0">
        <f>IF(LEFT(RIGHT(H16,4),1)="8",(CONCATENATE("289F0", 168420+BITAND(HEX2DEC(H16), 65535)-32768)),)</f>
        <v/>
      </c>
      <c r="J16" s="79" t="n"/>
      <c r="K16" s="79" t="s">
        <v>2934</v>
      </c>
      <c r="L16" s="10" t="n">
        <v>44084.53306</v>
      </c>
      <c r="M16" s="10" t="n"/>
      <c r="N16" s="0" t="s">
        <v>1443</v>
      </c>
      <c r="P16" s="0" t="s">
        <v>1444</v>
      </c>
      <c r="Q16" s="6" t="n"/>
      <c r="R16" s="6" t="s">
        <v>2923</v>
      </c>
      <c r="S16" s="6" t="s">
        <v>2924</v>
      </c>
      <c r="T16" s="63" t="s">
        <v>2925</v>
      </c>
      <c r="U16" s="6" t="s">
        <v>2926</v>
      </c>
      <c r="V16" s="0" t="s">
        <v>2927</v>
      </c>
      <c r="W16" s="0" t="s">
        <v>2981</v>
      </c>
      <c r="X16" s="159" t="s">
        <v>911</v>
      </c>
      <c r="Y16" s="6" t="s">
        <v>1537</v>
      </c>
      <c r="Z16" s="0" t="s">
        <v>2982</v>
      </c>
      <c r="AA16" s="6" t="s">
        <v>2930</v>
      </c>
      <c r="AB16" s="0" t="n"/>
      <c r="AC16" s="0" t="s">
        <v>2937</v>
      </c>
      <c r="AD16" s="0" t="s">
        <v>1444</v>
      </c>
      <c r="AE16" s="0" t="s">
        <v>1444</v>
      </c>
      <c r="AF16" s="0" t="s">
        <v>1444</v>
      </c>
      <c r="AG16" s="0" t="s">
        <v>2932</v>
      </c>
      <c r="AH16" s="0" t="s">
        <v>2927</v>
      </c>
    </row>
    <row r="17">
      <c r="A17" s="4" t="n">
        <v>415</v>
      </c>
      <c r="B17" s="204" t="s">
        <v>2887</v>
      </c>
      <c r="C17" s="6" t="n"/>
      <c r="D17" s="6" t="s">
        <v>2983</v>
      </c>
      <c r="E17" s="6" t="s">
        <v>2984</v>
      </c>
      <c r="F17" s="0" t="s">
        <v>2920</v>
      </c>
      <c r="G17" s="79" t="s">
        <v>2985</v>
      </c>
      <c r="H17" s="79" t="s">
        <v>2986</v>
      </c>
      <c r="I17" s="0">
        <f>IF(LEFT(RIGHT(H17,4),1)="8",(CONCATENATE("289F0", 168420+BITAND(HEX2DEC(H17), 65535)-32768)),)</f>
        <v/>
      </c>
      <c r="J17" s="79" t="n"/>
      <c r="K17" s="79" t="s">
        <v>846</v>
      </c>
      <c r="L17" s="10" t="n">
        <v>44085.51936</v>
      </c>
      <c r="M17" s="10" t="n"/>
      <c r="N17" s="0" t="s">
        <v>1443</v>
      </c>
      <c r="P17" s="0" t="s">
        <v>1444</v>
      </c>
      <c r="Q17" s="6" t="n"/>
      <c r="R17" s="6" t="s">
        <v>2923</v>
      </c>
      <c r="S17" s="6" t="s">
        <v>2924</v>
      </c>
      <c r="T17" s="63" t="s">
        <v>2925</v>
      </c>
      <c r="U17" s="6" t="s">
        <v>2926</v>
      </c>
      <c r="V17" s="0" t="s">
        <v>2927</v>
      </c>
      <c r="W17" s="0" t="s">
        <v>2987</v>
      </c>
      <c r="X17" s="159" t="s">
        <v>912</v>
      </c>
      <c r="Y17" s="6" t="s">
        <v>1552</v>
      </c>
      <c r="Z17" s="0" t="s">
        <v>2988</v>
      </c>
      <c r="AA17" s="6" t="s">
        <v>2930</v>
      </c>
      <c r="AB17" s="0" t="n"/>
      <c r="AC17" s="0" t="s">
        <v>2937</v>
      </c>
      <c r="AD17" s="0" t="s">
        <v>1444</v>
      </c>
      <c r="AE17" s="0" t="s">
        <v>1444</v>
      </c>
      <c r="AF17" s="0" t="s">
        <v>1444</v>
      </c>
      <c r="AG17" s="0" t="s">
        <v>2932</v>
      </c>
      <c r="AH17" s="0" t="s">
        <v>2927</v>
      </c>
    </row>
    <row r="18">
      <c r="A18" s="4" t="n">
        <v>416</v>
      </c>
      <c r="B18" s="204" t="s">
        <v>2887</v>
      </c>
      <c r="C18" s="6" t="n"/>
      <c r="D18" s="6" t="n"/>
      <c r="E18" s="6" t="s">
        <v>2984</v>
      </c>
      <c r="F18" s="0" t="s">
        <v>2920</v>
      </c>
      <c r="G18" s="79" t="s">
        <v>2985</v>
      </c>
      <c r="H18" s="79" t="n">
        <v>20310010</v>
      </c>
      <c r="I18" s="0">
        <f>IF(LEFT(RIGHT(H18,4),1)="8",(CONCATENATE("289F0", 168420+BITAND(HEX2DEC(H18), 65535)-32768)),)</f>
        <v/>
      </c>
      <c r="J18" s="79" t="n"/>
      <c r="K18" s="79" t="s">
        <v>846</v>
      </c>
      <c r="L18" s="10" t="n">
        <v>44088.55442</v>
      </c>
      <c r="M18" s="10" t="n"/>
      <c r="N18" s="0" t="s">
        <v>1443</v>
      </c>
      <c r="P18" s="0" t="s">
        <v>1444</v>
      </c>
      <c r="Q18" s="6" t="n"/>
      <c r="R18" s="6" t="s">
        <v>2923</v>
      </c>
      <c r="S18" s="6" t="s">
        <v>2924</v>
      </c>
      <c r="T18" s="63" t="s">
        <v>2925</v>
      </c>
      <c r="U18" s="6" t="s">
        <v>2926</v>
      </c>
      <c r="V18" s="0" t="s">
        <v>2927</v>
      </c>
      <c r="W18" s="0" t="s">
        <v>2989</v>
      </c>
      <c r="X18" s="159" t="s">
        <v>915</v>
      </c>
      <c r="Y18" s="6" t="s">
        <v>1539</v>
      </c>
      <c r="Z18" s="0" t="s">
        <v>2990</v>
      </c>
      <c r="AA18" s="6" t="s">
        <v>2930</v>
      </c>
      <c r="AB18" s="0" t="n"/>
      <c r="AC18" s="0" t="s">
        <v>2937</v>
      </c>
      <c r="AD18" s="0" t="s">
        <v>1444</v>
      </c>
      <c r="AE18" s="0" t="s">
        <v>1444</v>
      </c>
      <c r="AF18" s="0" t="s">
        <v>1444</v>
      </c>
      <c r="AG18" s="0" t="s">
        <v>2932</v>
      </c>
      <c r="AH18" s="0" t="s">
        <v>2927</v>
      </c>
    </row>
    <row r="19">
      <c r="A19" s="4" t="n">
        <v>417</v>
      </c>
      <c r="B19" s="204" t="s">
        <v>2887</v>
      </c>
      <c r="C19" s="66" t="n"/>
      <c r="D19" s="66" t="n"/>
      <c r="E19" s="0" t="s">
        <v>2944</v>
      </c>
      <c r="F19" s="0" t="s">
        <v>2920</v>
      </c>
      <c r="G19" s="79" t="n"/>
      <c r="H19" s="79" t="n">
        <v>20310011</v>
      </c>
      <c r="I19" s="0">
        <f>IF(LEFT(RIGHT(H19,4),1)="8",(CONCATENATE("289F0", 168420+BITAND(HEX2DEC(H19), 65535)-32768)),)</f>
        <v/>
      </c>
      <c r="J19" s="79" t="n"/>
      <c r="K19" s="79" t="s">
        <v>2922</v>
      </c>
      <c r="L19" s="10" t="n">
        <v>44089.50402</v>
      </c>
      <c r="M19" s="10" t="n"/>
      <c r="N19" s="0" t="s">
        <v>1443</v>
      </c>
      <c r="P19" s="0" t="s">
        <v>1444</v>
      </c>
      <c r="Q19" s="6" t="n"/>
      <c r="R19" s="6" t="s">
        <v>2923</v>
      </c>
      <c r="S19" s="6" t="s">
        <v>2924</v>
      </c>
      <c r="T19" s="63" t="s">
        <v>2925</v>
      </c>
      <c r="U19" s="6" t="s">
        <v>2926</v>
      </c>
      <c r="V19" s="0" t="s">
        <v>2927</v>
      </c>
      <c r="W19" s="0" t="s">
        <v>2991</v>
      </c>
      <c r="X19" s="159" t="s">
        <v>913</v>
      </c>
      <c r="Y19" s="6" t="s">
        <v>1533</v>
      </c>
      <c r="Z19" s="0" t="s">
        <v>2992</v>
      </c>
      <c r="AA19" s="6" t="s">
        <v>2930</v>
      </c>
      <c r="AB19" s="0" t="n"/>
      <c r="AC19" s="0" t="s">
        <v>2937</v>
      </c>
      <c r="AD19" s="0" t="s">
        <v>1444</v>
      </c>
      <c r="AE19" s="0" t="s">
        <v>1444</v>
      </c>
      <c r="AF19" s="0" t="s">
        <v>1444</v>
      </c>
      <c r="AG19" s="0" t="s">
        <v>2932</v>
      </c>
      <c r="AH19" s="0" t="s">
        <v>2927</v>
      </c>
    </row>
    <row r="20">
      <c r="A20" s="4" t="n">
        <v>418</v>
      </c>
      <c r="B20" s="204" t="s">
        <v>2887</v>
      </c>
      <c r="C20" s="6" t="n"/>
      <c r="D20" s="6" t="s">
        <v>2993</v>
      </c>
      <c r="E20" s="6" t="s">
        <v>2984</v>
      </c>
      <c r="F20" s="0" t="s">
        <v>2920</v>
      </c>
      <c r="G20" s="79" t="s">
        <v>2985</v>
      </c>
      <c r="H20" s="79" t="n">
        <v>20310012</v>
      </c>
      <c r="I20" s="0">
        <f>IF(LEFT(RIGHT(H20,4),1)="8",(CONCATENATE("289F0", 168420+BITAND(HEX2DEC(H20), 65535)-32768)),)</f>
        <v/>
      </c>
      <c r="J20" s="79" t="n"/>
      <c r="K20" s="79" t="s">
        <v>846</v>
      </c>
      <c r="L20" s="10" t="n">
        <v>44090.53698</v>
      </c>
      <c r="M20" s="10" t="n"/>
      <c r="N20" s="0" t="s">
        <v>1443</v>
      </c>
      <c r="P20" s="0" t="s">
        <v>1444</v>
      </c>
      <c r="Q20" s="6" t="n"/>
      <c r="R20" s="6" t="s">
        <v>2923</v>
      </c>
      <c r="S20" s="6" t="s">
        <v>2924</v>
      </c>
      <c r="T20" s="63" t="s">
        <v>2925</v>
      </c>
      <c r="U20" s="6" t="s">
        <v>2926</v>
      </c>
      <c r="V20" s="0" t="s">
        <v>2927</v>
      </c>
      <c r="W20" s="0" t="s">
        <v>2994</v>
      </c>
      <c r="X20" s="159" t="s">
        <v>914</v>
      </c>
      <c r="Y20" s="6" t="s">
        <v>1488</v>
      </c>
      <c r="Z20" s="0" t="s">
        <v>2995</v>
      </c>
      <c r="AA20" s="6" t="s">
        <v>2930</v>
      </c>
      <c r="AB20" s="0" t="n"/>
      <c r="AC20" s="0" t="s">
        <v>2937</v>
      </c>
      <c r="AD20" s="0" t="s">
        <v>1444</v>
      </c>
      <c r="AE20" s="0" t="s">
        <v>1444</v>
      </c>
      <c r="AF20" s="0" t="s">
        <v>1444</v>
      </c>
      <c r="AG20" s="6" t="s">
        <v>2996</v>
      </c>
      <c r="AH20" s="0" t="s">
        <v>2927</v>
      </c>
    </row>
    <row r="21">
      <c r="A21" s="3" t="n">
        <v>419</v>
      </c>
      <c r="B21" s="204" t="s">
        <v>2886</v>
      </c>
      <c r="C21" s="6" t="n"/>
      <c r="D21" s="6" t="s">
        <v>2997</v>
      </c>
      <c r="E21" s="6" t="n"/>
      <c r="F21" s="0" t="s">
        <v>2920</v>
      </c>
      <c r="G21" s="79" t="n"/>
      <c r="H21" s="79" t="n">
        <v>20310013</v>
      </c>
      <c r="I21" s="0">
        <f>IF(LEFT(RIGHT(H21,4),1)="8",(CONCATENATE("289F0", 168420+BITAND(HEX2DEC(H21), 65535)-32768)),)</f>
        <v/>
      </c>
      <c r="J21" s="79" t="n"/>
      <c r="K21" s="79" t="n"/>
      <c r="L21" s="60" t="n">
        <v>44091</v>
      </c>
      <c r="M21" s="60" t="n"/>
      <c r="N21" s="0" t="s">
        <v>1443</v>
      </c>
      <c r="P21" s="0" t="s">
        <v>1444</v>
      </c>
      <c r="Q21" s="6" t="n"/>
      <c r="R21" s="6" t="s">
        <v>2998</v>
      </c>
      <c r="S21" s="6" t="n"/>
      <c r="T21" s="63" t="n"/>
      <c r="V21" s="0" t="s">
        <v>2927</v>
      </c>
      <c r="W21" s="0" t="s">
        <v>2999</v>
      </c>
      <c r="X21" s="159" t="s">
        <v>916</v>
      </c>
      <c r="Y21" s="74" t="n"/>
      <c r="Z21" s="59" t="n"/>
      <c r="AA21" s="6" t="s">
        <v>2930</v>
      </c>
      <c r="AB21" s="0" t="n"/>
      <c r="AC21" s="0" t="s">
        <v>2953</v>
      </c>
      <c r="AD21" s="0" t="s">
        <v>1444</v>
      </c>
      <c r="AE21" s="0" t="s">
        <v>1444</v>
      </c>
      <c r="AG21" s="0" t="s">
        <v>2932</v>
      </c>
      <c r="AH21" s="0" t="s">
        <v>2927</v>
      </c>
    </row>
    <row r="22">
      <c r="A22" s="4" t="n">
        <v>420</v>
      </c>
      <c r="B22" s="204" t="s">
        <v>2887</v>
      </c>
      <c r="C22" s="6" t="n"/>
      <c r="D22" s="6" t="n"/>
      <c r="E22" s="6" t="s">
        <v>3000</v>
      </c>
      <c r="F22" s="0" t="s">
        <v>2920</v>
      </c>
      <c r="G22" s="79" t="n"/>
      <c r="H22" s="79" t="n">
        <v>20310014</v>
      </c>
      <c r="I22" s="0">
        <f>IF(LEFT(RIGHT(H22,4),1)="8",(CONCATENATE("289F0", 168420+BITAND(HEX2DEC(H22), 65535)-32768)),)</f>
        <v/>
      </c>
      <c r="J22" s="79" t="n"/>
      <c r="K22" s="79" t="s">
        <v>2950</v>
      </c>
      <c r="L22" s="10" t="n">
        <v>44092.52248</v>
      </c>
      <c r="M22" s="10" t="n"/>
      <c r="N22" s="0" t="s">
        <v>3001</v>
      </c>
      <c r="P22" s="0" t="s">
        <v>1444</v>
      </c>
      <c r="Q22" s="6" t="n"/>
      <c r="R22" s="6" t="s">
        <v>2923</v>
      </c>
      <c r="S22" s="6" t="s">
        <v>2924</v>
      </c>
      <c r="T22" s="63" t="s">
        <v>2925</v>
      </c>
      <c r="U22" s="6" t="s">
        <v>2940</v>
      </c>
      <c r="V22" s="0" t="s">
        <v>2927</v>
      </c>
      <c r="W22" s="0" t="s">
        <v>3002</v>
      </c>
      <c r="X22" s="159" t="s">
        <v>917</v>
      </c>
      <c r="Y22" s="6" t="s">
        <v>1492</v>
      </c>
      <c r="Z22" s="0" t="s">
        <v>3003</v>
      </c>
      <c r="AA22" s="6" t="s">
        <v>2930</v>
      </c>
      <c r="AB22" s="0" t="n"/>
      <c r="AC22" s="0" t="s">
        <v>2937</v>
      </c>
      <c r="AD22" s="0" t="s">
        <v>1444</v>
      </c>
      <c r="AE22" s="0" t="s">
        <v>1444</v>
      </c>
      <c r="AF22" s="0" t="s">
        <v>1444</v>
      </c>
      <c r="AG22" s="0" t="s">
        <v>2932</v>
      </c>
      <c r="AH22" s="0" t="s">
        <v>2927</v>
      </c>
    </row>
    <row r="23">
      <c r="A23" s="4" t="n">
        <v>421</v>
      </c>
      <c r="B23" s="204" t="s">
        <v>2887</v>
      </c>
      <c r="C23" s="6" t="n"/>
      <c r="D23" s="6" t="s">
        <v>3004</v>
      </c>
      <c r="E23" s="0" t="s">
        <v>2944</v>
      </c>
      <c r="F23" s="0" t="s">
        <v>2920</v>
      </c>
      <c r="G23" s="79" t="n"/>
      <c r="H23" s="79" t="n">
        <v>20310015</v>
      </c>
      <c r="I23" s="0">
        <f>IF(LEFT(RIGHT(H23,4),1)="8",(CONCATENATE("289F0", 168420+BITAND(HEX2DEC(H23), 65535)-32768)),)</f>
        <v/>
      </c>
      <c r="J23" s="79" t="n"/>
      <c r="K23" s="79" t="s">
        <v>2922</v>
      </c>
      <c r="L23" s="60" t="n">
        <v>44095</v>
      </c>
      <c r="M23" s="60" t="n"/>
      <c r="N23" s="0" t="s">
        <v>1443</v>
      </c>
      <c r="O23" s="6" t="s">
        <v>2964</v>
      </c>
      <c r="P23" s="0" t="s">
        <v>1444</v>
      </c>
      <c r="Q23" s="6" t="n"/>
      <c r="R23" s="6" t="s">
        <v>2923</v>
      </c>
      <c r="S23" s="0" t="s">
        <v>3005</v>
      </c>
      <c r="T23" s="63" t="s">
        <v>2925</v>
      </c>
      <c r="U23" s="6" t="s">
        <v>2926</v>
      </c>
      <c r="V23" s="0" t="s">
        <v>2927</v>
      </c>
      <c r="W23" s="0" t="s">
        <v>3006</v>
      </c>
      <c r="X23" s="159" t="s">
        <v>918</v>
      </c>
      <c r="Y23" s="6" t="s">
        <v>1502</v>
      </c>
      <c r="Z23" s="0" t="s">
        <v>3007</v>
      </c>
      <c r="AA23" s="6" t="s">
        <v>2930</v>
      </c>
      <c r="AB23" s="0" t="n"/>
      <c r="AC23" s="0" t="s">
        <v>2937</v>
      </c>
      <c r="AD23" s="0" t="s">
        <v>1444</v>
      </c>
      <c r="AE23" s="0" t="s">
        <v>1444</v>
      </c>
      <c r="AF23" s="0" t="s">
        <v>1444</v>
      </c>
      <c r="AG23" s="6" t="s">
        <v>2996</v>
      </c>
      <c r="AH23" s="0" t="s">
        <v>2927</v>
      </c>
    </row>
    <row r="24">
      <c r="A24" s="4" t="n">
        <v>422</v>
      </c>
      <c r="B24" s="204" t="s">
        <v>2887</v>
      </c>
      <c r="C24" s="6" t="n"/>
      <c r="D24" s="6" t="s">
        <v>3008</v>
      </c>
      <c r="E24" s="6" t="n"/>
      <c r="F24" s="0" t="s">
        <v>2920</v>
      </c>
      <c r="G24" s="79" t="n"/>
      <c r="H24" s="79" t="n">
        <v>20310016</v>
      </c>
      <c r="I24" s="0">
        <f>IF(LEFT(RIGHT(H24,4),1)="8",(CONCATENATE("289F0", 168420+BITAND(HEX2DEC(H24), 65535)-32768)),)</f>
        <v/>
      </c>
      <c r="J24" s="79" t="n"/>
      <c r="K24" s="79" t="s">
        <v>2922</v>
      </c>
      <c r="L24" s="10" t="n">
        <v>44096.50143</v>
      </c>
      <c r="M24" s="10" t="n"/>
      <c r="N24" s="0" t="s">
        <v>1443</v>
      </c>
      <c r="P24" s="0" t="s">
        <v>1444</v>
      </c>
      <c r="Q24" s="6" t="n"/>
      <c r="R24" s="6" t="s">
        <v>2923</v>
      </c>
      <c r="S24" s="0" t="s">
        <v>3009</v>
      </c>
      <c r="T24" s="63" t="s">
        <v>2925</v>
      </c>
      <c r="U24" s="6" t="s">
        <v>2926</v>
      </c>
      <c r="V24" s="0" t="s">
        <v>2927</v>
      </c>
      <c r="W24" s="0" t="s">
        <v>3010</v>
      </c>
      <c r="X24" s="159" t="s">
        <v>919</v>
      </c>
      <c r="Y24" s="6" t="s">
        <v>1485</v>
      </c>
      <c r="Z24" s="0" t="s">
        <v>3011</v>
      </c>
      <c r="AA24" s="6" t="s">
        <v>2930</v>
      </c>
      <c r="AB24" s="0" t="n"/>
      <c r="AC24" s="0" t="s">
        <v>2937</v>
      </c>
      <c r="AD24" s="0" t="s">
        <v>1444</v>
      </c>
      <c r="AE24" s="0" t="s">
        <v>1444</v>
      </c>
      <c r="AF24" s="0" t="s">
        <v>1444</v>
      </c>
      <c r="AG24" s="0" t="s">
        <v>2932</v>
      </c>
      <c r="AH24" s="0" t="s">
        <v>2927</v>
      </c>
    </row>
    <row r="25">
      <c r="A25" s="4" t="n">
        <v>423</v>
      </c>
      <c r="B25" s="204" t="s">
        <v>2887</v>
      </c>
      <c r="C25" s="6" t="n"/>
      <c r="D25" s="6" t="n"/>
      <c r="E25" s="0" t="s">
        <v>2944</v>
      </c>
      <c r="F25" s="0" t="s">
        <v>2920</v>
      </c>
      <c r="G25" s="79" t="n"/>
      <c r="H25" s="79" t="n">
        <v>20310017</v>
      </c>
      <c r="I25" s="0">
        <f>IF(LEFT(RIGHT(H25,4),1)="8",(CONCATENATE("289F0", 168420+BITAND(HEX2DEC(H25), 65535)-32768)),)</f>
        <v/>
      </c>
      <c r="J25" s="79" t="n"/>
      <c r="K25" s="79" t="s">
        <v>2922</v>
      </c>
      <c r="L25" s="60" t="n">
        <v>44097</v>
      </c>
      <c r="M25" s="60" t="n"/>
      <c r="N25" s="0" t="s">
        <v>1443</v>
      </c>
      <c r="P25" s="0" t="s">
        <v>1444</v>
      </c>
      <c r="Q25" s="6" t="n"/>
      <c r="R25" s="6" t="s">
        <v>2923</v>
      </c>
      <c r="S25" s="0" t="s">
        <v>3009</v>
      </c>
      <c r="T25" s="63" t="s">
        <v>2925</v>
      </c>
      <c r="U25" s="6" t="s">
        <v>2926</v>
      </c>
      <c r="V25" s="0" t="s">
        <v>2927</v>
      </c>
      <c r="W25" s="0" t="s">
        <v>3012</v>
      </c>
      <c r="X25" s="159" t="s">
        <v>920</v>
      </c>
      <c r="Y25" s="6" t="s">
        <v>1490</v>
      </c>
      <c r="Z25" s="0" t="s">
        <v>3013</v>
      </c>
      <c r="AA25" s="6" t="s">
        <v>2930</v>
      </c>
      <c r="AB25" s="0" t="n"/>
      <c r="AC25" s="0" t="s">
        <v>2937</v>
      </c>
      <c r="AD25" s="0" t="s">
        <v>1444</v>
      </c>
      <c r="AE25" s="0" t="s">
        <v>1444</v>
      </c>
      <c r="AF25" s="0" t="s">
        <v>1444</v>
      </c>
      <c r="AG25" s="0" t="s">
        <v>2932</v>
      </c>
      <c r="AH25" s="0" t="s">
        <v>2927</v>
      </c>
    </row>
    <row r="26">
      <c r="A26" s="4" t="n">
        <v>424</v>
      </c>
      <c r="B26" s="204" t="s">
        <v>2887</v>
      </c>
      <c r="C26" s="6" t="n"/>
      <c r="D26" s="6" t="s">
        <v>3014</v>
      </c>
      <c r="E26" s="6" t="s">
        <v>3015</v>
      </c>
      <c r="F26" s="0" t="s">
        <v>2920</v>
      </c>
      <c r="G26" s="79" t="n"/>
      <c r="H26" s="79" t="n">
        <v>20310018</v>
      </c>
      <c r="I26" s="0">
        <f>IF(LEFT(RIGHT(H26,4),1)="8",(CONCATENATE("289F0", 168420+BITAND(HEX2DEC(H26), 65535)-32768)),)</f>
        <v/>
      </c>
      <c r="J26" s="79" t="n"/>
      <c r="K26" s="79" t="s">
        <v>2922</v>
      </c>
      <c r="L26" s="10" t="n">
        <v>44099</v>
      </c>
      <c r="M26" s="10" t="n"/>
      <c r="N26" s="0" t="s">
        <v>1443</v>
      </c>
      <c r="O26" s="0" t="s">
        <v>3016</v>
      </c>
      <c r="P26" s="0" t="s">
        <v>1444</v>
      </c>
      <c r="Q26" s="6" t="n"/>
      <c r="R26" s="6" t="s">
        <v>2923</v>
      </c>
      <c r="S26" s="0" t="s">
        <v>3009</v>
      </c>
      <c r="T26" s="63" t="s">
        <v>2925</v>
      </c>
      <c r="U26" s="6" t="s">
        <v>2926</v>
      </c>
      <c r="V26" s="0" t="s">
        <v>2927</v>
      </c>
      <c r="W26" s="0" t="s">
        <v>3017</v>
      </c>
      <c r="X26" s="159" t="s">
        <v>921</v>
      </c>
      <c r="Y26" s="6" t="s">
        <v>1504</v>
      </c>
      <c r="Z26" s="0" t="s">
        <v>3018</v>
      </c>
      <c r="AA26" s="6" t="s">
        <v>2930</v>
      </c>
      <c r="AB26" s="0" t="n"/>
      <c r="AC26" s="0" t="s">
        <v>2937</v>
      </c>
      <c r="AD26" s="0" t="s">
        <v>1444</v>
      </c>
      <c r="AE26" s="0" t="s">
        <v>1444</v>
      </c>
      <c r="AF26" s="0" t="s">
        <v>1444</v>
      </c>
      <c r="AG26" s="0" t="s">
        <v>2932</v>
      </c>
      <c r="AH26" s="0" t="s">
        <v>2927</v>
      </c>
    </row>
    <row r="27">
      <c r="A27" s="5" t="n">
        <v>425</v>
      </c>
      <c r="B27" s="204" t="s">
        <v>25</v>
      </c>
      <c r="C27" s="6" t="n"/>
      <c r="D27" s="6" t="s">
        <v>3019</v>
      </c>
      <c r="E27" s="0" t="s">
        <v>3020</v>
      </c>
      <c r="F27" s="0" t="s">
        <v>2920</v>
      </c>
      <c r="G27" s="79" t="n"/>
      <c r="H27" s="79" t="n">
        <v>20310019</v>
      </c>
      <c r="I27" s="0">
        <f>IF(LEFT(RIGHT(H27,4),1)="8",(CONCATENATE("289F0", 168420+BITAND(HEX2DEC(H27), 65535)-32768)),)</f>
        <v/>
      </c>
      <c r="J27" s="79" t="n"/>
      <c r="K27" s="79" t="n"/>
      <c r="L27" s="60" t="n">
        <v>44103</v>
      </c>
      <c r="M27" s="60" t="n"/>
      <c r="N27" s="0" t="s">
        <v>1443</v>
      </c>
      <c r="O27" s="6" t="s">
        <v>2964</v>
      </c>
      <c r="P27" s="0" t="s">
        <v>1444</v>
      </c>
      <c r="Q27" s="6" t="n"/>
      <c r="R27" s="6" t="s">
        <v>2923</v>
      </c>
      <c r="S27" s="0" t="s">
        <v>3021</v>
      </c>
      <c r="V27" s="0" t="s">
        <v>2927</v>
      </c>
      <c r="W27" s="0" t="s">
        <v>3022</v>
      </c>
      <c r="X27" s="159" t="s">
        <v>922</v>
      </c>
      <c r="Y27" s="6" t="s">
        <v>1506</v>
      </c>
      <c r="Z27" s="0" t="s">
        <v>3023</v>
      </c>
      <c r="AA27" s="6" t="s">
        <v>2930</v>
      </c>
      <c r="AB27" s="0" t="n"/>
      <c r="AC27" s="0" t="s">
        <v>2937</v>
      </c>
      <c r="AD27" s="0" t="s">
        <v>1444</v>
      </c>
      <c r="AE27" s="0" t="s">
        <v>1444</v>
      </c>
      <c r="AF27" s="0" t="s">
        <v>1444</v>
      </c>
      <c r="AG27" s="0" t="s">
        <v>2932</v>
      </c>
      <c r="AH27" s="0" t="s">
        <v>2927</v>
      </c>
    </row>
    <row r="28">
      <c r="A28" s="4" t="n">
        <v>426</v>
      </c>
      <c r="B28" s="204" t="s">
        <v>2887</v>
      </c>
      <c r="C28" s="6" t="n"/>
      <c r="D28" s="6" t="n"/>
      <c r="E28" s="0" t="s">
        <v>2944</v>
      </c>
      <c r="F28" s="0" t="s">
        <v>2920</v>
      </c>
      <c r="G28" s="79" t="n"/>
      <c r="H28" s="79" t="s">
        <v>3024</v>
      </c>
      <c r="I28" s="0">
        <f>IF(LEFT(RIGHT(H28,4),1)="8",(CONCATENATE("289F0", 168420+BITAND(HEX2DEC(H28), 65535)-32768)),)</f>
        <v/>
      </c>
      <c r="J28" s="79" t="n"/>
      <c r="K28" s="79" t="s">
        <v>2922</v>
      </c>
      <c r="L28" s="60" t="n">
        <v>44104</v>
      </c>
      <c r="M28" s="60" t="n"/>
      <c r="N28" s="0" t="s">
        <v>1443</v>
      </c>
      <c r="O28" s="6" t="s">
        <v>2964</v>
      </c>
      <c r="P28" s="0" t="s">
        <v>1444</v>
      </c>
      <c r="Q28" s="6" t="n"/>
      <c r="R28" s="6" t="s">
        <v>2923</v>
      </c>
      <c r="S28" s="0" t="s">
        <v>3009</v>
      </c>
      <c r="T28" s="63" t="s">
        <v>2925</v>
      </c>
      <c r="U28" s="6" t="s">
        <v>2926</v>
      </c>
      <c r="V28" s="0" t="s">
        <v>2927</v>
      </c>
      <c r="W28" s="0" t="s">
        <v>3025</v>
      </c>
      <c r="X28" s="159" t="s">
        <v>923</v>
      </c>
      <c r="Y28" s="6" t="s">
        <v>1514</v>
      </c>
      <c r="Z28" s="0" t="s">
        <v>3026</v>
      </c>
      <c r="AA28" s="6" t="s">
        <v>2930</v>
      </c>
      <c r="AB28" s="0" t="n"/>
      <c r="AC28" s="0" t="s">
        <v>2937</v>
      </c>
      <c r="AD28" s="0" t="s">
        <v>1444</v>
      </c>
      <c r="AE28" s="0" t="s">
        <v>1444</v>
      </c>
      <c r="AF28" s="0" t="s">
        <v>1444</v>
      </c>
      <c r="AG28" s="0" t="s">
        <v>2932</v>
      </c>
      <c r="AH28" s="0" t="s">
        <v>2927</v>
      </c>
    </row>
    <row r="29">
      <c r="A29" s="4" t="n">
        <v>427</v>
      </c>
      <c r="B29" s="204" t="s">
        <v>2887</v>
      </c>
      <c r="C29" s="6" t="n"/>
      <c r="D29" s="6" t="s">
        <v>3027</v>
      </c>
      <c r="E29" s="0" t="s">
        <v>3028</v>
      </c>
      <c r="F29" s="0" t="s">
        <v>3029</v>
      </c>
      <c r="H29" s="79" t="n">
        <v>20318003</v>
      </c>
      <c r="I29" s="0">
        <f>IF(LEFT(RIGHT(H29,4),1)="8",(CONCATENATE("289F0", 168420+BITAND(HEX2DEC(H29), 65535)-32768)),)</f>
        <v/>
      </c>
      <c r="J29" s="79" t="n"/>
      <c r="K29" s="79" t="s">
        <v>3030</v>
      </c>
      <c r="L29" s="65" t="n">
        <v>44105</v>
      </c>
      <c r="M29" s="65" t="n"/>
      <c r="N29" s="0" t="s">
        <v>1443</v>
      </c>
      <c r="O29" s="6" t="s">
        <v>2964</v>
      </c>
      <c r="P29" s="0" t="s">
        <v>1444</v>
      </c>
      <c r="Q29" s="6" t="n"/>
      <c r="R29" s="6" t="s">
        <v>2923</v>
      </c>
      <c r="S29" s="0" t="s">
        <v>3009</v>
      </c>
      <c r="T29" s="63" t="s">
        <v>2925</v>
      </c>
      <c r="U29" s="6" t="s">
        <v>3031</v>
      </c>
      <c r="V29" s="0" t="s">
        <v>2927</v>
      </c>
      <c r="W29" s="0" t="s">
        <v>3032</v>
      </c>
      <c r="X29" s="159" t="s">
        <v>924</v>
      </c>
      <c r="Y29" s="6" t="s">
        <v>1544</v>
      </c>
      <c r="Z29" s="0" t="s">
        <v>3033</v>
      </c>
      <c r="AA29" s="6" t="s">
        <v>2930</v>
      </c>
      <c r="AB29" s="0" t="n"/>
      <c r="AC29" s="0" t="s">
        <v>2937</v>
      </c>
      <c r="AD29" s="0" t="s">
        <v>1444</v>
      </c>
      <c r="AE29" s="0" t="s">
        <v>1444</v>
      </c>
      <c r="AF29" s="0" t="s">
        <v>1444</v>
      </c>
      <c r="AG29" s="0" t="s">
        <v>2932</v>
      </c>
      <c r="AH29" s="0" t="s">
        <v>2927</v>
      </c>
    </row>
    <row r="30">
      <c r="A30" s="4" t="n">
        <v>428</v>
      </c>
      <c r="B30" s="204" t="s">
        <v>2887</v>
      </c>
      <c r="C30" s="6" t="n"/>
      <c r="D30" s="6" t="n"/>
      <c r="E30" s="0" t="s">
        <v>2944</v>
      </c>
      <c r="F30" s="0" t="s">
        <v>2920</v>
      </c>
      <c r="G30" s="79" t="n"/>
      <c r="H30" s="79" t="s">
        <v>3034</v>
      </c>
      <c r="I30" s="0">
        <f>IF(LEFT(RIGHT(H30,4),1)="8",(CONCATENATE("289F0", 168420+BITAND(HEX2DEC(H30), 65535)-32768)),)</f>
        <v/>
      </c>
      <c r="J30" s="79" t="n"/>
      <c r="K30" s="79" t="s">
        <v>2922</v>
      </c>
      <c r="L30" s="65" t="n">
        <v>44106</v>
      </c>
      <c r="M30" s="65" t="n"/>
      <c r="N30" s="0" t="s">
        <v>1443</v>
      </c>
      <c r="O30" s="6" t="s">
        <v>2964</v>
      </c>
      <c r="P30" s="0" t="s">
        <v>1444</v>
      </c>
      <c r="Q30" s="6" t="n"/>
      <c r="R30" s="6" t="s">
        <v>2923</v>
      </c>
      <c r="S30" s="0" t="s">
        <v>3009</v>
      </c>
      <c r="T30" s="63" t="s">
        <v>2925</v>
      </c>
      <c r="U30" s="6" t="s">
        <v>2926</v>
      </c>
      <c r="V30" s="0" t="s">
        <v>2927</v>
      </c>
      <c r="W30" s="0" t="s">
        <v>3035</v>
      </c>
      <c r="X30" s="159" t="s">
        <v>925</v>
      </c>
      <c r="Y30" s="6" t="s">
        <v>1512</v>
      </c>
      <c r="Z30" s="0" t="s">
        <v>3036</v>
      </c>
      <c r="AA30" s="6" t="s">
        <v>2930</v>
      </c>
      <c r="AB30" s="0" t="n"/>
      <c r="AC30" s="0" t="s">
        <v>2937</v>
      </c>
      <c r="AD30" s="0" t="s">
        <v>1444</v>
      </c>
      <c r="AE30" s="0" t="s">
        <v>1444</v>
      </c>
      <c r="AF30" s="0" t="s">
        <v>1444</v>
      </c>
      <c r="AG30" s="0" t="s">
        <v>2932</v>
      </c>
      <c r="AH30" s="0" t="s">
        <v>2927</v>
      </c>
    </row>
    <row r="31">
      <c r="A31" s="4" t="n">
        <v>429</v>
      </c>
      <c r="B31" s="204" t="s">
        <v>2887</v>
      </c>
      <c r="C31" s="6" t="n"/>
      <c r="D31" s="6" t="n"/>
      <c r="E31" s="0" t="s">
        <v>2944</v>
      </c>
      <c r="F31" s="0" t="s">
        <v>2920</v>
      </c>
      <c r="G31" s="79" t="n"/>
      <c r="H31" s="79" t="s">
        <v>3037</v>
      </c>
      <c r="I31" s="0">
        <f>IF(LEFT(RIGHT(H31,4),1)="8",(CONCATENATE("289F0", 168420+BITAND(HEX2DEC(H31), 65535)-32768)),)</f>
        <v/>
      </c>
      <c r="J31" s="79" t="n"/>
      <c r="K31" s="79" t="s">
        <v>2922</v>
      </c>
      <c r="L31" s="10" t="n">
        <v>44109.48282</v>
      </c>
      <c r="M31" s="10" t="n"/>
      <c r="N31" s="0" t="s">
        <v>1443</v>
      </c>
      <c r="O31" s="6" t="s">
        <v>2964</v>
      </c>
      <c r="P31" s="0" t="s">
        <v>1444</v>
      </c>
      <c r="Q31" s="6" t="n"/>
      <c r="R31" s="6" t="s">
        <v>2923</v>
      </c>
      <c r="S31" s="0" t="s">
        <v>3009</v>
      </c>
      <c r="T31" s="63" t="s">
        <v>2925</v>
      </c>
      <c r="U31" s="6" t="s">
        <v>2926</v>
      </c>
      <c r="V31" s="0" t="s">
        <v>2927</v>
      </c>
      <c r="W31" s="0" t="s">
        <v>3038</v>
      </c>
      <c r="X31" s="159" t="s">
        <v>926</v>
      </c>
      <c r="Y31" s="0" t="s">
        <v>1449</v>
      </c>
      <c r="Z31" s="0" t="s">
        <v>3039</v>
      </c>
      <c r="AA31" s="6" t="s">
        <v>2930</v>
      </c>
      <c r="AB31" s="0" t="n"/>
      <c r="AC31" s="0" t="s">
        <v>2937</v>
      </c>
      <c r="AD31" s="0" t="s">
        <v>1444</v>
      </c>
      <c r="AE31" s="0" t="s">
        <v>1444</v>
      </c>
      <c r="AF31" s="0" t="s">
        <v>1444</v>
      </c>
      <c r="AG31" s="0" t="s">
        <v>2932</v>
      </c>
      <c r="AH31" s="0" t="s">
        <v>2927</v>
      </c>
    </row>
    <row r="32">
      <c r="A32" s="4" t="n">
        <v>430</v>
      </c>
      <c r="B32" s="204" t="s">
        <v>2887</v>
      </c>
      <c r="C32" s="6" t="n"/>
      <c r="D32" s="6" t="n"/>
      <c r="E32" s="0" t="s">
        <v>2944</v>
      </c>
      <c r="F32" s="0" t="s">
        <v>2920</v>
      </c>
      <c r="G32" s="79" t="n"/>
      <c r="H32" s="79" t="s">
        <v>3040</v>
      </c>
      <c r="I32" s="0">
        <f>IF(LEFT(RIGHT(H32,4),1)="8",(CONCATENATE("289F0", 168420+BITAND(HEX2DEC(H32), 65535)-32768)),)</f>
        <v/>
      </c>
      <c r="J32" s="79" t="n"/>
      <c r="K32" s="79" t="s">
        <v>2922</v>
      </c>
      <c r="L32" s="10" t="n">
        <v>44110.49305</v>
      </c>
      <c r="M32" s="10" t="n"/>
      <c r="N32" s="0" t="s">
        <v>1443</v>
      </c>
      <c r="O32" s="6" t="s">
        <v>2964</v>
      </c>
      <c r="P32" s="0" t="s">
        <v>1444</v>
      </c>
      <c r="Q32" s="6" t="n"/>
      <c r="R32" s="6" t="s">
        <v>2923</v>
      </c>
      <c r="S32" s="0" t="s">
        <v>3009</v>
      </c>
      <c r="T32" s="63" t="s">
        <v>2925</v>
      </c>
      <c r="U32" s="6" t="s">
        <v>2926</v>
      </c>
      <c r="V32" s="0" t="s">
        <v>2927</v>
      </c>
      <c r="W32" s="0" t="s">
        <v>3041</v>
      </c>
      <c r="X32" s="160" t="s">
        <v>927</v>
      </c>
      <c r="Y32" s="6" t="s">
        <v>1528</v>
      </c>
      <c r="Z32" s="0" t="s">
        <v>3042</v>
      </c>
      <c r="AA32" s="6" t="s">
        <v>2930</v>
      </c>
      <c r="AB32" s="0" t="n"/>
      <c r="AC32" s="0" t="s">
        <v>2937</v>
      </c>
      <c r="AD32" s="0" t="s">
        <v>1444</v>
      </c>
      <c r="AE32" s="0" t="s">
        <v>1444</v>
      </c>
      <c r="AF32" s="0" t="s">
        <v>1444</v>
      </c>
      <c r="AG32" s="0" t="s">
        <v>2932</v>
      </c>
      <c r="AH32" s="0" t="s">
        <v>2927</v>
      </c>
    </row>
    <row r="33">
      <c r="A33" s="3" t="n">
        <v>431</v>
      </c>
      <c r="B33" s="204" t="s">
        <v>2886</v>
      </c>
      <c r="C33" s="6" t="n"/>
      <c r="D33" s="6" t="s">
        <v>3043</v>
      </c>
      <c r="F33" s="0" t="s">
        <v>2920</v>
      </c>
      <c r="G33" s="79" t="n"/>
      <c r="H33" s="79" t="n"/>
      <c r="I33" s="0">
        <f>IF(LEFT(RIGHT(H33,4),1)="8",(CONCATENATE("289F0", 168420+BITAND(HEX2DEC(H33), 65535)-32768)),)</f>
        <v/>
      </c>
      <c r="J33" s="79" t="n"/>
      <c r="K33" s="79" t="n"/>
      <c r="L33" s="10" t="n">
        <v>44111.50876</v>
      </c>
      <c r="M33" s="10" t="n"/>
      <c r="N33" s="0" t="s">
        <v>1443</v>
      </c>
      <c r="O33" s="6" t="s">
        <v>2964</v>
      </c>
      <c r="P33" s="0" t="s">
        <v>1444</v>
      </c>
      <c r="Q33" s="6" t="n"/>
      <c r="R33" s="6" t="s">
        <v>3044</v>
      </c>
      <c r="S33" s="0" t="s">
        <v>3009</v>
      </c>
      <c r="T33" s="0" t="n"/>
      <c r="V33" s="0" t="s">
        <v>2927</v>
      </c>
      <c r="W33" s="0" t="s">
        <v>3045</v>
      </c>
      <c r="X33" s="159" t="s">
        <v>928</v>
      </c>
      <c r="Y33" s="74" t="n"/>
      <c r="Z33" s="59" t="n"/>
      <c r="AA33" s="6" t="s">
        <v>2930</v>
      </c>
      <c r="AB33" s="0" t="n"/>
      <c r="AC33" s="0" t="s">
        <v>2937</v>
      </c>
      <c r="AD33" s="0" t="s">
        <v>1444</v>
      </c>
      <c r="AE33" s="0" t="s">
        <v>1444</v>
      </c>
      <c r="AG33" s="0" t="s">
        <v>2932</v>
      </c>
      <c r="AH33" s="0" t="s">
        <v>3046</v>
      </c>
    </row>
    <row r="34">
      <c r="A34" s="4" t="n">
        <v>432</v>
      </c>
      <c r="B34" s="204" t="s">
        <v>2887</v>
      </c>
      <c r="C34" s="6" t="n"/>
      <c r="D34" s="6" t="n"/>
      <c r="E34" s="0" t="s">
        <v>2944</v>
      </c>
      <c r="F34" s="0" t="s">
        <v>2920</v>
      </c>
      <c r="G34" s="79" t="n"/>
      <c r="H34" s="79" t="n">
        <v>20310020</v>
      </c>
      <c r="I34" s="0">
        <f>IF(LEFT(RIGHT(H34,4),1)="8",(CONCATENATE("289F0", 168420+BITAND(HEX2DEC(H34), 65535)-32768)),)</f>
        <v/>
      </c>
      <c r="J34" s="79" t="n"/>
      <c r="K34" s="79" t="s">
        <v>2922</v>
      </c>
      <c r="L34" s="65" t="n">
        <v>44112</v>
      </c>
      <c r="M34" s="65" t="n"/>
      <c r="N34" s="0" t="s">
        <v>1443</v>
      </c>
      <c r="O34" s="6" t="s">
        <v>1444</v>
      </c>
      <c r="P34" s="0" t="s">
        <v>1444</v>
      </c>
      <c r="Q34" s="6" t="n"/>
      <c r="R34" s="6" t="s">
        <v>2923</v>
      </c>
      <c r="S34" s="0" t="s">
        <v>3009</v>
      </c>
      <c r="T34" s="63" t="s">
        <v>2925</v>
      </c>
      <c r="U34" s="6" t="s">
        <v>2926</v>
      </c>
      <c r="V34" s="0" t="s">
        <v>2927</v>
      </c>
      <c r="W34" s="0" t="s">
        <v>3047</v>
      </c>
      <c r="X34" s="159" t="s">
        <v>929</v>
      </c>
      <c r="Y34" s="6" t="s">
        <v>1462</v>
      </c>
      <c r="Z34" s="0" t="s">
        <v>3048</v>
      </c>
      <c r="AA34" s="6" t="s">
        <v>2930</v>
      </c>
      <c r="AB34" s="0" t="n"/>
      <c r="AC34" s="0" t="s">
        <v>2937</v>
      </c>
      <c r="AD34" s="0" t="s">
        <v>1444</v>
      </c>
      <c r="AE34" s="0" t="s">
        <v>1444</v>
      </c>
      <c r="AF34" s="0" t="s">
        <v>1444</v>
      </c>
      <c r="AG34" s="0" t="s">
        <v>2932</v>
      </c>
      <c r="AH34" s="0" t="s">
        <v>2927</v>
      </c>
    </row>
    <row r="35">
      <c r="A35" s="4" t="n">
        <v>433</v>
      </c>
      <c r="B35" s="204" t="s">
        <v>2887</v>
      </c>
      <c r="C35" s="6" t="n"/>
      <c r="D35" s="6" t="s">
        <v>3049</v>
      </c>
      <c r="E35" s="0" t="s">
        <v>3050</v>
      </c>
      <c r="F35" s="0" t="s">
        <v>3029</v>
      </c>
      <c r="H35" s="79" t="n">
        <v>20318005</v>
      </c>
      <c r="I35" s="0">
        <f>IF(LEFT(RIGHT(H35,4),1)="8",(CONCATENATE("289F0", 168420+BITAND(HEX2DEC(H35), 65535)-32768)),)</f>
        <v/>
      </c>
      <c r="J35" s="79">
        <f>DEC2HEX(RIGHT(I35,7))</f>
        <v/>
      </c>
      <c r="K35" s="79" t="s">
        <v>3030</v>
      </c>
      <c r="L35" s="65" t="n">
        <v>44113</v>
      </c>
      <c r="M35" s="65" t="n"/>
      <c r="N35" s="0" t="s">
        <v>1443</v>
      </c>
      <c r="O35" s="6" t="s">
        <v>1444</v>
      </c>
      <c r="P35" s="0" t="s">
        <v>1444</v>
      </c>
      <c r="Q35" s="6" t="n"/>
      <c r="R35" s="6" t="s">
        <v>2923</v>
      </c>
      <c r="S35" s="0" t="s">
        <v>3009</v>
      </c>
      <c r="T35" s="63" t="s">
        <v>2925</v>
      </c>
      <c r="U35" s="6" t="s">
        <v>3031</v>
      </c>
      <c r="V35" s="0" t="s">
        <v>2927</v>
      </c>
      <c r="W35" s="0" t="s">
        <v>3051</v>
      </c>
      <c r="X35" s="159" t="s">
        <v>930</v>
      </c>
      <c r="Y35" s="6" t="s">
        <v>1461</v>
      </c>
      <c r="Z35" s="59" t="s">
        <v>3052</v>
      </c>
      <c r="AA35" s="6" t="s">
        <v>2930</v>
      </c>
      <c r="AB35" s="0" t="n"/>
      <c r="AC35" s="0" t="s">
        <v>2937</v>
      </c>
      <c r="AD35" s="0" t="s">
        <v>1444</v>
      </c>
      <c r="AE35" s="0" t="s">
        <v>1444</v>
      </c>
      <c r="AF35" s="0" t="s">
        <v>1444</v>
      </c>
      <c r="AG35" s="0" t="s">
        <v>2932</v>
      </c>
      <c r="AH35" s="0" t="s">
        <v>2927</v>
      </c>
    </row>
    <row r="36">
      <c r="A36" s="4" t="n">
        <v>434</v>
      </c>
      <c r="B36" s="204" t="s">
        <v>2887</v>
      </c>
      <c r="C36" s="6" t="n"/>
      <c r="D36" s="6" t="n"/>
      <c r="F36" s="0" t="s">
        <v>2920</v>
      </c>
      <c r="G36" s="79" t="n"/>
      <c r="H36" s="79" t="n">
        <v>20310022</v>
      </c>
      <c r="I36" s="0">
        <f>IF(LEFT(RIGHT(H36,4),1)="8",(CONCATENATE("289F0", 168420+BITAND(HEX2DEC(H36), 65535)-32768)),)</f>
        <v/>
      </c>
      <c r="J36" s="79" t="n"/>
      <c r="K36" s="79" t="s">
        <v>3053</v>
      </c>
      <c r="L36" s="10" t="n">
        <v>44117.51212</v>
      </c>
      <c r="M36" s="10" t="n"/>
      <c r="N36" s="0" t="s">
        <v>1443</v>
      </c>
      <c r="O36" s="6" t="s">
        <v>1444</v>
      </c>
      <c r="P36" s="0" t="s">
        <v>1444</v>
      </c>
      <c r="Q36" s="6" t="n"/>
      <c r="R36" s="6" t="s">
        <v>2923</v>
      </c>
      <c r="S36" s="0" t="s">
        <v>3009</v>
      </c>
      <c r="T36" s="63" t="s">
        <v>2925</v>
      </c>
      <c r="U36" s="6" t="s">
        <v>2926</v>
      </c>
      <c r="V36" s="0" t="s">
        <v>2927</v>
      </c>
      <c r="W36" s="0" t="s">
        <v>3054</v>
      </c>
      <c r="X36" s="159" t="s">
        <v>931</v>
      </c>
      <c r="Y36" s="6" t="s">
        <v>1526</v>
      </c>
      <c r="Z36" s="0" t="s">
        <v>3055</v>
      </c>
      <c r="AA36" s="6" t="s">
        <v>2930</v>
      </c>
      <c r="AB36" s="0" t="n"/>
      <c r="AC36" s="0" t="s">
        <v>2937</v>
      </c>
      <c r="AD36" s="0" t="s">
        <v>1444</v>
      </c>
      <c r="AE36" s="0" t="s">
        <v>1444</v>
      </c>
      <c r="AF36" s="0" t="s">
        <v>1444</v>
      </c>
      <c r="AG36" s="0" t="s">
        <v>2932</v>
      </c>
      <c r="AH36" s="0" t="s">
        <v>2927</v>
      </c>
    </row>
    <row r="37">
      <c r="A37" s="4" t="n">
        <v>435</v>
      </c>
      <c r="B37" s="204" t="s">
        <v>2887</v>
      </c>
      <c r="C37" s="6" t="n"/>
      <c r="D37" s="6" t="n"/>
      <c r="F37" s="0" t="s">
        <v>2920</v>
      </c>
      <c r="G37" s="79" t="n"/>
      <c r="H37" s="79" t="n">
        <v>20310023</v>
      </c>
      <c r="I37" s="0">
        <f>IF(LEFT(RIGHT(H37,4),1)="8",(CONCATENATE("289F0", 168420+BITAND(HEX2DEC(H37), 65535)-32768)),)</f>
        <v/>
      </c>
      <c r="J37" s="79" t="n"/>
      <c r="K37" s="79" t="s">
        <v>3053</v>
      </c>
      <c r="L37" s="67" t="n">
        <v>44118</v>
      </c>
      <c r="M37" s="67" t="n"/>
      <c r="N37" s="0" t="s">
        <v>1443</v>
      </c>
      <c r="O37" s="6" t="s">
        <v>1444</v>
      </c>
      <c r="P37" s="6" t="s">
        <v>1444</v>
      </c>
      <c r="Q37" s="6" t="n"/>
      <c r="R37" s="6" t="s">
        <v>2923</v>
      </c>
      <c r="S37" s="0" t="s">
        <v>3009</v>
      </c>
      <c r="T37" s="63" t="s">
        <v>2925</v>
      </c>
      <c r="U37" s="6" t="s">
        <v>2926</v>
      </c>
      <c r="V37" s="0" t="s">
        <v>2927</v>
      </c>
      <c r="W37" s="0" t="s">
        <v>3056</v>
      </c>
      <c r="X37" s="159" t="s">
        <v>932</v>
      </c>
      <c r="Y37" s="6" t="s">
        <v>1464</v>
      </c>
      <c r="Z37" s="0" t="s">
        <v>3057</v>
      </c>
      <c r="AA37" s="6" t="s">
        <v>2930</v>
      </c>
      <c r="AB37" s="0" t="n"/>
      <c r="AC37" s="0" t="s">
        <v>2937</v>
      </c>
      <c r="AD37" s="0" t="s">
        <v>1444</v>
      </c>
      <c r="AE37" s="0" t="s">
        <v>1444</v>
      </c>
      <c r="AF37" s="0" t="s">
        <v>1444</v>
      </c>
      <c r="AG37" s="0" t="s">
        <v>2932</v>
      </c>
      <c r="AH37" s="0" t="s">
        <v>2927</v>
      </c>
    </row>
    <row r="38">
      <c r="A38" s="4" t="n">
        <v>436</v>
      </c>
      <c r="B38" s="204" t="s">
        <v>2887</v>
      </c>
      <c r="C38" s="6" t="n"/>
      <c r="D38" s="6" t="s">
        <v>3058</v>
      </c>
      <c r="F38" s="0" t="s">
        <v>2920</v>
      </c>
      <c r="G38" s="79" t="n"/>
      <c r="H38" s="79" t="n">
        <v>20310024</v>
      </c>
      <c r="I38" s="0">
        <f>IF(LEFT(RIGHT(H38,4),1)="8",(CONCATENATE("289F0", 168420+BITAND(HEX2DEC(H38), 65535)-32768)),)</f>
        <v/>
      </c>
      <c r="J38" s="79" t="n"/>
      <c r="K38" s="79" t="s">
        <v>3053</v>
      </c>
      <c r="L38" s="67" t="n">
        <v>44119</v>
      </c>
      <c r="M38" s="67" t="n"/>
      <c r="N38" s="0" t="s">
        <v>1443</v>
      </c>
      <c r="O38" s="6" t="s">
        <v>1444</v>
      </c>
      <c r="P38" s="6" t="s">
        <v>1444</v>
      </c>
      <c r="Q38" s="6" t="n"/>
      <c r="R38" s="6" t="s">
        <v>2923</v>
      </c>
      <c r="S38" s="0" t="s">
        <v>3009</v>
      </c>
      <c r="T38" s="63" t="s">
        <v>2925</v>
      </c>
      <c r="U38" s="6" t="s">
        <v>2926</v>
      </c>
      <c r="V38" s="0" t="s">
        <v>2927</v>
      </c>
      <c r="W38" s="0" t="s">
        <v>3059</v>
      </c>
      <c r="X38" s="159" t="s">
        <v>933</v>
      </c>
      <c r="Y38" s="6" t="s">
        <v>1466</v>
      </c>
      <c r="Z38" s="0" t="s">
        <v>3060</v>
      </c>
      <c r="AA38" s="6" t="s">
        <v>2930</v>
      </c>
      <c r="AB38" s="0" t="n"/>
      <c r="AC38" s="0" t="s">
        <v>2937</v>
      </c>
      <c r="AD38" s="0" t="s">
        <v>1444</v>
      </c>
      <c r="AE38" s="0" t="s">
        <v>1444</v>
      </c>
      <c r="AF38" s="0" t="s">
        <v>1444</v>
      </c>
      <c r="AG38" s="0" t="s">
        <v>2932</v>
      </c>
      <c r="AH38" s="0" t="s">
        <v>2927</v>
      </c>
    </row>
    <row r="39">
      <c r="A39" s="4" t="n">
        <v>437</v>
      </c>
      <c r="B39" s="204" t="s">
        <v>2887</v>
      </c>
      <c r="C39" s="6" t="n"/>
      <c r="D39" s="6" t="n"/>
      <c r="F39" s="0" t="s">
        <v>2920</v>
      </c>
      <c r="G39" s="79" t="n"/>
      <c r="H39" s="79" t="n">
        <v>20310025</v>
      </c>
      <c r="I39" s="0">
        <f>IF(LEFT(RIGHT(H39,4),1)="8",(CONCATENATE("289F0", 168420+BITAND(HEX2DEC(H39), 65535)-32768)),)</f>
        <v/>
      </c>
      <c r="J39" s="79" t="n"/>
      <c r="K39" s="79" t="s">
        <v>3053</v>
      </c>
      <c r="L39" s="10" t="n">
        <v>44120.50075</v>
      </c>
      <c r="M39" s="10" t="n"/>
      <c r="N39" s="0" t="s">
        <v>1443</v>
      </c>
      <c r="O39" s="6" t="s">
        <v>1444</v>
      </c>
      <c r="P39" s="6" t="s">
        <v>1444</v>
      </c>
      <c r="Q39" s="6" t="n"/>
      <c r="R39" s="6" t="s">
        <v>2923</v>
      </c>
      <c r="S39" s="0" t="s">
        <v>3009</v>
      </c>
      <c r="T39" s="63" t="s">
        <v>2925</v>
      </c>
      <c r="U39" s="6" t="s">
        <v>2926</v>
      </c>
      <c r="V39" s="0" t="s">
        <v>2927</v>
      </c>
      <c r="W39" s="0" t="s">
        <v>3061</v>
      </c>
      <c r="X39" s="159" t="s">
        <v>934</v>
      </c>
      <c r="Y39" s="6" t="s">
        <v>1463</v>
      </c>
      <c r="Z39" s="0" t="s">
        <v>3062</v>
      </c>
      <c r="AA39" s="6" t="s">
        <v>2930</v>
      </c>
      <c r="AB39" s="0" t="n"/>
      <c r="AC39" s="0" t="s">
        <v>2937</v>
      </c>
      <c r="AD39" s="0" t="s">
        <v>1444</v>
      </c>
      <c r="AE39" s="0" t="s">
        <v>1444</v>
      </c>
      <c r="AF39" s="0" t="s">
        <v>1444</v>
      </c>
      <c r="AG39" s="0" t="s">
        <v>2932</v>
      </c>
      <c r="AH39" s="0" t="s">
        <v>2927</v>
      </c>
    </row>
    <row r="40">
      <c r="A40" s="4" t="n">
        <v>438</v>
      </c>
      <c r="B40" s="204" t="s">
        <v>2887</v>
      </c>
      <c r="C40" s="6" t="n"/>
      <c r="D40" s="6" t="n"/>
      <c r="F40" s="0" t="s">
        <v>2920</v>
      </c>
      <c r="G40" s="79" t="n"/>
      <c r="H40" s="79" t="n">
        <v>20310026</v>
      </c>
      <c r="I40" s="0">
        <f>IF(LEFT(RIGHT(H40,4),1)="8",(CONCATENATE("289F0", 168420+BITAND(HEX2DEC(H40), 65535)-32768)),)</f>
        <v/>
      </c>
      <c r="J40" s="79" t="n"/>
      <c r="K40" s="79" t="s">
        <v>3053</v>
      </c>
      <c r="L40" s="67" t="n">
        <v>44124</v>
      </c>
      <c r="M40" s="67" t="n"/>
      <c r="N40" s="0" t="s">
        <v>1443</v>
      </c>
      <c r="O40" s="6" t="s">
        <v>1444</v>
      </c>
      <c r="P40" s="6" t="s">
        <v>1444</v>
      </c>
      <c r="Q40" s="6" t="n"/>
      <c r="R40" s="6" t="s">
        <v>2923</v>
      </c>
      <c r="S40" s="0" t="s">
        <v>3009</v>
      </c>
      <c r="T40" s="63" t="s">
        <v>2925</v>
      </c>
      <c r="U40" s="6" t="s">
        <v>2926</v>
      </c>
      <c r="V40" s="0" t="s">
        <v>2927</v>
      </c>
      <c r="W40" s="0" t="s">
        <v>3063</v>
      </c>
      <c r="X40" s="159" t="s">
        <v>935</v>
      </c>
      <c r="Y40" s="6" t="s">
        <v>1468</v>
      </c>
      <c r="Z40" s="0" t="s">
        <v>3064</v>
      </c>
      <c r="AA40" s="6" t="s">
        <v>2930</v>
      </c>
      <c r="AB40" s="0" t="n"/>
      <c r="AC40" s="0" t="s">
        <v>2937</v>
      </c>
      <c r="AD40" s="0" t="s">
        <v>1444</v>
      </c>
      <c r="AE40" s="0" t="s">
        <v>1444</v>
      </c>
      <c r="AF40" s="0" t="s">
        <v>1444</v>
      </c>
      <c r="AG40" s="0" t="s">
        <v>2932</v>
      </c>
      <c r="AH40" s="0" t="s">
        <v>2927</v>
      </c>
    </row>
    <row r="41">
      <c r="A41" s="4" t="n">
        <v>439</v>
      </c>
      <c r="B41" s="204" t="s">
        <v>2887</v>
      </c>
      <c r="C41" s="6" t="n"/>
      <c r="D41" s="6" t="n"/>
      <c r="F41" s="0" t="s">
        <v>2920</v>
      </c>
      <c r="G41" s="79" t="n"/>
      <c r="H41" s="79" t="n">
        <v>20310027</v>
      </c>
      <c r="I41" s="0">
        <f>IF(LEFT(RIGHT(H41,4),1)="8",(CONCATENATE("289F0", 168420+BITAND(HEX2DEC(H41), 65535)-32768)),)</f>
        <v/>
      </c>
      <c r="J41" s="79" t="n"/>
      <c r="K41" s="79" t="s">
        <v>3053</v>
      </c>
      <c r="L41" s="67" t="n">
        <v>44125</v>
      </c>
      <c r="M41" s="67" t="n"/>
      <c r="N41" s="0" t="s">
        <v>1443</v>
      </c>
      <c r="O41" s="6" t="s">
        <v>1444</v>
      </c>
      <c r="P41" s="6" t="s">
        <v>1444</v>
      </c>
      <c r="Q41" s="6" t="n"/>
      <c r="R41" s="6" t="s">
        <v>2923</v>
      </c>
      <c r="S41" s="0" t="s">
        <v>3009</v>
      </c>
      <c r="T41" s="63" t="s">
        <v>2925</v>
      </c>
      <c r="U41" s="6" t="s">
        <v>2926</v>
      </c>
      <c r="V41" s="0" t="s">
        <v>2927</v>
      </c>
      <c r="W41" s="0" t="s">
        <v>3065</v>
      </c>
      <c r="X41" s="159" t="s">
        <v>936</v>
      </c>
      <c r="Y41" s="6" t="s">
        <v>1467</v>
      </c>
      <c r="Z41" s="0" t="s">
        <v>3066</v>
      </c>
      <c r="AA41" s="6" t="s">
        <v>2930</v>
      </c>
      <c r="AB41" s="0" t="n"/>
      <c r="AC41" s="0" t="s">
        <v>2937</v>
      </c>
      <c r="AD41" s="0" t="s">
        <v>1444</v>
      </c>
      <c r="AE41" s="0" t="s">
        <v>1444</v>
      </c>
      <c r="AF41" s="0" t="s">
        <v>1444</v>
      </c>
      <c r="AG41" s="0" t="s">
        <v>2932</v>
      </c>
      <c r="AH41" s="0" t="s">
        <v>2927</v>
      </c>
    </row>
    <row r="42">
      <c r="A42" s="4" t="n">
        <v>440</v>
      </c>
      <c r="B42" s="204" t="s">
        <v>2887</v>
      </c>
      <c r="C42" s="6" t="n"/>
      <c r="D42" s="6" t="n"/>
      <c r="F42" s="0" t="s">
        <v>2920</v>
      </c>
      <c r="G42" s="79" t="n"/>
      <c r="H42" s="79" t="n">
        <v>20310028</v>
      </c>
      <c r="I42" s="0">
        <f>IF(LEFT(RIGHT(H42,4),1)="8",(CONCATENATE("289F0", 168420+BITAND(HEX2DEC(H42), 65535)-32768)),)</f>
        <v/>
      </c>
      <c r="J42" s="79" t="n"/>
      <c r="K42" s="79" t="s">
        <v>3053</v>
      </c>
      <c r="L42" s="67" t="n">
        <v>44126</v>
      </c>
      <c r="M42" s="67" t="n"/>
      <c r="N42" s="0" t="s">
        <v>1443</v>
      </c>
      <c r="O42" s="6" t="s">
        <v>1444</v>
      </c>
      <c r="P42" s="0" t="s">
        <v>1444</v>
      </c>
      <c r="Q42" s="6" t="n"/>
      <c r="R42" s="6" t="s">
        <v>2923</v>
      </c>
      <c r="S42" s="0" t="s">
        <v>3009</v>
      </c>
      <c r="T42" s="63" t="s">
        <v>2925</v>
      </c>
      <c r="U42" s="6" t="s">
        <v>2926</v>
      </c>
      <c r="V42" s="0" t="s">
        <v>2927</v>
      </c>
      <c r="W42" s="0" t="s">
        <v>3067</v>
      </c>
      <c r="X42" s="159" t="s">
        <v>937</v>
      </c>
      <c r="Y42" s="6" t="s">
        <v>1469</v>
      </c>
      <c r="Z42" s="0" t="s">
        <v>3055</v>
      </c>
      <c r="AA42" s="6" t="s">
        <v>2930</v>
      </c>
      <c r="AB42" s="0" t="n"/>
      <c r="AC42" s="0" t="s">
        <v>2937</v>
      </c>
      <c r="AD42" s="0" t="s">
        <v>1444</v>
      </c>
      <c r="AE42" s="0" t="s">
        <v>1444</v>
      </c>
      <c r="AF42" s="0" t="s">
        <v>1444</v>
      </c>
      <c r="AG42" s="0" t="s">
        <v>2932</v>
      </c>
      <c r="AH42" s="0" t="s">
        <v>2927</v>
      </c>
    </row>
    <row r="43">
      <c r="A43" s="3" t="n">
        <v>441</v>
      </c>
      <c r="B43" s="204" t="s">
        <v>2886</v>
      </c>
      <c r="C43" s="6" t="n"/>
      <c r="D43" s="6" t="s">
        <v>3068</v>
      </c>
      <c r="F43" s="79" t="n"/>
      <c r="G43" s="79" t="n"/>
      <c r="H43" s="79" t="n"/>
      <c r="I43" s="0">
        <f>IF(LEFT(RIGHT(H43,4),1)="8",(CONCATENATE("289F0", 168420+BITAND(HEX2DEC(H43), 65535)-32768)),)</f>
        <v/>
      </c>
      <c r="J43" s="79" t="n"/>
      <c r="K43" s="79" t="n"/>
      <c r="L43" s="67" t="n">
        <v>44130</v>
      </c>
      <c r="M43" s="67" t="n"/>
      <c r="N43" s="0" t="n"/>
      <c r="O43" s="6" t="n"/>
      <c r="P43" s="6" t="n"/>
      <c r="Q43" s="6" t="n"/>
      <c r="R43" s="6" t="n"/>
      <c r="S43" s="0" t="n"/>
      <c r="T43" s="0" t="n"/>
      <c r="W43" s="0" t="s">
        <v>3069</v>
      </c>
      <c r="X43" s="159" t="s">
        <v>938</v>
      </c>
      <c r="Y43" s="0" t="n"/>
      <c r="Z43" s="0" t="n"/>
      <c r="AA43" s="6" t="s">
        <v>2930</v>
      </c>
      <c r="AB43" s="0" t="n"/>
      <c r="AC43" s="0" t="s">
        <v>2937</v>
      </c>
      <c r="AD43" s="0" t="s">
        <v>1444</v>
      </c>
      <c r="AE43" s="0" t="s">
        <v>1444</v>
      </c>
      <c r="AG43" s="0" t="s">
        <v>2932</v>
      </c>
    </row>
    <row r="44">
      <c r="A44" s="3" t="n">
        <v>442</v>
      </c>
      <c r="B44" s="204" t="s">
        <v>2886</v>
      </c>
      <c r="C44" s="6" t="n"/>
      <c r="D44" s="6" t="s">
        <v>3070</v>
      </c>
      <c r="F44" s="79" t="n"/>
      <c r="G44" s="79" t="n"/>
      <c r="H44" s="79" t="n"/>
      <c r="I44" s="0">
        <f>IF(LEFT(RIGHT(H44,4),1)="8",(CONCATENATE("289F0", 168420+BITAND(HEX2DEC(H44), 65535)-32768)),)</f>
        <v/>
      </c>
      <c r="J44" s="79" t="n"/>
      <c r="K44" s="79" t="n"/>
      <c r="L44" s="67" t="n">
        <v>44131</v>
      </c>
      <c r="M44" s="67" t="n"/>
      <c r="N44" s="0" t="s">
        <v>1443</v>
      </c>
      <c r="O44" s="6" t="s">
        <v>1444</v>
      </c>
      <c r="P44" s="0" t="s">
        <v>1444</v>
      </c>
      <c r="Q44" s="6" t="n"/>
      <c r="R44" s="6" t="s">
        <v>3071</v>
      </c>
      <c r="S44" s="0" t="s">
        <v>3009</v>
      </c>
      <c r="T44" s="0" t="n"/>
      <c r="V44" s="0" t="s">
        <v>2927</v>
      </c>
      <c r="W44" s="0" t="s">
        <v>3072</v>
      </c>
      <c r="X44" s="159" t="s">
        <v>939</v>
      </c>
      <c r="Y44" s="6" t="n"/>
      <c r="Z44" s="59" t="n"/>
      <c r="AA44" s="6" t="s">
        <v>2930</v>
      </c>
      <c r="AB44" s="0" t="n"/>
      <c r="AC44" s="0" t="s">
        <v>2937</v>
      </c>
      <c r="AD44" s="0" t="s">
        <v>1444</v>
      </c>
      <c r="AE44" s="0" t="s">
        <v>1444</v>
      </c>
      <c r="AG44" s="0" t="s">
        <v>2932</v>
      </c>
      <c r="AH44" s="0" t="s">
        <v>2927</v>
      </c>
    </row>
    <row r="45">
      <c r="A45" s="4" t="n">
        <v>443</v>
      </c>
      <c r="B45" s="204" t="s">
        <v>2887</v>
      </c>
      <c r="C45" s="6" t="n"/>
      <c r="D45" s="6" t="s">
        <v>3073</v>
      </c>
      <c r="E45" s="0" t="s">
        <v>3074</v>
      </c>
      <c r="F45" s="0" t="s">
        <v>3029</v>
      </c>
      <c r="H45" s="79" t="n">
        <v>20318006</v>
      </c>
      <c r="I45" s="0">
        <f>IF(LEFT(RIGHT(H45,4),1)="8",(CONCATENATE("289F0", 168420+BITAND(HEX2DEC(H45), 65535)-32768)),)</f>
        <v/>
      </c>
      <c r="J45" s="79" t="n"/>
      <c r="K45" s="79" t="s">
        <v>3030</v>
      </c>
      <c r="L45" s="67" t="n">
        <v>44132</v>
      </c>
      <c r="M45" s="67" t="n"/>
      <c r="N45" s="0" t="s">
        <v>1443</v>
      </c>
      <c r="O45" s="6" t="s">
        <v>1444</v>
      </c>
      <c r="P45" s="0" t="s">
        <v>1444</v>
      </c>
      <c r="Q45" s="6" t="n"/>
      <c r="R45" s="6" t="s">
        <v>2923</v>
      </c>
      <c r="S45" s="0" t="s">
        <v>3009</v>
      </c>
      <c r="T45" s="63" t="s">
        <v>2925</v>
      </c>
      <c r="U45" s="6" t="s">
        <v>3031</v>
      </c>
      <c r="V45" s="0" t="s">
        <v>2927</v>
      </c>
      <c r="W45" s="0" t="s">
        <v>3075</v>
      </c>
      <c r="X45" s="159" t="s">
        <v>940</v>
      </c>
      <c r="Y45" s="6" t="s">
        <v>1515</v>
      </c>
      <c r="Z45" s="0" t="s">
        <v>3076</v>
      </c>
      <c r="AA45" s="6" t="s">
        <v>2930</v>
      </c>
      <c r="AB45" s="0" t="n"/>
      <c r="AC45" s="0" t="s">
        <v>2937</v>
      </c>
      <c r="AD45" s="0" t="s">
        <v>1444</v>
      </c>
      <c r="AE45" s="0" t="s">
        <v>1444</v>
      </c>
      <c r="AF45" s="0" t="s">
        <v>1444</v>
      </c>
      <c r="AG45" s="0" t="s">
        <v>2932</v>
      </c>
      <c r="AH45" s="0" t="s">
        <v>2927</v>
      </c>
    </row>
    <row r="46">
      <c r="A46" s="4" t="n">
        <v>444</v>
      </c>
      <c r="B46" s="204" t="s">
        <v>2887</v>
      </c>
      <c r="C46" s="6" t="n"/>
      <c r="D46" s="6" t="s">
        <v>3077</v>
      </c>
      <c r="F46" s="0" t="s">
        <v>2920</v>
      </c>
      <c r="G46" s="79" t="n"/>
      <c r="H46" s="79" t="s">
        <v>3078</v>
      </c>
      <c r="I46" s="0">
        <f>IF(LEFT(RIGHT(H46,4),1)="8",(CONCATENATE("289F0", 168420+BITAND(HEX2DEC(H46), 65535)-32768)),)</f>
        <v/>
      </c>
      <c r="J46" s="79" t="n"/>
      <c r="K46" s="79" t="s">
        <v>3053</v>
      </c>
      <c r="L46" s="67" t="n">
        <v>44133</v>
      </c>
      <c r="M46" s="67" t="n"/>
      <c r="N46" s="0" t="s">
        <v>1443</v>
      </c>
      <c r="O46" s="6" t="s">
        <v>1444</v>
      </c>
      <c r="P46" s="0" t="s">
        <v>1444</v>
      </c>
      <c r="Q46" s="6" t="n"/>
      <c r="R46" s="6" t="s">
        <v>2923</v>
      </c>
      <c r="S46" s="0" t="s">
        <v>3009</v>
      </c>
      <c r="T46" s="63" t="s">
        <v>2925</v>
      </c>
      <c r="U46" s="6" t="s">
        <v>2926</v>
      </c>
      <c r="V46" s="0" t="s">
        <v>2927</v>
      </c>
      <c r="W46" s="0" t="s">
        <v>3079</v>
      </c>
      <c r="X46" s="159" t="s">
        <v>941</v>
      </c>
      <c r="Y46" s="6" t="s">
        <v>1500</v>
      </c>
      <c r="Z46" s="0" t="s">
        <v>3080</v>
      </c>
      <c r="AA46" s="6" t="s">
        <v>2930</v>
      </c>
      <c r="AB46" s="0" t="n"/>
      <c r="AC46" s="0" t="s">
        <v>2937</v>
      </c>
      <c r="AD46" s="0" t="s">
        <v>1444</v>
      </c>
      <c r="AE46" s="0" t="s">
        <v>1444</v>
      </c>
      <c r="AF46" s="0" t="s">
        <v>1444</v>
      </c>
      <c r="AG46" s="0" t="s">
        <v>2932</v>
      </c>
      <c r="AH46" s="0" t="s">
        <v>2927</v>
      </c>
    </row>
    <row r="47">
      <c r="A47" s="4" t="n">
        <v>445</v>
      </c>
      <c r="B47" s="204" t="s">
        <v>2887</v>
      </c>
      <c r="C47" s="6" t="n"/>
      <c r="D47" s="6" t="s">
        <v>3081</v>
      </c>
      <c r="E47" s="6" t="n"/>
      <c r="F47" s="0" t="s">
        <v>2920</v>
      </c>
      <c r="G47" s="79" t="n"/>
      <c r="H47" s="79" t="s">
        <v>3082</v>
      </c>
      <c r="I47" s="0">
        <f>IF(LEFT(RIGHT(H47,4),1)="8",(CONCATENATE("289F0", 168420+BITAND(HEX2DEC(H47), 65535)-32768)),)</f>
        <v/>
      </c>
      <c r="J47" s="79" t="n"/>
      <c r="K47" s="79" t="s">
        <v>2934</v>
      </c>
      <c r="L47" s="67" t="n">
        <v>44134</v>
      </c>
      <c r="M47" s="67" t="n"/>
      <c r="N47" s="0" t="s">
        <v>1443</v>
      </c>
      <c r="O47" s="6" t="s">
        <v>1444</v>
      </c>
      <c r="P47" s="6" t="s">
        <v>1444</v>
      </c>
      <c r="Q47" s="6" t="n"/>
      <c r="R47" s="6" t="s">
        <v>2923</v>
      </c>
      <c r="S47" s="0" t="s">
        <v>3009</v>
      </c>
      <c r="T47" s="63" t="s">
        <v>2925</v>
      </c>
      <c r="U47" s="6" t="s">
        <v>2926</v>
      </c>
      <c r="V47" s="0" t="s">
        <v>2927</v>
      </c>
      <c r="W47" s="0" t="s">
        <v>3083</v>
      </c>
      <c r="X47" s="159" t="s">
        <v>942</v>
      </c>
      <c r="Y47" s="6" t="s">
        <v>1501</v>
      </c>
      <c r="Z47" s="0" t="s">
        <v>3084</v>
      </c>
      <c r="AA47" s="6" t="s">
        <v>2930</v>
      </c>
      <c r="AB47" s="0" t="n"/>
      <c r="AC47" s="0" t="s">
        <v>2937</v>
      </c>
      <c r="AD47" s="0" t="s">
        <v>1444</v>
      </c>
      <c r="AE47" s="0" t="s">
        <v>1444</v>
      </c>
      <c r="AF47" s="0" t="s">
        <v>1444</v>
      </c>
      <c r="AG47" s="0" t="s">
        <v>2932</v>
      </c>
      <c r="AH47" s="0" t="s">
        <v>2927</v>
      </c>
    </row>
    <row r="48">
      <c r="A48" s="4" t="n">
        <v>446</v>
      </c>
      <c r="B48" s="204" t="s">
        <v>2887</v>
      </c>
      <c r="C48" s="6" t="n"/>
      <c r="D48" s="6" t="s">
        <v>3081</v>
      </c>
      <c r="E48" s="6" t="n"/>
      <c r="F48" s="0" t="s">
        <v>2920</v>
      </c>
      <c r="G48" s="79" t="n"/>
      <c r="H48" s="79" t="s">
        <v>3085</v>
      </c>
      <c r="I48" s="0">
        <f>IF(LEFT(RIGHT(H48,4),1)="8",(CONCATENATE("289F0", 168420+BITAND(HEX2DEC(H48), 65535)-32768)),)</f>
        <v/>
      </c>
      <c r="J48" s="79" t="n"/>
      <c r="K48" s="79" t="s">
        <v>2934</v>
      </c>
      <c r="L48" s="65" t="n">
        <v>44138</v>
      </c>
      <c r="M48" s="65" t="n"/>
      <c r="N48" s="0" t="s">
        <v>1443</v>
      </c>
      <c r="O48" s="6" t="s">
        <v>1444</v>
      </c>
      <c r="P48" s="0" t="s">
        <v>1444</v>
      </c>
      <c r="Q48" s="6" t="n"/>
      <c r="R48" s="6" t="s">
        <v>2923</v>
      </c>
      <c r="S48" s="0" t="s">
        <v>3009</v>
      </c>
      <c r="T48" s="63" t="s">
        <v>2925</v>
      </c>
      <c r="U48" s="6" t="s">
        <v>2926</v>
      </c>
      <c r="V48" s="0" t="s">
        <v>2927</v>
      </c>
      <c r="W48" s="0" t="s">
        <v>3086</v>
      </c>
      <c r="X48" s="159" t="s">
        <v>943</v>
      </c>
      <c r="Y48" s="6" t="s">
        <v>1471</v>
      </c>
      <c r="Z48" s="0" t="s">
        <v>3087</v>
      </c>
      <c r="AA48" s="6" t="s">
        <v>2930</v>
      </c>
      <c r="AB48" s="0" t="n"/>
      <c r="AC48" s="0" t="s">
        <v>2937</v>
      </c>
      <c r="AD48" s="3" t="n"/>
      <c r="AE48" s="0" t="s">
        <v>1444</v>
      </c>
      <c r="AF48" s="0" t="s">
        <v>1444</v>
      </c>
      <c r="AG48" s="0" t="s">
        <v>2932</v>
      </c>
      <c r="AH48" s="0" t="s">
        <v>2927</v>
      </c>
    </row>
    <row r="49">
      <c r="A49" s="3" t="n">
        <v>447</v>
      </c>
      <c r="B49" s="204" t="s">
        <v>2886</v>
      </c>
      <c r="C49" s="6" t="n"/>
      <c r="D49" s="6" t="s">
        <v>3088</v>
      </c>
      <c r="E49" s="0" t="n"/>
      <c r="F49" s="79" t="n"/>
      <c r="G49" s="79" t="n"/>
      <c r="H49" s="79" t="n"/>
      <c r="I49" s="0">
        <f>IF(LEFT(RIGHT(H49,4),1)="8",(CONCATENATE("289F0", 168420+BITAND(HEX2DEC(H49), 65535)-32768)),)</f>
        <v/>
      </c>
      <c r="J49" s="79" t="n"/>
      <c r="K49" s="79" t="n"/>
      <c r="L49" s="65" t="n">
        <v>44139</v>
      </c>
      <c r="M49" s="65" t="n"/>
      <c r="N49" s="0" t="s">
        <v>1443</v>
      </c>
      <c r="O49" s="6" t="s">
        <v>1444</v>
      </c>
      <c r="P49" s="0" t="s">
        <v>1444</v>
      </c>
      <c r="Q49" s="6" t="n"/>
      <c r="R49" s="6" t="n"/>
      <c r="S49" s="0" t="s">
        <v>3009</v>
      </c>
      <c r="T49" s="0" t="n"/>
      <c r="V49" s="0" t="s">
        <v>2927</v>
      </c>
      <c r="W49" s="0" t="s">
        <v>3089</v>
      </c>
      <c r="X49" s="159" t="s">
        <v>944</v>
      </c>
      <c r="Y49" s="6" t="n"/>
      <c r="Z49" s="59" t="n"/>
      <c r="AA49" s="6" t="s">
        <v>2930</v>
      </c>
      <c r="AB49" s="0" t="n"/>
      <c r="AC49" s="0" t="s">
        <v>2937</v>
      </c>
      <c r="AD49" s="0" t="s">
        <v>1444</v>
      </c>
      <c r="AE49" s="0" t="s">
        <v>1444</v>
      </c>
      <c r="AF49" s="0" t="s">
        <v>1444</v>
      </c>
      <c r="AG49" s="0" t="s">
        <v>2932</v>
      </c>
    </row>
    <row r="50">
      <c r="A50" s="4" t="n">
        <v>448</v>
      </c>
      <c r="B50" s="204" t="s">
        <v>2887</v>
      </c>
      <c r="C50" s="6" t="n"/>
      <c r="D50" s="6" t="s">
        <v>3090</v>
      </c>
      <c r="F50" s="0" t="s">
        <v>3029</v>
      </c>
      <c r="H50" s="0" t="s">
        <v>3091</v>
      </c>
      <c r="I50" s="0">
        <f>IF(LEFT(RIGHT(H50,4),1)="8",(CONCATENATE("289F0", 168420+BITAND(HEX2DEC(H50), 65535)-32768)),)</f>
        <v/>
      </c>
      <c r="J50" s="79" t="n"/>
      <c r="K50" s="79" t="s">
        <v>3030</v>
      </c>
      <c r="L50" s="65" t="n">
        <v>44140</v>
      </c>
      <c r="M50" s="65" t="n"/>
      <c r="N50" s="0" t="s">
        <v>1443</v>
      </c>
      <c r="O50" s="6" t="s">
        <v>1444</v>
      </c>
      <c r="P50" s="0" t="s">
        <v>1444</v>
      </c>
      <c r="Q50" s="6" t="n"/>
      <c r="R50" s="6" t="s">
        <v>2923</v>
      </c>
      <c r="S50" s="0" t="s">
        <v>3009</v>
      </c>
      <c r="T50" s="63" t="s">
        <v>2925</v>
      </c>
      <c r="U50" s="6" t="s">
        <v>3031</v>
      </c>
      <c r="V50" s="0" t="s">
        <v>2927</v>
      </c>
      <c r="W50" s="0" t="s">
        <v>3092</v>
      </c>
      <c r="X50" s="159" t="s">
        <v>946</v>
      </c>
      <c r="Y50" s="6" t="s">
        <v>1516</v>
      </c>
      <c r="Z50" s="0" t="s">
        <v>3093</v>
      </c>
      <c r="AA50" s="6" t="s">
        <v>2930</v>
      </c>
      <c r="AB50" s="0" t="n"/>
      <c r="AC50" s="0" t="s">
        <v>2937</v>
      </c>
      <c r="AD50" s="0" t="s">
        <v>1444</v>
      </c>
      <c r="AE50" s="0" t="s">
        <v>1444</v>
      </c>
      <c r="AF50" s="0" t="s">
        <v>1444</v>
      </c>
      <c r="AG50" s="0" t="s">
        <v>2932</v>
      </c>
      <c r="AH50" s="0" t="s">
        <v>2927</v>
      </c>
    </row>
    <row r="51">
      <c r="A51" s="4" t="n">
        <v>449</v>
      </c>
      <c r="B51" s="204" t="s">
        <v>2887</v>
      </c>
      <c r="C51" s="6" t="n"/>
      <c r="D51" s="6" t="s">
        <v>3094</v>
      </c>
      <c r="F51" s="0" t="s">
        <v>2920</v>
      </c>
      <c r="G51" s="79" t="n"/>
      <c r="H51" s="79" t="n">
        <v>20310031</v>
      </c>
      <c r="I51" s="0">
        <f>IF(LEFT(RIGHT(H51,4),1)="8",(CONCATENATE("289F0", 168420+BITAND(HEX2DEC(H51), 65535)-32768)),)</f>
        <v/>
      </c>
      <c r="J51" s="79" t="n"/>
      <c r="K51" s="79" t="s">
        <v>3095</v>
      </c>
      <c r="L51" s="65" t="n">
        <v>44141</v>
      </c>
      <c r="M51" s="65" t="n"/>
      <c r="N51" s="0" t="s">
        <v>1443</v>
      </c>
      <c r="O51" s="6" t="s">
        <v>1444</v>
      </c>
      <c r="P51" s="0" t="s">
        <v>1444</v>
      </c>
      <c r="Q51" s="6" t="n"/>
      <c r="R51" s="6" t="s">
        <v>2923</v>
      </c>
      <c r="S51" s="0" t="s">
        <v>3009</v>
      </c>
      <c r="T51" s="63" t="s">
        <v>2925</v>
      </c>
      <c r="U51" s="6" t="s">
        <v>3031</v>
      </c>
      <c r="V51" s="0" t="s">
        <v>2927</v>
      </c>
      <c r="W51" s="0" t="s">
        <v>3096</v>
      </c>
      <c r="X51" s="159" t="s">
        <v>945</v>
      </c>
      <c r="Y51" s="6" t="s">
        <v>1520</v>
      </c>
      <c r="Z51" s="0" t="s">
        <v>3097</v>
      </c>
      <c r="AA51" s="6" t="s">
        <v>2930</v>
      </c>
      <c r="AB51" s="0" t="n"/>
      <c r="AC51" s="0" t="s">
        <v>2937</v>
      </c>
      <c r="AD51" s="0" t="s">
        <v>1444</v>
      </c>
      <c r="AE51" s="0" t="s">
        <v>1444</v>
      </c>
      <c r="AF51" s="0" t="s">
        <v>1444</v>
      </c>
      <c r="AG51" s="0" t="s">
        <v>2932</v>
      </c>
      <c r="AH51" s="0" t="s">
        <v>2927</v>
      </c>
    </row>
    <row r="52">
      <c r="A52" s="4" t="n">
        <v>450</v>
      </c>
      <c r="B52" s="204" t="s">
        <v>2887</v>
      </c>
      <c r="C52" s="6" t="n"/>
      <c r="D52" s="6" t="s">
        <v>3098</v>
      </c>
      <c r="E52" s="0" t="s">
        <v>3050</v>
      </c>
      <c r="F52" s="0" t="s">
        <v>3029</v>
      </c>
      <c r="H52" s="79" t="n">
        <v>20318007</v>
      </c>
      <c r="I52" s="0">
        <f>IF(LEFT(RIGHT(H52,4),1)="8",(CONCATENATE("289F0", 168420+BITAND(HEX2DEC(H52), 65535)-32768)),)</f>
        <v/>
      </c>
      <c r="J52" s="79" t="n"/>
      <c r="K52" s="79" t="s">
        <v>3030</v>
      </c>
      <c r="L52" s="10" t="n">
        <v>44159.52849</v>
      </c>
      <c r="M52" s="10" t="n"/>
      <c r="N52" s="0" t="s">
        <v>1443</v>
      </c>
      <c r="O52" s="6" t="s">
        <v>1444</v>
      </c>
      <c r="P52" s="0" t="s">
        <v>1444</v>
      </c>
      <c r="Q52" s="6" t="n"/>
      <c r="R52" s="6" t="s">
        <v>2923</v>
      </c>
      <c r="S52" s="63" t="s">
        <v>3099</v>
      </c>
      <c r="T52" s="63" t="s">
        <v>2925</v>
      </c>
      <c r="U52" s="6" t="s">
        <v>3031</v>
      </c>
      <c r="V52" s="0" t="s">
        <v>2927</v>
      </c>
      <c r="W52" s="0" t="s">
        <v>3100</v>
      </c>
      <c r="X52" s="159" t="s">
        <v>947</v>
      </c>
      <c r="Y52" s="6" t="s">
        <v>1535</v>
      </c>
      <c r="Z52" s="0" t="s">
        <v>3101</v>
      </c>
      <c r="AA52" s="6" t="s">
        <v>2930</v>
      </c>
      <c r="AB52" s="0" t="n"/>
      <c r="AC52" s="0" t="s">
        <v>2937</v>
      </c>
      <c r="AE52" s="0" t="s">
        <v>1444</v>
      </c>
      <c r="AF52" s="0" t="s">
        <v>1444</v>
      </c>
      <c r="AG52" s="0" t="s">
        <v>2932</v>
      </c>
      <c r="AH52" s="0" t="s">
        <v>2927</v>
      </c>
    </row>
    <row r="53">
      <c r="A53" s="4" t="n">
        <v>451</v>
      </c>
      <c r="B53" s="204" t="s">
        <v>2887</v>
      </c>
      <c r="C53" s="6" t="n"/>
      <c r="D53" s="6" t="s">
        <v>3094</v>
      </c>
      <c r="F53" s="0" t="s">
        <v>2920</v>
      </c>
      <c r="G53" s="79" t="n"/>
      <c r="H53" s="79" t="n">
        <v>20310033</v>
      </c>
      <c r="I53" s="0">
        <f>IF(LEFT(RIGHT(H53,4),1)="8",(CONCATENATE("289F0", 168420+BITAND(HEX2DEC(H53), 65535)-32768)),)</f>
        <v/>
      </c>
      <c r="J53" s="79" t="n"/>
      <c r="K53" s="79" t="s">
        <v>3095</v>
      </c>
      <c r="L53" s="67" t="n">
        <v>44160</v>
      </c>
      <c r="M53" s="67" t="n"/>
      <c r="N53" s="0" t="s">
        <v>1443</v>
      </c>
      <c r="O53" s="6" t="s">
        <v>1444</v>
      </c>
      <c r="P53" s="0" t="s">
        <v>1444</v>
      </c>
      <c r="Q53" s="6" t="n"/>
      <c r="R53" s="6" t="s">
        <v>2923</v>
      </c>
      <c r="S53" s="0" t="s">
        <v>3009</v>
      </c>
      <c r="T53" s="63" t="s">
        <v>2925</v>
      </c>
      <c r="U53" s="6" t="s">
        <v>3031</v>
      </c>
      <c r="V53" s="0" t="s">
        <v>2927</v>
      </c>
      <c r="W53" s="0" t="s">
        <v>3102</v>
      </c>
      <c r="X53" s="159" t="s">
        <v>874</v>
      </c>
      <c r="Y53" s="6" t="s">
        <v>1521</v>
      </c>
      <c r="Z53" s="0" t="s">
        <v>3103</v>
      </c>
      <c r="AA53" s="6" t="s">
        <v>2930</v>
      </c>
      <c r="AB53" s="0" t="n"/>
      <c r="AC53" s="0" t="s">
        <v>2937</v>
      </c>
      <c r="AE53" s="0" t="s">
        <v>1444</v>
      </c>
      <c r="AF53" s="0" t="s">
        <v>1444</v>
      </c>
      <c r="AG53" s="0" t="s">
        <v>2932</v>
      </c>
      <c r="AH53" s="0" t="s">
        <v>2927</v>
      </c>
    </row>
    <row r="54">
      <c r="A54" s="4" t="n">
        <v>452</v>
      </c>
      <c r="B54" s="204" t="s">
        <v>2887</v>
      </c>
      <c r="C54" s="6" t="n"/>
      <c r="D54" s="6" t="s">
        <v>3094</v>
      </c>
      <c r="E54" s="6" t="n"/>
      <c r="F54" s="0" t="s">
        <v>2920</v>
      </c>
      <c r="G54" s="79" t="n"/>
      <c r="H54" s="79" t="n">
        <v>20310034</v>
      </c>
      <c r="I54" s="0">
        <f>IF(LEFT(RIGHT(H54,4),1)="8",(CONCATENATE("289F0", 168420+BITAND(HEX2DEC(H54), 65535)-32768)),)</f>
        <v/>
      </c>
      <c r="J54" s="79" t="n"/>
      <c r="K54" s="79" t="s">
        <v>3095</v>
      </c>
      <c r="L54" s="67" t="n">
        <v>44161</v>
      </c>
      <c r="M54" s="67" t="n"/>
      <c r="N54" s="0" t="s">
        <v>1443</v>
      </c>
      <c r="O54" s="6" t="s">
        <v>1444</v>
      </c>
      <c r="P54" s="0" t="s">
        <v>1444</v>
      </c>
      <c r="Q54" s="6" t="n"/>
      <c r="R54" s="6" t="s">
        <v>2923</v>
      </c>
      <c r="S54" s="0" t="s">
        <v>3009</v>
      </c>
      <c r="T54" s="63" t="s">
        <v>2925</v>
      </c>
      <c r="U54" s="6" t="s">
        <v>3031</v>
      </c>
      <c r="V54" s="0" t="s">
        <v>2927</v>
      </c>
      <c r="W54" s="0" t="s">
        <v>3104</v>
      </c>
      <c r="X54" s="159" t="s">
        <v>875</v>
      </c>
      <c r="Y54" s="6" t="s">
        <v>1523</v>
      </c>
      <c r="Z54" s="0" t="s">
        <v>3105</v>
      </c>
      <c r="AA54" s="6" t="s">
        <v>2930</v>
      </c>
      <c r="AB54" s="0" t="n"/>
      <c r="AC54" s="0" t="s">
        <v>2937</v>
      </c>
      <c r="AE54" s="0" t="s">
        <v>1444</v>
      </c>
      <c r="AF54" s="0" t="s">
        <v>1444</v>
      </c>
      <c r="AG54" s="0" t="s">
        <v>2932</v>
      </c>
      <c r="AH54" s="0" t="s">
        <v>2927</v>
      </c>
    </row>
    <row r="55">
      <c r="A55" s="4" t="n">
        <v>453</v>
      </c>
      <c r="B55" s="204" t="s">
        <v>2887</v>
      </c>
      <c r="C55" s="6" t="n"/>
      <c r="D55" s="6" t="s">
        <v>3094</v>
      </c>
      <c r="E55" s="6" t="n"/>
      <c r="F55" s="0" t="s">
        <v>2920</v>
      </c>
      <c r="G55" s="79" t="n"/>
      <c r="H55" s="79" t="n">
        <v>20310035</v>
      </c>
      <c r="I55" s="0">
        <f>IF(LEFT(RIGHT(H55,4),1)="8",(CONCATENATE("289F0", 168420+BITAND(HEX2DEC(H55), 65535)-32768)),)</f>
        <v/>
      </c>
      <c r="J55" s="79" t="n"/>
      <c r="K55" s="79" t="s">
        <v>3095</v>
      </c>
      <c r="L55" s="67" t="n">
        <v>44162</v>
      </c>
      <c r="M55" s="67" t="n"/>
      <c r="N55" s="0" t="s">
        <v>1443</v>
      </c>
      <c r="O55" s="6" t="s">
        <v>1444</v>
      </c>
      <c r="P55" s="0" t="s">
        <v>1444</v>
      </c>
      <c r="Q55" s="6" t="n"/>
      <c r="R55" s="6" t="s">
        <v>2923</v>
      </c>
      <c r="S55" s="0" t="s">
        <v>3009</v>
      </c>
      <c r="T55" s="63" t="s">
        <v>2925</v>
      </c>
      <c r="U55" s="6" t="s">
        <v>3031</v>
      </c>
      <c r="V55" s="0" t="s">
        <v>2927</v>
      </c>
      <c r="W55" s="0" t="s">
        <v>3106</v>
      </c>
      <c r="X55" s="159" t="s">
        <v>876</v>
      </c>
      <c r="Y55" s="6" t="s">
        <v>1524</v>
      </c>
      <c r="Z55" s="0" t="s">
        <v>3107</v>
      </c>
      <c r="AA55" s="6" t="s">
        <v>2930</v>
      </c>
      <c r="AB55" s="0" t="n"/>
      <c r="AC55" s="0" t="s">
        <v>2937</v>
      </c>
      <c r="AE55" s="0" t="s">
        <v>1444</v>
      </c>
      <c r="AF55" s="0" t="s">
        <v>1444</v>
      </c>
      <c r="AG55" s="0" t="s">
        <v>2932</v>
      </c>
      <c r="AH55" s="0" t="s">
        <v>2927</v>
      </c>
    </row>
    <row r="56">
      <c r="A56" s="4" t="n">
        <v>454</v>
      </c>
      <c r="B56" s="204" t="s">
        <v>2887</v>
      </c>
      <c r="C56" s="6" t="n"/>
      <c r="D56" s="6" t="s">
        <v>3094</v>
      </c>
      <c r="F56" s="0" t="s">
        <v>2920</v>
      </c>
      <c r="G56" s="79" t="n"/>
      <c r="H56" s="79" t="n">
        <v>20310036</v>
      </c>
      <c r="I56" s="0">
        <f>IF(LEFT(RIGHT(H56,4),1)="8",(CONCATENATE("289F0", 168420+BITAND(HEX2DEC(H56), 65535)-32768)),)</f>
        <v/>
      </c>
      <c r="J56" s="79" t="n"/>
      <c r="K56" s="79" t="s">
        <v>3095</v>
      </c>
      <c r="L56" s="67" t="n">
        <v>44166</v>
      </c>
      <c r="M56" s="67" t="n"/>
      <c r="N56" s="0" t="s">
        <v>1443</v>
      </c>
      <c r="O56" s="6" t="s">
        <v>1444</v>
      </c>
      <c r="P56" s="0" t="s">
        <v>1444</v>
      </c>
      <c r="Q56" s="6" t="n"/>
      <c r="R56" s="6" t="s">
        <v>2923</v>
      </c>
      <c r="S56" s="0" t="s">
        <v>3009</v>
      </c>
      <c r="T56" s="63" t="s">
        <v>2925</v>
      </c>
      <c r="U56" s="6" t="s">
        <v>3031</v>
      </c>
      <c r="V56" s="0" t="s">
        <v>2927</v>
      </c>
      <c r="W56" s="0" t="s">
        <v>3108</v>
      </c>
      <c r="X56" s="159" t="s">
        <v>877</v>
      </c>
      <c r="Y56" s="6" t="s">
        <v>1525</v>
      </c>
      <c r="Z56" s="0" t="s">
        <v>3109</v>
      </c>
      <c r="AA56" s="6" t="s">
        <v>2930</v>
      </c>
      <c r="AB56" s="0" t="n"/>
      <c r="AC56" s="0" t="s">
        <v>2937</v>
      </c>
      <c r="AE56" s="0" t="s">
        <v>1444</v>
      </c>
      <c r="AF56" s="0" t="s">
        <v>1444</v>
      </c>
      <c r="AG56" s="0" t="s">
        <v>2932</v>
      </c>
      <c r="AH56" s="0" t="s">
        <v>2927</v>
      </c>
    </row>
    <row r="57">
      <c r="A57" s="4" t="n">
        <v>455</v>
      </c>
      <c r="B57" s="204" t="s">
        <v>2887</v>
      </c>
      <c r="C57" s="6" t="n"/>
      <c r="D57" s="6" t="s">
        <v>3094</v>
      </c>
      <c r="E57" s="0" t="s">
        <v>3110</v>
      </c>
      <c r="F57" s="0" t="s">
        <v>2920</v>
      </c>
      <c r="G57" s="79" t="s">
        <v>2985</v>
      </c>
      <c r="H57" s="79" t="n">
        <v>20310037</v>
      </c>
      <c r="I57" s="0">
        <f>IF(LEFT(RIGHT(H57,4),1)="8",(CONCATENATE("289F0", 168420+BITAND(HEX2DEC(H57), 65535)-32768)),)</f>
        <v/>
      </c>
      <c r="J57" s="79" t="n"/>
      <c r="K57" s="79" t="s">
        <v>3095</v>
      </c>
      <c r="L57" s="10" t="n">
        <v>44168</v>
      </c>
      <c r="M57" s="10" t="n"/>
      <c r="N57" s="0" t="s">
        <v>1443</v>
      </c>
      <c r="O57" s="6" t="s">
        <v>1444</v>
      </c>
      <c r="P57" s="0" t="s">
        <v>1444</v>
      </c>
      <c r="Q57" s="6" t="n"/>
      <c r="R57" s="6" t="s">
        <v>2923</v>
      </c>
      <c r="S57" s="0" t="s">
        <v>3009</v>
      </c>
      <c r="T57" s="63" t="s">
        <v>2925</v>
      </c>
      <c r="U57" s="6" t="s">
        <v>3031</v>
      </c>
      <c r="V57" s="0" t="s">
        <v>2927</v>
      </c>
      <c r="W57" s="0" t="s">
        <v>3111</v>
      </c>
      <c r="X57" s="159" t="s">
        <v>878</v>
      </c>
      <c r="Y57" s="6" t="s">
        <v>1483</v>
      </c>
      <c r="Z57" s="0" t="s">
        <v>3112</v>
      </c>
      <c r="AA57" s="6" t="s">
        <v>2930</v>
      </c>
      <c r="AB57" s="0" t="n"/>
      <c r="AC57" s="0" t="s">
        <v>2937</v>
      </c>
      <c r="AE57" s="0" t="s">
        <v>1444</v>
      </c>
      <c r="AF57" s="0" t="s">
        <v>1444</v>
      </c>
      <c r="AG57" s="0" t="s">
        <v>2932</v>
      </c>
      <c r="AH57" s="0" t="s">
        <v>2927</v>
      </c>
    </row>
    <row r="58">
      <c r="A58" s="4" t="n">
        <v>456</v>
      </c>
      <c r="B58" s="204" t="s">
        <v>2887</v>
      </c>
      <c r="C58" s="6" t="n"/>
      <c r="D58" s="6" t="s">
        <v>3094</v>
      </c>
      <c r="F58" s="0" t="s">
        <v>2920</v>
      </c>
      <c r="G58" s="79" t="n"/>
      <c r="H58" s="79" t="n">
        <v>20310038</v>
      </c>
      <c r="I58" s="0">
        <f>IF(LEFT(RIGHT(H58,4),1)="8",(CONCATENATE("289F0", 168420+BITAND(HEX2DEC(H58), 65535)-32768)),)</f>
        <v/>
      </c>
      <c r="J58" s="79" t="n"/>
      <c r="K58" s="79" t="s">
        <v>3095</v>
      </c>
      <c r="L58" s="10" t="n">
        <v>44169</v>
      </c>
      <c r="M58" s="10" t="n"/>
      <c r="N58" s="0" t="s">
        <v>1443</v>
      </c>
      <c r="O58" s="6" t="s">
        <v>1444</v>
      </c>
      <c r="P58" s="0" t="s">
        <v>1444</v>
      </c>
      <c r="Q58" s="6" t="n"/>
      <c r="R58" s="6" t="s">
        <v>2923</v>
      </c>
      <c r="S58" s="0" t="s">
        <v>3009</v>
      </c>
      <c r="T58" s="63" t="s">
        <v>2925</v>
      </c>
      <c r="U58" s="6" t="s">
        <v>3031</v>
      </c>
      <c r="V58" s="0" t="s">
        <v>2927</v>
      </c>
      <c r="W58" s="0" t="s">
        <v>3113</v>
      </c>
      <c r="X58" s="159" t="s">
        <v>879</v>
      </c>
      <c r="Y58" s="6" t="s">
        <v>1494</v>
      </c>
      <c r="Z58" s="0" t="s">
        <v>3114</v>
      </c>
      <c r="AA58" s="6" t="s">
        <v>2930</v>
      </c>
      <c r="AB58" s="0" t="n"/>
      <c r="AC58" s="0" t="s">
        <v>2937</v>
      </c>
      <c r="AE58" s="0" t="s">
        <v>1444</v>
      </c>
      <c r="AF58" s="0" t="s">
        <v>1444</v>
      </c>
      <c r="AG58" s="0" t="s">
        <v>2932</v>
      </c>
      <c r="AH58" s="0" t="s">
        <v>2927</v>
      </c>
    </row>
    <row r="59">
      <c r="A59" s="4" t="n">
        <v>457</v>
      </c>
      <c r="B59" s="204" t="s">
        <v>2887</v>
      </c>
      <c r="C59" s="6" t="n"/>
      <c r="D59" s="6" t="s">
        <v>3094</v>
      </c>
      <c r="F59" s="0" t="s">
        <v>2920</v>
      </c>
      <c r="G59" s="79" t="n"/>
      <c r="H59" s="79" t="n">
        <v>20310039</v>
      </c>
      <c r="I59" s="0">
        <f>IF(LEFT(RIGHT(H59,4),1)="8",(CONCATENATE("289F0", 168420+BITAND(HEX2DEC(H59), 65535)-32768)),)</f>
        <v/>
      </c>
      <c r="J59" s="79" t="n"/>
      <c r="K59" s="79" t="s">
        <v>3095</v>
      </c>
      <c r="L59" s="10" t="n">
        <v>44172.51438</v>
      </c>
      <c r="M59" s="10" t="n"/>
      <c r="N59" s="0" t="s">
        <v>1443</v>
      </c>
      <c r="O59" s="6" t="s">
        <v>1444</v>
      </c>
      <c r="P59" s="0" t="s">
        <v>1444</v>
      </c>
      <c r="Q59" s="6" t="n"/>
      <c r="R59" s="6" t="s">
        <v>2923</v>
      </c>
      <c r="S59" s="0" t="s">
        <v>3009</v>
      </c>
      <c r="T59" s="63" t="s">
        <v>2925</v>
      </c>
      <c r="U59" s="6" t="s">
        <v>3031</v>
      </c>
      <c r="V59" s="0" t="s">
        <v>2927</v>
      </c>
      <c r="W59" s="0" t="s">
        <v>3115</v>
      </c>
      <c r="X59" s="159" t="s">
        <v>880</v>
      </c>
      <c r="Y59" s="6" t="s">
        <v>1495</v>
      </c>
      <c r="Z59" s="0" t="s">
        <v>3116</v>
      </c>
      <c r="AA59" s="6" t="s">
        <v>2930</v>
      </c>
      <c r="AB59" s="0" t="n"/>
      <c r="AC59" s="0" t="s">
        <v>2937</v>
      </c>
      <c r="AE59" s="0" t="s">
        <v>1444</v>
      </c>
      <c r="AF59" s="0" t="s">
        <v>1444</v>
      </c>
      <c r="AG59" s="0" t="s">
        <v>2932</v>
      </c>
      <c r="AH59" s="0" t="s">
        <v>2927</v>
      </c>
    </row>
    <row r="60">
      <c r="A60" s="4" t="n">
        <v>458</v>
      </c>
      <c r="B60" s="204" t="s">
        <v>2887</v>
      </c>
      <c r="D60" s="0" t="s">
        <v>3028</v>
      </c>
      <c r="E60" s="0" t="s">
        <v>3117</v>
      </c>
      <c r="F60" s="0" t="s">
        <v>3029</v>
      </c>
      <c r="H60" s="79" t="n">
        <v>20318008</v>
      </c>
      <c r="I60" s="0">
        <f>IF(LEFT(RIGHT(H60,4),1)="8",(CONCATENATE("289F0", 168420+BITAND(HEX2DEC(H60), 65535)-32768)),)</f>
        <v/>
      </c>
      <c r="J60" s="79" t="n"/>
      <c r="K60" s="79" t="s">
        <v>3030</v>
      </c>
      <c r="L60" s="10" t="n">
        <v>44173.49949</v>
      </c>
      <c r="M60" s="10" t="n"/>
      <c r="N60" s="0" t="s">
        <v>1443</v>
      </c>
      <c r="O60" s="6" t="s">
        <v>1444</v>
      </c>
      <c r="P60" s="0" t="s">
        <v>1444</v>
      </c>
      <c r="Q60" s="6" t="n"/>
      <c r="R60" s="6" t="s">
        <v>2923</v>
      </c>
      <c r="S60" s="0" t="s">
        <v>3009</v>
      </c>
      <c r="T60" s="63" t="s">
        <v>2925</v>
      </c>
      <c r="U60" s="6" t="s">
        <v>3031</v>
      </c>
      <c r="V60" s="0" t="s">
        <v>2927</v>
      </c>
      <c r="W60" s="0" t="s">
        <v>3118</v>
      </c>
      <c r="X60" s="159" t="s">
        <v>881</v>
      </c>
      <c r="Y60" s="6" t="s">
        <v>1496</v>
      </c>
      <c r="Z60" s="0" t="s">
        <v>3119</v>
      </c>
      <c r="AA60" s="6" t="s">
        <v>2930</v>
      </c>
      <c r="AB60" s="0" t="n"/>
      <c r="AC60" s="0" t="s">
        <v>2937</v>
      </c>
      <c r="AE60" s="0" t="s">
        <v>1444</v>
      </c>
      <c r="AF60" s="0" t="s">
        <v>1444</v>
      </c>
      <c r="AG60" s="0" t="s">
        <v>2932</v>
      </c>
      <c r="AH60" s="0" t="s">
        <v>2927</v>
      </c>
    </row>
    <row r="61">
      <c r="A61" s="4" t="n">
        <v>459</v>
      </c>
      <c r="B61" s="204" t="s">
        <v>2887</v>
      </c>
      <c r="D61" s="0" t="s">
        <v>3120</v>
      </c>
      <c r="F61" s="0" t="s">
        <v>2920</v>
      </c>
      <c r="G61" s="80" t="n"/>
      <c r="H61" s="79" t="s">
        <v>3121</v>
      </c>
      <c r="I61" s="0">
        <f>IF(LEFT(RIGHT(H61,4),1)="8",(CONCATENATE("289F0", 168420+BITAND(HEX2DEC(H61), 65535)-32768)),)</f>
        <v/>
      </c>
      <c r="J61" s="243" t="n"/>
      <c r="K61" s="243" t="s">
        <v>3122</v>
      </c>
      <c r="L61" s="65" t="n">
        <v>44174</v>
      </c>
      <c r="M61" s="65" t="n"/>
      <c r="N61" s="0" t="s">
        <v>1443</v>
      </c>
      <c r="O61" s="6" t="s">
        <v>1444</v>
      </c>
      <c r="P61" s="0" t="s">
        <v>1444</v>
      </c>
      <c r="Q61" s="6" t="n"/>
      <c r="R61" s="6" t="s">
        <v>2923</v>
      </c>
      <c r="S61" s="0" t="s">
        <v>3009</v>
      </c>
      <c r="T61" s="63" t="s">
        <v>2925</v>
      </c>
      <c r="U61" s="6" t="s">
        <v>3031</v>
      </c>
      <c r="V61" s="0" t="s">
        <v>2927</v>
      </c>
      <c r="W61" s="0" t="s">
        <v>3123</v>
      </c>
      <c r="X61" s="159" t="s">
        <v>882</v>
      </c>
      <c r="Y61" s="6" t="s">
        <v>1481</v>
      </c>
      <c r="Z61" s="0" t="s">
        <v>3124</v>
      </c>
      <c r="AA61" s="6" t="s">
        <v>2930</v>
      </c>
      <c r="AB61" s="0" t="n"/>
      <c r="AC61" s="0" t="s">
        <v>2937</v>
      </c>
      <c r="AE61" s="0" t="s">
        <v>1444</v>
      </c>
      <c r="AF61" s="0" t="s">
        <v>1444</v>
      </c>
      <c r="AG61" s="0" t="s">
        <v>2932</v>
      </c>
      <c r="AH61" s="0" t="s">
        <v>2927</v>
      </c>
    </row>
    <row r="62">
      <c r="A62" s="4" t="n">
        <v>460</v>
      </c>
      <c r="B62" s="204" t="s">
        <v>2887</v>
      </c>
      <c r="D62" s="0" t="s">
        <v>3028</v>
      </c>
      <c r="E62" s="0" t="s">
        <v>3117</v>
      </c>
      <c r="F62" s="0" t="s">
        <v>3029</v>
      </c>
      <c r="H62" s="79" t="n">
        <v>20318009</v>
      </c>
      <c r="I62" s="0">
        <f>IF(LEFT(RIGHT(H62,4),1)="8",(CONCATENATE("289F0", 168420+BITAND(HEX2DEC(H62), 65535)-32768)),)</f>
        <v/>
      </c>
      <c r="J62" s="79" t="n"/>
      <c r="K62" s="79" t="s">
        <v>3030</v>
      </c>
      <c r="L62" s="67" t="n">
        <v>44175</v>
      </c>
      <c r="M62" s="67" t="n"/>
      <c r="N62" s="0" t="s">
        <v>1443</v>
      </c>
      <c r="O62" s="6" t="s">
        <v>1444</v>
      </c>
      <c r="P62" s="0" t="s">
        <v>1444</v>
      </c>
      <c r="Q62" s="6" t="n"/>
      <c r="R62" s="6" t="s">
        <v>2923</v>
      </c>
      <c r="S62" s="0" t="s">
        <v>3009</v>
      </c>
      <c r="T62" s="63" t="s">
        <v>2925</v>
      </c>
      <c r="U62" s="6" t="s">
        <v>3031</v>
      </c>
      <c r="V62" s="0" t="s">
        <v>2927</v>
      </c>
      <c r="W62" s="0" t="s">
        <v>3125</v>
      </c>
      <c r="X62" s="159" t="s">
        <v>883</v>
      </c>
      <c r="Y62" s="6" t="s">
        <v>1480</v>
      </c>
      <c r="Z62" s="0" t="s">
        <v>3126</v>
      </c>
      <c r="AA62" s="6" t="s">
        <v>2930</v>
      </c>
      <c r="AB62" s="0" t="n"/>
      <c r="AC62" s="0" t="s">
        <v>2937</v>
      </c>
      <c r="AE62" s="0" t="s">
        <v>1444</v>
      </c>
      <c r="AF62" s="0" t="s">
        <v>1444</v>
      </c>
      <c r="AG62" s="0" t="s">
        <v>2932</v>
      </c>
      <c r="AH62" s="0" t="s">
        <v>2927</v>
      </c>
    </row>
    <row r="63">
      <c r="A63" s="4" t="n">
        <v>461</v>
      </c>
      <c r="B63" s="204" t="s">
        <v>2887</v>
      </c>
      <c r="D63" s="0" t="s">
        <v>3120</v>
      </c>
      <c r="E63" s="0" t="n"/>
      <c r="F63" s="0" t="s">
        <v>2920</v>
      </c>
      <c r="G63" s="80" t="n"/>
      <c r="H63" s="79" t="s">
        <v>3127</v>
      </c>
      <c r="I63" s="0">
        <f>IF(LEFT(RIGHT(H63,4),1)="8",(CONCATENATE("289F0", 168420+BITAND(HEX2DEC(H63), 65535)-32768)),)</f>
        <v/>
      </c>
      <c r="J63" s="243" t="n"/>
      <c r="K63" s="243" t="s">
        <v>3122</v>
      </c>
      <c r="L63" s="67" t="n">
        <v>44176</v>
      </c>
      <c r="M63" s="67" t="n"/>
      <c r="N63" s="0" t="s">
        <v>1443</v>
      </c>
      <c r="O63" s="6" t="s">
        <v>1444</v>
      </c>
      <c r="P63" s="6" t="s">
        <v>1444</v>
      </c>
      <c r="Q63" s="6" t="n"/>
      <c r="R63" s="6" t="s">
        <v>2923</v>
      </c>
      <c r="S63" s="0" t="s">
        <v>3009</v>
      </c>
      <c r="T63" s="63" t="s">
        <v>2925</v>
      </c>
      <c r="U63" s="6" t="s">
        <v>3031</v>
      </c>
      <c r="V63" s="0" t="s">
        <v>2927</v>
      </c>
      <c r="W63" s="0" t="s">
        <v>3128</v>
      </c>
      <c r="X63" s="159" t="s">
        <v>884</v>
      </c>
      <c r="Y63" s="6" t="s">
        <v>1470</v>
      </c>
      <c r="Z63" s="0" t="s">
        <v>3129</v>
      </c>
      <c r="AA63" s="6" t="s">
        <v>2930</v>
      </c>
      <c r="AB63" s="0" t="n"/>
      <c r="AC63" s="0" t="s">
        <v>2937</v>
      </c>
      <c r="AE63" s="0" t="s">
        <v>1444</v>
      </c>
      <c r="AF63" s="0" t="s">
        <v>1444</v>
      </c>
      <c r="AG63" s="0" t="s">
        <v>2932</v>
      </c>
      <c r="AH63" s="0" t="s">
        <v>2927</v>
      </c>
    </row>
    <row r="64">
      <c r="A64" s="4" t="n">
        <v>462</v>
      </c>
      <c r="B64" s="204" t="s">
        <v>2887</v>
      </c>
      <c r="D64" s="0" t="s">
        <v>3028</v>
      </c>
      <c r="E64" s="0" t="s">
        <v>3117</v>
      </c>
      <c r="F64" s="0" t="s">
        <v>3029</v>
      </c>
      <c r="H64" s="79" t="n">
        <v>20318004</v>
      </c>
      <c r="I64" s="0">
        <f>IF(LEFT(RIGHT(H64,4),1)="8",(CONCATENATE("289F0", 168420+BITAND(HEX2DEC(H64), 65535)-32768)),)</f>
        <v/>
      </c>
      <c r="J64" s="79" t="n"/>
      <c r="K64" s="79" t="s">
        <v>3030</v>
      </c>
      <c r="L64" s="10" t="n">
        <v>44179.52212</v>
      </c>
      <c r="M64" s="10" t="n"/>
      <c r="N64" s="0" t="s">
        <v>1443</v>
      </c>
      <c r="O64" s="6" t="s">
        <v>1444</v>
      </c>
      <c r="P64" s="6" t="s">
        <v>1444</v>
      </c>
      <c r="Q64" s="6" t="n"/>
      <c r="R64" s="6" t="s">
        <v>2923</v>
      </c>
      <c r="S64" s="0" t="s">
        <v>3009</v>
      </c>
      <c r="T64" s="63" t="s">
        <v>2925</v>
      </c>
      <c r="U64" s="6" t="s">
        <v>3031</v>
      </c>
      <c r="V64" s="0" t="s">
        <v>2927</v>
      </c>
      <c r="W64" s="0" t="s">
        <v>3130</v>
      </c>
      <c r="X64" s="159" t="s">
        <v>885</v>
      </c>
      <c r="Y64" s="6" t="s">
        <v>1477</v>
      </c>
      <c r="Z64" s="0" t="s">
        <v>3131</v>
      </c>
      <c r="AA64" s="6" t="s">
        <v>2930</v>
      </c>
      <c r="AB64" s="0" t="n"/>
      <c r="AC64" s="0" t="s">
        <v>2937</v>
      </c>
      <c r="AE64" s="0" t="s">
        <v>1444</v>
      </c>
      <c r="AF64" s="0" t="s">
        <v>1444</v>
      </c>
      <c r="AG64" s="0" t="s">
        <v>2932</v>
      </c>
      <c r="AH64" s="0" t="s">
        <v>2927</v>
      </c>
    </row>
    <row r="65">
      <c r="A65" s="4" t="n">
        <v>463</v>
      </c>
      <c r="B65" s="204" t="s">
        <v>2887</v>
      </c>
      <c r="C65" s="6" t="n"/>
      <c r="D65" s="6" t="s">
        <v>3132</v>
      </c>
      <c r="E65" s="0" t="s">
        <v>3120</v>
      </c>
      <c r="F65" s="0" t="s">
        <v>2920</v>
      </c>
      <c r="G65" s="80" t="n"/>
      <c r="H65" s="79" t="s">
        <v>3133</v>
      </c>
      <c r="I65" s="0">
        <f>IF(LEFT(RIGHT(H65,4),1)="8",(CONCATENATE("289F0", 168420+BITAND(HEX2DEC(H65), 65535)-32768)),)</f>
        <v/>
      </c>
      <c r="J65" s="243" t="n"/>
      <c r="K65" s="243" t="s">
        <v>3122</v>
      </c>
      <c r="L65" s="10" t="n">
        <v>44180</v>
      </c>
      <c r="M65" s="10" t="n"/>
      <c r="N65" s="0" t="s">
        <v>1443</v>
      </c>
      <c r="O65" s="6" t="s">
        <v>1444</v>
      </c>
      <c r="P65" s="6" t="s">
        <v>1444</v>
      </c>
      <c r="Q65" s="6" t="n"/>
      <c r="R65" s="6" t="s">
        <v>2923</v>
      </c>
      <c r="S65" s="0" t="s">
        <v>3009</v>
      </c>
      <c r="T65" s="63" t="s">
        <v>2925</v>
      </c>
      <c r="U65" s="6" t="s">
        <v>3031</v>
      </c>
      <c r="V65" s="0" t="s">
        <v>2927</v>
      </c>
      <c r="W65" s="0" t="s">
        <v>3134</v>
      </c>
      <c r="X65" s="159" t="s">
        <v>886</v>
      </c>
      <c r="Y65" s="6" t="s">
        <v>1452</v>
      </c>
      <c r="Z65" s="0" t="s">
        <v>3135</v>
      </c>
      <c r="AA65" s="6" t="s">
        <v>2930</v>
      </c>
      <c r="AB65" s="0" t="n"/>
      <c r="AC65" s="0" t="s">
        <v>2937</v>
      </c>
      <c r="AD65" s="0" t="n"/>
      <c r="AE65" s="0" t="s">
        <v>1444</v>
      </c>
      <c r="AF65" s="0" t="s">
        <v>1444</v>
      </c>
      <c r="AG65" s="0" t="s">
        <v>2932</v>
      </c>
      <c r="AH65" s="0" t="s">
        <v>2927</v>
      </c>
    </row>
    <row r="66">
      <c r="A66" s="4" t="n">
        <v>464</v>
      </c>
      <c r="B66" s="204" t="s">
        <v>2887</v>
      </c>
      <c r="D66" s="0" t="s">
        <v>3028</v>
      </c>
      <c r="E66" s="0" t="s">
        <v>3117</v>
      </c>
      <c r="F66" s="0" t="s">
        <v>3029</v>
      </c>
      <c r="H66" s="79" t="n">
        <v>20318002</v>
      </c>
      <c r="I66" s="0">
        <f>IF(LEFT(RIGHT(H66,4),1)="8",(CONCATENATE("289F0", 168420+BITAND(HEX2DEC(H66), 65535)-32768)),)</f>
        <v/>
      </c>
      <c r="J66" s="79" t="n"/>
      <c r="K66" s="79" t="s">
        <v>3030</v>
      </c>
      <c r="L66" s="67" t="n">
        <v>44181</v>
      </c>
      <c r="M66" s="67" t="n"/>
      <c r="N66" s="0" t="s">
        <v>1443</v>
      </c>
      <c r="O66" s="6" t="s">
        <v>1444</v>
      </c>
      <c r="P66" s="6" t="s">
        <v>1444</v>
      </c>
      <c r="Q66" s="6" t="n"/>
      <c r="R66" s="6" t="s">
        <v>2923</v>
      </c>
      <c r="S66" s="0" t="s">
        <v>3009</v>
      </c>
      <c r="T66" s="63" t="s">
        <v>2925</v>
      </c>
      <c r="U66" s="6" t="s">
        <v>3031</v>
      </c>
      <c r="V66" s="0" t="s">
        <v>2927</v>
      </c>
      <c r="W66" s="0" t="s">
        <v>3136</v>
      </c>
      <c r="X66" s="159" t="s">
        <v>887</v>
      </c>
      <c r="Y66" s="6" t="s">
        <v>1474</v>
      </c>
      <c r="Z66" s="0" t="s">
        <v>3137</v>
      </c>
      <c r="AA66" s="6" t="s">
        <v>2930</v>
      </c>
      <c r="AB66" s="0" t="n"/>
      <c r="AC66" s="0" t="s">
        <v>2937</v>
      </c>
      <c r="AE66" s="0" t="s">
        <v>1444</v>
      </c>
      <c r="AF66" s="0" t="s">
        <v>1444</v>
      </c>
      <c r="AG66" s="0" t="s">
        <v>2932</v>
      </c>
      <c r="AH66" s="0" t="s">
        <v>2927</v>
      </c>
    </row>
    <row r="67">
      <c r="A67" s="4" t="n">
        <v>465</v>
      </c>
      <c r="B67" s="204" t="s">
        <v>2887</v>
      </c>
      <c r="D67" s="0" t="s">
        <v>3120</v>
      </c>
      <c r="F67" s="0" t="s">
        <v>2920</v>
      </c>
      <c r="G67" s="80" t="n"/>
      <c r="H67" s="79" t="s">
        <v>3138</v>
      </c>
      <c r="I67" s="0">
        <f>IF(LEFT(RIGHT(H67,4),1)="8",(CONCATENATE("289F0", 168420+BITAND(HEX2DEC(H67), 65535)-32768)),)</f>
        <v/>
      </c>
      <c r="J67" s="243" t="n"/>
      <c r="K67" s="243" t="s">
        <v>3122</v>
      </c>
      <c r="L67" s="67" t="n">
        <v>44182</v>
      </c>
      <c r="M67" s="67" t="n"/>
      <c r="N67" s="0" t="s">
        <v>1443</v>
      </c>
      <c r="O67" s="6" t="s">
        <v>1444</v>
      </c>
      <c r="P67" s="6" t="s">
        <v>1444</v>
      </c>
      <c r="Q67" s="6" t="n"/>
      <c r="R67" s="6" t="s">
        <v>2923</v>
      </c>
      <c r="S67" s="0" t="s">
        <v>3009</v>
      </c>
      <c r="T67" s="63" t="s">
        <v>2925</v>
      </c>
      <c r="U67" s="6" t="s">
        <v>3031</v>
      </c>
      <c r="V67" s="0" t="s">
        <v>2927</v>
      </c>
      <c r="W67" s="0" t="s">
        <v>3139</v>
      </c>
      <c r="X67" s="159" t="s">
        <v>888</v>
      </c>
      <c r="Y67" s="6" t="s">
        <v>1472</v>
      </c>
      <c r="Z67" s="0" t="s">
        <v>3140</v>
      </c>
      <c r="AA67" s="6" t="s">
        <v>2930</v>
      </c>
      <c r="AB67" s="0" t="n"/>
      <c r="AC67" s="0" t="s">
        <v>2937</v>
      </c>
      <c r="AE67" s="0" t="s">
        <v>1444</v>
      </c>
      <c r="AF67" s="0" t="s">
        <v>1444</v>
      </c>
      <c r="AG67" s="0" t="s">
        <v>2932</v>
      </c>
      <c r="AH67" s="0" t="s">
        <v>2927</v>
      </c>
    </row>
    <row r="68">
      <c r="A68" s="4" t="n">
        <v>466</v>
      </c>
      <c r="B68" s="204" t="s">
        <v>2887</v>
      </c>
      <c r="D68" s="0" t="s">
        <v>3120</v>
      </c>
      <c r="F68" s="0" t="s">
        <v>2920</v>
      </c>
      <c r="G68" s="80" t="n"/>
      <c r="H68" s="79" t="n">
        <v>20310021</v>
      </c>
      <c r="I68" s="0">
        <f>IF(LEFT(RIGHT(H68,4),1)="8",(CONCATENATE("289F0", 168420+BITAND(HEX2DEC(H68), 65535)-32768)),)</f>
        <v/>
      </c>
      <c r="J68" s="243" t="n"/>
      <c r="K68" s="243" t="s">
        <v>3122</v>
      </c>
      <c r="L68" s="67" t="n">
        <v>44183</v>
      </c>
      <c r="M68" s="67" t="n"/>
      <c r="N68" s="0" t="s">
        <v>1443</v>
      </c>
      <c r="O68" s="6" t="s">
        <v>1444</v>
      </c>
      <c r="P68" s="6" t="s">
        <v>1444</v>
      </c>
      <c r="Q68" s="6" t="n"/>
      <c r="R68" s="6" t="s">
        <v>2923</v>
      </c>
      <c r="S68" s="0" t="s">
        <v>3009</v>
      </c>
      <c r="T68" s="63" t="s">
        <v>2925</v>
      </c>
      <c r="U68" s="6" t="s">
        <v>3031</v>
      </c>
      <c r="V68" s="0" t="s">
        <v>2927</v>
      </c>
      <c r="W68" s="0" t="s">
        <v>3141</v>
      </c>
      <c r="X68" s="159" t="s">
        <v>889</v>
      </c>
      <c r="Y68" s="6" t="s">
        <v>1473</v>
      </c>
      <c r="Z68" s="0" t="s">
        <v>3142</v>
      </c>
      <c r="AA68" s="6" t="s">
        <v>2930</v>
      </c>
      <c r="AB68" s="0" t="n"/>
      <c r="AC68" s="0" t="s">
        <v>2937</v>
      </c>
      <c r="AE68" s="0" t="s">
        <v>1444</v>
      </c>
      <c r="AF68" s="0" t="s">
        <v>1444</v>
      </c>
      <c r="AG68" s="0" t="s">
        <v>2932</v>
      </c>
      <c r="AH68" s="0" t="s">
        <v>2927</v>
      </c>
    </row>
    <row r="69">
      <c r="A69" s="4" t="n">
        <v>467</v>
      </c>
      <c r="B69" s="204" t="s">
        <v>2887</v>
      </c>
      <c r="D69" s="0" t="s">
        <v>3120</v>
      </c>
      <c r="F69" s="0" t="s">
        <v>2920</v>
      </c>
      <c r="G69" s="80" t="n"/>
      <c r="H69" s="79" t="s">
        <v>3143</v>
      </c>
      <c r="I69" s="0">
        <f>IF(LEFT(RIGHT(H69,4),1)="8",(CONCATENATE("289F0", 168420+BITAND(HEX2DEC(H69), 65535)-32768)),)</f>
        <v/>
      </c>
      <c r="J69" s="243" t="n"/>
      <c r="K69" s="243" t="s">
        <v>3122</v>
      </c>
      <c r="L69" s="10" t="n">
        <v>44186.52399</v>
      </c>
      <c r="M69" s="10" t="n"/>
      <c r="N69" s="0" t="s">
        <v>1443</v>
      </c>
      <c r="O69" s="6" t="s">
        <v>1444</v>
      </c>
      <c r="P69" s="6" t="s">
        <v>1444</v>
      </c>
      <c r="Q69" s="6" t="n"/>
      <c r="R69" s="6" t="s">
        <v>2923</v>
      </c>
      <c r="S69" s="0" t="s">
        <v>3009</v>
      </c>
      <c r="T69" s="63" t="s">
        <v>2925</v>
      </c>
      <c r="U69" s="6" t="s">
        <v>3031</v>
      </c>
      <c r="V69" s="0" t="s">
        <v>2927</v>
      </c>
      <c r="W69" s="0" t="s">
        <v>3144</v>
      </c>
      <c r="X69" s="159" t="s">
        <v>890</v>
      </c>
      <c r="Y69" s="6" t="s">
        <v>1518</v>
      </c>
      <c r="Z69" s="0" t="s">
        <v>3145</v>
      </c>
      <c r="AA69" s="6" t="s">
        <v>2930</v>
      </c>
      <c r="AB69" s="0" t="n"/>
      <c r="AC69" s="0" t="s">
        <v>2937</v>
      </c>
      <c r="AE69" s="0" t="s">
        <v>1444</v>
      </c>
      <c r="AF69" s="0" t="s">
        <v>1444</v>
      </c>
      <c r="AG69" s="0" t="s">
        <v>2932</v>
      </c>
      <c r="AH69" s="0" t="s">
        <v>2927</v>
      </c>
    </row>
    <row r="70">
      <c r="A70" s="4" t="n">
        <v>468</v>
      </c>
      <c r="B70" s="204" t="s">
        <v>2887</v>
      </c>
      <c r="D70" s="0" t="s">
        <v>3120</v>
      </c>
      <c r="F70" s="0" t="s">
        <v>2920</v>
      </c>
      <c r="G70" s="80" t="n"/>
      <c r="H70" s="79" t="n">
        <v>20310040</v>
      </c>
      <c r="I70" s="0">
        <f>IF(LEFT(RIGHT(H70,4),1)="8",(CONCATENATE("289F0", 168420+BITAND(HEX2DEC(H70), 65535)-32768)),)</f>
        <v/>
      </c>
      <c r="J70" s="243" t="n"/>
      <c r="K70" s="243" t="s">
        <v>3122</v>
      </c>
      <c r="L70" s="67" t="n">
        <v>44187</v>
      </c>
      <c r="M70" s="67" t="n"/>
      <c r="N70" s="0" t="s">
        <v>1443</v>
      </c>
      <c r="O70" s="6" t="s">
        <v>1444</v>
      </c>
      <c r="P70" s="6" t="s">
        <v>1444</v>
      </c>
      <c r="Q70" s="6" t="n"/>
      <c r="R70" s="6" t="s">
        <v>2923</v>
      </c>
      <c r="S70" s="0" t="s">
        <v>3009</v>
      </c>
      <c r="T70" s="63" t="s">
        <v>2925</v>
      </c>
      <c r="U70" s="6" t="s">
        <v>3031</v>
      </c>
      <c r="V70" s="0" t="s">
        <v>2927</v>
      </c>
      <c r="W70" s="0" t="s">
        <v>3146</v>
      </c>
      <c r="X70" s="159" t="s">
        <v>891</v>
      </c>
      <c r="Y70" s="6" t="s">
        <v>1555</v>
      </c>
      <c r="Z70" s="0" t="s">
        <v>3147</v>
      </c>
      <c r="AA70" s="6" t="s">
        <v>2930</v>
      </c>
      <c r="AB70" s="0" t="n"/>
      <c r="AC70" s="0" t="s">
        <v>2937</v>
      </c>
      <c r="AE70" s="0" t="s">
        <v>1444</v>
      </c>
      <c r="AF70" s="0" t="s">
        <v>1444</v>
      </c>
      <c r="AG70" s="0" t="s">
        <v>2932</v>
      </c>
      <c r="AH70" s="0" t="s">
        <v>2927</v>
      </c>
    </row>
    <row r="71">
      <c r="A71" s="4" t="n">
        <v>469</v>
      </c>
      <c r="B71" s="204" t="s">
        <v>2887</v>
      </c>
      <c r="D71" s="0" t="s">
        <v>3120</v>
      </c>
      <c r="F71" s="0" t="s">
        <v>2920</v>
      </c>
      <c r="G71" s="80" t="n"/>
      <c r="H71" s="79" t="s">
        <v>3148</v>
      </c>
      <c r="I71" s="0">
        <f>IF(LEFT(RIGHT(H71,4),1)="8",(CONCATENATE("289F0", 168420+BITAND(HEX2DEC(H71), 65535)-32768)),)</f>
        <v/>
      </c>
      <c r="J71" s="243" t="n"/>
      <c r="K71" s="243" t="s">
        <v>3122</v>
      </c>
      <c r="L71" s="67" t="n">
        <v>44188</v>
      </c>
      <c r="M71" s="67" t="n"/>
      <c r="N71" s="0" t="s">
        <v>1443</v>
      </c>
      <c r="O71" s="6" t="s">
        <v>1444</v>
      </c>
      <c r="P71" s="6" t="s">
        <v>1444</v>
      </c>
      <c r="Q71" s="6" t="n"/>
      <c r="R71" s="6" t="s">
        <v>2923</v>
      </c>
      <c r="S71" s="0" t="s">
        <v>3009</v>
      </c>
      <c r="T71" s="63" t="s">
        <v>2925</v>
      </c>
      <c r="U71" s="6" t="s">
        <v>3031</v>
      </c>
      <c r="V71" s="0" t="s">
        <v>2927</v>
      </c>
      <c r="W71" s="0" t="s">
        <v>3149</v>
      </c>
      <c r="X71" s="159" t="s">
        <v>892</v>
      </c>
      <c r="Y71" s="6" t="s">
        <v>1508</v>
      </c>
      <c r="Z71" s="0" t="s">
        <v>3150</v>
      </c>
      <c r="AA71" s="6" t="s">
        <v>2930</v>
      </c>
      <c r="AB71" s="0" t="n"/>
      <c r="AC71" s="0" t="s">
        <v>2937</v>
      </c>
      <c r="AE71" s="0" t="s">
        <v>1444</v>
      </c>
      <c r="AF71" s="0" t="s">
        <v>1444</v>
      </c>
      <c r="AG71" s="0" t="s">
        <v>2932</v>
      </c>
      <c r="AH71" s="0" t="s">
        <v>2927</v>
      </c>
    </row>
    <row r="72">
      <c r="A72" s="4" t="n">
        <v>470</v>
      </c>
      <c r="B72" s="204" t="s">
        <v>2887</v>
      </c>
      <c r="C72" s="6" t="n"/>
      <c r="D72" s="6" t="s">
        <v>3151</v>
      </c>
      <c r="E72" s="0" t="s">
        <v>3117</v>
      </c>
      <c r="F72" s="0" t="s">
        <v>3029</v>
      </c>
      <c r="G72" s="0" t="s">
        <v>3152</v>
      </c>
      <c r="H72" s="0" t="s">
        <v>3153</v>
      </c>
      <c r="I72" s="0">
        <f>IF(LEFT(RIGHT(H72,4),1)="8",(CONCATENATE("289F0", 168420+BITAND(HEX2DEC(H72), 65535)-32768)),)</f>
        <v/>
      </c>
      <c r="J72" s="79">
        <f>DEC2HEX(RIGHT(I72,7))</f>
        <v/>
      </c>
      <c r="K72" s="79" t="s">
        <v>3030</v>
      </c>
      <c r="L72" s="10" t="n">
        <v>44193.52729</v>
      </c>
      <c r="M72" s="10" t="n"/>
      <c r="N72" s="0" t="s">
        <v>1443</v>
      </c>
      <c r="O72" s="6" t="s">
        <v>1444</v>
      </c>
      <c r="P72" s="6" t="s">
        <v>1444</v>
      </c>
      <c r="Q72" s="6" t="s">
        <v>3154</v>
      </c>
      <c r="R72" s="6" t="s">
        <v>3155</v>
      </c>
      <c r="S72" s="0" t="s">
        <v>3156</v>
      </c>
      <c r="T72" s="0" t="s">
        <v>3157</v>
      </c>
      <c r="U72" s="6" t="s">
        <v>3158</v>
      </c>
      <c r="V72" s="0" t="s">
        <v>2927</v>
      </c>
      <c r="W72" s="0" t="s">
        <v>3159</v>
      </c>
      <c r="X72" s="159" t="s">
        <v>893</v>
      </c>
      <c r="Y72" s="6" t="s">
        <v>1557</v>
      </c>
      <c r="Z72" s="0" t="s">
        <v>3160</v>
      </c>
      <c r="AA72" s="6" t="s">
        <v>2930</v>
      </c>
      <c r="AB72" s="0" t="n"/>
      <c r="AC72" s="0" t="s">
        <v>2937</v>
      </c>
      <c r="AE72" s="0" t="s">
        <v>1444</v>
      </c>
      <c r="AF72" s="0" t="s">
        <v>1444</v>
      </c>
      <c r="AG72" s="0" t="s">
        <v>2932</v>
      </c>
      <c r="AH72" s="0" t="s">
        <v>2927</v>
      </c>
    </row>
    <row r="73">
      <c r="A73" s="4" t="n">
        <v>471</v>
      </c>
      <c r="B73" s="204" t="s">
        <v>2887</v>
      </c>
      <c r="C73" s="6" t="n"/>
      <c r="D73" s="6" t="s">
        <v>3161</v>
      </c>
      <c r="E73" s="0" t="s">
        <v>3117</v>
      </c>
      <c r="F73" s="0" t="s">
        <v>3029</v>
      </c>
      <c r="G73" s="0" t="n"/>
      <c r="H73" s="0" t="s">
        <v>3162</v>
      </c>
      <c r="I73" s="0">
        <f>IF(LEFT(RIGHT(H73,4),1)="8",(CONCATENATE("289F0", 168420+BITAND(HEX2DEC(H73), 65535)-32768)),)</f>
        <v/>
      </c>
      <c r="J73" s="79">
        <f>DEC2HEX(RIGHT(I73,7))</f>
        <v/>
      </c>
      <c r="K73" s="79" t="s">
        <v>3030</v>
      </c>
      <c r="L73" s="10" t="n">
        <v>44194.48561</v>
      </c>
      <c r="M73" s="10" t="n"/>
      <c r="N73" s="0" t="s">
        <v>1443</v>
      </c>
      <c r="O73" s="6" t="s">
        <v>1444</v>
      </c>
      <c r="P73" s="6" t="s">
        <v>1444</v>
      </c>
      <c r="Q73" s="6" t="n"/>
      <c r="R73" s="6" t="s">
        <v>2923</v>
      </c>
      <c r="S73" s="0" t="s">
        <v>3009</v>
      </c>
      <c r="T73" s="63" t="s">
        <v>2925</v>
      </c>
      <c r="U73" s="6" t="s">
        <v>3031</v>
      </c>
      <c r="V73" s="0" t="s">
        <v>2927</v>
      </c>
      <c r="W73" s="0" t="s">
        <v>3163</v>
      </c>
      <c r="X73" s="159" t="s">
        <v>894</v>
      </c>
      <c r="Y73" s="6" t="s">
        <v>1559</v>
      </c>
      <c r="Z73" s="0" t="s">
        <v>3164</v>
      </c>
      <c r="AA73" s="6" t="s">
        <v>2930</v>
      </c>
      <c r="AB73" s="0" t="n"/>
      <c r="AC73" s="0" t="s">
        <v>2937</v>
      </c>
      <c r="AE73" s="0" t="s">
        <v>1444</v>
      </c>
      <c r="AF73" s="0" t="s">
        <v>1444</v>
      </c>
      <c r="AG73" s="0" t="s">
        <v>2932</v>
      </c>
      <c r="AH73" s="0" t="s">
        <v>2927</v>
      </c>
    </row>
    <row r="74">
      <c r="A74" s="4" t="n">
        <v>472</v>
      </c>
      <c r="B74" s="204" t="s">
        <v>2887</v>
      </c>
      <c r="C74" s="6" t="n"/>
      <c r="D74" s="6" t="s">
        <v>3161</v>
      </c>
      <c r="E74" s="0" t="s">
        <v>3117</v>
      </c>
      <c r="F74" s="0" t="s">
        <v>3029</v>
      </c>
      <c r="H74" s="79" t="s">
        <v>3165</v>
      </c>
      <c r="I74" s="0">
        <f>IF(LEFT(RIGHT(H74,4),1)="8",(CONCATENATE("289F0", 168420+BITAND(HEX2DEC(H74), 65535)-32768)),)</f>
        <v/>
      </c>
      <c r="J74" s="79">
        <f>DEC2HEX(RIGHT(I74,7))</f>
        <v/>
      </c>
      <c r="K74" s="79" t="s">
        <v>3030</v>
      </c>
      <c r="L74" s="10" t="n">
        <v>44195</v>
      </c>
      <c r="M74" s="10" t="n"/>
      <c r="N74" s="0" t="s">
        <v>1443</v>
      </c>
      <c r="O74" s="6" t="s">
        <v>1444</v>
      </c>
      <c r="P74" s="6" t="s">
        <v>1444</v>
      </c>
      <c r="Q74" s="6" t="n"/>
      <c r="R74" s="6" t="s">
        <v>2923</v>
      </c>
      <c r="S74" s="0" t="s">
        <v>3009</v>
      </c>
      <c r="T74" s="63" t="s">
        <v>2925</v>
      </c>
      <c r="U74" s="6" t="s">
        <v>3031</v>
      </c>
      <c r="V74" s="0" t="s">
        <v>2927</v>
      </c>
      <c r="W74" s="0" t="s">
        <v>3166</v>
      </c>
      <c r="X74" s="159" t="s">
        <v>895</v>
      </c>
      <c r="Y74" s="6" t="s">
        <v>1558</v>
      </c>
      <c r="Z74" s="0" t="s">
        <v>3167</v>
      </c>
      <c r="AA74" s="6" t="s">
        <v>2930</v>
      </c>
      <c r="AB74" s="0" t="n"/>
      <c r="AC74" s="0" t="s">
        <v>2937</v>
      </c>
      <c r="AE74" s="0" t="s">
        <v>1444</v>
      </c>
      <c r="AF74" s="0" t="s">
        <v>1444</v>
      </c>
      <c r="AG74" s="0" t="s">
        <v>2932</v>
      </c>
      <c r="AH74" s="0" t="s">
        <v>2927</v>
      </c>
    </row>
    <row r="75">
      <c r="A75" s="4" t="n">
        <v>473</v>
      </c>
      <c r="B75" s="204" t="s">
        <v>2887</v>
      </c>
      <c r="C75" s="6" t="n"/>
      <c r="D75" s="6" t="s">
        <v>3161</v>
      </c>
      <c r="E75" s="0" t="s">
        <v>3117</v>
      </c>
      <c r="F75" s="0" t="s">
        <v>3029</v>
      </c>
      <c r="H75" s="79" t="s">
        <v>3168</v>
      </c>
      <c r="I75" s="0">
        <f>IF(LEFT(RIGHT(H75,4),1)="8",(CONCATENATE("289F0", 168420+BITAND(HEX2DEC(H75), 65535)-32768)),)</f>
        <v/>
      </c>
      <c r="J75" s="79">
        <f>DEC2HEX(RIGHT(I75,7))</f>
        <v/>
      </c>
      <c r="K75" s="79" t="s">
        <v>3030</v>
      </c>
      <c r="L75" s="10" t="n">
        <v>44196.49108</v>
      </c>
      <c r="M75" s="10" t="n"/>
      <c r="N75" s="0" t="s">
        <v>1443</v>
      </c>
      <c r="O75" s="6" t="s">
        <v>1444</v>
      </c>
      <c r="P75" s="6" t="s">
        <v>1444</v>
      </c>
      <c r="Q75" s="6" t="n"/>
      <c r="R75" s="6" t="s">
        <v>2923</v>
      </c>
      <c r="S75" s="0" t="s">
        <v>3009</v>
      </c>
      <c r="T75" s="63" t="s">
        <v>2925</v>
      </c>
      <c r="U75" s="6" t="s">
        <v>3031</v>
      </c>
      <c r="V75" s="0" t="s">
        <v>2927</v>
      </c>
      <c r="W75" s="0" t="s">
        <v>3169</v>
      </c>
      <c r="X75" s="159" t="s">
        <v>896</v>
      </c>
      <c r="Y75" s="6" t="s">
        <v>1561</v>
      </c>
      <c r="Z75" s="0" t="s">
        <v>3170</v>
      </c>
      <c r="AA75" s="6" t="s">
        <v>2930</v>
      </c>
      <c r="AB75" s="0" t="n"/>
      <c r="AC75" s="0" t="s">
        <v>2937</v>
      </c>
      <c r="AE75" s="0" t="s">
        <v>1444</v>
      </c>
      <c r="AF75" s="0" t="s">
        <v>1444</v>
      </c>
      <c r="AG75" s="0" t="s">
        <v>2932</v>
      </c>
      <c r="AH75" s="0" t="s">
        <v>2927</v>
      </c>
    </row>
    <row r="76">
      <c r="A76" s="4" t="n">
        <v>474</v>
      </c>
      <c r="B76" s="204" t="s">
        <v>2887</v>
      </c>
      <c r="C76" s="6" t="n"/>
      <c r="D76" s="6" t="s">
        <v>3161</v>
      </c>
      <c r="E76" s="0" t="s">
        <v>3117</v>
      </c>
      <c r="F76" s="0" t="s">
        <v>3029</v>
      </c>
      <c r="H76" s="0" t="s">
        <v>3171</v>
      </c>
      <c r="I76" s="0">
        <f>IF(LEFT(RIGHT(H76,4),1)="8",(CONCATENATE("289F0", 168420+BITAND(HEX2DEC(H76), 65535)-32768)),)</f>
        <v/>
      </c>
      <c r="J76" s="79">
        <f>DEC2HEX(RIGHT(I76,7))</f>
        <v/>
      </c>
      <c r="K76" s="79" t="s">
        <v>3030</v>
      </c>
      <c r="L76" s="75" t="n">
        <v>44204</v>
      </c>
      <c r="M76" s="75" t="n"/>
      <c r="N76" s="0" t="s">
        <v>1443</v>
      </c>
      <c r="O76" s="6" t="s">
        <v>1444</v>
      </c>
      <c r="P76" s="6" t="s">
        <v>1444</v>
      </c>
      <c r="Q76" s="6" t="n"/>
      <c r="R76" s="6" t="s">
        <v>2923</v>
      </c>
      <c r="S76" s="0" t="s">
        <v>3009</v>
      </c>
      <c r="T76" s="63" t="s">
        <v>2925</v>
      </c>
      <c r="U76" s="6" t="s">
        <v>3031</v>
      </c>
      <c r="V76" s="0" t="s">
        <v>2927</v>
      </c>
      <c r="W76" s="0" t="s">
        <v>3172</v>
      </c>
      <c r="X76" s="159" t="s">
        <v>897</v>
      </c>
      <c r="Y76" s="6" t="s">
        <v>1560</v>
      </c>
      <c r="Z76" s="0" t="s">
        <v>3173</v>
      </c>
      <c r="AA76" s="6" t="s">
        <v>2930</v>
      </c>
      <c r="AB76" s="0" t="n"/>
      <c r="AC76" s="0" t="s">
        <v>2937</v>
      </c>
      <c r="AE76" s="0" t="s">
        <v>1444</v>
      </c>
      <c r="AF76" s="0" t="s">
        <v>1444</v>
      </c>
      <c r="AG76" s="0" t="s">
        <v>2932</v>
      </c>
      <c r="AH76" s="0" t="s">
        <v>2927</v>
      </c>
    </row>
    <row r="77">
      <c r="A77" s="4" t="n">
        <v>475</v>
      </c>
      <c r="B77" s="204" t="s">
        <v>2887</v>
      </c>
      <c r="C77" s="6" t="n"/>
      <c r="D77" s="6" t="s">
        <v>3161</v>
      </c>
      <c r="E77" s="0" t="s">
        <v>3117</v>
      </c>
      <c r="F77" s="0" t="s">
        <v>3029</v>
      </c>
      <c r="H77" s="0" t="s">
        <v>3174</v>
      </c>
      <c r="I77" s="0">
        <f>IF(LEFT(RIGHT(H77,4),1)="8",(CONCATENATE("289F0", 168420+BITAND(HEX2DEC(H77), 65535)-32768)),)</f>
        <v/>
      </c>
      <c r="J77" s="79">
        <f>DEC2HEX(RIGHT(I77,7))</f>
        <v/>
      </c>
      <c r="K77" s="79" t="s">
        <v>3030</v>
      </c>
      <c r="L77" s="60" t="n">
        <v>44222</v>
      </c>
      <c r="M77" s="60" t="n"/>
      <c r="N77" s="0" t="s">
        <v>1443</v>
      </c>
      <c r="O77" s="6" t="s">
        <v>1444</v>
      </c>
      <c r="P77" s="6" t="s">
        <v>1444</v>
      </c>
      <c r="Q77" s="6" t="n"/>
      <c r="R77" s="6" t="s">
        <v>2923</v>
      </c>
      <c r="S77" s="0" t="s">
        <v>3009</v>
      </c>
      <c r="T77" s="63" t="s">
        <v>2925</v>
      </c>
      <c r="U77" s="6" t="s">
        <v>3031</v>
      </c>
      <c r="V77" s="0" t="s">
        <v>2927</v>
      </c>
      <c r="W77" s="0" t="s">
        <v>3175</v>
      </c>
      <c r="X77" s="159" t="s">
        <v>872</v>
      </c>
      <c r="Y77" s="6" t="s">
        <v>1563</v>
      </c>
      <c r="Z77" s="0" t="s">
        <v>3176</v>
      </c>
      <c r="AA77" s="6" t="s">
        <v>2930</v>
      </c>
      <c r="AB77" s="0" t="n"/>
      <c r="AC77" s="0" t="s">
        <v>2937</v>
      </c>
      <c r="AE77" s="0" t="s">
        <v>1444</v>
      </c>
      <c r="AF77" s="0" t="s">
        <v>1444</v>
      </c>
      <c r="AG77" s="0" t="s">
        <v>2932</v>
      </c>
      <c r="AH77" s="0" t="s">
        <v>2927</v>
      </c>
    </row>
    <row r="78">
      <c r="B78" s="204" t="n"/>
      <c r="I78" s="0">
        <f>IF(LEFT(RIGHT(H78,4),1)="8",(CONCATENATE("289F0", 168420+BITAND(HEX2DEC(H78), 65535)-32768)),)</f>
        <v/>
      </c>
      <c r="J78" s="79" t="n"/>
      <c r="L78" s="60" t="n"/>
      <c r="M78" s="60" t="n"/>
      <c r="Y78" s="0" t="n"/>
      <c r="Z78" s="0" t="n"/>
      <c r="AA78" s="6" t="n"/>
      <c r="AB78" s="0" t="n"/>
    </row>
    <row r="79">
      <c r="A79" s="7" t="s">
        <v>3177</v>
      </c>
      <c r="B79" s="204" t="n"/>
      <c r="I79" s="0">
        <f>IF(LEFT(RIGHT(H79,4),1)="8",(CONCATENATE("289F0", 168420+BITAND(HEX2DEC(H79), 65535)-32768)),)</f>
        <v/>
      </c>
      <c r="J79" s="79" t="n"/>
      <c r="L79" s="60" t="n"/>
      <c r="M79" s="60" t="n"/>
      <c r="Y79" s="0" t="n"/>
      <c r="Z79" s="0" t="n"/>
      <c r="AA79" s="6" t="n"/>
      <c r="AB79" s="0" t="n"/>
    </row>
    <row r="80">
      <c r="A80" s="4" t="n">
        <v>476</v>
      </c>
      <c r="B80" s="204" t="s">
        <v>2887</v>
      </c>
      <c r="D80" s="0" t="s">
        <v>3178</v>
      </c>
      <c r="E80" s="0" t="s">
        <v>3179</v>
      </c>
      <c r="F80" s="0" t="s">
        <v>3029</v>
      </c>
      <c r="G80" s="0" t="s">
        <v>3180</v>
      </c>
      <c r="H80" s="0" t="n">
        <v>21318010</v>
      </c>
      <c r="I80" s="0">
        <f>IF(LEFT(RIGHT(H80,4),1)="8",(CONCATENATE("289F0", 168420+BITAND(HEX2DEC(H80), 65535)-32768)),)</f>
        <v/>
      </c>
      <c r="J80" s="79">
        <f>DEC2HEX(RIGHT(I80,7))</f>
        <v/>
      </c>
      <c r="K80" s="79" t="s">
        <v>3030</v>
      </c>
      <c r="L80" s="60" t="n">
        <v>44243</v>
      </c>
      <c r="M80" s="60" t="n"/>
      <c r="N80" s="0" t="s">
        <v>1443</v>
      </c>
      <c r="O80" s="6" t="s">
        <v>1444</v>
      </c>
      <c r="P80" s="6" t="s">
        <v>1444</v>
      </c>
      <c r="Q80" s="6" t="s">
        <v>3154</v>
      </c>
      <c r="R80" s="6" t="s">
        <v>2923</v>
      </c>
      <c r="S80" s="101" t="s">
        <v>3181</v>
      </c>
      <c r="T80" s="0" t="s">
        <v>3157</v>
      </c>
      <c r="U80" s="6" t="s">
        <v>3158</v>
      </c>
      <c r="V80" s="0" t="s">
        <v>2927</v>
      </c>
      <c r="W80" s="0" t="s">
        <v>3182</v>
      </c>
      <c r="X80" s="160" t="s">
        <v>948</v>
      </c>
      <c r="Y80" s="6" t="s">
        <v>1564</v>
      </c>
      <c r="Z80" s="0" t="s">
        <v>3183</v>
      </c>
      <c r="AA80" s="6" t="s">
        <v>3184</v>
      </c>
      <c r="AB80" s="0" t="n"/>
      <c r="AC80" s="0" t="s">
        <v>2937</v>
      </c>
      <c r="AD80" s="0" t="s">
        <v>1444</v>
      </c>
      <c r="AE80" s="0" t="s">
        <v>1444</v>
      </c>
      <c r="AF80" s="6" t="s">
        <v>1444</v>
      </c>
      <c r="AG80" s="0" t="s">
        <v>2932</v>
      </c>
      <c r="AH80" s="0" t="s">
        <v>2927</v>
      </c>
    </row>
    <row r="81">
      <c r="A81" s="4" t="n">
        <v>477</v>
      </c>
      <c r="B81" s="204" t="s">
        <v>2887</v>
      </c>
      <c r="D81" s="0" t="s">
        <v>3185</v>
      </c>
      <c r="E81" s="0" t="s">
        <v>3179</v>
      </c>
      <c r="F81" s="0" t="s">
        <v>3029</v>
      </c>
      <c r="H81" s="0" t="n">
        <v>21318011</v>
      </c>
      <c r="I81" s="0">
        <f>IF(LEFT(RIGHT(H81,4),1)="8",(CONCATENATE("289F0", 168420+BITAND(HEX2DEC(H81), 65535)-32768)),)</f>
        <v/>
      </c>
      <c r="J81" s="79">
        <f>DEC2HEX(RIGHT(I81,7))</f>
        <v/>
      </c>
      <c r="K81" s="79" t="s">
        <v>3030</v>
      </c>
      <c r="L81" s="10" t="n">
        <v>44244</v>
      </c>
      <c r="M81" s="10" t="n"/>
      <c r="N81" s="0" t="s">
        <v>1443</v>
      </c>
      <c r="O81" s="6" t="s">
        <v>1444</v>
      </c>
      <c r="P81" s="6" t="s">
        <v>1444</v>
      </c>
      <c r="Q81" s="6" t="n"/>
      <c r="R81" s="6" t="s">
        <v>2923</v>
      </c>
      <c r="S81" s="0" t="s">
        <v>3009</v>
      </c>
      <c r="T81" s="0" t="s">
        <v>3186</v>
      </c>
      <c r="U81" s="6" t="s">
        <v>3187</v>
      </c>
      <c r="V81" s="0" t="s">
        <v>2927</v>
      </c>
      <c r="W81" s="0" t="s">
        <v>3188</v>
      </c>
      <c r="X81" s="160" t="s">
        <v>949</v>
      </c>
      <c r="Y81" s="6" t="s">
        <v>1565</v>
      </c>
      <c r="Z81" s="0" t="s">
        <v>3189</v>
      </c>
      <c r="AA81" s="6" t="s">
        <v>3184</v>
      </c>
      <c r="AB81" s="0" t="n"/>
      <c r="AC81" s="0" t="s">
        <v>2937</v>
      </c>
      <c r="AD81" s="0" t="s">
        <v>1444</v>
      </c>
      <c r="AE81" s="0" t="s">
        <v>1444</v>
      </c>
      <c r="AF81" s="6" t="s">
        <v>1444</v>
      </c>
      <c r="AG81" s="0" t="s">
        <v>2932</v>
      </c>
      <c r="AH81" s="0" t="s">
        <v>2927</v>
      </c>
    </row>
    <row r="82">
      <c r="A82" s="4" t="n">
        <v>478</v>
      </c>
      <c r="B82" s="204" t="s">
        <v>2887</v>
      </c>
      <c r="D82" s="0" t="s">
        <v>3185</v>
      </c>
      <c r="E82" s="0" t="s">
        <v>3179</v>
      </c>
      <c r="F82" s="0" t="s">
        <v>3029</v>
      </c>
      <c r="H82" s="0" t="n">
        <v>21318012</v>
      </c>
      <c r="I82" s="0">
        <f>IF(LEFT(RIGHT(H82,4),1)="8",(CONCATENATE("289F0", 168420+BITAND(HEX2DEC(H82), 65535)-32768)),)</f>
        <v/>
      </c>
      <c r="J82" s="79">
        <f>DEC2HEX(RIGHT(I82,7))</f>
        <v/>
      </c>
      <c r="K82" s="79" t="s">
        <v>3030</v>
      </c>
      <c r="L82" s="10" t="n">
        <v>44245.83966</v>
      </c>
      <c r="M82" s="10" t="n"/>
      <c r="N82" s="0" t="s">
        <v>1443</v>
      </c>
      <c r="O82" s="6" t="s">
        <v>1444</v>
      </c>
      <c r="P82" s="6" t="s">
        <v>1444</v>
      </c>
      <c r="Q82" s="6" t="n"/>
      <c r="R82" s="6" t="s">
        <v>2923</v>
      </c>
      <c r="S82" s="0" t="s">
        <v>3009</v>
      </c>
      <c r="T82" s="0" t="s">
        <v>3186</v>
      </c>
      <c r="U82" s="6" t="s">
        <v>3187</v>
      </c>
      <c r="V82" s="0" t="s">
        <v>2927</v>
      </c>
      <c r="W82" s="0" t="s">
        <v>3190</v>
      </c>
      <c r="X82" s="160" t="s">
        <v>950</v>
      </c>
      <c r="Y82" s="6" t="s">
        <v>1585</v>
      </c>
      <c r="Z82" s="0" t="s">
        <v>3191</v>
      </c>
      <c r="AA82" s="6" t="s">
        <v>3184</v>
      </c>
      <c r="AB82" s="0" t="n"/>
      <c r="AC82" s="0" t="s">
        <v>2937</v>
      </c>
      <c r="AE82" s="0" t="s">
        <v>1444</v>
      </c>
      <c r="AF82" s="6" t="s">
        <v>1444</v>
      </c>
      <c r="AG82" s="0" t="s">
        <v>2932</v>
      </c>
      <c r="AH82" s="0" t="s">
        <v>2927</v>
      </c>
    </row>
    <row r="83">
      <c r="A83" s="4" t="n">
        <v>479</v>
      </c>
      <c r="B83" s="204" t="s">
        <v>2887</v>
      </c>
      <c r="D83" s="0" t="s">
        <v>3185</v>
      </c>
      <c r="E83" s="0" t="s">
        <v>3179</v>
      </c>
      <c r="F83" s="0" t="s">
        <v>3029</v>
      </c>
      <c r="H83" s="0" t="n">
        <v>21318013</v>
      </c>
      <c r="I83" s="0">
        <f>IF(LEFT(RIGHT(H83,4),1)="8",(CONCATENATE("289F0", 168420+BITAND(HEX2DEC(H83), 65535)-32768)),)</f>
        <v/>
      </c>
      <c r="J83" s="79">
        <f>DEC2HEX(RIGHT(I83,7))</f>
        <v/>
      </c>
      <c r="K83" s="79" t="s">
        <v>3030</v>
      </c>
      <c r="L83" s="60" t="n">
        <v>44246</v>
      </c>
      <c r="M83" s="60" t="n"/>
      <c r="N83" s="0" t="s">
        <v>1443</v>
      </c>
      <c r="O83" s="6" t="s">
        <v>1444</v>
      </c>
      <c r="P83" s="6" t="s">
        <v>1444</v>
      </c>
      <c r="Q83" s="6" t="n"/>
      <c r="R83" s="6" t="s">
        <v>2923</v>
      </c>
      <c r="S83" s="0" t="s">
        <v>3009</v>
      </c>
      <c r="T83" s="0" t="s">
        <v>3186</v>
      </c>
      <c r="U83" s="6" t="s">
        <v>3187</v>
      </c>
      <c r="V83" s="0" t="s">
        <v>2927</v>
      </c>
      <c r="W83" s="0" t="s">
        <v>3192</v>
      </c>
      <c r="X83" s="160" t="s">
        <v>951</v>
      </c>
      <c r="Y83" s="6" t="s">
        <v>1584</v>
      </c>
      <c r="Z83" s="0" t="s">
        <v>3193</v>
      </c>
      <c r="AA83" s="6" t="s">
        <v>3184</v>
      </c>
      <c r="AB83" s="0" t="n"/>
      <c r="AC83" s="0" t="s">
        <v>2937</v>
      </c>
      <c r="AE83" s="0" t="s">
        <v>1444</v>
      </c>
      <c r="AF83" s="6" t="s">
        <v>1444</v>
      </c>
      <c r="AG83" s="0" t="s">
        <v>2932</v>
      </c>
      <c r="AH83" s="0" t="s">
        <v>2927</v>
      </c>
      <c r="AI83" s="0" t="s">
        <v>1444</v>
      </c>
    </row>
    <row r="84">
      <c r="A84" s="4" t="n">
        <v>480</v>
      </c>
      <c r="B84" s="204" t="s">
        <v>2887</v>
      </c>
      <c r="D84" s="0" t="s">
        <v>3185</v>
      </c>
      <c r="E84" s="0" t="s">
        <v>3179</v>
      </c>
      <c r="F84" s="0" t="s">
        <v>3029</v>
      </c>
      <c r="H84" s="0" t="n">
        <v>21318014</v>
      </c>
      <c r="I84" s="0">
        <f>IF(LEFT(RIGHT(H84,4),1)="8",(CONCATENATE("289F0", 168420+BITAND(HEX2DEC(H84), 65535)-32768)),)</f>
        <v/>
      </c>
      <c r="J84" s="79">
        <f>DEC2HEX(RIGHT(I84,7))</f>
        <v/>
      </c>
      <c r="K84" s="79" t="s">
        <v>3030</v>
      </c>
      <c r="L84" s="60" t="n">
        <v>44249</v>
      </c>
      <c r="M84" s="60" t="n"/>
      <c r="N84" s="0" t="s">
        <v>1443</v>
      </c>
      <c r="O84" s="6" t="s">
        <v>1444</v>
      </c>
      <c r="P84" s="6" t="s">
        <v>1444</v>
      </c>
      <c r="Q84" s="6" t="n"/>
      <c r="R84" s="6" t="s">
        <v>2923</v>
      </c>
      <c r="S84" s="0" t="s">
        <v>3009</v>
      </c>
      <c r="T84" s="0" t="s">
        <v>3186</v>
      </c>
      <c r="U84" s="6" t="s">
        <v>3187</v>
      </c>
      <c r="V84" s="0" t="s">
        <v>2927</v>
      </c>
      <c r="W84" s="0" t="s">
        <v>3194</v>
      </c>
      <c r="X84" s="160" t="s">
        <v>952</v>
      </c>
      <c r="Y84" s="6" t="s">
        <v>1586</v>
      </c>
      <c r="Z84" s="0" t="s">
        <v>3195</v>
      </c>
      <c r="AA84" s="6" t="s">
        <v>3184</v>
      </c>
      <c r="AB84" s="0" t="n"/>
      <c r="AC84" s="0" t="s">
        <v>2937</v>
      </c>
      <c r="AE84" s="0" t="s">
        <v>1444</v>
      </c>
      <c r="AF84" s="6" t="s">
        <v>1444</v>
      </c>
      <c r="AG84" s="0" t="s">
        <v>2932</v>
      </c>
      <c r="AH84" s="0" t="s">
        <v>2927</v>
      </c>
      <c r="AI84" s="0" t="s">
        <v>1444</v>
      </c>
    </row>
    <row r="85">
      <c r="A85" s="4" t="n">
        <v>481</v>
      </c>
      <c r="B85" s="204" t="s">
        <v>2887</v>
      </c>
      <c r="C85" s="6" t="n"/>
      <c r="D85" s="6" t="s">
        <v>3196</v>
      </c>
      <c r="E85" s="0" t="s">
        <v>3197</v>
      </c>
      <c r="F85" s="0" t="s">
        <v>2920</v>
      </c>
      <c r="G85" s="0" t="n">
        <v>4.1</v>
      </c>
      <c r="H85" s="0" t="s">
        <v>3198</v>
      </c>
      <c r="I85" s="0">
        <f>IF(LEFT(RIGHT(H85,4),1)="8",(CONCATENATE("289F0", 168420+BITAND(HEX2DEC(H85), 65535)-32768)),)</f>
        <v/>
      </c>
      <c r="J85" s="79" t="n"/>
      <c r="K85" s="79" t="s">
        <v>3199</v>
      </c>
      <c r="L85" s="60" t="n">
        <v>44252</v>
      </c>
      <c r="M85" s="60" t="n"/>
      <c r="N85" s="0" t="s">
        <v>1443</v>
      </c>
      <c r="O85" s="6" t="s">
        <v>1444</v>
      </c>
      <c r="P85" s="6" t="s">
        <v>1444</v>
      </c>
      <c r="Q85" s="6" t="n"/>
      <c r="R85" s="6" t="s">
        <v>2923</v>
      </c>
      <c r="S85" s="0" t="s">
        <v>3009</v>
      </c>
      <c r="T85" s="0" t="s">
        <v>3200</v>
      </c>
      <c r="U85" s="6" t="s">
        <v>3201</v>
      </c>
      <c r="V85" s="0" t="s">
        <v>2927</v>
      </c>
      <c r="W85" s="0" t="s">
        <v>3202</v>
      </c>
      <c r="X85" s="160" t="s">
        <v>953</v>
      </c>
      <c r="Y85" s="6" t="s">
        <v>1583</v>
      </c>
      <c r="Z85" s="0" t="s">
        <v>3203</v>
      </c>
      <c r="AA85" s="6" t="s">
        <v>3184</v>
      </c>
      <c r="AB85" s="0" t="n"/>
      <c r="AC85" s="0" t="s">
        <v>2937</v>
      </c>
      <c r="AE85" s="0" t="s">
        <v>1444</v>
      </c>
      <c r="AF85" s="6" t="s">
        <v>1444</v>
      </c>
      <c r="AG85" s="0" t="s">
        <v>2932</v>
      </c>
      <c r="AH85" s="0" t="s">
        <v>2927</v>
      </c>
      <c r="AI85" s="0" t="s">
        <v>1444</v>
      </c>
    </row>
    <row r="86">
      <c r="A86" s="4" t="n">
        <v>482</v>
      </c>
      <c r="B86" s="204" t="s">
        <v>2887</v>
      </c>
      <c r="C86" s="6" t="n"/>
      <c r="D86" s="6" t="s">
        <v>3196</v>
      </c>
      <c r="E86" s="0" t="s">
        <v>3197</v>
      </c>
      <c r="F86" s="0" t="s">
        <v>2920</v>
      </c>
      <c r="G86" s="0" t="n">
        <v>4.1</v>
      </c>
      <c r="H86" s="0" t="n">
        <v>21310029</v>
      </c>
      <c r="I86" s="0">
        <f>IF(LEFT(RIGHT(H86,4),1)="8",(CONCATENATE("289F0", 168420+BITAND(HEX2DEC(H86), 65535)-32768)),)</f>
        <v/>
      </c>
      <c r="J86" s="79" t="n"/>
      <c r="K86" s="79" t="s">
        <v>3199</v>
      </c>
      <c r="L86" s="75" t="n">
        <v>44256</v>
      </c>
      <c r="M86" s="75" t="n"/>
      <c r="N86" s="0" t="s">
        <v>1443</v>
      </c>
      <c r="O86" s="6" t="s">
        <v>1444</v>
      </c>
      <c r="P86" s="6" t="s">
        <v>1444</v>
      </c>
      <c r="Q86" s="6" t="n"/>
      <c r="R86" s="6" t="s">
        <v>2923</v>
      </c>
      <c r="S86" s="0" t="s">
        <v>3009</v>
      </c>
      <c r="T86" s="0" t="s">
        <v>3200</v>
      </c>
      <c r="U86" s="6" t="s">
        <v>3201</v>
      </c>
      <c r="V86" s="0" t="s">
        <v>2927</v>
      </c>
      <c r="W86" s="0" t="s">
        <v>3204</v>
      </c>
      <c r="X86" s="160" t="s">
        <v>954</v>
      </c>
      <c r="Y86" s="6" t="s">
        <v>1580</v>
      </c>
      <c r="Z86" s="0" t="s">
        <v>3205</v>
      </c>
      <c r="AA86" s="6" t="s">
        <v>3184</v>
      </c>
      <c r="AB86" s="0" t="n"/>
      <c r="AC86" s="0" t="s">
        <v>2937</v>
      </c>
      <c r="AE86" s="0" t="s">
        <v>1444</v>
      </c>
      <c r="AF86" s="6" t="s">
        <v>1444</v>
      </c>
      <c r="AG86" s="0" t="s">
        <v>2932</v>
      </c>
      <c r="AH86" s="0" t="s">
        <v>2927</v>
      </c>
      <c r="AI86" s="0" t="s">
        <v>1444</v>
      </c>
    </row>
    <row r="87">
      <c r="A87" s="4" t="n">
        <v>483</v>
      </c>
      <c r="B87" s="204" t="s">
        <v>2887</v>
      </c>
      <c r="D87" s="0" t="s">
        <v>3206</v>
      </c>
      <c r="E87" s="0" t="s">
        <v>3179</v>
      </c>
      <c r="F87" s="0" t="s">
        <v>3029</v>
      </c>
      <c r="H87" s="0" t="n">
        <v>21318017</v>
      </c>
      <c r="I87" s="0">
        <f>IF(LEFT(RIGHT(H87,4),1)="8",(CONCATENATE("289F0", 168420+BITAND(HEX2DEC(H87), 65535)-32768)),)</f>
        <v/>
      </c>
      <c r="J87" s="79">
        <f>DEC2HEX(RIGHT(I87,7))</f>
        <v/>
      </c>
      <c r="K87" s="79" t="s">
        <v>3030</v>
      </c>
      <c r="L87" s="75" t="n">
        <v>44257</v>
      </c>
      <c r="M87" s="75" t="n"/>
      <c r="N87" s="0" t="s">
        <v>1443</v>
      </c>
      <c r="O87" s="6" t="s">
        <v>1444</v>
      </c>
      <c r="P87" s="6" t="s">
        <v>1444</v>
      </c>
      <c r="Q87" s="6" t="n"/>
      <c r="R87" s="6" t="s">
        <v>2923</v>
      </c>
      <c r="S87" s="0" t="s">
        <v>3009</v>
      </c>
      <c r="T87" s="0" t="s">
        <v>3207</v>
      </c>
      <c r="U87" s="6" t="s">
        <v>3187</v>
      </c>
      <c r="V87" s="0" t="s">
        <v>2927</v>
      </c>
      <c r="W87" s="0" t="s">
        <v>3208</v>
      </c>
      <c r="X87" s="160" t="s">
        <v>955</v>
      </c>
      <c r="Y87" s="6" t="s">
        <v>1581</v>
      </c>
      <c r="Z87" s="0" t="s">
        <v>3209</v>
      </c>
      <c r="AA87" s="6" t="s">
        <v>3184</v>
      </c>
      <c r="AB87" s="0" t="n"/>
      <c r="AC87" s="0" t="s">
        <v>2937</v>
      </c>
      <c r="AE87" s="0" t="s">
        <v>1444</v>
      </c>
      <c r="AF87" s="6" t="s">
        <v>1444</v>
      </c>
      <c r="AG87" s="0" t="s">
        <v>2932</v>
      </c>
      <c r="AH87" s="0" t="s">
        <v>2927</v>
      </c>
      <c r="AI87" s="0" t="s">
        <v>1444</v>
      </c>
    </row>
    <row r="88">
      <c r="A88" s="4" t="n">
        <v>484</v>
      </c>
      <c r="B88" s="204" t="s">
        <v>2887</v>
      </c>
      <c r="D88" s="0" t="s">
        <v>3206</v>
      </c>
      <c r="E88" s="0" t="s">
        <v>3179</v>
      </c>
      <c r="F88" s="0" t="s">
        <v>3029</v>
      </c>
      <c r="H88" s="0" t="n">
        <v>21318018</v>
      </c>
      <c r="I88" s="0">
        <f>IF(LEFT(RIGHT(H88,4),1)="8",(CONCATENATE("289F0", 168420+BITAND(HEX2DEC(H88), 65535)-32768)),)</f>
        <v/>
      </c>
      <c r="J88" s="79">
        <f>DEC2HEX(RIGHT(I88,7))</f>
        <v/>
      </c>
      <c r="K88" s="79" t="s">
        <v>3030</v>
      </c>
      <c r="L88" s="75" t="n">
        <v>44258</v>
      </c>
      <c r="M88" s="75" t="n"/>
      <c r="N88" s="0" t="s">
        <v>1443</v>
      </c>
      <c r="O88" s="6" t="s">
        <v>1444</v>
      </c>
      <c r="P88" s="6" t="s">
        <v>1444</v>
      </c>
      <c r="Q88" s="6" t="n"/>
      <c r="R88" s="6" t="s">
        <v>2923</v>
      </c>
      <c r="S88" s="0" t="s">
        <v>3009</v>
      </c>
      <c r="T88" s="0" t="s">
        <v>3207</v>
      </c>
      <c r="U88" s="6" t="s">
        <v>3187</v>
      </c>
      <c r="V88" s="0" t="s">
        <v>2927</v>
      </c>
      <c r="W88" s="0" t="s">
        <v>3210</v>
      </c>
      <c r="X88" s="160" t="s">
        <v>956</v>
      </c>
      <c r="Y88" s="6" t="s">
        <v>1582</v>
      </c>
      <c r="Z88" s="0" t="s">
        <v>3211</v>
      </c>
      <c r="AA88" s="6" t="s">
        <v>3184</v>
      </c>
      <c r="AB88" s="0" t="n"/>
      <c r="AC88" s="0" t="s">
        <v>2937</v>
      </c>
      <c r="AE88" s="0" t="s">
        <v>1444</v>
      </c>
      <c r="AF88" s="6" t="s">
        <v>1444</v>
      </c>
      <c r="AG88" s="0" t="s">
        <v>2932</v>
      </c>
      <c r="AH88" s="0" t="s">
        <v>2927</v>
      </c>
      <c r="AI88" s="0" t="s">
        <v>1444</v>
      </c>
    </row>
    <row r="89">
      <c r="A89" s="4" t="n">
        <v>485</v>
      </c>
      <c r="B89" s="204" t="s">
        <v>2887</v>
      </c>
      <c r="D89" s="0" t="s">
        <v>3206</v>
      </c>
      <c r="E89" s="0" t="s">
        <v>3179</v>
      </c>
      <c r="F89" s="0" t="s">
        <v>3029</v>
      </c>
      <c r="H89" s="0" t="n">
        <v>21318019</v>
      </c>
      <c r="I89" s="0">
        <f>IF(LEFT(RIGHT(H89,4),1)="8",(CONCATENATE("289F0", 168420+BITAND(HEX2DEC(H89), 65535)-32768)),)</f>
        <v/>
      </c>
      <c r="J89" s="79">
        <f>DEC2HEX(RIGHT(I89,7))</f>
        <v/>
      </c>
      <c r="K89" s="79" t="s">
        <v>3030</v>
      </c>
      <c r="L89" s="75" t="n">
        <v>44259</v>
      </c>
      <c r="M89" s="75" t="n"/>
      <c r="N89" s="0" t="s">
        <v>1443</v>
      </c>
      <c r="O89" s="6" t="s">
        <v>1444</v>
      </c>
      <c r="P89" s="6" t="s">
        <v>1444</v>
      </c>
      <c r="Q89" s="6" t="n"/>
      <c r="R89" s="6" t="s">
        <v>2923</v>
      </c>
      <c r="S89" s="0" t="s">
        <v>3009</v>
      </c>
      <c r="T89" s="0" t="s">
        <v>3207</v>
      </c>
      <c r="U89" s="6" t="s">
        <v>3187</v>
      </c>
      <c r="V89" s="0" t="s">
        <v>2927</v>
      </c>
      <c r="W89" s="0" t="s">
        <v>3212</v>
      </c>
      <c r="X89" s="160" t="s">
        <v>957</v>
      </c>
      <c r="Y89" s="6" t="s">
        <v>1587</v>
      </c>
      <c r="Z89" s="0" t="s">
        <v>3213</v>
      </c>
      <c r="AA89" s="6" t="s">
        <v>3184</v>
      </c>
      <c r="AB89" s="0" t="n"/>
      <c r="AC89" s="0" t="s">
        <v>2937</v>
      </c>
      <c r="AE89" s="0" t="s">
        <v>1444</v>
      </c>
      <c r="AF89" s="6" t="s">
        <v>1444</v>
      </c>
      <c r="AG89" s="0" t="s">
        <v>2932</v>
      </c>
      <c r="AH89" s="0" t="s">
        <v>2927</v>
      </c>
      <c r="AI89" s="0" t="s">
        <v>1444</v>
      </c>
    </row>
    <row r="90">
      <c r="A90" s="4" t="n">
        <v>486</v>
      </c>
      <c r="B90" s="204" t="s">
        <v>2887</v>
      </c>
      <c r="D90" s="0" t="s">
        <v>3206</v>
      </c>
      <c r="E90" s="0" t="s">
        <v>3179</v>
      </c>
      <c r="F90" s="0" t="s">
        <v>3029</v>
      </c>
      <c r="H90" s="0" t="n">
        <v>21318015</v>
      </c>
      <c r="I90" s="0">
        <f>IF(LEFT(RIGHT(H90,4),1)="8",(CONCATENATE("289F0", 168420+BITAND(HEX2DEC(H90), 65535)-32768)),)</f>
        <v/>
      </c>
      <c r="J90" s="79">
        <f>DEC2HEX(RIGHT(I90,7))</f>
        <v/>
      </c>
      <c r="K90" s="79" t="s">
        <v>3030</v>
      </c>
      <c r="L90" s="75" t="n">
        <v>44259</v>
      </c>
      <c r="M90" s="75" t="n"/>
      <c r="N90" s="0" t="s">
        <v>1443</v>
      </c>
      <c r="O90" s="6" t="s">
        <v>1444</v>
      </c>
      <c r="P90" s="6" t="s">
        <v>1444</v>
      </c>
      <c r="Q90" s="6" t="n"/>
      <c r="R90" s="6" t="s">
        <v>2923</v>
      </c>
      <c r="S90" s="0" t="s">
        <v>3009</v>
      </c>
      <c r="T90" s="0" t="s">
        <v>3207</v>
      </c>
      <c r="U90" s="6" t="s">
        <v>3187</v>
      </c>
      <c r="V90" s="0" t="s">
        <v>2927</v>
      </c>
      <c r="W90" s="0" t="s">
        <v>3214</v>
      </c>
      <c r="X90" s="160" t="s">
        <v>958</v>
      </c>
      <c r="Y90" s="6" t="s">
        <v>1577</v>
      </c>
      <c r="Z90" s="0" t="s">
        <v>3215</v>
      </c>
      <c r="AA90" s="6" t="s">
        <v>3184</v>
      </c>
      <c r="AB90" s="0" t="n"/>
      <c r="AC90" s="0" t="s">
        <v>2937</v>
      </c>
      <c r="AE90" s="0" t="s">
        <v>1444</v>
      </c>
      <c r="AF90" s="6" t="s">
        <v>1444</v>
      </c>
      <c r="AG90" s="0" t="s">
        <v>2932</v>
      </c>
      <c r="AH90" s="0" t="s">
        <v>2927</v>
      </c>
      <c r="AI90" s="0" t="s">
        <v>1444</v>
      </c>
    </row>
    <row r="91">
      <c r="A91" s="4" t="n">
        <v>487</v>
      </c>
      <c r="B91" s="204" t="s">
        <v>2887</v>
      </c>
      <c r="D91" s="0" t="s">
        <v>3206</v>
      </c>
      <c r="E91" s="0" t="s">
        <v>3216</v>
      </c>
      <c r="F91" s="0" t="s">
        <v>3029</v>
      </c>
      <c r="H91" s="0" t="n">
        <v>21318016</v>
      </c>
      <c r="I91" s="0">
        <f>IF(LEFT(RIGHT(H91,4),1)="8",(CONCATENATE("289F0", 168420+BITAND(HEX2DEC(H91), 65535)-32768)),)</f>
        <v/>
      </c>
      <c r="J91" s="79">
        <f>DEC2HEX(RIGHT(I91,7))</f>
        <v/>
      </c>
      <c r="K91" s="79" t="s">
        <v>3030</v>
      </c>
      <c r="L91" s="75" t="n">
        <v>44260</v>
      </c>
      <c r="M91" s="75" t="n"/>
      <c r="N91" s="0" t="s">
        <v>1443</v>
      </c>
      <c r="O91" s="6" t="s">
        <v>1444</v>
      </c>
      <c r="P91" s="6" t="s">
        <v>1444</v>
      </c>
      <c r="Q91" s="6" t="n"/>
      <c r="R91" s="6" t="s">
        <v>2923</v>
      </c>
      <c r="S91" s="0" t="s">
        <v>3009</v>
      </c>
      <c r="T91" s="0" t="s">
        <v>3207</v>
      </c>
      <c r="U91" s="6" t="s">
        <v>3187</v>
      </c>
      <c r="V91" s="0" t="s">
        <v>2927</v>
      </c>
      <c r="W91" s="0" t="s">
        <v>3217</v>
      </c>
      <c r="X91" s="160" t="s">
        <v>959</v>
      </c>
      <c r="Y91" s="6" t="s">
        <v>1578</v>
      </c>
      <c r="Z91" s="0" t="s">
        <v>3218</v>
      </c>
      <c r="AA91" s="6" t="s">
        <v>3184</v>
      </c>
      <c r="AB91" s="0" t="n"/>
      <c r="AC91" s="0" t="s">
        <v>2937</v>
      </c>
      <c r="AE91" s="0" t="s">
        <v>1444</v>
      </c>
      <c r="AF91" s="6" t="s">
        <v>1444</v>
      </c>
      <c r="AG91" s="0" t="s">
        <v>2932</v>
      </c>
      <c r="AH91" s="0" t="s">
        <v>2927</v>
      </c>
      <c r="AI91" s="0" t="s">
        <v>1444</v>
      </c>
    </row>
    <row r="92">
      <c r="A92" s="4" t="n">
        <v>488</v>
      </c>
      <c r="B92" s="204" t="s">
        <v>2887</v>
      </c>
      <c r="D92" s="0" t="n"/>
      <c r="E92" s="0" t="s">
        <v>3197</v>
      </c>
      <c r="F92" s="0" t="s">
        <v>2920</v>
      </c>
      <c r="G92" s="0" t="n">
        <v>4.1</v>
      </c>
      <c r="H92" s="0" t="s">
        <v>3219</v>
      </c>
      <c r="I92" s="0">
        <f>IF(LEFT(RIGHT(H92,4),1)="8",(CONCATENATE("289F0", 168420+BITAND(HEX2DEC(H92), 65535)-32768)),)</f>
        <v/>
      </c>
      <c r="J92" s="79" t="n"/>
      <c r="K92" s="79" t="s">
        <v>3199</v>
      </c>
      <c r="L92" s="75" t="n">
        <v>44263</v>
      </c>
      <c r="M92" s="75" t="n"/>
      <c r="N92" s="0" t="s">
        <v>1443</v>
      </c>
      <c r="O92" s="6" t="s">
        <v>1444</v>
      </c>
      <c r="P92" s="6" t="s">
        <v>1444</v>
      </c>
      <c r="Q92" s="6" t="n"/>
      <c r="R92" s="6" t="s">
        <v>2923</v>
      </c>
      <c r="S92" s="0" t="s">
        <v>3009</v>
      </c>
      <c r="T92" s="0" t="s">
        <v>3200</v>
      </c>
      <c r="U92" s="6" t="s">
        <v>3201</v>
      </c>
      <c r="V92" s="0" t="s">
        <v>2927</v>
      </c>
      <c r="W92" s="0" t="s">
        <v>3220</v>
      </c>
      <c r="X92" s="160" t="s">
        <v>960</v>
      </c>
      <c r="Y92" s="6" t="s">
        <v>1588</v>
      </c>
      <c r="Z92" s="0" t="s">
        <v>3221</v>
      </c>
      <c r="AA92" s="6" t="s">
        <v>3184</v>
      </c>
      <c r="AB92" s="0" t="n"/>
      <c r="AC92" s="0" t="s">
        <v>2937</v>
      </c>
      <c r="AE92" s="0" t="s">
        <v>1444</v>
      </c>
      <c r="AF92" s="6" t="s">
        <v>1444</v>
      </c>
      <c r="AG92" s="0" t="s">
        <v>2932</v>
      </c>
      <c r="AH92" s="0" t="s">
        <v>2927</v>
      </c>
      <c r="AI92" s="0" t="s">
        <v>1444</v>
      </c>
    </row>
    <row r="93">
      <c r="A93" s="4" t="n">
        <v>489</v>
      </c>
      <c r="B93" s="204" t="s">
        <v>2887</v>
      </c>
      <c r="D93" s="0" t="n"/>
      <c r="E93" s="0" t="s">
        <v>3197</v>
      </c>
      <c r="F93" s="0" t="s">
        <v>2920</v>
      </c>
      <c r="G93" s="0" t="n">
        <v>4.1</v>
      </c>
      <c r="H93" s="0" t="n">
        <v>21310063</v>
      </c>
      <c r="I93" s="0">
        <f>IF(LEFT(RIGHT(H93,4),1)="8",(CONCATENATE("289F0", 168420+BITAND(HEX2DEC(H93), 65535)-32768)),)</f>
        <v/>
      </c>
      <c r="J93" s="79" t="n"/>
      <c r="K93" s="79" t="s">
        <v>3199</v>
      </c>
      <c r="L93" s="75" t="n">
        <v>44263</v>
      </c>
      <c r="M93" s="75" t="n"/>
      <c r="N93" s="0" t="s">
        <v>1443</v>
      </c>
      <c r="O93" s="6" t="s">
        <v>1444</v>
      </c>
      <c r="P93" s="6" t="s">
        <v>1444</v>
      </c>
      <c r="Q93" s="6" t="n"/>
      <c r="R93" s="6" t="s">
        <v>2923</v>
      </c>
      <c r="S93" s="0" t="s">
        <v>3009</v>
      </c>
      <c r="T93" s="0" t="s">
        <v>3200</v>
      </c>
      <c r="U93" s="6" t="s">
        <v>3201</v>
      </c>
      <c r="V93" s="0" t="s">
        <v>2927</v>
      </c>
      <c r="W93" s="0" t="s">
        <v>3222</v>
      </c>
      <c r="X93" s="160" t="s">
        <v>961</v>
      </c>
      <c r="Y93" s="6" t="s">
        <v>1589</v>
      </c>
      <c r="Z93" s="0" t="s">
        <v>3223</v>
      </c>
      <c r="AA93" s="6" t="s">
        <v>3184</v>
      </c>
      <c r="AB93" s="0" t="n"/>
      <c r="AC93" s="0" t="s">
        <v>2937</v>
      </c>
      <c r="AD93" s="0" t="n"/>
      <c r="AE93" s="0" t="s">
        <v>3224</v>
      </c>
      <c r="AF93" s="6" t="s">
        <v>1444</v>
      </c>
      <c r="AG93" s="0" t="s">
        <v>2932</v>
      </c>
      <c r="AH93" s="0" t="s">
        <v>2927</v>
      </c>
      <c r="AI93" s="0" t="s">
        <v>3224</v>
      </c>
      <c r="AS93" s="0" t="n"/>
    </row>
    <row r="94">
      <c r="A94" s="4" t="n">
        <v>490</v>
      </c>
      <c r="B94" s="204" t="s">
        <v>2887</v>
      </c>
      <c r="D94" s="0" t="n"/>
      <c r="E94" s="0" t="s">
        <v>3197</v>
      </c>
      <c r="F94" s="0" t="s">
        <v>2920</v>
      </c>
      <c r="G94" s="0" t="n">
        <v>4.1</v>
      </c>
      <c r="H94" s="0" t="n">
        <v>21310062</v>
      </c>
      <c r="I94" s="0">
        <f>IF(LEFT(RIGHT(H94,4),1)="8",(CONCATENATE("289F0", 168420+BITAND(HEX2DEC(H94), 65535)-32768)),)</f>
        <v/>
      </c>
      <c r="J94" s="79" t="n"/>
      <c r="K94" s="79" t="s">
        <v>3199</v>
      </c>
      <c r="L94" s="75" t="n">
        <v>44264</v>
      </c>
      <c r="M94" s="75" t="n"/>
      <c r="N94" s="0" t="s">
        <v>1443</v>
      </c>
      <c r="O94" s="6" t="s">
        <v>1444</v>
      </c>
      <c r="P94" s="6" t="s">
        <v>1444</v>
      </c>
      <c r="Q94" s="6" t="n"/>
      <c r="R94" s="6" t="s">
        <v>2923</v>
      </c>
      <c r="S94" s="0" t="s">
        <v>3021</v>
      </c>
      <c r="T94" s="0" t="s">
        <v>3200</v>
      </c>
      <c r="U94" s="6" t="s">
        <v>3201</v>
      </c>
      <c r="V94" s="0" t="s">
        <v>2927</v>
      </c>
      <c r="W94" s="0" t="s">
        <v>3225</v>
      </c>
      <c r="X94" s="160" t="s">
        <v>962</v>
      </c>
      <c r="Y94" s="6" t="s">
        <v>1579</v>
      </c>
      <c r="Z94" s="0" t="s">
        <v>3226</v>
      </c>
      <c r="AA94" s="6" t="s">
        <v>3184</v>
      </c>
      <c r="AB94" s="0" t="n"/>
      <c r="AC94" s="0" t="s">
        <v>2937</v>
      </c>
      <c r="AD94" s="0" t="n"/>
      <c r="AE94" s="0" t="s">
        <v>3224</v>
      </c>
      <c r="AF94" s="6" t="s">
        <v>1444</v>
      </c>
      <c r="AG94" s="0" t="s">
        <v>2932</v>
      </c>
      <c r="AH94" s="0" t="s">
        <v>2927</v>
      </c>
      <c r="AI94" s="0" t="s">
        <v>3224</v>
      </c>
    </row>
    <row r="95">
      <c r="A95" s="4" t="n">
        <v>491</v>
      </c>
      <c r="B95" s="204" t="s">
        <v>2887</v>
      </c>
      <c r="D95" s="0" t="s">
        <v>3227</v>
      </c>
      <c r="E95" s="0" t="s">
        <v>3216</v>
      </c>
      <c r="F95" s="0" t="s">
        <v>3029</v>
      </c>
      <c r="H95" s="0" t="s">
        <v>3228</v>
      </c>
      <c r="I95" s="0">
        <f>IF(LEFT(RIGHT(H95,4),1)="8",(CONCATENATE("289F0", 168420+BITAND(HEX2DEC(H95), 65535)-32768)),)</f>
        <v/>
      </c>
      <c r="J95" s="79" t="n"/>
      <c r="K95" s="79" t="s">
        <v>3030</v>
      </c>
      <c r="L95" s="75" t="n">
        <v>44264</v>
      </c>
      <c r="M95" s="75" t="n"/>
      <c r="N95" s="0" t="s">
        <v>1443</v>
      </c>
      <c r="O95" s="6" t="s">
        <v>1444</v>
      </c>
      <c r="P95" s="6" t="s">
        <v>1444</v>
      </c>
      <c r="Q95" s="6" t="n"/>
      <c r="R95" s="6" t="s">
        <v>2923</v>
      </c>
      <c r="S95" s="0" t="s">
        <v>3021</v>
      </c>
      <c r="V95" s="0" t="s">
        <v>2927</v>
      </c>
      <c r="W95" s="0" t="s">
        <v>3229</v>
      </c>
      <c r="X95" s="160" t="s">
        <v>963</v>
      </c>
      <c r="Y95" s="6" t="s">
        <v>1590</v>
      </c>
      <c r="Z95" s="0" t="s">
        <v>3230</v>
      </c>
      <c r="AA95" s="6" t="s">
        <v>3184</v>
      </c>
      <c r="AB95" s="0" t="n"/>
      <c r="AC95" s="0" t="s">
        <v>2937</v>
      </c>
      <c r="AE95" s="0" t="s">
        <v>3224</v>
      </c>
      <c r="AF95" s="6" t="s">
        <v>1444</v>
      </c>
      <c r="AG95" s="0" t="s">
        <v>2932</v>
      </c>
      <c r="AH95" s="0" t="s">
        <v>2927</v>
      </c>
      <c r="AI95" s="0" t="s">
        <v>3224</v>
      </c>
    </row>
    <row r="96">
      <c r="A96" s="4" t="n">
        <v>492</v>
      </c>
      <c r="B96" s="204" t="s">
        <v>2887</v>
      </c>
      <c r="D96" s="0" t="s">
        <v>3231</v>
      </c>
      <c r="E96" s="0" t="n"/>
      <c r="F96" s="0" t="s">
        <v>2920</v>
      </c>
      <c r="H96" s="0" t="s">
        <v>3232</v>
      </c>
      <c r="I96" s="0">
        <f>IF(LEFT(RIGHT(H96,4),1)="8",(CONCATENATE("289F0", 168420+BITAND(HEX2DEC(H96), 65535)-32768)),)</f>
        <v/>
      </c>
      <c r="J96" s="79" t="n"/>
      <c r="K96" s="79" t="s">
        <v>3233</v>
      </c>
      <c r="L96" s="60" t="n">
        <v>44265</v>
      </c>
      <c r="M96" s="60" t="n"/>
      <c r="N96" s="0" t="s">
        <v>1443</v>
      </c>
      <c r="O96" s="6" t="s">
        <v>1444</v>
      </c>
      <c r="P96" s="6" t="s">
        <v>1444</v>
      </c>
      <c r="Q96" s="6" t="n"/>
      <c r="R96" s="6" t="s">
        <v>2923</v>
      </c>
      <c r="S96" s="0" t="s">
        <v>3021</v>
      </c>
      <c r="T96" s="0" t="s">
        <v>3207</v>
      </c>
      <c r="U96" s="0" t="s">
        <v>3201</v>
      </c>
      <c r="V96" s="0" t="s">
        <v>2927</v>
      </c>
      <c r="W96" s="0" t="s">
        <v>3234</v>
      </c>
      <c r="X96" s="160" t="s">
        <v>965</v>
      </c>
      <c r="Y96" s="6" t="s">
        <v>2057</v>
      </c>
      <c r="Z96" s="0" t="s">
        <v>3235</v>
      </c>
      <c r="AA96" s="6" t="s">
        <v>3184</v>
      </c>
      <c r="AB96" s="0" t="n"/>
      <c r="AC96" s="0" t="s">
        <v>2937</v>
      </c>
      <c r="AE96" s="0" t="s">
        <v>1444</v>
      </c>
      <c r="AF96" s="6" t="s">
        <v>1444</v>
      </c>
      <c r="AG96" s="0" t="s">
        <v>2932</v>
      </c>
      <c r="AH96" s="0" t="s">
        <v>2927</v>
      </c>
      <c r="AI96" s="0" t="s">
        <v>3224</v>
      </c>
    </row>
    <row r="97">
      <c r="A97" s="4" t="n">
        <v>493</v>
      </c>
      <c r="B97" s="204" t="s">
        <v>2887</v>
      </c>
      <c r="D97" s="0" t="s">
        <v>3231</v>
      </c>
      <c r="E97" s="0" t="n"/>
      <c r="F97" s="0" t="s">
        <v>2920</v>
      </c>
      <c r="H97" s="0" t="s">
        <v>3236</v>
      </c>
      <c r="I97" s="0">
        <f>IF(LEFT(RIGHT(H97,4),1)="8",(CONCATENATE("289F0", 168420+BITAND(HEX2DEC(H97), 65535)-32768)),)</f>
        <v/>
      </c>
      <c r="J97" s="79" t="n"/>
      <c r="K97" s="79" t="s">
        <v>3233</v>
      </c>
      <c r="L97" s="60" t="n">
        <v>44266</v>
      </c>
      <c r="M97" s="60" t="n"/>
      <c r="N97" s="0" t="s">
        <v>1443</v>
      </c>
      <c r="O97" s="6" t="s">
        <v>1444</v>
      </c>
      <c r="P97" s="6" t="s">
        <v>1444</v>
      </c>
      <c r="Q97" s="6" t="n"/>
      <c r="R97" s="6" t="s">
        <v>2923</v>
      </c>
      <c r="S97" s="0" t="s">
        <v>3021</v>
      </c>
      <c r="T97" s="0" t="s">
        <v>3207</v>
      </c>
      <c r="U97" s="0" t="s">
        <v>3201</v>
      </c>
      <c r="V97" s="0" t="s">
        <v>2927</v>
      </c>
      <c r="W97" s="0" t="s">
        <v>3237</v>
      </c>
      <c r="X97" s="160" t="s">
        <v>964</v>
      </c>
      <c r="Y97" s="6" t="s">
        <v>2079</v>
      </c>
      <c r="Z97" s="0" t="s">
        <v>3238</v>
      </c>
      <c r="AA97" s="6" t="s">
        <v>3184</v>
      </c>
      <c r="AB97" s="0" t="n"/>
      <c r="AC97" s="0" t="s">
        <v>2937</v>
      </c>
      <c r="AE97" s="0" t="s">
        <v>3224</v>
      </c>
      <c r="AF97" s="6" t="s">
        <v>1444</v>
      </c>
      <c r="AG97" s="0" t="s">
        <v>2932</v>
      </c>
      <c r="AH97" s="0" t="s">
        <v>2927</v>
      </c>
      <c r="AI97" s="0" t="s">
        <v>3224</v>
      </c>
    </row>
    <row r="98">
      <c r="A98" s="2" t="n">
        <v>494</v>
      </c>
      <c r="B98" s="204" t="s">
        <v>2884</v>
      </c>
      <c r="D98" s="0" t="s">
        <v>3239</v>
      </c>
      <c r="E98" s="6" t="s">
        <v>3240</v>
      </c>
      <c r="F98" s="0" t="s">
        <v>2920</v>
      </c>
      <c r="H98" s="0" t="s">
        <v>3241</v>
      </c>
      <c r="I98" s="0">
        <f>IF(LEFT(RIGHT(H98,4),1)="8",(CONCATENATE("289F0", 168420+BITAND(HEX2DEC(H98), 65535)-32768)),)</f>
        <v/>
      </c>
      <c r="J98" s="79" t="n"/>
      <c r="K98" s="79" t="s">
        <v>3242</v>
      </c>
      <c r="L98" s="60" t="n">
        <v>44267</v>
      </c>
      <c r="M98" s="60" t="n"/>
      <c r="N98" s="0" t="s">
        <v>1443</v>
      </c>
      <c r="O98" s="6" t="s">
        <v>1444</v>
      </c>
      <c r="P98" s="6" t="s">
        <v>1444</v>
      </c>
      <c r="Q98" s="6" t="n"/>
      <c r="R98" s="6" t="s">
        <v>2923</v>
      </c>
      <c r="S98" s="0" t="s">
        <v>3021</v>
      </c>
      <c r="T98" s="0" t="n"/>
      <c r="V98" s="0" t="s">
        <v>2927</v>
      </c>
      <c r="W98" s="0" t="s">
        <v>3243</v>
      </c>
      <c r="X98" s="160" t="s">
        <v>966</v>
      </c>
      <c r="Y98" s="6" t="s">
        <v>1593</v>
      </c>
      <c r="Z98" s="0" t="s">
        <v>3244</v>
      </c>
      <c r="AA98" s="6" t="s">
        <v>3184</v>
      </c>
      <c r="AB98" s="0" t="n"/>
      <c r="AC98" s="0" t="s">
        <v>2937</v>
      </c>
      <c r="AE98" s="0" t="s">
        <v>3224</v>
      </c>
      <c r="AF98" s="6" t="s">
        <v>1444</v>
      </c>
      <c r="AG98" s="0" t="s">
        <v>2932</v>
      </c>
      <c r="AH98" s="0" t="s">
        <v>2927</v>
      </c>
      <c r="AI98" s="0" t="s">
        <v>3224</v>
      </c>
    </row>
    <row r="99">
      <c r="A99" s="4" t="n">
        <v>495</v>
      </c>
      <c r="B99" s="204" t="s">
        <v>2887</v>
      </c>
      <c r="D99" s="0" t="s">
        <v>3245</v>
      </c>
      <c r="E99" s="0" t="n"/>
      <c r="F99" s="0" t="s">
        <v>2920</v>
      </c>
      <c r="H99" s="0" t="s">
        <v>3246</v>
      </c>
      <c r="I99" s="0">
        <f>IF(LEFT(RIGHT(H99,4),1)="8",(CONCATENATE("289F0", 168420+BITAND(HEX2DEC(H99), 65535)-32768)),)</f>
        <v/>
      </c>
      <c r="J99" s="79" t="n"/>
      <c r="K99" s="79" t="s">
        <v>3247</v>
      </c>
      <c r="L99" s="60" t="n">
        <v>44267</v>
      </c>
      <c r="M99" s="60" t="n"/>
      <c r="N99" s="0" t="s">
        <v>1443</v>
      </c>
      <c r="O99" s="6" t="s">
        <v>1444</v>
      </c>
      <c r="P99" s="6" t="s">
        <v>1444</v>
      </c>
      <c r="Q99" s="6" t="n"/>
      <c r="R99" s="6" t="s">
        <v>2923</v>
      </c>
      <c r="S99" s="0" t="s">
        <v>3021</v>
      </c>
      <c r="T99" s="0" t="s">
        <v>3207</v>
      </c>
      <c r="U99" s="0" t="s">
        <v>3201</v>
      </c>
      <c r="V99" s="0" t="s">
        <v>2927</v>
      </c>
      <c r="W99" s="0" t="s">
        <v>3248</v>
      </c>
      <c r="X99" s="160" t="s">
        <v>967</v>
      </c>
      <c r="Y99" s="6" t="s">
        <v>1596</v>
      </c>
      <c r="Z99" s="0" t="s">
        <v>3249</v>
      </c>
      <c r="AA99" s="6" t="s">
        <v>3184</v>
      </c>
      <c r="AB99" s="0" t="n"/>
      <c r="AC99" s="0" t="s">
        <v>2937</v>
      </c>
      <c r="AE99" s="0" t="s">
        <v>3224</v>
      </c>
      <c r="AF99" s="6" t="s">
        <v>1444</v>
      </c>
      <c r="AG99" s="0" t="s">
        <v>2932</v>
      </c>
      <c r="AH99" s="0" t="s">
        <v>2927</v>
      </c>
      <c r="AI99" s="0" t="s">
        <v>3224</v>
      </c>
    </row>
    <row r="100">
      <c r="A100" s="4" t="n">
        <v>496</v>
      </c>
      <c r="B100" s="204" t="s">
        <v>2887</v>
      </c>
      <c r="C100" s="6" t="n"/>
      <c r="D100" s="6" t="s">
        <v>3250</v>
      </c>
      <c r="E100" s="0" t="s">
        <v>3251</v>
      </c>
      <c r="F100" s="0" t="s">
        <v>2920</v>
      </c>
      <c r="H100" s="0" t="n">
        <v>21310030</v>
      </c>
      <c r="I100" s="0">
        <f>IF(LEFT(RIGHT(H100,4),1)="8",(CONCATENATE("289F0", 168420+BITAND(HEX2DEC(H100), 65535)-32768)),)</f>
        <v/>
      </c>
      <c r="J100" s="79" t="n"/>
      <c r="K100" s="79" t="s">
        <v>3247</v>
      </c>
      <c r="L100" s="60" t="n">
        <v>44270</v>
      </c>
      <c r="M100" s="60" t="n"/>
      <c r="N100" s="0" t="s">
        <v>1443</v>
      </c>
      <c r="O100" s="6" t="s">
        <v>1444</v>
      </c>
      <c r="P100" s="6" t="s">
        <v>1444</v>
      </c>
      <c r="Q100" s="6" t="n"/>
      <c r="R100" s="6" t="s">
        <v>2923</v>
      </c>
      <c r="S100" s="0" t="s">
        <v>3021</v>
      </c>
      <c r="T100" s="0" t="s">
        <v>3207</v>
      </c>
      <c r="U100" s="0" t="s">
        <v>3201</v>
      </c>
      <c r="V100" s="0" t="s">
        <v>2927</v>
      </c>
      <c r="W100" s="0" t="s">
        <v>3252</v>
      </c>
      <c r="X100" s="160" t="s">
        <v>968</v>
      </c>
      <c r="Y100" s="6" t="s">
        <v>1594</v>
      </c>
      <c r="Z100" s="0" t="s">
        <v>3253</v>
      </c>
      <c r="AA100" s="6" t="s">
        <v>3184</v>
      </c>
      <c r="AB100" s="0" t="n"/>
      <c r="AC100" s="0" t="s">
        <v>2937</v>
      </c>
      <c r="AE100" s="0" t="s">
        <v>3224</v>
      </c>
      <c r="AF100" s="6" t="s">
        <v>1444</v>
      </c>
      <c r="AG100" s="0" t="s">
        <v>2932</v>
      </c>
      <c r="AH100" s="0" t="s">
        <v>2927</v>
      </c>
      <c r="AI100" s="0" t="s">
        <v>3224</v>
      </c>
    </row>
    <row r="101">
      <c r="A101" s="4" t="n">
        <v>497</v>
      </c>
      <c r="B101" s="204" t="s">
        <v>2887</v>
      </c>
      <c r="C101" s="0" t="n"/>
      <c r="D101" s="0" t="s">
        <v>3245</v>
      </c>
      <c r="E101" s="0" t="s">
        <v>3254</v>
      </c>
      <c r="F101" s="0" t="s">
        <v>2920</v>
      </c>
      <c r="H101" s="0" t="n">
        <v>21310032</v>
      </c>
      <c r="I101" s="0">
        <f>IF(LEFT(RIGHT(H101,4),1)="8",(CONCATENATE("289F0", 168420+BITAND(HEX2DEC(H101), 65535)-32768)),)</f>
        <v/>
      </c>
      <c r="J101" s="79" t="n"/>
      <c r="K101" s="79" t="s">
        <v>3247</v>
      </c>
      <c r="L101" s="60" t="n">
        <v>44270</v>
      </c>
      <c r="M101" s="60" t="n"/>
      <c r="N101" s="0" t="s">
        <v>1443</v>
      </c>
      <c r="O101" s="6" t="s">
        <v>1444</v>
      </c>
      <c r="P101" s="6" t="s">
        <v>1444</v>
      </c>
      <c r="Q101" s="6" t="n"/>
      <c r="R101" s="6" t="s">
        <v>2923</v>
      </c>
      <c r="S101" s="0" t="s">
        <v>3021</v>
      </c>
      <c r="T101" s="0" t="s">
        <v>3207</v>
      </c>
      <c r="U101" s="0" t="s">
        <v>3201</v>
      </c>
      <c r="V101" s="0" t="s">
        <v>2927</v>
      </c>
      <c r="W101" s="0" t="s">
        <v>3255</v>
      </c>
      <c r="X101" s="160" t="s">
        <v>969</v>
      </c>
      <c r="Y101" s="6" t="s">
        <v>1595</v>
      </c>
      <c r="Z101" s="0" t="s">
        <v>3256</v>
      </c>
      <c r="AA101" s="6" t="s">
        <v>3184</v>
      </c>
      <c r="AB101" s="0" t="n"/>
      <c r="AC101" s="0" t="s">
        <v>2937</v>
      </c>
      <c r="AE101" s="0" t="s">
        <v>3224</v>
      </c>
      <c r="AF101" s="6" t="s">
        <v>1444</v>
      </c>
      <c r="AG101" s="0" t="s">
        <v>2932</v>
      </c>
      <c r="AH101" s="0" t="s">
        <v>2927</v>
      </c>
      <c r="AI101" s="0" t="s">
        <v>3224</v>
      </c>
    </row>
    <row r="102">
      <c r="A102" s="4" t="n">
        <v>498</v>
      </c>
      <c r="B102" s="204" t="s">
        <v>2887</v>
      </c>
      <c r="C102" s="0" t="n"/>
      <c r="D102" s="0" t="s">
        <v>3245</v>
      </c>
      <c r="E102" s="0" t="s">
        <v>3254</v>
      </c>
      <c r="F102" s="0" t="s">
        <v>2920</v>
      </c>
      <c r="H102" s="0" t="n">
        <v>21310041</v>
      </c>
      <c r="I102" s="0">
        <f>IF(LEFT(RIGHT(H102,4),1)="8",(CONCATENATE("289F0", 168420+BITAND(HEX2DEC(H102), 65535)-32768)),)</f>
        <v/>
      </c>
      <c r="J102" s="79" t="n"/>
      <c r="K102" s="79" t="s">
        <v>3247</v>
      </c>
      <c r="L102" s="60" t="n">
        <v>44271</v>
      </c>
      <c r="M102" s="60" t="n"/>
      <c r="N102" s="0" t="s">
        <v>1443</v>
      </c>
      <c r="O102" s="6" t="s">
        <v>1444</v>
      </c>
      <c r="P102" s="6" t="s">
        <v>1444</v>
      </c>
      <c r="Q102" s="6" t="n"/>
      <c r="R102" s="6" t="s">
        <v>2923</v>
      </c>
      <c r="S102" s="0" t="s">
        <v>3021</v>
      </c>
      <c r="T102" s="0" t="s">
        <v>3207</v>
      </c>
      <c r="U102" s="0" t="s">
        <v>3201</v>
      </c>
      <c r="V102" s="0" t="s">
        <v>2927</v>
      </c>
      <c r="W102" s="0" t="s">
        <v>3257</v>
      </c>
      <c r="X102" s="160" t="s">
        <v>970</v>
      </c>
      <c r="Y102" s="6" t="s">
        <v>1606</v>
      </c>
      <c r="Z102" s="0" t="s">
        <v>3258</v>
      </c>
      <c r="AA102" s="6" t="s">
        <v>3184</v>
      </c>
      <c r="AB102" s="0" t="n"/>
      <c r="AC102" s="0" t="s">
        <v>2937</v>
      </c>
      <c r="AE102" s="0" t="s">
        <v>3224</v>
      </c>
      <c r="AF102" s="6" t="s">
        <v>1444</v>
      </c>
      <c r="AG102" s="0" t="s">
        <v>2932</v>
      </c>
      <c r="AH102" s="0" t="s">
        <v>2927</v>
      </c>
      <c r="AI102" s="0" t="s">
        <v>3224</v>
      </c>
    </row>
    <row r="103">
      <c r="A103" s="4" t="n">
        <v>499</v>
      </c>
      <c r="B103" s="204" t="s">
        <v>2887</v>
      </c>
      <c r="C103" s="0" t="n"/>
      <c r="D103" s="0" t="s">
        <v>3245</v>
      </c>
      <c r="E103" s="0" t="s">
        <v>3254</v>
      </c>
      <c r="F103" s="0" t="s">
        <v>2920</v>
      </c>
      <c r="H103" s="0" t="n">
        <v>21310042</v>
      </c>
      <c r="I103" s="0">
        <f>IF(LEFT(RIGHT(H103,4),1)="8",(CONCATENATE("289F0", 168420+BITAND(HEX2DEC(H103), 65535)-32768)),)</f>
        <v/>
      </c>
      <c r="J103" s="79" t="n"/>
      <c r="K103" s="79" t="s">
        <v>3247</v>
      </c>
      <c r="L103" s="60" t="n">
        <v>44272</v>
      </c>
      <c r="M103" s="60" t="n"/>
      <c r="N103" s="0" t="s">
        <v>1443</v>
      </c>
      <c r="O103" s="6" t="s">
        <v>1444</v>
      </c>
      <c r="P103" s="6" t="s">
        <v>1444</v>
      </c>
      <c r="Q103" s="6" t="n"/>
      <c r="R103" s="6" t="s">
        <v>2923</v>
      </c>
      <c r="S103" s="0" t="s">
        <v>3021</v>
      </c>
      <c r="T103" s="0" t="s">
        <v>3207</v>
      </c>
      <c r="U103" s="0" t="s">
        <v>3201</v>
      </c>
      <c r="V103" s="0" t="s">
        <v>2927</v>
      </c>
      <c r="W103" s="0" t="s">
        <v>3259</v>
      </c>
      <c r="X103" s="160" t="s">
        <v>971</v>
      </c>
      <c r="Y103" s="6" t="s">
        <v>1607</v>
      </c>
      <c r="Z103" s="0" t="s">
        <v>3260</v>
      </c>
      <c r="AA103" s="6" t="s">
        <v>3184</v>
      </c>
      <c r="AB103" s="0" t="n"/>
      <c r="AC103" s="0" t="s">
        <v>2937</v>
      </c>
      <c r="AE103" s="0" t="s">
        <v>3224</v>
      </c>
      <c r="AF103" s="6" t="s">
        <v>1444</v>
      </c>
      <c r="AG103" s="0" t="s">
        <v>2932</v>
      </c>
      <c r="AH103" s="0" t="s">
        <v>2927</v>
      </c>
      <c r="AI103" s="0" t="s">
        <v>3224</v>
      </c>
    </row>
    <row r="104">
      <c r="A104" s="4" t="n">
        <v>4100</v>
      </c>
      <c r="B104" s="204" t="s">
        <v>2887</v>
      </c>
      <c r="C104" s="0" t="n"/>
      <c r="D104" s="0" t="s">
        <v>3245</v>
      </c>
      <c r="E104" s="0" t="s">
        <v>3254</v>
      </c>
      <c r="F104" s="0" t="s">
        <v>2920</v>
      </c>
      <c r="H104" s="0" t="n">
        <v>21310043</v>
      </c>
      <c r="I104" s="0">
        <f>IF(LEFT(RIGHT(H104,4),1)="8",(CONCATENATE("289F0", 168420+BITAND(HEX2DEC(H104), 65535)-32768)),)</f>
        <v/>
      </c>
      <c r="J104" s="79" t="n"/>
      <c r="K104" s="79" t="s">
        <v>3247</v>
      </c>
      <c r="L104" s="60" t="n">
        <v>44272</v>
      </c>
      <c r="M104" s="60" t="n"/>
      <c r="N104" s="0" t="s">
        <v>1443</v>
      </c>
      <c r="O104" s="6" t="s">
        <v>1444</v>
      </c>
      <c r="P104" s="6" t="s">
        <v>1444</v>
      </c>
      <c r="Q104" s="6" t="n"/>
      <c r="R104" s="6" t="s">
        <v>2923</v>
      </c>
      <c r="S104" s="0" t="s">
        <v>3021</v>
      </c>
      <c r="T104" s="0" t="s">
        <v>3207</v>
      </c>
      <c r="U104" s="0" t="s">
        <v>3201</v>
      </c>
      <c r="V104" s="0" t="s">
        <v>2927</v>
      </c>
      <c r="W104" s="0" t="s">
        <v>3261</v>
      </c>
      <c r="X104" s="160" t="s">
        <v>972</v>
      </c>
      <c r="Y104" s="6" t="s">
        <v>1605</v>
      </c>
      <c r="Z104" s="0" t="s">
        <v>3262</v>
      </c>
      <c r="AA104" s="6" t="s">
        <v>3184</v>
      </c>
      <c r="AB104" s="0" t="n"/>
      <c r="AC104" s="0" t="s">
        <v>2937</v>
      </c>
      <c r="AE104" s="0" t="s">
        <v>3224</v>
      </c>
      <c r="AF104" s="6" t="s">
        <v>1444</v>
      </c>
      <c r="AG104" s="0" t="s">
        <v>2932</v>
      </c>
      <c r="AH104" s="0" t="s">
        <v>2927</v>
      </c>
      <c r="AI104" s="0" t="s">
        <v>3224</v>
      </c>
    </row>
    <row r="105">
      <c r="A105" s="4" t="n">
        <v>4101</v>
      </c>
      <c r="B105" s="204" t="s">
        <v>2887</v>
      </c>
      <c r="C105" s="0" t="n"/>
      <c r="D105" s="0" t="s">
        <v>3245</v>
      </c>
      <c r="E105" s="0" t="s">
        <v>3254</v>
      </c>
      <c r="F105" s="0" t="s">
        <v>2920</v>
      </c>
      <c r="H105" s="0" t="n">
        <v>21310044</v>
      </c>
      <c r="I105" s="0">
        <f>IF(LEFT(RIGHT(H105,4),1)="8",(CONCATENATE("289F0", 168420+BITAND(HEX2DEC(H105), 65535)-32768)),)</f>
        <v/>
      </c>
      <c r="J105" s="79" t="n"/>
      <c r="K105" s="79" t="s">
        <v>3247</v>
      </c>
      <c r="L105" s="60" t="n">
        <v>44277</v>
      </c>
      <c r="M105" s="60" t="n"/>
      <c r="N105" s="0" t="s">
        <v>1443</v>
      </c>
      <c r="O105" s="6" t="s">
        <v>1444</v>
      </c>
      <c r="P105" s="6" t="s">
        <v>1444</v>
      </c>
      <c r="Q105" s="6" t="n"/>
      <c r="R105" s="6" t="s">
        <v>2923</v>
      </c>
      <c r="S105" s="0" t="s">
        <v>3021</v>
      </c>
      <c r="T105" s="0" t="s">
        <v>3207</v>
      </c>
      <c r="U105" s="0" t="s">
        <v>3201</v>
      </c>
      <c r="V105" s="0" t="s">
        <v>2927</v>
      </c>
      <c r="W105" s="0" t="s">
        <v>3263</v>
      </c>
      <c r="X105" s="160" t="s">
        <v>974</v>
      </c>
      <c r="Y105" s="6" t="s">
        <v>1604</v>
      </c>
      <c r="Z105" s="0" t="s">
        <v>3264</v>
      </c>
      <c r="AA105" s="6" t="s">
        <v>3184</v>
      </c>
      <c r="AB105" s="0" t="n"/>
      <c r="AC105" s="0" t="s">
        <v>2937</v>
      </c>
      <c r="AE105" s="0" t="s">
        <v>3224</v>
      </c>
      <c r="AF105" s="6" t="s">
        <v>1444</v>
      </c>
      <c r="AG105" s="0" t="s">
        <v>2932</v>
      </c>
      <c r="AH105" s="0" t="s">
        <v>2927</v>
      </c>
      <c r="AI105" s="0" t="s">
        <v>3224</v>
      </c>
    </row>
    <row r="106">
      <c r="A106" s="4" t="n">
        <v>4102</v>
      </c>
      <c r="B106" s="204" t="s">
        <v>2887</v>
      </c>
      <c r="C106" s="0" t="n"/>
      <c r="D106" s="0" t="s">
        <v>3245</v>
      </c>
      <c r="E106" s="0" t="s">
        <v>3254</v>
      </c>
      <c r="F106" s="0" t="s">
        <v>2920</v>
      </c>
      <c r="H106" s="0" t="n">
        <v>21310045</v>
      </c>
      <c r="I106" s="0">
        <f>IF(LEFT(RIGHT(H106,4),1)="8",(CONCATENATE("289F0", 168420+BITAND(HEX2DEC(H106), 65535)-32768)),)</f>
        <v/>
      </c>
      <c r="J106" s="79" t="n"/>
      <c r="K106" s="79" t="s">
        <v>3247</v>
      </c>
      <c r="L106" s="60" t="n">
        <v>44277</v>
      </c>
      <c r="M106" s="60" t="n"/>
      <c r="N106" s="0" t="s">
        <v>1443</v>
      </c>
      <c r="O106" s="6" t="s">
        <v>1444</v>
      </c>
      <c r="P106" s="6" t="s">
        <v>1444</v>
      </c>
      <c r="Q106" s="6" t="n"/>
      <c r="R106" s="6" t="s">
        <v>2923</v>
      </c>
      <c r="S106" s="0" t="s">
        <v>3021</v>
      </c>
      <c r="T106" s="0" t="s">
        <v>3207</v>
      </c>
      <c r="U106" s="0" t="s">
        <v>3201</v>
      </c>
      <c r="V106" s="0" t="s">
        <v>2927</v>
      </c>
      <c r="W106" s="0" t="s">
        <v>3265</v>
      </c>
      <c r="X106" s="160" t="s">
        <v>975</v>
      </c>
      <c r="Y106" s="6" t="s">
        <v>1601</v>
      </c>
      <c r="Z106" s="0" t="s">
        <v>3266</v>
      </c>
      <c r="AA106" s="6" t="s">
        <v>3184</v>
      </c>
      <c r="AB106" s="0" t="n"/>
      <c r="AC106" s="0" t="s">
        <v>2937</v>
      </c>
      <c r="AE106" s="0" t="s">
        <v>3224</v>
      </c>
      <c r="AF106" s="6" t="s">
        <v>1444</v>
      </c>
      <c r="AG106" s="0" t="s">
        <v>2932</v>
      </c>
      <c r="AH106" s="0" t="s">
        <v>2927</v>
      </c>
      <c r="AI106" s="0" t="s">
        <v>3224</v>
      </c>
    </row>
    <row r="107">
      <c r="A107" s="4" t="n">
        <v>4103</v>
      </c>
      <c r="B107" s="204" t="s">
        <v>2887</v>
      </c>
      <c r="C107" s="0" t="n"/>
      <c r="D107" s="0" t="s">
        <v>3245</v>
      </c>
      <c r="E107" s="0" t="s">
        <v>3254</v>
      </c>
      <c r="F107" s="0" t="s">
        <v>2920</v>
      </c>
      <c r="H107" s="0" t="n">
        <v>21310046</v>
      </c>
      <c r="I107" s="0">
        <f>IF(LEFT(RIGHT(H107,4),1)="8",(CONCATENATE("289F0", 168420+BITAND(HEX2DEC(H107), 65535)-32768)),)</f>
        <v/>
      </c>
      <c r="J107" s="79" t="n"/>
      <c r="K107" s="79" t="s">
        <v>3247</v>
      </c>
      <c r="L107" s="60" t="n">
        <v>44278</v>
      </c>
      <c r="M107" s="60" t="n"/>
      <c r="N107" s="0" t="s">
        <v>1443</v>
      </c>
      <c r="O107" s="6" t="s">
        <v>1444</v>
      </c>
      <c r="P107" s="6" t="s">
        <v>1444</v>
      </c>
      <c r="Q107" s="6" t="n"/>
      <c r="R107" s="6" t="s">
        <v>2923</v>
      </c>
      <c r="S107" s="0" t="s">
        <v>3021</v>
      </c>
      <c r="T107" s="0" t="s">
        <v>3207</v>
      </c>
      <c r="U107" s="0" t="s">
        <v>3201</v>
      </c>
      <c r="V107" s="0" t="s">
        <v>2927</v>
      </c>
      <c r="W107" s="0" t="s">
        <v>3267</v>
      </c>
      <c r="X107" s="160" t="s">
        <v>976</v>
      </c>
      <c r="Y107" s="6" t="s">
        <v>1603</v>
      </c>
      <c r="Z107" s="0" t="s">
        <v>3268</v>
      </c>
      <c r="AA107" s="6" t="s">
        <v>3184</v>
      </c>
      <c r="AB107" s="0" t="n"/>
      <c r="AC107" s="0" t="s">
        <v>2937</v>
      </c>
      <c r="AE107" s="0" t="s">
        <v>3224</v>
      </c>
      <c r="AF107" s="6" t="s">
        <v>1444</v>
      </c>
      <c r="AG107" s="0" t="s">
        <v>2932</v>
      </c>
      <c r="AH107" s="0" t="s">
        <v>2927</v>
      </c>
      <c r="AI107" s="0" t="s">
        <v>3224</v>
      </c>
    </row>
    <row r="108">
      <c r="A108" s="4" t="n">
        <v>4104</v>
      </c>
      <c r="B108" s="204" t="s">
        <v>2887</v>
      </c>
      <c r="D108" s="0" t="s">
        <v>3269</v>
      </c>
      <c r="E108" s="0" t="s">
        <v>3254</v>
      </c>
      <c r="F108" s="0" t="s">
        <v>2920</v>
      </c>
      <c r="H108" s="0" t="n">
        <v>21310047</v>
      </c>
      <c r="I108" s="0">
        <f>IF(LEFT(RIGHT(H108,4),1)="8",(CONCATENATE("289F0", 168420+BITAND(HEX2DEC(H108), 65535)-32768)),)</f>
        <v/>
      </c>
      <c r="J108" s="79" t="n"/>
      <c r="K108" s="79" t="s">
        <v>3270</v>
      </c>
      <c r="L108" s="60" t="n">
        <v>44278</v>
      </c>
      <c r="M108" s="60" t="n"/>
      <c r="N108" s="0" t="s">
        <v>1443</v>
      </c>
      <c r="O108" s="6" t="s">
        <v>1444</v>
      </c>
      <c r="P108" s="6" t="s">
        <v>1444</v>
      </c>
      <c r="R108" s="6" t="s">
        <v>2923</v>
      </c>
      <c r="S108" s="0" t="s">
        <v>3021</v>
      </c>
      <c r="T108" s="0" t="s">
        <v>3271</v>
      </c>
      <c r="U108" s="0" t="s">
        <v>3201</v>
      </c>
      <c r="V108" s="0" t="s">
        <v>2927</v>
      </c>
      <c r="W108" s="0" t="s">
        <v>3272</v>
      </c>
      <c r="X108" s="160" t="s">
        <v>977</v>
      </c>
      <c r="Y108" s="6" t="s">
        <v>1599</v>
      </c>
      <c r="Z108" s="0" t="s">
        <v>3273</v>
      </c>
      <c r="AA108" s="6" t="s">
        <v>3184</v>
      </c>
      <c r="AB108" s="0" t="n"/>
      <c r="AC108" s="0" t="s">
        <v>2937</v>
      </c>
      <c r="AE108" s="0" t="s">
        <v>3224</v>
      </c>
      <c r="AF108" s="6" t="s">
        <v>1444</v>
      </c>
      <c r="AG108" s="0" t="s">
        <v>2932</v>
      </c>
      <c r="AH108" s="0" t="s">
        <v>2927</v>
      </c>
      <c r="AI108" s="0" t="s">
        <v>3224</v>
      </c>
    </row>
    <row r="109">
      <c r="A109" s="4" t="n">
        <v>4105</v>
      </c>
      <c r="B109" s="204" t="s">
        <v>2887</v>
      </c>
      <c r="D109" s="0" t="s">
        <v>3269</v>
      </c>
      <c r="E109" s="0" t="s">
        <v>3254</v>
      </c>
      <c r="F109" s="0" t="s">
        <v>2920</v>
      </c>
      <c r="H109" s="0" t="n">
        <v>21310048</v>
      </c>
      <c r="I109" s="0">
        <f>IF(LEFT(RIGHT(H109,4),1)="8",(CONCATENATE("289F0", 168420+BITAND(HEX2DEC(H109), 65535)-32768)),)</f>
        <v/>
      </c>
      <c r="J109" s="79" t="n"/>
      <c r="K109" s="79" t="s">
        <v>3270</v>
      </c>
      <c r="L109" s="60" t="n">
        <v>44279</v>
      </c>
      <c r="M109" s="60" t="n"/>
      <c r="N109" s="0" t="s">
        <v>1443</v>
      </c>
      <c r="O109" s="6" t="s">
        <v>1444</v>
      </c>
      <c r="P109" s="6" t="s">
        <v>1444</v>
      </c>
      <c r="Q109" s="6" t="n"/>
      <c r="R109" s="6" t="s">
        <v>2923</v>
      </c>
      <c r="S109" s="0" t="s">
        <v>3021</v>
      </c>
      <c r="T109" s="0" t="s">
        <v>3271</v>
      </c>
      <c r="U109" s="0" t="s">
        <v>3201</v>
      </c>
      <c r="V109" s="0" t="s">
        <v>2927</v>
      </c>
      <c r="W109" s="0" t="s">
        <v>3274</v>
      </c>
      <c r="X109" s="160" t="s">
        <v>978</v>
      </c>
      <c r="Y109" s="6" t="s">
        <v>1597</v>
      </c>
      <c r="Z109" s="0" t="s">
        <v>3275</v>
      </c>
      <c r="AA109" s="6" t="s">
        <v>3184</v>
      </c>
      <c r="AB109" s="0" t="n"/>
      <c r="AC109" s="0" t="s">
        <v>2937</v>
      </c>
      <c r="AE109" s="0" t="s">
        <v>3224</v>
      </c>
      <c r="AF109" s="6" t="s">
        <v>1444</v>
      </c>
      <c r="AG109" s="0" t="s">
        <v>2932</v>
      </c>
      <c r="AH109" s="0" t="s">
        <v>2927</v>
      </c>
      <c r="AI109" s="0" t="s">
        <v>3224</v>
      </c>
    </row>
    <row r="110">
      <c r="A110" s="4" t="n">
        <v>4106</v>
      </c>
      <c r="B110" s="204" t="s">
        <v>2887</v>
      </c>
      <c r="D110" s="0" t="s">
        <v>3227</v>
      </c>
      <c r="E110" s="0" t="s">
        <v>3216</v>
      </c>
      <c r="F110" s="0" t="s">
        <v>3029</v>
      </c>
      <c r="H110" s="0" t="s">
        <v>3276</v>
      </c>
      <c r="I110" s="0">
        <f>IF(LEFT(RIGHT(H110,4),1)="8",(CONCATENATE("289F0", 168420+BITAND(HEX2DEC(H110), 65535)-32768)),)</f>
        <v/>
      </c>
      <c r="J110" s="79" t="n"/>
      <c r="K110" s="79" t="s">
        <v>3030</v>
      </c>
      <c r="L110" s="60" t="n">
        <v>44279</v>
      </c>
      <c r="M110" s="60" t="n"/>
      <c r="N110" s="0" t="s">
        <v>1443</v>
      </c>
      <c r="O110" s="6" t="s">
        <v>1444</v>
      </c>
      <c r="P110" s="6" t="s">
        <v>1444</v>
      </c>
      <c r="Q110" s="6" t="n"/>
      <c r="R110" s="6" t="s">
        <v>2923</v>
      </c>
      <c r="S110" s="0" t="s">
        <v>3021</v>
      </c>
      <c r="V110" s="0" t="s">
        <v>2927</v>
      </c>
      <c r="W110" s="0" t="s">
        <v>3277</v>
      </c>
      <c r="X110" s="160" t="s">
        <v>979</v>
      </c>
      <c r="Y110" s="6" t="s">
        <v>1598</v>
      </c>
      <c r="Z110" s="0" t="s">
        <v>3278</v>
      </c>
      <c r="AA110" s="6" t="s">
        <v>3184</v>
      </c>
      <c r="AB110" s="0" t="n"/>
      <c r="AC110" s="0" t="s">
        <v>2937</v>
      </c>
      <c r="AE110" s="0" t="s">
        <v>3224</v>
      </c>
      <c r="AF110" s="6" t="s">
        <v>1444</v>
      </c>
      <c r="AG110" s="0" t="s">
        <v>2932</v>
      </c>
      <c r="AH110" s="0" t="s">
        <v>2927</v>
      </c>
      <c r="AI110" s="0" t="s">
        <v>3224</v>
      </c>
    </row>
    <row r="111">
      <c r="A111" s="4" t="n">
        <v>4107</v>
      </c>
      <c r="B111" s="204" t="s">
        <v>2887</v>
      </c>
      <c r="D111" s="0" t="s">
        <v>3269</v>
      </c>
      <c r="E111" s="0" t="s">
        <v>3254</v>
      </c>
      <c r="F111" s="0" t="s">
        <v>2920</v>
      </c>
      <c r="H111" s="0" t="s">
        <v>3279</v>
      </c>
      <c r="I111" s="0">
        <f>IF(LEFT(RIGHT(H111,4),1)="8",(CONCATENATE("289F0", 168420+BITAND(HEX2DEC(H111), 65535)-32768)),)</f>
        <v/>
      </c>
      <c r="J111" s="79" t="n"/>
      <c r="K111" s="79" t="s">
        <v>3270</v>
      </c>
      <c r="L111" s="60" t="n">
        <v>44280</v>
      </c>
      <c r="M111" s="60" t="n"/>
      <c r="N111" s="0" t="s">
        <v>1443</v>
      </c>
      <c r="O111" s="6" t="s">
        <v>1444</v>
      </c>
      <c r="P111" s="6" t="s">
        <v>1444</v>
      </c>
      <c r="R111" s="6" t="s">
        <v>2923</v>
      </c>
      <c r="S111" s="0" t="s">
        <v>3021</v>
      </c>
      <c r="T111" s="0" t="s">
        <v>3271</v>
      </c>
      <c r="U111" s="0" t="s">
        <v>3201</v>
      </c>
      <c r="V111" s="0" t="s">
        <v>2927</v>
      </c>
      <c r="W111" s="0" t="s">
        <v>3280</v>
      </c>
      <c r="X111" s="160" t="s">
        <v>980</v>
      </c>
      <c r="Y111" s="6" t="s">
        <v>1600</v>
      </c>
      <c r="Z111" s="0" t="s">
        <v>3281</v>
      </c>
      <c r="AA111" s="6" t="s">
        <v>3184</v>
      </c>
      <c r="AB111" s="0" t="n"/>
      <c r="AC111" s="0" t="s">
        <v>2937</v>
      </c>
      <c r="AE111" s="0" t="s">
        <v>3224</v>
      </c>
      <c r="AF111" s="6" t="s">
        <v>1444</v>
      </c>
      <c r="AG111" s="0" t="s">
        <v>2932</v>
      </c>
      <c r="AH111" s="0" t="s">
        <v>2927</v>
      </c>
      <c r="AI111" s="0" t="s">
        <v>3224</v>
      </c>
    </row>
    <row r="112">
      <c r="A112" s="4" t="n">
        <v>4108</v>
      </c>
      <c r="B112" s="204" t="s">
        <v>2887</v>
      </c>
      <c r="E112" s="0" t="s">
        <v>3197</v>
      </c>
      <c r="F112" s="0" t="s">
        <v>2920</v>
      </c>
      <c r="G112" s="0" t="n">
        <v>4.1</v>
      </c>
      <c r="H112" s="0" t="n">
        <v>21310064</v>
      </c>
      <c r="I112" s="0">
        <f>IF(LEFT(RIGHT(H112,4),1)="8",(CONCATENATE("289F0", 168420+BITAND(HEX2DEC(H112), 65535)-32768)),)</f>
        <v/>
      </c>
      <c r="J112" s="79" t="n"/>
      <c r="K112" s="79" t="s">
        <v>3199</v>
      </c>
      <c r="L112" s="60" t="n">
        <v>44281</v>
      </c>
      <c r="M112" s="60" t="n"/>
      <c r="N112" s="0" t="s">
        <v>1443</v>
      </c>
      <c r="O112" s="6" t="s">
        <v>1444</v>
      </c>
      <c r="P112" s="6" t="s">
        <v>1444</v>
      </c>
      <c r="Q112" s="6" t="n"/>
      <c r="R112" s="6" t="s">
        <v>2923</v>
      </c>
      <c r="S112" s="0" t="s">
        <v>3021</v>
      </c>
      <c r="T112" s="0" t="s">
        <v>3200</v>
      </c>
      <c r="U112" s="6" t="s">
        <v>3201</v>
      </c>
      <c r="V112" s="0" t="s">
        <v>2927</v>
      </c>
      <c r="W112" s="0" t="s">
        <v>3282</v>
      </c>
      <c r="X112" s="160" t="s">
        <v>981</v>
      </c>
      <c r="Y112" s="6" t="s">
        <v>1566</v>
      </c>
      <c r="Z112" s="0" t="s">
        <v>3283</v>
      </c>
      <c r="AA112" s="6" t="s">
        <v>3184</v>
      </c>
      <c r="AB112" s="0" t="n"/>
      <c r="AC112" s="0" t="s">
        <v>2937</v>
      </c>
      <c r="AE112" s="0" t="s">
        <v>3224</v>
      </c>
      <c r="AF112" s="6" t="s">
        <v>1444</v>
      </c>
      <c r="AG112" s="0" t="s">
        <v>2932</v>
      </c>
      <c r="AH112" s="0" t="s">
        <v>2927</v>
      </c>
      <c r="AI112" s="0" t="s">
        <v>3224</v>
      </c>
    </row>
    <row r="113">
      <c r="A113" s="4" t="n">
        <v>4109</v>
      </c>
      <c r="B113" s="204" t="s">
        <v>2887</v>
      </c>
      <c r="E113" s="0" t="s">
        <v>3197</v>
      </c>
      <c r="F113" s="0" t="s">
        <v>2920</v>
      </c>
      <c r="G113" s="0" t="n">
        <v>4.1</v>
      </c>
      <c r="H113" s="0" t="n">
        <v>21310065</v>
      </c>
      <c r="I113" s="0">
        <f>IF(LEFT(RIGHT(H113,4),1)="8",(CONCATENATE("289F0", 168420+BITAND(HEX2DEC(H113), 65535)-32768)),)</f>
        <v/>
      </c>
      <c r="J113" s="79" t="n"/>
      <c r="K113" s="79" t="s">
        <v>3199</v>
      </c>
      <c r="L113" s="10" t="n">
        <v>44284</v>
      </c>
      <c r="M113" s="10" t="n"/>
      <c r="N113" s="0" t="s">
        <v>1443</v>
      </c>
      <c r="O113" s="6" t="s">
        <v>1444</v>
      </c>
      <c r="P113" s="6" t="s">
        <v>1444</v>
      </c>
      <c r="Q113" s="6" t="n"/>
      <c r="R113" s="6" t="s">
        <v>2923</v>
      </c>
      <c r="S113" s="0" t="s">
        <v>3021</v>
      </c>
      <c r="T113" s="0" t="s">
        <v>3200</v>
      </c>
      <c r="U113" s="6" t="s">
        <v>3201</v>
      </c>
      <c r="V113" s="0" t="s">
        <v>2927</v>
      </c>
      <c r="W113" s="0" t="s">
        <v>3284</v>
      </c>
      <c r="X113" s="160" t="s">
        <v>973</v>
      </c>
      <c r="Y113" s="6" t="s">
        <v>1567</v>
      </c>
      <c r="Z113" s="0" t="s">
        <v>3285</v>
      </c>
      <c r="AA113" s="6" t="s">
        <v>3184</v>
      </c>
      <c r="AB113" s="0" t="n"/>
      <c r="AC113" s="0" t="s">
        <v>2937</v>
      </c>
      <c r="AE113" s="0" t="s">
        <v>3224</v>
      </c>
      <c r="AF113" s="6" t="s">
        <v>1444</v>
      </c>
      <c r="AG113" s="0" t="s">
        <v>2932</v>
      </c>
      <c r="AH113" s="0" t="s">
        <v>2927</v>
      </c>
      <c r="AI113" s="0" t="s">
        <v>3224</v>
      </c>
    </row>
    <row r="114">
      <c r="A114" s="4" t="n">
        <v>4110</v>
      </c>
      <c r="B114" s="204" t="s">
        <v>2887</v>
      </c>
      <c r="D114" s="0" t="s">
        <v>3269</v>
      </c>
      <c r="E114" s="0" t="s">
        <v>3254</v>
      </c>
      <c r="F114" s="0" t="s">
        <v>2920</v>
      </c>
      <c r="H114" s="0" t="n">
        <v>21310049</v>
      </c>
      <c r="I114" s="0">
        <f>IF(LEFT(RIGHT(H114,4),1)="8",(CONCATENATE("289F0", 168420+BITAND(HEX2DEC(H114), 65535)-32768)),)</f>
        <v/>
      </c>
      <c r="J114" s="79" t="n"/>
      <c r="K114" s="79" t="s">
        <v>3270</v>
      </c>
      <c r="L114" s="60" t="n">
        <v>44285</v>
      </c>
      <c r="M114" s="60" t="n"/>
      <c r="N114" s="0" t="s">
        <v>1443</v>
      </c>
      <c r="O114" s="6" t="s">
        <v>1444</v>
      </c>
      <c r="P114" s="6" t="s">
        <v>1444</v>
      </c>
      <c r="R114" s="0" t="s">
        <v>3286</v>
      </c>
      <c r="S114" s="0" t="s">
        <v>3021</v>
      </c>
      <c r="T114" s="0" t="s">
        <v>3271</v>
      </c>
      <c r="U114" s="0" t="s">
        <v>3201</v>
      </c>
      <c r="V114" s="0" t="s">
        <v>2927</v>
      </c>
      <c r="W114" s="0" t="s">
        <v>3287</v>
      </c>
      <c r="X114" s="160" t="s">
        <v>982</v>
      </c>
      <c r="Y114" s="6" t="s">
        <v>1572</v>
      </c>
      <c r="Z114" s="0" t="s">
        <v>3288</v>
      </c>
      <c r="AA114" s="6" t="s">
        <v>3184</v>
      </c>
      <c r="AB114" s="0" t="n"/>
      <c r="AC114" s="0" t="s">
        <v>2937</v>
      </c>
      <c r="AE114" s="0" t="s">
        <v>3224</v>
      </c>
      <c r="AF114" s="6" t="s">
        <v>1444</v>
      </c>
      <c r="AG114" s="0" t="s">
        <v>2932</v>
      </c>
      <c r="AI114" s="0" t="s">
        <v>3224</v>
      </c>
    </row>
    <row customHeight="1" ht="67.5" r="115">
      <c r="A115" s="3" t="n">
        <v>4111</v>
      </c>
      <c r="B115" s="204" t="s">
        <v>2886</v>
      </c>
      <c r="C115" s="6" t="n"/>
      <c r="D115" s="6" t="s">
        <v>3289</v>
      </c>
      <c r="E115" s="0" t="s">
        <v>3290</v>
      </c>
      <c r="F115" s="0" t="s">
        <v>3029</v>
      </c>
      <c r="H115" s="0" t="n">
        <v>21318022</v>
      </c>
      <c r="I115" s="0">
        <f>IF(LEFT(RIGHT(H115,4),1)="8",(CONCATENATE("289F0", 168420+BITAND(HEX2DEC(H115), 65535)-32768)),)</f>
        <v/>
      </c>
      <c r="J115" s="79" t="n"/>
      <c r="L115" s="60" t="n">
        <v>44286</v>
      </c>
      <c r="M115" s="60" t="n"/>
      <c r="N115" s="0" t="s">
        <v>1443</v>
      </c>
      <c r="O115" s="6" t="s">
        <v>1444</v>
      </c>
      <c r="P115" s="6" t="s">
        <v>1444</v>
      </c>
      <c r="Q115" s="6" t="n"/>
      <c r="R115" s="6" t="s">
        <v>2923</v>
      </c>
      <c r="S115" s="0" t="s">
        <v>3021</v>
      </c>
      <c r="V115" s="0" t="s">
        <v>2927</v>
      </c>
      <c r="W115" s="0" t="s">
        <v>3291</v>
      </c>
      <c r="X115" s="160" t="s">
        <v>983</v>
      </c>
      <c r="Y115" s="6" t="s">
        <v>1570</v>
      </c>
      <c r="Z115" s="0" t="n"/>
      <c r="AA115" s="6" t="s">
        <v>3184</v>
      </c>
      <c r="AB115" s="0" t="n"/>
      <c r="AC115" s="0" t="s">
        <v>2937</v>
      </c>
      <c r="AE115" s="0" t="s">
        <v>3224</v>
      </c>
      <c r="AF115" s="6" t="s">
        <v>1444</v>
      </c>
      <c r="AG115" s="0" t="s">
        <v>2932</v>
      </c>
      <c r="AH115" s="0" t="n"/>
      <c r="AI115" s="0" t="s">
        <v>3224</v>
      </c>
    </row>
    <row r="116">
      <c r="A116" s="4" t="n">
        <v>4112</v>
      </c>
      <c r="B116" s="204" t="s">
        <v>2887</v>
      </c>
      <c r="E116" s="0" t="s">
        <v>3197</v>
      </c>
      <c r="F116" s="0" t="s">
        <v>2920</v>
      </c>
      <c r="G116" s="0" t="n">
        <v>4.1</v>
      </c>
      <c r="H116" s="0" t="s">
        <v>3292</v>
      </c>
      <c r="I116" s="0">
        <f>IF(LEFT(RIGHT(H116,4),1)="8",(CONCATENATE("289F0", 168420+BITAND(HEX2DEC(H116), 65535)-32768)),)</f>
        <v/>
      </c>
      <c r="J116" s="79" t="n"/>
      <c r="K116" s="79" t="s">
        <v>3199</v>
      </c>
      <c r="L116" s="60" t="n">
        <v>44286</v>
      </c>
      <c r="M116" s="60" t="n"/>
      <c r="N116" s="0" t="s">
        <v>1443</v>
      </c>
      <c r="O116" s="6" t="s">
        <v>1444</v>
      </c>
      <c r="P116" s="6" t="s">
        <v>1444</v>
      </c>
      <c r="Q116" s="6" t="n"/>
      <c r="R116" s="6" t="s">
        <v>2923</v>
      </c>
      <c r="S116" s="0" t="s">
        <v>3021</v>
      </c>
      <c r="T116" s="0" t="s">
        <v>3200</v>
      </c>
      <c r="U116" s="6" t="s">
        <v>3201</v>
      </c>
      <c r="V116" s="0" t="s">
        <v>2927</v>
      </c>
      <c r="W116" s="0" t="s">
        <v>3293</v>
      </c>
      <c r="X116" s="160" t="s">
        <v>984</v>
      </c>
      <c r="Y116" s="6" t="s">
        <v>1571</v>
      </c>
      <c r="Z116" s="0" t="s">
        <v>3294</v>
      </c>
      <c r="AA116" s="6" t="s">
        <v>3184</v>
      </c>
      <c r="AB116" s="0" t="n"/>
      <c r="AC116" s="0" t="s">
        <v>2937</v>
      </c>
      <c r="AE116" s="0" t="s">
        <v>3224</v>
      </c>
      <c r="AF116" s="6" t="s">
        <v>1444</v>
      </c>
      <c r="AG116" s="0" t="s">
        <v>2932</v>
      </c>
      <c r="AH116" s="0" t="s">
        <v>2927</v>
      </c>
      <c r="AI116" s="0" t="s">
        <v>3224</v>
      </c>
    </row>
    <row r="117">
      <c r="A117" s="4" t="n">
        <v>4113</v>
      </c>
      <c r="B117" s="204" t="s">
        <v>2887</v>
      </c>
      <c r="D117" s="0" t="s">
        <v>3227</v>
      </c>
      <c r="E117" s="0" t="s">
        <v>3216</v>
      </c>
      <c r="F117" s="0" t="s">
        <v>3029</v>
      </c>
      <c r="H117" s="0" t="n">
        <v>21318024</v>
      </c>
      <c r="I117" s="0">
        <f>IF(LEFT(RIGHT(H117,4),1)="8",(CONCATENATE("289F0", 168420+BITAND(HEX2DEC(H117), 65535)-32768)),)</f>
        <v/>
      </c>
      <c r="J117" s="79" t="n"/>
      <c r="K117" s="79" t="s">
        <v>3030</v>
      </c>
      <c r="L117" s="60" t="n">
        <v>44287</v>
      </c>
      <c r="M117" s="60" t="n"/>
      <c r="N117" s="0" t="s">
        <v>1443</v>
      </c>
      <c r="O117" s="6" t="s">
        <v>1444</v>
      </c>
      <c r="P117" s="6" t="s">
        <v>1444</v>
      </c>
      <c r="Q117" s="6" t="n"/>
      <c r="R117" s="6" t="s">
        <v>2923</v>
      </c>
      <c r="S117" s="0" t="s">
        <v>3021</v>
      </c>
      <c r="T117" s="0" t="s">
        <v>3295</v>
      </c>
      <c r="U117" s="0" t="s">
        <v>3201</v>
      </c>
      <c r="V117" s="0" t="s">
        <v>2927</v>
      </c>
      <c r="W117" s="0" t="s">
        <v>3296</v>
      </c>
      <c r="X117" s="160" t="s">
        <v>985</v>
      </c>
      <c r="Y117" s="6" t="s">
        <v>1569</v>
      </c>
      <c r="Z117" s="0" t="s">
        <v>3297</v>
      </c>
      <c r="AA117" s="6" t="s">
        <v>3184</v>
      </c>
      <c r="AB117" s="0" t="n"/>
      <c r="AC117" s="0" t="s">
        <v>2937</v>
      </c>
      <c r="AE117" s="0" t="s">
        <v>3224</v>
      </c>
      <c r="AF117" s="6" t="s">
        <v>1444</v>
      </c>
      <c r="AG117" s="0" t="s">
        <v>2932</v>
      </c>
      <c r="AH117" s="0" t="s">
        <v>2927</v>
      </c>
      <c r="AI117" s="0" t="s">
        <v>3224</v>
      </c>
    </row>
    <row r="118">
      <c r="A118" s="4" t="n">
        <v>4114</v>
      </c>
      <c r="B118" s="204" t="s">
        <v>2887</v>
      </c>
      <c r="D118" s="0" t="s">
        <v>3298</v>
      </c>
      <c r="E118" s="0" t="s">
        <v>3216</v>
      </c>
      <c r="F118" s="0" t="s">
        <v>3029</v>
      </c>
      <c r="H118" s="0" t="s">
        <v>3299</v>
      </c>
      <c r="I118" s="0">
        <f>IF(LEFT(RIGHT(H118,4),1)="8",(CONCATENATE("289F0", 168420+BITAND(HEX2DEC(H118), 65535)-32768)),)</f>
        <v/>
      </c>
      <c r="J118" s="79" t="n"/>
      <c r="K118" s="79" t="s">
        <v>3030</v>
      </c>
      <c r="L118" s="60" t="n">
        <v>44291</v>
      </c>
      <c r="M118" s="60" t="n"/>
      <c r="N118" s="0" t="s">
        <v>1443</v>
      </c>
      <c r="O118" s="6" t="s">
        <v>1444</v>
      </c>
      <c r="P118" s="6" t="s">
        <v>1444</v>
      </c>
      <c r="Q118" s="6" t="n"/>
      <c r="R118" s="6" t="s">
        <v>2923</v>
      </c>
      <c r="S118" s="0" t="s">
        <v>3021</v>
      </c>
      <c r="T118" s="0" t="s">
        <v>3295</v>
      </c>
      <c r="U118" s="0" t="s">
        <v>3201</v>
      </c>
      <c r="V118" s="0" t="s">
        <v>2927</v>
      </c>
      <c r="W118" s="0" t="s">
        <v>3300</v>
      </c>
      <c r="X118" s="160" t="s">
        <v>998</v>
      </c>
      <c r="Y118" s="6" t="s">
        <v>1568</v>
      </c>
      <c r="Z118" s="0" t="s">
        <v>3301</v>
      </c>
      <c r="AA118" s="6" t="s">
        <v>3184</v>
      </c>
      <c r="AB118" s="0" t="n"/>
      <c r="AC118" s="0" t="s">
        <v>2937</v>
      </c>
      <c r="AE118" s="0" t="s">
        <v>3224</v>
      </c>
      <c r="AF118" s="6" t="s">
        <v>1444</v>
      </c>
      <c r="AG118" s="0" t="s">
        <v>2932</v>
      </c>
      <c r="AH118" s="0" t="s">
        <v>2927</v>
      </c>
      <c r="AI118" s="0" t="s">
        <v>3224</v>
      </c>
    </row>
    <row r="119">
      <c r="A119" s="4">
        <f>A118+1</f>
        <v/>
      </c>
      <c r="B119" s="204" t="s">
        <v>2887</v>
      </c>
      <c r="E119" s="0" t="s">
        <v>3290</v>
      </c>
      <c r="F119" s="0" t="s">
        <v>3029</v>
      </c>
      <c r="H119" s="0" t="s">
        <v>3302</v>
      </c>
      <c r="I119" s="0">
        <f>IF(LEFT(RIGHT(H119,4),1)="8",(CONCATENATE("289F0", 168420+BITAND(HEX2DEC(H119), 65535)-32768)),)</f>
        <v/>
      </c>
      <c r="J119" s="79" t="n"/>
      <c r="K119" s="79" t="s">
        <v>3303</v>
      </c>
      <c r="L119" s="60" t="n">
        <v>44293</v>
      </c>
      <c r="M119" s="60" t="n"/>
      <c r="N119" s="0" t="s">
        <v>1443</v>
      </c>
      <c r="O119" s="6" t="s">
        <v>1444</v>
      </c>
      <c r="P119" s="6" t="s">
        <v>1444</v>
      </c>
      <c r="Q119" s="6" t="n"/>
      <c r="R119" s="6" t="s">
        <v>2923</v>
      </c>
      <c r="S119" s="0" t="s">
        <v>3021</v>
      </c>
      <c r="T119" s="0" t="s">
        <v>3295</v>
      </c>
      <c r="U119" s="0" t="s">
        <v>3201</v>
      </c>
      <c r="V119" s="0" t="s">
        <v>2927</v>
      </c>
      <c r="W119" s="0" t="s">
        <v>3304</v>
      </c>
      <c r="X119" s="160" t="s">
        <v>986</v>
      </c>
      <c r="Y119" s="6" t="s">
        <v>1624</v>
      </c>
      <c r="Z119" s="0" t="s">
        <v>3305</v>
      </c>
      <c r="AA119" s="6" t="s">
        <v>3184</v>
      </c>
      <c r="AB119" s="0" t="n"/>
      <c r="AC119" s="0" t="s">
        <v>2937</v>
      </c>
      <c r="AE119" s="0" t="s">
        <v>3224</v>
      </c>
      <c r="AF119" s="6" t="s">
        <v>1444</v>
      </c>
      <c r="AG119" s="0" t="s">
        <v>2932</v>
      </c>
      <c r="AH119" s="0" t="s">
        <v>2927</v>
      </c>
      <c r="AI119" s="0" t="s">
        <v>3224</v>
      </c>
    </row>
    <row r="120">
      <c r="A120" s="4">
        <f>A119+1</f>
        <v/>
      </c>
      <c r="B120" s="204" t="s">
        <v>2887</v>
      </c>
      <c r="F120" s="0" t="s">
        <v>3029</v>
      </c>
      <c r="H120" s="0" t="s">
        <v>3306</v>
      </c>
      <c r="I120" s="0">
        <f>IF(LEFT(RIGHT(H120,4),1)="8",(CONCATENATE("289F0", 168420+BITAND(HEX2DEC(H120), 65535)-32768)),)</f>
        <v/>
      </c>
      <c r="J120" s="79" t="n"/>
      <c r="K120" s="79" t="s">
        <v>3303</v>
      </c>
      <c r="L120" s="60" t="n">
        <v>44294</v>
      </c>
      <c r="M120" s="60" t="n"/>
      <c r="N120" s="0" t="s">
        <v>1443</v>
      </c>
      <c r="O120" s="6" t="s">
        <v>1444</v>
      </c>
      <c r="P120" s="6" t="s">
        <v>1444</v>
      </c>
      <c r="Q120" s="6" t="n"/>
      <c r="R120" s="6" t="s">
        <v>2923</v>
      </c>
      <c r="S120" s="0" t="s">
        <v>3021</v>
      </c>
      <c r="T120" s="0" t="s">
        <v>3295</v>
      </c>
      <c r="U120" s="0" t="s">
        <v>3201</v>
      </c>
      <c r="V120" s="0" t="s">
        <v>2927</v>
      </c>
      <c r="W120" s="0" t="s">
        <v>3307</v>
      </c>
      <c r="X120" s="160" t="s">
        <v>987</v>
      </c>
      <c r="Y120" s="6" t="s">
        <v>1614</v>
      </c>
      <c r="Z120" s="0" t="s">
        <v>3308</v>
      </c>
      <c r="AA120" s="6" t="s">
        <v>3184</v>
      </c>
      <c r="AB120" s="0" t="n"/>
      <c r="AC120" s="0" t="s">
        <v>2937</v>
      </c>
      <c r="AE120" s="0" t="s">
        <v>3224</v>
      </c>
      <c r="AF120" s="6" t="s">
        <v>1444</v>
      </c>
      <c r="AG120" s="0" t="s">
        <v>2932</v>
      </c>
      <c r="AH120" s="0" t="s">
        <v>2927</v>
      </c>
      <c r="AI120" s="0" t="s">
        <v>3224</v>
      </c>
    </row>
    <row r="121">
      <c r="A121" s="4">
        <f>A120+1</f>
        <v/>
      </c>
      <c r="B121" s="204" t="s">
        <v>2887</v>
      </c>
      <c r="E121" s="0" t="s">
        <v>3197</v>
      </c>
      <c r="F121" s="0" t="s">
        <v>2920</v>
      </c>
      <c r="G121" s="0" t="n">
        <v>4.1</v>
      </c>
      <c r="H121" s="0" t="s">
        <v>3309</v>
      </c>
      <c r="I121" s="0">
        <f>IF(LEFT(RIGHT(H121,4),1)="8",(CONCATENATE("289F0", 168420+BITAND(HEX2DEC(H121), 65535)-32768)),)</f>
        <v/>
      </c>
      <c r="J121" s="79" t="n"/>
      <c r="K121" s="79" t="s">
        <v>3199</v>
      </c>
      <c r="L121" s="60" t="n">
        <v>44295</v>
      </c>
      <c r="M121" s="60" t="n"/>
      <c r="N121" s="0" t="s">
        <v>1443</v>
      </c>
      <c r="O121" s="6" t="s">
        <v>1444</v>
      </c>
      <c r="P121" s="6" t="s">
        <v>1444</v>
      </c>
      <c r="Q121" s="6" t="n"/>
      <c r="R121" s="6" t="s">
        <v>2923</v>
      </c>
      <c r="S121" s="0" t="s">
        <v>3021</v>
      </c>
      <c r="T121" s="0" t="s">
        <v>3200</v>
      </c>
      <c r="U121" s="6" t="s">
        <v>3201</v>
      </c>
      <c r="V121" s="0" t="s">
        <v>2927</v>
      </c>
      <c r="W121" s="0" t="s">
        <v>3310</v>
      </c>
      <c r="X121" s="160" t="s">
        <v>988</v>
      </c>
      <c r="Y121" s="0" t="s">
        <v>1573</v>
      </c>
      <c r="Z121" s="0" t="s">
        <v>3311</v>
      </c>
      <c r="AA121" s="6" t="s">
        <v>3184</v>
      </c>
      <c r="AB121" s="0" t="n"/>
      <c r="AC121" s="0" t="s">
        <v>2937</v>
      </c>
      <c r="AE121" s="0" t="s">
        <v>3224</v>
      </c>
      <c r="AF121" s="6" t="s">
        <v>1444</v>
      </c>
      <c r="AG121" s="0" t="s">
        <v>2932</v>
      </c>
      <c r="AH121" s="0" t="s">
        <v>2927</v>
      </c>
      <c r="AI121" s="0" t="s">
        <v>3224</v>
      </c>
    </row>
    <row r="122">
      <c r="A122" s="4">
        <f>A121+1</f>
        <v/>
      </c>
      <c r="B122" s="204" t="s">
        <v>2887</v>
      </c>
      <c r="F122" s="0" t="s">
        <v>2920</v>
      </c>
      <c r="G122" s="0" t="n">
        <v>4.1</v>
      </c>
      <c r="H122" s="0" t="s">
        <v>3312</v>
      </c>
      <c r="I122" s="0">
        <f>IF(LEFT(RIGHT(H122,4),1)="8",(CONCATENATE("289F0", 168420+BITAND(HEX2DEC(H122), 65535)-32768)),)</f>
        <v/>
      </c>
      <c r="J122" s="79" t="n"/>
      <c r="K122" s="79" t="s">
        <v>846</v>
      </c>
      <c r="L122" s="60" t="n">
        <v>44295</v>
      </c>
      <c r="M122" s="60" t="n"/>
      <c r="N122" s="0" t="s">
        <v>1443</v>
      </c>
      <c r="O122" s="6" t="s">
        <v>1444</v>
      </c>
      <c r="P122" s="6" t="s">
        <v>1444</v>
      </c>
      <c r="Q122" s="6" t="n"/>
      <c r="R122" s="6" t="s">
        <v>2923</v>
      </c>
      <c r="S122" s="0" t="s">
        <v>3021</v>
      </c>
      <c r="T122" s="0" t="s">
        <v>3295</v>
      </c>
      <c r="U122" s="0" t="s">
        <v>3201</v>
      </c>
      <c r="V122" s="0" t="s">
        <v>2927</v>
      </c>
      <c r="W122" s="0" t="s">
        <v>3313</v>
      </c>
      <c r="X122" s="160" t="s">
        <v>989</v>
      </c>
      <c r="Y122" s="6" t="s">
        <v>1615</v>
      </c>
      <c r="Z122" s="0" t="s">
        <v>3314</v>
      </c>
      <c r="AA122" s="6" t="s">
        <v>3184</v>
      </c>
      <c r="AB122" s="0" t="n"/>
      <c r="AC122" s="0" t="s">
        <v>2937</v>
      </c>
      <c r="AE122" s="0" t="s">
        <v>3224</v>
      </c>
      <c r="AF122" s="6" t="s">
        <v>1444</v>
      </c>
      <c r="AG122" s="0" t="s">
        <v>2932</v>
      </c>
      <c r="AH122" s="0" t="s">
        <v>2927</v>
      </c>
      <c r="AI122" s="0" t="s">
        <v>3224</v>
      </c>
    </row>
    <row r="123">
      <c r="A123" s="4">
        <f>A122+1</f>
        <v/>
      </c>
      <c r="B123" s="204" t="s">
        <v>2887</v>
      </c>
      <c r="E123" s="0" t="s">
        <v>3197</v>
      </c>
      <c r="F123" s="0" t="s">
        <v>2920</v>
      </c>
      <c r="G123" s="0" t="n">
        <v>4.1</v>
      </c>
      <c r="H123" s="0" t="s">
        <v>3315</v>
      </c>
      <c r="I123" s="0">
        <f>IF(LEFT(RIGHT(H123,4),1)="8",(CONCATENATE("289F0", 168420+BITAND(HEX2DEC(H123), 65535)-32768)),)</f>
        <v/>
      </c>
      <c r="J123" s="79" t="n"/>
      <c r="K123" s="79" t="s">
        <v>3199</v>
      </c>
      <c r="L123" s="60" t="n">
        <v>44298</v>
      </c>
      <c r="M123" s="60" t="n"/>
      <c r="N123" s="0" t="s">
        <v>1443</v>
      </c>
      <c r="O123" s="6" t="s">
        <v>1444</v>
      </c>
      <c r="P123" s="6" t="s">
        <v>1444</v>
      </c>
      <c r="Q123" s="6" t="n"/>
      <c r="R123" s="6" t="s">
        <v>2923</v>
      </c>
      <c r="S123" s="0" t="s">
        <v>3021</v>
      </c>
      <c r="T123" s="0" t="s">
        <v>3200</v>
      </c>
      <c r="U123" s="6" t="s">
        <v>3201</v>
      </c>
      <c r="V123" s="0" t="s">
        <v>2927</v>
      </c>
      <c r="W123" s="0" t="s">
        <v>3316</v>
      </c>
      <c r="X123" s="160" t="s">
        <v>990</v>
      </c>
      <c r="Y123" s="6" t="s">
        <v>1616</v>
      </c>
      <c r="Z123" s="0" t="s">
        <v>3317</v>
      </c>
      <c r="AA123" s="6" t="s">
        <v>3184</v>
      </c>
      <c r="AB123" s="0" t="n"/>
      <c r="AC123" s="0" t="s">
        <v>2937</v>
      </c>
      <c r="AE123" s="0" t="s">
        <v>3224</v>
      </c>
      <c r="AF123" s="6" t="s">
        <v>1444</v>
      </c>
      <c r="AG123" s="0" t="s">
        <v>2932</v>
      </c>
      <c r="AH123" s="0" t="s">
        <v>2927</v>
      </c>
      <c r="AI123" s="0" t="s">
        <v>3224</v>
      </c>
    </row>
    <row r="124">
      <c r="A124" s="4">
        <f>A123+1</f>
        <v/>
      </c>
      <c r="B124" s="204" t="s">
        <v>2887</v>
      </c>
      <c r="D124" s="0" t="s">
        <v>3318</v>
      </c>
      <c r="E124" s="0" t="s">
        <v>3216</v>
      </c>
      <c r="F124" s="0" t="s">
        <v>3029</v>
      </c>
      <c r="G124" s="0" t="n">
        <v>4.1</v>
      </c>
      <c r="H124" s="0" t="n">
        <v>20318025</v>
      </c>
      <c r="I124" s="0">
        <f>IF(LEFT(RIGHT(H124,4),1)="8",(CONCATENATE("289F0", 168420+BITAND(HEX2DEC(H124), 65535)-32768)),)</f>
        <v/>
      </c>
      <c r="J124" s="79" t="n"/>
      <c r="K124" s="79" t="s">
        <v>3319</v>
      </c>
      <c r="L124" s="60" t="n">
        <v>44298</v>
      </c>
      <c r="M124" s="60" t="n"/>
      <c r="N124" s="0" t="s">
        <v>1443</v>
      </c>
      <c r="O124" s="6" t="s">
        <v>1444</v>
      </c>
      <c r="P124" s="6" t="s">
        <v>1444</v>
      </c>
      <c r="Q124" s="6" t="n"/>
      <c r="R124" s="6" t="s">
        <v>2923</v>
      </c>
      <c r="S124" s="0" t="s">
        <v>3021</v>
      </c>
      <c r="T124" s="0" t="s">
        <v>3320</v>
      </c>
      <c r="U124" s="0" t="s">
        <v>3201</v>
      </c>
      <c r="V124" s="0" t="s">
        <v>2927</v>
      </c>
      <c r="W124" s="0" t="s">
        <v>3321</v>
      </c>
      <c r="X124" s="160" t="s">
        <v>991</v>
      </c>
      <c r="Y124" s="6" t="s">
        <v>3322</v>
      </c>
      <c r="Z124" s="0" t="s">
        <v>3323</v>
      </c>
      <c r="AA124" s="6" t="s">
        <v>3184</v>
      </c>
      <c r="AB124" s="0" t="n"/>
      <c r="AC124" s="0" t="s">
        <v>2937</v>
      </c>
      <c r="AE124" s="0" t="s">
        <v>3224</v>
      </c>
      <c r="AF124" s="6" t="s">
        <v>1444</v>
      </c>
      <c r="AG124" s="0" t="s">
        <v>2932</v>
      </c>
      <c r="AH124" s="0" t="s">
        <v>2927</v>
      </c>
      <c r="AI124" s="0" t="s">
        <v>3224</v>
      </c>
    </row>
    <row r="125">
      <c r="A125" s="4" t="n">
        <v>4121</v>
      </c>
      <c r="B125" s="204" t="s">
        <v>2887</v>
      </c>
      <c r="C125" s="6" t="n"/>
      <c r="D125" s="6" t="s">
        <v>3324</v>
      </c>
      <c r="E125" s="0" t="s">
        <v>3325</v>
      </c>
      <c r="F125" s="0" t="s">
        <v>3029</v>
      </c>
      <c r="G125" s="0" t="n">
        <v>4.1</v>
      </c>
      <c r="H125" s="0" t="n">
        <v>20318026</v>
      </c>
      <c r="I125" s="0">
        <f>IF(LEFT(RIGHT(H125,4),1)="8",(CONCATENATE("289F0", 168420+BITAND(HEX2DEC(H125), 65535)-32768)),)</f>
        <v/>
      </c>
      <c r="J125" s="79">
        <f>DEC2HEX(RIGHT(I125,7))</f>
        <v/>
      </c>
      <c r="K125" s="79" t="s">
        <v>3319</v>
      </c>
      <c r="L125" s="60" t="n">
        <v>44293</v>
      </c>
      <c r="M125" s="60" t="n"/>
      <c r="N125" s="0" t="s">
        <v>1443</v>
      </c>
      <c r="O125" s="6" t="s">
        <v>1444</v>
      </c>
      <c r="P125" s="6" t="s">
        <v>1444</v>
      </c>
      <c r="Q125" s="6" t="n"/>
      <c r="R125" s="6" t="s">
        <v>2923</v>
      </c>
      <c r="S125" s="0" t="s">
        <v>3021</v>
      </c>
      <c r="T125" s="0" t="s">
        <v>3320</v>
      </c>
      <c r="U125" s="0" t="s">
        <v>3201</v>
      </c>
      <c r="V125" s="0" t="s">
        <v>2927</v>
      </c>
      <c r="W125" s="0" t="s">
        <v>3326</v>
      </c>
      <c r="X125" s="160" t="s">
        <v>999</v>
      </c>
      <c r="Y125" s="6" t="s">
        <v>1610</v>
      </c>
      <c r="Z125" s="0" t="s">
        <v>3327</v>
      </c>
      <c r="AA125" s="6" t="s">
        <v>3184</v>
      </c>
      <c r="AB125" s="0" t="n"/>
      <c r="AC125" s="0" t="s">
        <v>2937</v>
      </c>
      <c r="AE125" s="0" t="s">
        <v>3224</v>
      </c>
      <c r="AF125" s="6" t="s">
        <v>1444</v>
      </c>
      <c r="AG125" s="0" t="s">
        <v>2932</v>
      </c>
      <c r="AH125" s="0" t="s">
        <v>2927</v>
      </c>
      <c r="AI125" s="0" t="s">
        <v>3224</v>
      </c>
    </row>
    <row r="126">
      <c r="A126" s="4" t="n">
        <v>4122</v>
      </c>
      <c r="B126" s="204" t="s">
        <v>2887</v>
      </c>
      <c r="E126" s="0" t="s">
        <v>3197</v>
      </c>
      <c r="F126" s="0" t="s">
        <v>2920</v>
      </c>
      <c r="G126" s="0" t="n">
        <v>4.1</v>
      </c>
      <c r="H126" s="0" t="n">
        <v>21310052</v>
      </c>
      <c r="I126" s="0">
        <f>IF(LEFT(RIGHT(H126,4),1)="8",(CONCATENATE("289F0", 168420+BITAND(HEX2DEC(H126), 65535)-32768)),)</f>
        <v/>
      </c>
      <c r="J126" s="79" t="n"/>
      <c r="K126" s="79" t="s">
        <v>3199</v>
      </c>
      <c r="L126" s="60" t="n">
        <v>44343</v>
      </c>
      <c r="M126" s="60" t="n"/>
      <c r="N126" s="0" t="s">
        <v>1443</v>
      </c>
      <c r="O126" s="6" t="s">
        <v>1444</v>
      </c>
      <c r="P126" s="6" t="s">
        <v>1444</v>
      </c>
      <c r="Q126" s="6" t="n"/>
      <c r="R126" s="6" t="s">
        <v>2923</v>
      </c>
      <c r="S126" s="0" t="s">
        <v>3021</v>
      </c>
      <c r="T126" s="0" t="s">
        <v>3200</v>
      </c>
      <c r="U126" s="6" t="s">
        <v>3201</v>
      </c>
      <c r="V126" s="0" t="s">
        <v>2927</v>
      </c>
      <c r="W126" s="0" t="s">
        <v>3328</v>
      </c>
      <c r="X126" s="160" t="s">
        <v>992</v>
      </c>
      <c r="Y126" s="6" t="s">
        <v>1622</v>
      </c>
      <c r="Z126" s="6" t="s">
        <v>3329</v>
      </c>
      <c r="AA126" s="6" t="s">
        <v>3184</v>
      </c>
      <c r="AB126" s="0" t="n"/>
      <c r="AC126" s="0" t="s">
        <v>2937</v>
      </c>
      <c r="AE126" s="0" t="s">
        <v>3224</v>
      </c>
      <c r="AF126" s="6" t="s">
        <v>1444</v>
      </c>
      <c r="AG126" s="0" t="s">
        <v>2932</v>
      </c>
      <c r="AH126" s="0" t="s">
        <v>2927</v>
      </c>
      <c r="AI126" s="0" t="s">
        <v>3224</v>
      </c>
    </row>
    <row r="127">
      <c r="A127" s="4" t="n">
        <v>4123</v>
      </c>
      <c r="B127" s="204" t="s">
        <v>2887</v>
      </c>
      <c r="E127" s="0" t="s">
        <v>3197</v>
      </c>
      <c r="F127" s="0" t="s">
        <v>2920</v>
      </c>
      <c r="G127" s="0" t="n">
        <v>4.1</v>
      </c>
      <c r="H127" s="0" t="n">
        <v>21310053</v>
      </c>
      <c r="I127" s="0">
        <f>IF(LEFT(RIGHT(H127,4),1)="8",(CONCATENATE("289F0", 168420+BITAND(HEX2DEC(H127), 65535)-32768)),)</f>
        <v/>
      </c>
      <c r="J127" s="79" t="n"/>
      <c r="K127" s="79" t="s">
        <v>3199</v>
      </c>
      <c r="L127" s="60" t="n">
        <v>44343</v>
      </c>
      <c r="M127" s="60" t="n"/>
      <c r="N127" s="0" t="s">
        <v>1443</v>
      </c>
      <c r="O127" s="6" t="s">
        <v>1444</v>
      </c>
      <c r="P127" s="6" t="s">
        <v>1444</v>
      </c>
      <c r="Q127" s="6" t="n"/>
      <c r="R127" s="6" t="s">
        <v>2923</v>
      </c>
      <c r="S127" s="0" t="s">
        <v>3021</v>
      </c>
      <c r="T127" s="0" t="s">
        <v>3200</v>
      </c>
      <c r="U127" s="6" t="s">
        <v>3201</v>
      </c>
      <c r="V127" s="0" t="s">
        <v>2927</v>
      </c>
      <c r="W127" s="0" t="s">
        <v>3330</v>
      </c>
      <c r="X127" s="160" t="s">
        <v>993</v>
      </c>
      <c r="Y127" s="6" t="s">
        <v>1621</v>
      </c>
      <c r="Z127" s="0" t="s">
        <v>3331</v>
      </c>
      <c r="AA127" s="6" t="s">
        <v>3332</v>
      </c>
      <c r="AB127" s="0" t="n"/>
      <c r="AC127" s="0" t="s">
        <v>2937</v>
      </c>
      <c r="AE127" s="0" t="s">
        <v>3224</v>
      </c>
      <c r="AF127" s="6" t="s">
        <v>1444</v>
      </c>
      <c r="AG127" s="0" t="s">
        <v>2932</v>
      </c>
      <c r="AH127" s="0" t="s">
        <v>2927</v>
      </c>
      <c r="AI127" s="0" t="s">
        <v>3224</v>
      </c>
    </row>
    <row r="128">
      <c r="A128" s="4" t="n">
        <v>4124</v>
      </c>
      <c r="B128" s="204" t="s">
        <v>2887</v>
      </c>
      <c r="C128" s="66" t="n"/>
      <c r="D128" s="66" t="s">
        <v>3333</v>
      </c>
      <c r="F128" s="0" t="s">
        <v>2920</v>
      </c>
      <c r="G128" s="0" t="n">
        <v>4.1</v>
      </c>
      <c r="H128" s="0" t="n">
        <v>21310054</v>
      </c>
      <c r="I128" s="0">
        <f>IF(LEFT(RIGHT(H128,4),1)="8",(CONCATENATE("289F0", 168420+BITAND(HEX2DEC(H128), 65535)-32768)),)</f>
        <v/>
      </c>
      <c r="J128" s="79" t="n"/>
      <c r="K128" s="79" t="s">
        <v>3334</v>
      </c>
      <c r="L128" s="60" t="n">
        <v>44344</v>
      </c>
      <c r="M128" s="60" t="n"/>
      <c r="N128" s="0" t="s">
        <v>1443</v>
      </c>
      <c r="O128" s="6" t="s">
        <v>1444</v>
      </c>
      <c r="P128" s="6" t="s">
        <v>1444</v>
      </c>
      <c r="Q128" s="6" t="n"/>
      <c r="R128" s="6" t="s">
        <v>2923</v>
      </c>
      <c r="S128" s="0" t="s">
        <v>3021</v>
      </c>
      <c r="V128" s="0" t="s">
        <v>2927</v>
      </c>
      <c r="W128" s="0" t="s">
        <v>3335</v>
      </c>
      <c r="X128" s="160" t="s">
        <v>994</v>
      </c>
      <c r="Y128" s="6" t="s">
        <v>1626</v>
      </c>
      <c r="Z128" s="0" t="s">
        <v>3336</v>
      </c>
      <c r="AA128" s="6" t="s">
        <v>3332</v>
      </c>
      <c r="AB128" s="0" t="n"/>
      <c r="AC128" s="0" t="s">
        <v>2937</v>
      </c>
      <c r="AD128" s="0" t="s">
        <v>3224</v>
      </c>
      <c r="AE128" s="0" t="s">
        <v>3224</v>
      </c>
      <c r="AF128" s="0" t="s">
        <v>3224</v>
      </c>
      <c r="AG128" s="0" t="s">
        <v>2932</v>
      </c>
      <c r="AI128" s="0" t="s">
        <v>3224</v>
      </c>
    </row>
    <row r="129">
      <c r="A129" s="4" t="n">
        <v>4125</v>
      </c>
      <c r="B129" s="204" t="s">
        <v>2887</v>
      </c>
      <c r="C129" s="48" t="n"/>
      <c r="D129" s="48" t="n"/>
      <c r="E129" s="0" t="s">
        <v>3337</v>
      </c>
      <c r="F129" s="0" t="s">
        <v>2920</v>
      </c>
      <c r="G129" s="0" t="n">
        <v>4.1</v>
      </c>
      <c r="H129" s="0" t="n">
        <v>21310055</v>
      </c>
      <c r="I129" s="0">
        <f>IF(LEFT(RIGHT(H129,4),1)="8",(CONCATENATE("289F0", 168420+BITAND(HEX2DEC(H129), 65535)-32768)),)</f>
        <v/>
      </c>
      <c r="J129" s="79" t="n"/>
      <c r="K129" s="79" t="s">
        <v>3199</v>
      </c>
      <c r="L129" s="60" t="n">
        <v>44344</v>
      </c>
      <c r="M129" s="60" t="n"/>
      <c r="N129" s="0" t="s">
        <v>1443</v>
      </c>
      <c r="O129" s="6" t="s">
        <v>1444</v>
      </c>
      <c r="P129" s="6" t="s">
        <v>1444</v>
      </c>
      <c r="Q129" s="6" t="n"/>
      <c r="R129" s="6" t="s">
        <v>2923</v>
      </c>
      <c r="S129" s="0" t="s">
        <v>3021</v>
      </c>
      <c r="T129" s="0" t="s">
        <v>3320</v>
      </c>
      <c r="U129" s="6" t="s">
        <v>3201</v>
      </c>
      <c r="V129" s="0" t="s">
        <v>2927</v>
      </c>
      <c r="W129" s="0" t="s">
        <v>3338</v>
      </c>
      <c r="X129" s="160" t="s">
        <v>995</v>
      </c>
      <c r="Y129" s="6" t="s">
        <v>1624</v>
      </c>
      <c r="Z129" s="0" t="s">
        <v>3339</v>
      </c>
      <c r="AA129" s="6" t="s">
        <v>3332</v>
      </c>
      <c r="AB129" s="0" t="n"/>
      <c r="AC129" s="0" t="s">
        <v>2937</v>
      </c>
      <c r="AE129" s="0" t="s">
        <v>3224</v>
      </c>
      <c r="AF129" s="6" t="s">
        <v>1444</v>
      </c>
      <c r="AG129" s="0" t="s">
        <v>2932</v>
      </c>
      <c r="AH129" s="0" t="s">
        <v>2927</v>
      </c>
      <c r="AI129" s="0" t="s">
        <v>3224</v>
      </c>
    </row>
    <row r="130">
      <c r="A130" s="4" t="n">
        <v>4126</v>
      </c>
      <c r="B130" s="204" t="s">
        <v>2887</v>
      </c>
      <c r="E130" s="0" t="s">
        <v>3337</v>
      </c>
      <c r="F130" s="0" t="s">
        <v>2920</v>
      </c>
      <c r="G130" s="0" t="n">
        <v>4.1</v>
      </c>
      <c r="H130" s="0" t="n">
        <v>21310056</v>
      </c>
      <c r="I130" s="0">
        <f>IF(LEFT(RIGHT(H130,4),1)="8",(CONCATENATE("289F0", 168420+BITAND(HEX2DEC(H130), 65535)-32768)),)</f>
        <v/>
      </c>
      <c r="J130" s="79" t="n"/>
      <c r="K130" s="79" t="s">
        <v>3199</v>
      </c>
      <c r="L130" s="60" t="n">
        <v>44347</v>
      </c>
      <c r="M130" s="60" t="n"/>
      <c r="N130" s="0" t="s">
        <v>1443</v>
      </c>
      <c r="O130" s="6" t="s">
        <v>1444</v>
      </c>
      <c r="P130" s="6" t="s">
        <v>1444</v>
      </c>
      <c r="Q130" s="6" t="n"/>
      <c r="R130" s="6" t="s">
        <v>2923</v>
      </c>
      <c r="S130" s="0" t="s">
        <v>3021</v>
      </c>
      <c r="T130" s="0" t="s">
        <v>3320</v>
      </c>
      <c r="U130" s="6" t="s">
        <v>3201</v>
      </c>
      <c r="V130" s="0" t="s">
        <v>2927</v>
      </c>
      <c r="W130" s="0" t="s">
        <v>3340</v>
      </c>
      <c r="X130" s="160" t="s">
        <v>996</v>
      </c>
      <c r="Y130" s="6" t="s">
        <v>1628</v>
      </c>
      <c r="Z130" s="0" t="s">
        <v>3341</v>
      </c>
      <c r="AB130" s="0" t="n"/>
      <c r="AC130" s="0" t="s">
        <v>2937</v>
      </c>
      <c r="AE130" s="0" t="s">
        <v>3224</v>
      </c>
      <c r="AF130" s="6" t="s">
        <v>1444</v>
      </c>
      <c r="AG130" s="0" t="s">
        <v>2932</v>
      </c>
      <c r="AH130" s="0" t="s">
        <v>2927</v>
      </c>
      <c r="AI130" s="0" t="s">
        <v>3224</v>
      </c>
    </row>
    <row r="131">
      <c r="A131" s="4" t="n">
        <v>4127</v>
      </c>
      <c r="B131" s="204" t="s">
        <v>2887</v>
      </c>
      <c r="E131" s="0" t="s">
        <v>3337</v>
      </c>
      <c r="F131" s="0" t="s">
        <v>2920</v>
      </c>
      <c r="G131" s="0" t="n">
        <v>4.1</v>
      </c>
      <c r="H131" s="0" t="n">
        <v>21310057</v>
      </c>
      <c r="I131" s="0">
        <f>IF(LEFT(RIGHT(H131,4),1)="8",(CONCATENATE("289F0", 168420+BITAND(HEX2DEC(H131), 65535)-32768)),)</f>
        <v/>
      </c>
      <c r="J131" s="79" t="n"/>
      <c r="K131" s="79" t="s">
        <v>3199</v>
      </c>
      <c r="L131" s="60" t="n">
        <v>44347</v>
      </c>
      <c r="M131" s="60" t="n"/>
      <c r="N131" s="0" t="s">
        <v>1443</v>
      </c>
      <c r="O131" s="6" t="s">
        <v>1444</v>
      </c>
      <c r="P131" s="6" t="s">
        <v>1444</v>
      </c>
      <c r="Q131" s="6" t="n"/>
      <c r="R131" s="6" t="s">
        <v>2923</v>
      </c>
      <c r="S131" s="0" t="s">
        <v>3021</v>
      </c>
      <c r="T131" s="0" t="s">
        <v>3320</v>
      </c>
      <c r="U131" s="6" t="s">
        <v>3201</v>
      </c>
      <c r="V131" s="0" t="s">
        <v>2927</v>
      </c>
      <c r="W131" s="0" t="s">
        <v>3342</v>
      </c>
      <c r="X131" s="160" t="s">
        <v>997</v>
      </c>
      <c r="Y131" s="6" t="s">
        <v>1627</v>
      </c>
      <c r="Z131" s="0" t="s">
        <v>3343</v>
      </c>
      <c r="AB131" s="0" t="n"/>
      <c r="AC131" s="0" t="s">
        <v>2937</v>
      </c>
      <c r="AE131" s="0" t="s">
        <v>3224</v>
      </c>
      <c r="AF131" s="6" t="s">
        <v>1444</v>
      </c>
      <c r="AG131" s="0" t="s">
        <v>2932</v>
      </c>
      <c r="AH131" s="0" t="s">
        <v>2927</v>
      </c>
      <c r="AI131" s="0" t="s">
        <v>3224</v>
      </c>
    </row>
    <row r="132">
      <c r="A132" s="4" t="n">
        <v>4128</v>
      </c>
      <c r="B132" s="204" t="s">
        <v>2887</v>
      </c>
      <c r="E132" s="0" t="s">
        <v>3197</v>
      </c>
      <c r="F132" s="0" t="s">
        <v>2920</v>
      </c>
      <c r="G132" s="0" t="n">
        <v>4.1</v>
      </c>
      <c r="H132" s="0" t="n">
        <v>21310058</v>
      </c>
      <c r="I132" s="0">
        <f>IF(LEFT(RIGHT(H132,4),1)="8",(CONCATENATE("289F0", 168420+BITAND(HEX2DEC(H132), 65535)-32768)),)</f>
        <v/>
      </c>
      <c r="J132" s="79" t="n"/>
      <c r="K132" s="79" t="s">
        <v>3199</v>
      </c>
      <c r="L132" s="60" t="n">
        <v>44348</v>
      </c>
      <c r="M132" s="60" t="n"/>
      <c r="N132" s="0" t="s">
        <v>1443</v>
      </c>
      <c r="O132" s="6" t="s">
        <v>1444</v>
      </c>
      <c r="P132" s="6" t="s">
        <v>1444</v>
      </c>
      <c r="Q132" s="6" t="n"/>
      <c r="R132" s="6" t="s">
        <v>2923</v>
      </c>
      <c r="S132" s="0" t="s">
        <v>3021</v>
      </c>
      <c r="T132" s="0" t="s">
        <v>3200</v>
      </c>
      <c r="U132" s="6" t="s">
        <v>3201</v>
      </c>
      <c r="V132" s="0" t="s">
        <v>2927</v>
      </c>
      <c r="W132" s="0" t="s">
        <v>3344</v>
      </c>
      <c r="X132" s="160" t="s">
        <v>1000</v>
      </c>
      <c r="Y132" s="6" t="s">
        <v>1689</v>
      </c>
      <c r="Z132" s="0" t="s">
        <v>3345</v>
      </c>
      <c r="AA132" s="6" t="s">
        <v>3332</v>
      </c>
      <c r="AB132" s="0" t="n"/>
      <c r="AC132" s="0" t="s">
        <v>2937</v>
      </c>
      <c r="AE132" s="0" t="s">
        <v>3224</v>
      </c>
      <c r="AF132" s="6" t="s">
        <v>1444</v>
      </c>
      <c r="AG132" s="0" t="s">
        <v>2932</v>
      </c>
      <c r="AH132" s="0" t="s">
        <v>2927</v>
      </c>
      <c r="AI132" s="0" t="s">
        <v>3224</v>
      </c>
    </row>
    <row r="133">
      <c r="A133" s="4" t="n">
        <v>4129</v>
      </c>
      <c r="B133" s="204" t="s">
        <v>2887</v>
      </c>
      <c r="E133" s="0" t="s">
        <v>3197</v>
      </c>
      <c r="F133" s="0" t="s">
        <v>2920</v>
      </c>
      <c r="G133" s="0" t="n">
        <v>4.1</v>
      </c>
      <c r="H133" s="0" t="n">
        <v>21310059</v>
      </c>
      <c r="I133" s="0">
        <f>IF(LEFT(RIGHT(H133,4),1)="8",(CONCATENATE("289F0", 168420+BITAND(HEX2DEC(H133), 65535)-32768)),)</f>
        <v/>
      </c>
      <c r="J133" s="79" t="n"/>
      <c r="K133" s="79" t="s">
        <v>3199</v>
      </c>
      <c r="L133" s="60" t="n">
        <v>44348</v>
      </c>
      <c r="M133" s="60" t="n"/>
      <c r="N133" s="0" t="s">
        <v>1443</v>
      </c>
      <c r="O133" s="6" t="s">
        <v>1444</v>
      </c>
      <c r="P133" s="6" t="s">
        <v>1444</v>
      </c>
      <c r="Q133" s="6" t="n"/>
      <c r="R133" s="6" t="s">
        <v>2923</v>
      </c>
      <c r="S133" s="0" t="s">
        <v>3021</v>
      </c>
      <c r="T133" s="0" t="s">
        <v>3200</v>
      </c>
      <c r="U133" s="6" t="s">
        <v>3201</v>
      </c>
      <c r="V133" s="0" t="s">
        <v>2927</v>
      </c>
      <c r="W133" s="0" t="s">
        <v>3346</v>
      </c>
      <c r="X133" s="160" t="s">
        <v>1001</v>
      </c>
      <c r="Y133" s="6" t="s">
        <v>1690</v>
      </c>
      <c r="Z133" s="0" t="s">
        <v>3347</v>
      </c>
      <c r="AA133" s="6" t="s">
        <v>3332</v>
      </c>
      <c r="AB133" s="0" t="n"/>
      <c r="AC133" s="0" t="s">
        <v>2937</v>
      </c>
      <c r="AE133" s="0" t="s">
        <v>3224</v>
      </c>
      <c r="AF133" s="6" t="s">
        <v>1444</v>
      </c>
      <c r="AG133" s="0" t="s">
        <v>2932</v>
      </c>
      <c r="AH133" s="0" t="s">
        <v>2927</v>
      </c>
      <c r="AI133" s="0" t="s">
        <v>3224</v>
      </c>
    </row>
    <row r="134">
      <c r="A134" s="4" t="n">
        <v>4130</v>
      </c>
      <c r="B134" s="204" t="s">
        <v>2887</v>
      </c>
      <c r="E134" s="0" t="s">
        <v>3197</v>
      </c>
      <c r="F134" s="0" t="s">
        <v>2920</v>
      </c>
      <c r="G134" s="0" t="n">
        <v>4.1</v>
      </c>
      <c r="H134" s="0" t="s">
        <v>3348</v>
      </c>
      <c r="I134" s="0">
        <f>IF(LEFT(RIGHT(H134,4),1)="8",(CONCATENATE("289F0", 168420+BITAND(HEX2DEC(H134), 65535)-32768)),)</f>
        <v/>
      </c>
      <c r="J134" s="79" t="n"/>
      <c r="K134" s="79" t="s">
        <v>3199</v>
      </c>
      <c r="L134" s="60" t="n">
        <v>44349</v>
      </c>
      <c r="M134" s="60" t="n"/>
      <c r="N134" s="0" t="s">
        <v>1443</v>
      </c>
      <c r="O134" s="6" t="s">
        <v>1444</v>
      </c>
      <c r="P134" s="6" t="s">
        <v>1444</v>
      </c>
      <c r="Q134" s="6" t="n"/>
      <c r="R134" s="6" t="s">
        <v>2923</v>
      </c>
      <c r="S134" s="0" t="s">
        <v>3021</v>
      </c>
      <c r="T134" s="0" t="s">
        <v>3200</v>
      </c>
      <c r="U134" s="6" t="s">
        <v>3201</v>
      </c>
      <c r="V134" s="0" t="s">
        <v>2927</v>
      </c>
      <c r="W134" s="0" t="s">
        <v>3349</v>
      </c>
      <c r="X134" s="160" t="s">
        <v>1002</v>
      </c>
      <c r="Y134" s="6" t="s">
        <v>1691</v>
      </c>
      <c r="Z134" s="0" t="s">
        <v>3350</v>
      </c>
      <c r="AA134" s="6" t="s">
        <v>3332</v>
      </c>
      <c r="AB134" s="0" t="n"/>
      <c r="AC134" s="0" t="s">
        <v>2937</v>
      </c>
      <c r="AE134" s="0" t="s">
        <v>3224</v>
      </c>
      <c r="AF134" s="6" t="s">
        <v>1444</v>
      </c>
      <c r="AG134" s="0" t="s">
        <v>2932</v>
      </c>
      <c r="AH134" s="0" t="s">
        <v>2927</v>
      </c>
      <c r="AI134" s="0" t="s">
        <v>3224</v>
      </c>
    </row>
    <row r="135">
      <c r="A135" s="4" t="n">
        <v>4131</v>
      </c>
      <c r="B135" s="204" t="s">
        <v>2887</v>
      </c>
      <c r="E135" s="0" t="s">
        <v>3197</v>
      </c>
      <c r="F135" s="0" t="s">
        <v>2920</v>
      </c>
      <c r="G135" s="0" t="n">
        <v>4.1</v>
      </c>
      <c r="H135" s="0" t="s">
        <v>3351</v>
      </c>
      <c r="I135" s="0">
        <f>IF(LEFT(RIGHT(H135,4),1)="8",(CONCATENATE("289F0", 168420+BITAND(HEX2DEC(H135), 65535)-32768)),)</f>
        <v/>
      </c>
      <c r="J135" s="79" t="n"/>
      <c r="K135" s="79" t="s">
        <v>3199</v>
      </c>
      <c r="L135" s="60" t="n">
        <v>44349</v>
      </c>
      <c r="M135" s="60" t="n"/>
      <c r="N135" s="0" t="s">
        <v>1443</v>
      </c>
      <c r="O135" s="6" t="s">
        <v>1444</v>
      </c>
      <c r="P135" s="6" t="s">
        <v>1444</v>
      </c>
      <c r="Q135" s="6" t="n"/>
      <c r="R135" s="6" t="s">
        <v>2923</v>
      </c>
      <c r="S135" s="0" t="s">
        <v>3021</v>
      </c>
      <c r="T135" s="0" t="s">
        <v>3200</v>
      </c>
      <c r="U135" s="6" t="s">
        <v>3201</v>
      </c>
      <c r="V135" s="0" t="s">
        <v>2927</v>
      </c>
      <c r="W135" s="0" t="s">
        <v>3352</v>
      </c>
      <c r="X135" s="160" t="s">
        <v>1003</v>
      </c>
      <c r="Y135" s="6" t="s">
        <v>1692</v>
      </c>
      <c r="Z135" s="0" t="s">
        <v>3353</v>
      </c>
      <c r="AA135" s="6" t="s">
        <v>3332</v>
      </c>
      <c r="AB135" s="0" t="n"/>
      <c r="AC135" s="0" t="s">
        <v>2937</v>
      </c>
      <c r="AE135" s="0" t="s">
        <v>3224</v>
      </c>
      <c r="AF135" s="6" t="s">
        <v>1444</v>
      </c>
      <c r="AG135" s="0" t="s">
        <v>2932</v>
      </c>
      <c r="AH135" s="0" t="s">
        <v>2927</v>
      </c>
      <c r="AI135" s="0" t="s">
        <v>3224</v>
      </c>
    </row>
    <row r="136">
      <c r="A136" s="4" t="n">
        <v>4132</v>
      </c>
      <c r="B136" s="204" t="s">
        <v>2887</v>
      </c>
      <c r="E136" s="0" t="s">
        <v>3197</v>
      </c>
      <c r="F136" s="0" t="s">
        <v>2920</v>
      </c>
      <c r="G136" s="0" t="n">
        <v>4.1</v>
      </c>
      <c r="H136" s="0" t="s">
        <v>3354</v>
      </c>
      <c r="I136" s="0">
        <f>IF(LEFT(RIGHT(H136,4),1)="8",(CONCATENATE("289F0", 168420+BITAND(HEX2DEC(H136), 65535)-32768)),)</f>
        <v/>
      </c>
      <c r="J136" s="79" t="n"/>
      <c r="K136" s="79" t="s">
        <v>3199</v>
      </c>
      <c r="L136" s="60" t="n">
        <v>44350</v>
      </c>
      <c r="M136" s="60" t="n"/>
      <c r="N136" s="0" t="s">
        <v>1443</v>
      </c>
      <c r="O136" s="6" t="s">
        <v>1444</v>
      </c>
      <c r="P136" s="6" t="s">
        <v>1444</v>
      </c>
      <c r="Q136" s="6" t="n"/>
      <c r="R136" s="6" t="s">
        <v>2923</v>
      </c>
      <c r="S136" s="0" t="s">
        <v>3021</v>
      </c>
      <c r="T136" s="0" t="s">
        <v>3200</v>
      </c>
      <c r="U136" s="6" t="s">
        <v>3201</v>
      </c>
      <c r="V136" s="0" t="s">
        <v>2927</v>
      </c>
      <c r="W136" s="0" t="s">
        <v>3355</v>
      </c>
      <c r="X136" s="160" t="s">
        <v>1004</v>
      </c>
      <c r="Y136" s="6" t="s">
        <v>1693</v>
      </c>
      <c r="Z136" s="0" t="s">
        <v>3356</v>
      </c>
      <c r="AA136" s="6" t="s">
        <v>3332</v>
      </c>
      <c r="AB136" s="0" t="n"/>
      <c r="AC136" s="0" t="s">
        <v>2937</v>
      </c>
      <c r="AE136" s="0" t="s">
        <v>3224</v>
      </c>
      <c r="AF136" s="6" t="s">
        <v>1444</v>
      </c>
      <c r="AG136" s="0" t="s">
        <v>2932</v>
      </c>
      <c r="AH136" s="0" t="s">
        <v>2927</v>
      </c>
      <c r="AI136" s="0" t="s">
        <v>3224</v>
      </c>
    </row>
    <row r="137">
      <c r="A137" s="4" t="n">
        <v>4133</v>
      </c>
      <c r="B137" s="204" t="s">
        <v>2887</v>
      </c>
      <c r="D137" s="0" t="s">
        <v>3357</v>
      </c>
      <c r="E137" s="0" t="s">
        <v>3197</v>
      </c>
      <c r="F137" s="0" t="s">
        <v>2920</v>
      </c>
      <c r="G137" s="0" t="n">
        <v>4.1</v>
      </c>
      <c r="H137" s="0" t="s">
        <v>3358</v>
      </c>
      <c r="I137" s="0">
        <f>IF(LEFT(RIGHT(H137,4),1)="8",(CONCATENATE("289F0", 168420+BITAND(HEX2DEC(H137), 65535)-32768)),)</f>
        <v/>
      </c>
      <c r="J137" s="79" t="n"/>
      <c r="K137" s="79" t="s">
        <v>3199</v>
      </c>
      <c r="L137" s="60" t="n">
        <v>44350</v>
      </c>
      <c r="M137" s="60" t="n"/>
      <c r="N137" s="0" t="s">
        <v>1443</v>
      </c>
      <c r="O137" s="6" t="s">
        <v>1444</v>
      </c>
      <c r="P137" s="6" t="s">
        <v>1444</v>
      </c>
      <c r="Q137" s="6" t="n"/>
      <c r="R137" s="6" t="s">
        <v>2923</v>
      </c>
      <c r="S137" s="0" t="s">
        <v>3021</v>
      </c>
      <c r="T137" s="0" t="s">
        <v>3200</v>
      </c>
      <c r="U137" s="6" t="s">
        <v>3201</v>
      </c>
      <c r="V137" s="0" t="s">
        <v>2927</v>
      </c>
      <c r="W137" s="0" t="s">
        <v>3359</v>
      </c>
      <c r="X137" s="160" t="s">
        <v>1005</v>
      </c>
      <c r="Y137" s="6" t="s">
        <v>1694</v>
      </c>
      <c r="Z137" s="0" t="s">
        <v>3360</v>
      </c>
      <c r="AA137" s="6" t="s">
        <v>3332</v>
      </c>
      <c r="AB137" s="0" t="n"/>
      <c r="AC137" s="0" t="s">
        <v>2937</v>
      </c>
      <c r="AE137" s="0" t="s">
        <v>3224</v>
      </c>
      <c r="AF137" s="6" t="s">
        <v>1444</v>
      </c>
      <c r="AG137" s="0" t="s">
        <v>2932</v>
      </c>
      <c r="AH137" s="0" t="s">
        <v>2927</v>
      </c>
      <c r="AI137" s="0" t="s">
        <v>3224</v>
      </c>
    </row>
    <row r="138">
      <c r="A138" s="4" t="n">
        <v>4134</v>
      </c>
      <c r="B138" s="204" t="s">
        <v>2887</v>
      </c>
      <c r="C138" s="96" t="n"/>
      <c r="D138" s="96" t="s">
        <v>3361</v>
      </c>
      <c r="E138" s="96" t="s">
        <v>3362</v>
      </c>
      <c r="F138" s="0" t="s">
        <v>2920</v>
      </c>
      <c r="G138" s="0" t="s">
        <v>3180</v>
      </c>
      <c r="H138" s="0" t="s">
        <v>3363</v>
      </c>
      <c r="I138" s="0">
        <f>IF(LEFT(RIGHT(H138,4),1)="8",(CONCATENATE("289F0", 168420+BITAND(HEX2DEC(H138), 65535)-32768)),)</f>
        <v/>
      </c>
      <c r="J138" s="79" t="n"/>
      <c r="K138" s="79" t="s">
        <v>3364</v>
      </c>
      <c r="L138" s="60" t="n">
        <v>44351</v>
      </c>
      <c r="M138" s="60" t="n"/>
      <c r="N138" s="0" t="s">
        <v>1443</v>
      </c>
      <c r="O138" s="0" t="s">
        <v>1444</v>
      </c>
      <c r="P138" s="0" t="s">
        <v>1444</v>
      </c>
      <c r="Q138" s="0" t="s">
        <v>1444</v>
      </c>
      <c r="R138" s="6" t="s">
        <v>2923</v>
      </c>
      <c r="S138" s="0" t="s">
        <v>3156</v>
      </c>
      <c r="T138" s="0" t="s">
        <v>3365</v>
      </c>
      <c r="U138" s="0" t="s">
        <v>3366</v>
      </c>
      <c r="V138" s="0" t="s">
        <v>2927</v>
      </c>
      <c r="W138" s="0" t="s">
        <v>3367</v>
      </c>
      <c r="X138" s="160" t="s">
        <v>1006</v>
      </c>
      <c r="Y138" s="6" t="s">
        <v>1951</v>
      </c>
      <c r="Z138" s="0" t="s">
        <v>3368</v>
      </c>
      <c r="AB138" s="0" t="n"/>
      <c r="AC138" s="0" t="s">
        <v>2937</v>
      </c>
      <c r="AE138" s="0" t="s">
        <v>3224</v>
      </c>
      <c r="AG138" s="0" t="s">
        <v>2932</v>
      </c>
      <c r="AI138" s="0" t="s">
        <v>3224</v>
      </c>
    </row>
    <row r="139">
      <c r="A139" s="4" t="n">
        <v>4135</v>
      </c>
      <c r="B139" s="204" t="s">
        <v>2887</v>
      </c>
      <c r="E139" s="0" t="s">
        <v>3337</v>
      </c>
      <c r="F139" s="0" t="s">
        <v>2920</v>
      </c>
      <c r="G139" s="0" t="n">
        <v>4.1</v>
      </c>
      <c r="H139" s="0" t="n">
        <v>21310067</v>
      </c>
      <c r="I139" s="0">
        <f>IF(LEFT(RIGHT(H139,4),1)="8",(CONCATENATE("289F0", 168420+BITAND(HEX2DEC(H139), 65535)-32768)),)</f>
        <v/>
      </c>
      <c r="J139" s="79" t="n"/>
      <c r="K139" s="79" t="s">
        <v>3199</v>
      </c>
      <c r="L139" s="60" t="n">
        <v>44351</v>
      </c>
      <c r="M139" s="60" t="n"/>
      <c r="N139" s="0" t="s">
        <v>1443</v>
      </c>
      <c r="O139" s="6" t="s">
        <v>1444</v>
      </c>
      <c r="P139" s="6" t="s">
        <v>1444</v>
      </c>
      <c r="Q139" s="6" t="n"/>
      <c r="R139" s="6" t="s">
        <v>2923</v>
      </c>
      <c r="S139" s="0" t="s">
        <v>3021</v>
      </c>
      <c r="T139" s="0" t="s">
        <v>3320</v>
      </c>
      <c r="U139" s="6" t="s">
        <v>3201</v>
      </c>
      <c r="V139" s="0" t="s">
        <v>2927</v>
      </c>
      <c r="W139" s="0" t="s">
        <v>3369</v>
      </c>
      <c r="X139" s="160" t="s">
        <v>1007</v>
      </c>
      <c r="Y139" s="6" t="s">
        <v>1697</v>
      </c>
      <c r="Z139" s="0" t="s">
        <v>3370</v>
      </c>
      <c r="AB139" s="0" t="n"/>
      <c r="AC139" s="0" t="s">
        <v>2937</v>
      </c>
      <c r="AE139" s="0" t="s">
        <v>3224</v>
      </c>
      <c r="AF139" s="6" t="s">
        <v>1444</v>
      </c>
      <c r="AG139" s="0" t="s">
        <v>2932</v>
      </c>
      <c r="AH139" s="0" t="s">
        <v>2927</v>
      </c>
      <c r="AI139" s="0" t="s">
        <v>3224</v>
      </c>
    </row>
    <row r="140">
      <c r="A140" s="4" t="n">
        <v>4136</v>
      </c>
      <c r="B140" s="204" t="s">
        <v>2887</v>
      </c>
      <c r="E140" s="0" t="s">
        <v>3197</v>
      </c>
      <c r="F140" s="0" t="s">
        <v>2920</v>
      </c>
      <c r="G140" s="0" t="n">
        <v>4.1</v>
      </c>
      <c r="H140" s="0" t="n">
        <v>21310060</v>
      </c>
      <c r="I140" s="0">
        <f>IF(LEFT(RIGHT(H140,4),1)="8",(CONCATENATE("289F0", 168420+BITAND(HEX2DEC(H140), 65535)-32768)),)</f>
        <v/>
      </c>
      <c r="J140" s="79" t="n"/>
      <c r="K140" s="79" t="s">
        <v>3199</v>
      </c>
      <c r="L140" s="75" t="n">
        <v>44352</v>
      </c>
      <c r="M140" s="75" t="n"/>
      <c r="N140" s="0" t="s">
        <v>1443</v>
      </c>
      <c r="O140" s="6" t="s">
        <v>1444</v>
      </c>
      <c r="P140" s="6" t="s">
        <v>1444</v>
      </c>
      <c r="Q140" s="6" t="n"/>
      <c r="R140" s="6" t="s">
        <v>2923</v>
      </c>
      <c r="S140" s="0" t="s">
        <v>3021</v>
      </c>
      <c r="T140" s="0" t="s">
        <v>3200</v>
      </c>
      <c r="U140" s="6" t="s">
        <v>3201</v>
      </c>
      <c r="V140" s="0" t="s">
        <v>2927</v>
      </c>
      <c r="W140" s="0" t="s">
        <v>3371</v>
      </c>
      <c r="X140" s="160" t="s">
        <v>1008</v>
      </c>
      <c r="Y140" s="6" t="s">
        <v>1698</v>
      </c>
      <c r="Z140" s="0" t="s">
        <v>3372</v>
      </c>
      <c r="AA140" s="6" t="s">
        <v>3332</v>
      </c>
      <c r="AB140" s="0" t="n"/>
      <c r="AC140" s="0" t="s">
        <v>2937</v>
      </c>
      <c r="AE140" s="0" t="s">
        <v>3224</v>
      </c>
      <c r="AF140" s="6" t="s">
        <v>1444</v>
      </c>
      <c r="AG140" s="0" t="s">
        <v>2932</v>
      </c>
      <c r="AH140" s="0" t="s">
        <v>2927</v>
      </c>
      <c r="AI140" s="0" t="s">
        <v>3224</v>
      </c>
    </row>
    <row r="141">
      <c r="A141" s="4" t="n">
        <v>4137</v>
      </c>
      <c r="B141" s="204" t="s">
        <v>2887</v>
      </c>
      <c r="D141" s="0" t="s">
        <v>3373</v>
      </c>
      <c r="E141" s="6" t="s">
        <v>3374</v>
      </c>
      <c r="F141" s="0" t="s">
        <v>2920</v>
      </c>
      <c r="G141" s="0" t="n">
        <v>4.1</v>
      </c>
      <c r="H141" s="0" t="n">
        <v>21310061</v>
      </c>
      <c r="I141" s="0">
        <f>IF(LEFT(RIGHT(H141,4),1)="8",(CONCATENATE("289F0", 168420+BITAND(HEX2DEC(H141), 65535)-32768)),)</f>
        <v/>
      </c>
      <c r="J141" s="79" t="n"/>
      <c r="K141" s="79" t="s">
        <v>3334</v>
      </c>
      <c r="L141" s="75" t="n">
        <v>44352</v>
      </c>
      <c r="M141" s="75" t="n"/>
      <c r="N141" s="0" t="s">
        <v>1443</v>
      </c>
      <c r="O141" s="6" t="s">
        <v>1444</v>
      </c>
      <c r="P141" s="6" t="s">
        <v>1444</v>
      </c>
      <c r="Q141" s="6" t="n"/>
      <c r="R141" s="6" t="s">
        <v>2923</v>
      </c>
      <c r="S141" s="0" t="s">
        <v>3021</v>
      </c>
      <c r="V141" s="0" t="s">
        <v>2927</v>
      </c>
      <c r="W141" s="0" t="s">
        <v>3359</v>
      </c>
      <c r="X141" s="160" t="s">
        <v>1009</v>
      </c>
      <c r="Y141" s="6" t="s">
        <v>1635</v>
      </c>
      <c r="Z141" s="0" t="s">
        <v>3375</v>
      </c>
      <c r="AB141" s="0" t="n"/>
      <c r="AC141" s="0" t="s">
        <v>2937</v>
      </c>
      <c r="AD141" s="0" t="s">
        <v>3224</v>
      </c>
      <c r="AE141" s="0" t="s">
        <v>3224</v>
      </c>
      <c r="AF141" s="0" t="s">
        <v>3224</v>
      </c>
      <c r="AG141" s="0" t="s">
        <v>2932</v>
      </c>
      <c r="AI141" s="0" t="s">
        <v>3224</v>
      </c>
    </row>
    <row r="142">
      <c r="A142" s="4" t="n">
        <v>4138</v>
      </c>
      <c r="B142" s="204" t="s">
        <v>2887</v>
      </c>
      <c r="D142" s="0" t="s">
        <v>3376</v>
      </c>
      <c r="E142" s="0" t="s">
        <v>3337</v>
      </c>
      <c r="F142" s="0" t="s">
        <v>2920</v>
      </c>
      <c r="G142" s="0" t="s">
        <v>3180</v>
      </c>
      <c r="H142" s="0" t="n">
        <v>21310066</v>
      </c>
      <c r="I142" s="0">
        <f>IF(LEFT(RIGHT(H142,4),1)="8",(CONCATENATE("289F0", 168420+BITAND(HEX2DEC(H142), 65535)-32768)),)</f>
        <v/>
      </c>
      <c r="J142" s="79" t="n"/>
      <c r="K142" s="79" t="s">
        <v>3199</v>
      </c>
      <c r="L142" s="60" t="n">
        <v>44353</v>
      </c>
      <c r="M142" s="60" t="n"/>
      <c r="N142" s="0" t="s">
        <v>1443</v>
      </c>
      <c r="O142" s="6" t="s">
        <v>1444</v>
      </c>
      <c r="P142" s="6" t="s">
        <v>1444</v>
      </c>
      <c r="Q142" s="6" t="n"/>
      <c r="R142" s="6" t="s">
        <v>2923</v>
      </c>
      <c r="S142" s="0" t="n"/>
      <c r="T142" s="0" t="s">
        <v>3320</v>
      </c>
      <c r="U142" s="6" t="s">
        <v>3158</v>
      </c>
      <c r="V142" s="0" t="s">
        <v>2927</v>
      </c>
      <c r="W142" s="0" t="s">
        <v>3377</v>
      </c>
      <c r="X142" s="160" t="s">
        <v>1010</v>
      </c>
      <c r="Y142" s="6" t="s">
        <v>1701</v>
      </c>
      <c r="Z142" s="0" t="s">
        <v>3378</v>
      </c>
      <c r="AB142" s="0" t="n"/>
      <c r="AC142" s="0" t="s">
        <v>2937</v>
      </c>
      <c r="AE142" s="0" t="s">
        <v>3224</v>
      </c>
      <c r="AF142" s="6" t="s">
        <v>1444</v>
      </c>
      <c r="AG142" s="0" t="s">
        <v>2932</v>
      </c>
      <c r="AH142" s="0" t="s">
        <v>2927</v>
      </c>
      <c r="AI142" s="0" t="s">
        <v>3224</v>
      </c>
    </row>
    <row r="143">
      <c r="A143" s="4" t="n">
        <v>4139</v>
      </c>
      <c r="B143" s="204" t="s">
        <v>2887</v>
      </c>
      <c r="E143" s="0" t="s">
        <v>3337</v>
      </c>
      <c r="F143" s="0" t="s">
        <v>2920</v>
      </c>
      <c r="G143" s="0" t="n">
        <v>4.1</v>
      </c>
      <c r="H143" s="0" t="n">
        <v>21310068</v>
      </c>
      <c r="I143" s="0">
        <f>IF(LEFT(RIGHT(H143,4),1)="8",(CONCATENATE("289F0", 168420+BITAND(HEX2DEC(H143), 65535)-32768)),)</f>
        <v/>
      </c>
      <c r="J143" s="79" t="n"/>
      <c r="K143" s="79" t="s">
        <v>3199</v>
      </c>
      <c r="L143" s="60" t="n">
        <v>44353</v>
      </c>
      <c r="M143" s="60" t="n"/>
      <c r="N143" s="0" t="s">
        <v>1443</v>
      </c>
      <c r="O143" s="6" t="s">
        <v>1444</v>
      </c>
      <c r="P143" s="6" t="s">
        <v>1444</v>
      </c>
      <c r="Q143" s="6" t="n"/>
      <c r="R143" s="6" t="s">
        <v>2923</v>
      </c>
      <c r="S143" s="0" t="s">
        <v>3021</v>
      </c>
      <c r="T143" s="0" t="s">
        <v>3320</v>
      </c>
      <c r="U143" s="6" t="s">
        <v>3201</v>
      </c>
      <c r="V143" s="0" t="s">
        <v>2927</v>
      </c>
      <c r="W143" s="0" t="s">
        <v>3379</v>
      </c>
      <c r="X143" s="160" t="s">
        <v>1011</v>
      </c>
      <c r="Y143" s="6" t="s">
        <v>1702</v>
      </c>
      <c r="Z143" s="0" t="s">
        <v>3380</v>
      </c>
      <c r="AB143" s="0" t="n"/>
      <c r="AC143" s="0" t="s">
        <v>2937</v>
      </c>
      <c r="AE143" s="0" t="s">
        <v>3224</v>
      </c>
      <c r="AF143" s="6" t="s">
        <v>1444</v>
      </c>
      <c r="AG143" s="0" t="s">
        <v>2932</v>
      </c>
      <c r="AH143" s="0" t="s">
        <v>2927</v>
      </c>
      <c r="AI143" s="0" t="s">
        <v>3224</v>
      </c>
    </row>
    <row r="144">
      <c r="A144" s="4" t="n">
        <v>4140</v>
      </c>
      <c r="B144" s="204" t="s">
        <v>2887</v>
      </c>
      <c r="E144" s="0" t="s">
        <v>3337</v>
      </c>
      <c r="F144" s="0" t="s">
        <v>2920</v>
      </c>
      <c r="G144" s="0" t="n">
        <v>4.1</v>
      </c>
      <c r="H144" s="0" t="n">
        <v>21310069</v>
      </c>
      <c r="I144" s="0">
        <f>IF(LEFT(RIGHT(H144,4),1)="8",(CONCATENATE("289F0", 168420+BITAND(HEX2DEC(H144), 65535)-32768)),)</f>
        <v/>
      </c>
      <c r="J144" s="79" t="n"/>
      <c r="K144" s="79" t="s">
        <v>3199</v>
      </c>
      <c r="L144" s="60" t="n">
        <v>44354</v>
      </c>
      <c r="M144" s="60" t="n"/>
      <c r="N144" s="0" t="s">
        <v>1443</v>
      </c>
      <c r="O144" s="6" t="s">
        <v>1444</v>
      </c>
      <c r="P144" s="6" t="s">
        <v>1444</v>
      </c>
      <c r="Q144" s="6" t="n"/>
      <c r="R144" s="6" t="s">
        <v>2923</v>
      </c>
      <c r="S144" s="0" t="s">
        <v>3021</v>
      </c>
      <c r="T144" s="0" t="s">
        <v>3320</v>
      </c>
      <c r="U144" s="6" t="s">
        <v>3201</v>
      </c>
      <c r="V144" s="0" t="s">
        <v>2927</v>
      </c>
      <c r="W144" s="0" t="s">
        <v>3381</v>
      </c>
      <c r="X144" s="160" t="s">
        <v>1012</v>
      </c>
      <c r="Y144" s="6" t="s">
        <v>1703</v>
      </c>
      <c r="Z144" s="0" t="s">
        <v>3382</v>
      </c>
      <c r="AB144" s="0" t="n"/>
      <c r="AC144" s="0" t="s">
        <v>2937</v>
      </c>
      <c r="AE144" s="0" t="s">
        <v>3224</v>
      </c>
      <c r="AF144" s="6" t="s">
        <v>1444</v>
      </c>
      <c r="AG144" s="0" t="s">
        <v>2932</v>
      </c>
      <c r="AH144" s="0" t="s">
        <v>2927</v>
      </c>
      <c r="AI144" s="0" t="s">
        <v>3224</v>
      </c>
    </row>
    <row r="145">
      <c r="A145" s="4" t="n">
        <v>4141</v>
      </c>
      <c r="B145" s="204" t="s">
        <v>2887</v>
      </c>
      <c r="D145" s="0" t="n"/>
      <c r="E145" s="0" t="s">
        <v>3337</v>
      </c>
      <c r="F145" s="0" t="s">
        <v>2920</v>
      </c>
      <c r="G145" s="0" t="n">
        <v>4.1</v>
      </c>
      <c r="H145" s="0" t="s">
        <v>3383</v>
      </c>
      <c r="I145" s="0">
        <f>IF(LEFT(RIGHT(H145,4),1)="8",(CONCATENATE("289F0", 168420+BITAND(HEX2DEC(H145), 65535)-32768)),)</f>
        <v/>
      </c>
      <c r="J145" s="79" t="n"/>
      <c r="K145" s="79" t="s">
        <v>3199</v>
      </c>
      <c r="L145" s="60" t="n">
        <v>44354</v>
      </c>
      <c r="M145" s="60" t="n"/>
      <c r="N145" s="0" t="s">
        <v>1443</v>
      </c>
      <c r="O145" s="6" t="s">
        <v>1444</v>
      </c>
      <c r="P145" s="6" t="s">
        <v>1444</v>
      </c>
      <c r="Q145" s="6" t="n"/>
      <c r="R145" s="6" t="s">
        <v>2923</v>
      </c>
      <c r="S145" s="0" t="s">
        <v>3021</v>
      </c>
      <c r="T145" s="0" t="s">
        <v>3320</v>
      </c>
      <c r="U145" s="6" t="s">
        <v>3201</v>
      </c>
      <c r="V145" s="0" t="s">
        <v>2927</v>
      </c>
      <c r="W145" s="0" t="s">
        <v>3384</v>
      </c>
      <c r="X145" s="160" t="s">
        <v>1013</v>
      </c>
      <c r="Y145" s="6" t="s">
        <v>1704</v>
      </c>
      <c r="Z145" s="0" t="s">
        <v>3385</v>
      </c>
      <c r="AB145" s="0" t="n"/>
      <c r="AC145" s="0" t="s">
        <v>2937</v>
      </c>
      <c r="AE145" s="0" t="s">
        <v>3224</v>
      </c>
      <c r="AF145" s="6" t="s">
        <v>1444</v>
      </c>
      <c r="AG145" s="0" t="s">
        <v>2932</v>
      </c>
      <c r="AH145" s="0" t="s">
        <v>2927</v>
      </c>
      <c r="AI145" s="0" t="s">
        <v>3224</v>
      </c>
    </row>
    <row r="146">
      <c r="A146" s="4" t="n">
        <v>4142</v>
      </c>
      <c r="B146" s="204" t="s">
        <v>2887</v>
      </c>
      <c r="C146" s="48" t="n"/>
      <c r="D146" s="48" t="n"/>
      <c r="E146" s="0" t="s">
        <v>3337</v>
      </c>
      <c r="F146" s="0" t="s">
        <v>2920</v>
      </c>
      <c r="G146" s="0" t="n">
        <v>4.1</v>
      </c>
      <c r="H146" s="0" t="s">
        <v>3386</v>
      </c>
      <c r="I146" s="0">
        <f>IF(LEFT(RIGHT(H146,4),1)="8",(CONCATENATE("289F0", 168420+BITAND(HEX2DEC(H146), 65535)-32768)),)</f>
        <v/>
      </c>
      <c r="J146" s="79" t="n"/>
      <c r="K146" s="79" t="s">
        <v>3199</v>
      </c>
      <c r="L146" s="60" t="n">
        <v>44355</v>
      </c>
      <c r="M146" s="60" t="n"/>
      <c r="N146" s="0" t="s">
        <v>1443</v>
      </c>
      <c r="O146" s="6" t="s">
        <v>1444</v>
      </c>
      <c r="P146" s="6" t="s">
        <v>1444</v>
      </c>
      <c r="Q146" s="6" t="n"/>
      <c r="R146" s="6" t="s">
        <v>2923</v>
      </c>
      <c r="S146" s="0" t="s">
        <v>3021</v>
      </c>
      <c r="T146" s="0" t="s">
        <v>3320</v>
      </c>
      <c r="U146" s="6" t="s">
        <v>3201</v>
      </c>
      <c r="V146" s="0" t="s">
        <v>2927</v>
      </c>
      <c r="W146" s="0" t="s">
        <v>3387</v>
      </c>
      <c r="X146" s="160" t="s">
        <v>1016</v>
      </c>
      <c r="Y146" s="6" t="s">
        <v>1705</v>
      </c>
      <c r="Z146" s="0" t="s">
        <v>3388</v>
      </c>
      <c r="AB146" s="0" t="n"/>
      <c r="AC146" s="0" t="s">
        <v>2937</v>
      </c>
      <c r="AE146" s="0" t="s">
        <v>3224</v>
      </c>
      <c r="AF146" s="6" t="s">
        <v>1444</v>
      </c>
      <c r="AG146" s="0" t="s">
        <v>2932</v>
      </c>
      <c r="AH146" s="0" t="s">
        <v>2927</v>
      </c>
      <c r="AI146" s="0" t="s">
        <v>3224</v>
      </c>
    </row>
    <row r="147">
      <c r="A147" s="4" t="n">
        <v>4143</v>
      </c>
      <c r="B147" s="204" t="s">
        <v>2887</v>
      </c>
      <c r="D147" s="0" t="s">
        <v>3389</v>
      </c>
      <c r="F147" s="0" t="s">
        <v>2920</v>
      </c>
      <c r="G147" s="0" t="s">
        <v>3180</v>
      </c>
      <c r="H147" s="0" t="s">
        <v>3390</v>
      </c>
      <c r="I147" s="0">
        <f>IF(LEFT(RIGHT(H147,4),1)="8",(CONCATENATE("289F0", 168420+BITAND(HEX2DEC(H147), 65535)-32768)),)</f>
        <v/>
      </c>
      <c r="J147" s="79" t="n"/>
      <c r="K147" s="79" t="s">
        <v>3334</v>
      </c>
      <c r="L147" s="60" t="n">
        <v>44355</v>
      </c>
      <c r="M147" s="60" t="n"/>
      <c r="N147" s="0" t="s">
        <v>1443</v>
      </c>
      <c r="O147" s="6" t="s">
        <v>1444</v>
      </c>
      <c r="P147" s="6" t="s">
        <v>1444</v>
      </c>
      <c r="S147" s="0" t="s">
        <v>3391</v>
      </c>
      <c r="V147" s="0" t="s">
        <v>2927</v>
      </c>
      <c r="W147" s="0" t="s">
        <v>3369</v>
      </c>
      <c r="X147" s="160" t="s">
        <v>1017</v>
      </c>
      <c r="Y147" s="6" t="s">
        <v>1707</v>
      </c>
      <c r="Z147" s="0" t="s">
        <v>3392</v>
      </c>
      <c r="AB147" s="0" t="n"/>
      <c r="AC147" s="0" t="s">
        <v>2937</v>
      </c>
      <c r="AE147" s="0" t="s">
        <v>3224</v>
      </c>
      <c r="AG147" s="0" t="s">
        <v>2932</v>
      </c>
      <c r="AI147" s="0" t="s">
        <v>3224</v>
      </c>
    </row>
    <row r="148">
      <c r="A148" s="4" t="n">
        <v>4144</v>
      </c>
      <c r="B148" s="204" t="s">
        <v>2887</v>
      </c>
      <c r="D148" s="0" t="n"/>
      <c r="E148" s="0" t="s">
        <v>3337</v>
      </c>
      <c r="F148" s="0" t="s">
        <v>2920</v>
      </c>
      <c r="G148" s="0" t="s">
        <v>3180</v>
      </c>
      <c r="H148" s="0" t="s">
        <v>3393</v>
      </c>
      <c r="I148" s="0">
        <f>IF(LEFT(RIGHT(H148,4),1)="8",(CONCATENATE("289F0", 168420+BITAND(HEX2DEC(H148), 65535)-32768)),)</f>
        <v/>
      </c>
      <c r="J148" s="79" t="n"/>
      <c r="K148" s="79" t="s">
        <v>3199</v>
      </c>
      <c r="L148" s="60" t="n">
        <v>44356</v>
      </c>
      <c r="M148" s="60" t="n"/>
      <c r="N148" s="0" t="s">
        <v>1443</v>
      </c>
      <c r="O148" s="6" t="s">
        <v>1444</v>
      </c>
      <c r="P148" s="6" t="s">
        <v>1444</v>
      </c>
      <c r="Q148" s="6" t="n"/>
      <c r="R148" s="6" t="s">
        <v>2923</v>
      </c>
      <c r="S148" s="0" t="s">
        <v>3391</v>
      </c>
      <c r="T148" s="0" t="s">
        <v>3320</v>
      </c>
      <c r="U148" s="6" t="s">
        <v>3158</v>
      </c>
      <c r="V148" s="0" t="s">
        <v>2927</v>
      </c>
      <c r="W148" s="0" t="s">
        <v>3367</v>
      </c>
      <c r="X148" s="160" t="s">
        <v>1018</v>
      </c>
      <c r="Y148" s="6" t="s">
        <v>1706</v>
      </c>
      <c r="Z148" s="0" t="s">
        <v>3394</v>
      </c>
      <c r="AB148" s="0" t="n"/>
      <c r="AC148" s="0" t="s">
        <v>2937</v>
      </c>
      <c r="AE148" s="0" t="s">
        <v>3224</v>
      </c>
      <c r="AF148" s="6" t="s">
        <v>1444</v>
      </c>
      <c r="AG148" s="0" t="s">
        <v>2932</v>
      </c>
      <c r="AH148" s="0" t="s">
        <v>2927</v>
      </c>
      <c r="AI148" s="0" t="s">
        <v>3224</v>
      </c>
    </row>
    <row r="149">
      <c r="A149" s="4" t="n">
        <v>4145</v>
      </c>
      <c r="B149" s="204" t="s">
        <v>2887</v>
      </c>
      <c r="D149" s="0" t="n"/>
      <c r="E149" s="0" t="s">
        <v>3337</v>
      </c>
      <c r="F149" s="0" t="s">
        <v>2920</v>
      </c>
      <c r="G149" s="0" t="s">
        <v>3180</v>
      </c>
      <c r="H149" s="0" t="s">
        <v>3395</v>
      </c>
      <c r="I149" s="0">
        <f>IF(LEFT(RIGHT(H149,4),1)="8",(CONCATENATE("289F0", 168420+BITAND(HEX2DEC(H149), 65535)-32768)),)</f>
        <v/>
      </c>
      <c r="J149" s="79" t="n"/>
      <c r="K149" s="79" t="s">
        <v>3199</v>
      </c>
      <c r="L149" s="60" t="n">
        <v>44356</v>
      </c>
      <c r="M149" s="60" t="n"/>
      <c r="N149" s="0" t="s">
        <v>1443</v>
      </c>
      <c r="O149" s="6" t="s">
        <v>1444</v>
      </c>
      <c r="P149" s="6" t="s">
        <v>1444</v>
      </c>
      <c r="Q149" s="6" t="n"/>
      <c r="R149" s="6" t="s">
        <v>2923</v>
      </c>
      <c r="S149" s="0" t="s">
        <v>3391</v>
      </c>
      <c r="T149" s="0" t="s">
        <v>3320</v>
      </c>
      <c r="U149" s="6" t="s">
        <v>3158</v>
      </c>
      <c r="V149" s="0" t="s">
        <v>2927</v>
      </c>
      <c r="W149" s="0" t="s">
        <v>3396</v>
      </c>
      <c r="X149" s="160" t="s">
        <v>1019</v>
      </c>
      <c r="Y149" s="6" t="s">
        <v>1708</v>
      </c>
      <c r="Z149" s="0" t="s">
        <v>3397</v>
      </c>
      <c r="AB149" s="0" t="n"/>
      <c r="AC149" s="0" t="s">
        <v>2937</v>
      </c>
      <c r="AE149" s="0" t="s">
        <v>3224</v>
      </c>
      <c r="AF149" s="6" t="s">
        <v>1444</v>
      </c>
      <c r="AG149" s="0" t="s">
        <v>2932</v>
      </c>
      <c r="AH149" s="0" t="s">
        <v>2927</v>
      </c>
      <c r="AI149" s="0" t="s">
        <v>3224</v>
      </c>
    </row>
    <row r="150">
      <c r="A150" s="4" t="n">
        <v>4146</v>
      </c>
      <c r="B150" s="204" t="s">
        <v>2887</v>
      </c>
      <c r="D150" s="0" t="n"/>
      <c r="E150" s="0" t="s">
        <v>3337</v>
      </c>
      <c r="F150" s="0" t="s">
        <v>2920</v>
      </c>
      <c r="G150" s="0" t="s">
        <v>3180</v>
      </c>
      <c r="H150" s="0" t="s">
        <v>3398</v>
      </c>
      <c r="I150" s="0">
        <f>IF(LEFT(RIGHT(H150,4),1)="8",(CONCATENATE("289F0", 168420+BITAND(HEX2DEC(H150), 65535)-32768)),)</f>
        <v/>
      </c>
      <c r="J150" s="79" t="n"/>
      <c r="K150" s="79" t="s">
        <v>3199</v>
      </c>
      <c r="L150" s="60" t="n">
        <v>44358</v>
      </c>
      <c r="M150" s="60" t="n"/>
      <c r="N150" s="0" t="s">
        <v>1443</v>
      </c>
      <c r="O150" s="6" t="s">
        <v>1444</v>
      </c>
      <c r="P150" s="6" t="s">
        <v>1444</v>
      </c>
      <c r="Q150" s="6" t="n"/>
      <c r="R150" s="6" t="s">
        <v>2923</v>
      </c>
      <c r="S150" s="0" t="s">
        <v>3391</v>
      </c>
      <c r="T150" s="0" t="s">
        <v>3320</v>
      </c>
      <c r="U150" s="6" t="s">
        <v>3158</v>
      </c>
      <c r="V150" s="0" t="s">
        <v>2927</v>
      </c>
      <c r="W150" s="0" t="s">
        <v>3399</v>
      </c>
      <c r="X150" s="160" t="s">
        <v>1020</v>
      </c>
      <c r="Y150" s="6" t="s">
        <v>1709</v>
      </c>
      <c r="Z150" s="0" t="s">
        <v>3400</v>
      </c>
      <c r="AB150" s="0" t="n"/>
      <c r="AC150" s="0" t="s">
        <v>2937</v>
      </c>
      <c r="AE150" s="0" t="s">
        <v>3224</v>
      </c>
      <c r="AF150" s="6" t="s">
        <v>1444</v>
      </c>
      <c r="AG150" s="0" t="s">
        <v>2932</v>
      </c>
      <c r="AH150" s="0" t="s">
        <v>2927</v>
      </c>
      <c r="AI150" s="0" t="s">
        <v>3224</v>
      </c>
    </row>
    <row r="151">
      <c r="A151" s="4" t="n">
        <v>4147</v>
      </c>
      <c r="B151" s="204" t="s">
        <v>2887</v>
      </c>
      <c r="D151" s="0" t="n"/>
      <c r="E151" s="0" t="s">
        <v>3337</v>
      </c>
      <c r="F151" s="0" t="s">
        <v>2920</v>
      </c>
      <c r="G151" s="0" t="s">
        <v>3180</v>
      </c>
      <c r="H151" s="0" t="n">
        <v>21310070</v>
      </c>
      <c r="I151" s="0">
        <f>IF(LEFT(RIGHT(H151,4),1)="8",(CONCATENATE("289F0", 168420+BITAND(HEX2DEC(H151), 65535)-32768)),)</f>
        <v/>
      </c>
      <c r="J151" s="79" t="n"/>
      <c r="K151" s="79" t="s">
        <v>3199</v>
      </c>
      <c r="L151" s="60" t="n">
        <v>44358</v>
      </c>
      <c r="M151" s="60" t="n"/>
      <c r="N151" s="0" t="s">
        <v>1443</v>
      </c>
      <c r="O151" s="6" t="s">
        <v>1444</v>
      </c>
      <c r="P151" s="6" t="s">
        <v>1444</v>
      </c>
      <c r="Q151" s="6" t="n"/>
      <c r="R151" s="6" t="s">
        <v>2923</v>
      </c>
      <c r="S151" s="0" t="s">
        <v>3391</v>
      </c>
      <c r="T151" s="0" t="s">
        <v>3320</v>
      </c>
      <c r="U151" s="6" t="s">
        <v>3158</v>
      </c>
      <c r="V151" s="0" t="s">
        <v>2927</v>
      </c>
      <c r="W151" s="0" t="s">
        <v>3401</v>
      </c>
      <c r="X151" s="160" t="s">
        <v>1021</v>
      </c>
      <c r="Y151" s="6" t="s">
        <v>1619</v>
      </c>
      <c r="Z151" s="0" t="s">
        <v>3402</v>
      </c>
      <c r="AB151" s="0" t="n"/>
      <c r="AC151" s="0" t="s">
        <v>2937</v>
      </c>
      <c r="AE151" s="0" t="s">
        <v>3224</v>
      </c>
      <c r="AF151" s="6" t="s">
        <v>1444</v>
      </c>
      <c r="AG151" s="0" t="s">
        <v>2932</v>
      </c>
      <c r="AH151" s="0" t="s">
        <v>2927</v>
      </c>
      <c r="AI151" s="0" t="s">
        <v>3224</v>
      </c>
    </row>
    <row r="152">
      <c r="A152" s="4" t="n">
        <v>4148</v>
      </c>
      <c r="B152" s="204" t="s">
        <v>2887</v>
      </c>
      <c r="D152" s="0" t="n"/>
      <c r="E152" s="0" t="s">
        <v>3337</v>
      </c>
      <c r="F152" s="0" t="s">
        <v>2920</v>
      </c>
      <c r="G152" s="0" t="s">
        <v>3180</v>
      </c>
      <c r="H152" s="0" t="n">
        <v>21310071</v>
      </c>
      <c r="I152" s="0">
        <f>IF(LEFT(RIGHT(H152,4),1)="8",(CONCATENATE("289F0", 168420+BITAND(HEX2DEC(H152), 65535)-32768)),)</f>
        <v/>
      </c>
      <c r="J152" s="79" t="n"/>
      <c r="K152" s="79" t="s">
        <v>3199</v>
      </c>
      <c r="L152" s="60" t="n">
        <v>44361</v>
      </c>
      <c r="M152" s="60" t="n"/>
      <c r="N152" s="0" t="s">
        <v>1443</v>
      </c>
      <c r="O152" s="6" t="s">
        <v>1444</v>
      </c>
      <c r="P152" s="6" t="s">
        <v>1444</v>
      </c>
      <c r="Q152" s="6" t="n"/>
      <c r="R152" s="6" t="s">
        <v>2923</v>
      </c>
      <c r="S152" s="0" t="s">
        <v>3391</v>
      </c>
      <c r="T152" s="0" t="s">
        <v>3320</v>
      </c>
      <c r="U152" s="6" t="s">
        <v>3158</v>
      </c>
      <c r="V152" s="0" t="s">
        <v>2927</v>
      </c>
      <c r="W152" s="0" t="s">
        <v>3403</v>
      </c>
      <c r="X152" s="160" t="s">
        <v>1022</v>
      </c>
      <c r="Y152" s="6" t="s">
        <v>1623</v>
      </c>
      <c r="Z152" s="0" t="s">
        <v>3404</v>
      </c>
      <c r="AB152" s="0" t="n"/>
      <c r="AC152" s="0" t="s">
        <v>2937</v>
      </c>
      <c r="AE152" s="0" t="s">
        <v>3224</v>
      </c>
      <c r="AF152" s="6" t="s">
        <v>1444</v>
      </c>
      <c r="AG152" s="0" t="s">
        <v>2932</v>
      </c>
      <c r="AH152" s="0" t="s">
        <v>2927</v>
      </c>
      <c r="AI152" s="0" t="s">
        <v>3224</v>
      </c>
    </row>
    <row customHeight="1" ht="24" r="153">
      <c r="A153" s="4" t="n">
        <v>4149</v>
      </c>
      <c r="B153" s="204" t="s">
        <v>2887</v>
      </c>
      <c r="C153" s="6" t="n"/>
      <c r="D153" s="6" t="s">
        <v>1714</v>
      </c>
      <c r="F153" s="0" t="s">
        <v>2920</v>
      </c>
      <c r="G153" s="0" t="s">
        <v>3180</v>
      </c>
      <c r="H153" s="0" t="n">
        <v>21310072</v>
      </c>
      <c r="I153" s="0">
        <f>IF(LEFT(RIGHT(H153,4),1)="8",(CONCATENATE("289F0", 168420+BITAND(HEX2DEC(H153), 65535)-32768)),)</f>
        <v/>
      </c>
      <c r="J153" s="79" t="n"/>
      <c r="K153" s="79" t="s">
        <v>3334</v>
      </c>
      <c r="L153" s="60" t="n">
        <v>44361</v>
      </c>
      <c r="M153" s="60" t="n"/>
      <c r="N153" s="0" t="s">
        <v>1443</v>
      </c>
      <c r="O153" s="6" t="s">
        <v>1444</v>
      </c>
      <c r="P153" s="6" t="s">
        <v>1444</v>
      </c>
      <c r="Q153" s="6" t="n"/>
      <c r="R153" s="6" t="s">
        <v>2923</v>
      </c>
      <c r="S153" s="0" t="s">
        <v>3391</v>
      </c>
      <c r="T153" s="0" t="s">
        <v>3320</v>
      </c>
      <c r="U153" s="0" t="s">
        <v>3158</v>
      </c>
      <c r="V153" s="0" t="s">
        <v>2927</v>
      </c>
      <c r="W153" s="0" t="s">
        <v>3405</v>
      </c>
      <c r="X153" s="160" t="s">
        <v>1023</v>
      </c>
      <c r="Y153" s="6" t="s">
        <v>1719</v>
      </c>
      <c r="Z153" s="0" t="s">
        <v>3406</v>
      </c>
      <c r="AA153" s="0" t="n"/>
      <c r="AC153" s="0" t="s">
        <v>2937</v>
      </c>
      <c r="AD153" s="0" t="s">
        <v>3224</v>
      </c>
      <c r="AE153" s="0" t="s">
        <v>3224</v>
      </c>
      <c r="AF153" s="0" t="s">
        <v>3224</v>
      </c>
      <c r="AG153" s="0" t="s">
        <v>2932</v>
      </c>
      <c r="AI153" s="0" t="s">
        <v>3224</v>
      </c>
    </row>
    <row r="154">
      <c r="A154" s="4" t="n">
        <v>4150</v>
      </c>
      <c r="B154" s="204" t="s">
        <v>2887</v>
      </c>
      <c r="D154" s="0" t="n"/>
      <c r="E154" s="0" t="s">
        <v>3337</v>
      </c>
      <c r="F154" s="0" t="s">
        <v>2920</v>
      </c>
      <c r="G154" s="0" t="s">
        <v>3180</v>
      </c>
      <c r="H154" s="0" t="n">
        <v>21310073</v>
      </c>
      <c r="I154" s="0">
        <f>IF(LEFT(RIGHT(H154,4),1)="8",(CONCATENATE("289F0", 168420+BITAND(HEX2DEC(H154), 65535)-32768)),)</f>
        <v/>
      </c>
      <c r="J154" s="79" t="n"/>
      <c r="K154" s="79" t="s">
        <v>3199</v>
      </c>
      <c r="L154" s="60" t="n">
        <v>44362</v>
      </c>
      <c r="M154" s="60" t="n"/>
      <c r="N154" s="0" t="s">
        <v>1443</v>
      </c>
      <c r="O154" s="6" t="s">
        <v>1444</v>
      </c>
      <c r="P154" s="6" t="s">
        <v>1444</v>
      </c>
      <c r="Q154" s="6" t="n"/>
      <c r="R154" s="6" t="s">
        <v>2923</v>
      </c>
      <c r="S154" s="0" t="s">
        <v>3391</v>
      </c>
      <c r="T154" s="0" t="s">
        <v>3320</v>
      </c>
      <c r="U154" s="6" t="s">
        <v>3158</v>
      </c>
      <c r="V154" s="0" t="s">
        <v>2927</v>
      </c>
      <c r="W154" s="0" t="s">
        <v>3407</v>
      </c>
      <c r="X154" s="160" t="s">
        <v>1024</v>
      </c>
      <c r="Y154" s="6" t="s">
        <v>1715</v>
      </c>
      <c r="Z154" s="0" t="s">
        <v>3408</v>
      </c>
      <c r="AA154" s="0" t="n"/>
      <c r="AC154" s="0" t="s">
        <v>2937</v>
      </c>
      <c r="AE154" s="0" t="s">
        <v>3224</v>
      </c>
      <c r="AF154" s="6" t="s">
        <v>1444</v>
      </c>
      <c r="AG154" s="0" t="s">
        <v>2932</v>
      </c>
      <c r="AH154" s="0" t="s">
        <v>2927</v>
      </c>
      <c r="AI154" s="0" t="s">
        <v>3224</v>
      </c>
    </row>
    <row r="155">
      <c r="A155" s="4" t="n">
        <v>4151</v>
      </c>
      <c r="B155" s="204" t="s">
        <v>2887</v>
      </c>
      <c r="D155" s="0" t="n"/>
      <c r="E155" s="0" t="s">
        <v>3337</v>
      </c>
      <c r="F155" s="0" t="s">
        <v>2920</v>
      </c>
      <c r="G155" s="0" t="s">
        <v>3180</v>
      </c>
      <c r="H155" s="0" t="n">
        <v>21310074</v>
      </c>
      <c r="I155" s="0">
        <f>IF(LEFT(RIGHT(H155,4),1)="8",(CONCATENATE("289F0", 168420+BITAND(HEX2DEC(H155), 65535)-32768)),)</f>
        <v/>
      </c>
      <c r="J155" s="79" t="n"/>
      <c r="K155" s="79" t="s">
        <v>3199</v>
      </c>
      <c r="L155" s="60" t="n">
        <v>44362</v>
      </c>
      <c r="M155" s="60" t="n"/>
      <c r="N155" s="0" t="s">
        <v>1443</v>
      </c>
      <c r="O155" s="6" t="s">
        <v>1444</v>
      </c>
      <c r="P155" s="6" t="s">
        <v>1444</v>
      </c>
      <c r="Q155" s="6" t="n"/>
      <c r="R155" s="6" t="s">
        <v>2923</v>
      </c>
      <c r="S155" s="0" t="s">
        <v>3391</v>
      </c>
      <c r="T155" s="0" t="s">
        <v>3320</v>
      </c>
      <c r="U155" s="6" t="s">
        <v>3158</v>
      </c>
      <c r="V155" s="0" t="s">
        <v>2927</v>
      </c>
      <c r="W155" s="0" t="s">
        <v>3409</v>
      </c>
      <c r="X155" s="160" t="s">
        <v>1025</v>
      </c>
      <c r="Y155" s="6" t="s">
        <v>1710</v>
      </c>
      <c r="Z155" s="0" t="s">
        <v>3410</v>
      </c>
      <c r="AA155" s="0" t="n"/>
      <c r="AC155" s="0" t="s">
        <v>2937</v>
      </c>
      <c r="AE155" s="0" t="s">
        <v>3224</v>
      </c>
      <c r="AF155" s="6" t="s">
        <v>1444</v>
      </c>
      <c r="AG155" s="0" t="s">
        <v>2932</v>
      </c>
      <c r="AH155" s="0" t="s">
        <v>2927</v>
      </c>
      <c r="AI155" s="0" t="s">
        <v>3224</v>
      </c>
    </row>
    <row r="156">
      <c r="A156" s="4" t="n">
        <v>4152</v>
      </c>
      <c r="B156" s="204" t="s">
        <v>2887</v>
      </c>
      <c r="D156" s="0" t="n"/>
      <c r="E156" s="0" t="s">
        <v>3337</v>
      </c>
      <c r="F156" s="0" t="s">
        <v>2920</v>
      </c>
      <c r="G156" s="0" t="s">
        <v>3180</v>
      </c>
      <c r="H156" s="0" t="n">
        <v>21310075</v>
      </c>
      <c r="I156" s="0">
        <f>IF(LEFT(RIGHT(H156,4),1)="8",(CONCATENATE("289F0", 168420+BITAND(HEX2DEC(H156), 65535)-32768)),)</f>
        <v/>
      </c>
      <c r="J156" s="79" t="n"/>
      <c r="K156" s="79" t="s">
        <v>3199</v>
      </c>
      <c r="L156" s="60" t="n">
        <v>44363</v>
      </c>
      <c r="M156" s="60" t="n"/>
      <c r="N156" s="0" t="s">
        <v>1443</v>
      </c>
      <c r="O156" s="6" t="s">
        <v>1444</v>
      </c>
      <c r="P156" s="6" t="s">
        <v>1444</v>
      </c>
      <c r="Q156" s="6" t="n"/>
      <c r="R156" s="6" t="s">
        <v>2923</v>
      </c>
      <c r="S156" s="0" t="s">
        <v>3391</v>
      </c>
      <c r="T156" s="0" t="s">
        <v>3320</v>
      </c>
      <c r="U156" s="6" t="s">
        <v>3158</v>
      </c>
      <c r="V156" s="0" t="s">
        <v>2927</v>
      </c>
      <c r="W156" s="0" t="s">
        <v>3411</v>
      </c>
      <c r="X156" s="160" t="s">
        <v>1026</v>
      </c>
      <c r="Y156" s="6" t="s">
        <v>1716</v>
      </c>
      <c r="Z156" s="0" t="s">
        <v>3412</v>
      </c>
      <c r="AA156" s="0" t="n"/>
      <c r="AC156" s="0" t="s">
        <v>2937</v>
      </c>
      <c r="AE156" s="0" t="s">
        <v>3224</v>
      </c>
      <c r="AF156" s="6" t="s">
        <v>1444</v>
      </c>
      <c r="AG156" s="0" t="s">
        <v>2932</v>
      </c>
      <c r="AH156" s="0" t="s">
        <v>2927</v>
      </c>
      <c r="AI156" s="0" t="s">
        <v>3224</v>
      </c>
    </row>
    <row r="157">
      <c r="A157" s="4" t="n">
        <v>4153</v>
      </c>
      <c r="B157" s="204" t="s">
        <v>2887</v>
      </c>
      <c r="D157" s="0" t="s">
        <v>3413</v>
      </c>
      <c r="F157" s="0" t="s">
        <v>2920</v>
      </c>
      <c r="G157" s="0" t="s">
        <v>3180</v>
      </c>
      <c r="H157" s="0" t="n">
        <v>21310076</v>
      </c>
      <c r="I157" s="0">
        <f>IF(LEFT(RIGHT(H157,4),1)="8",(CONCATENATE("289F0", 168420+BITAND(HEX2DEC(H157), 65535)-32768)),)</f>
        <v/>
      </c>
      <c r="J157" s="79" t="n"/>
      <c r="K157" s="79" t="s">
        <v>3334</v>
      </c>
      <c r="L157" s="60" t="n">
        <v>44363</v>
      </c>
      <c r="M157" s="60" t="n"/>
      <c r="N157" s="0" t="s">
        <v>1443</v>
      </c>
      <c r="O157" s="6" t="s">
        <v>1444</v>
      </c>
      <c r="P157" s="6" t="s">
        <v>1444</v>
      </c>
      <c r="Q157" s="6" t="n"/>
      <c r="R157" s="6" t="s">
        <v>2923</v>
      </c>
      <c r="S157" s="0" t="s">
        <v>3391</v>
      </c>
      <c r="T157" s="0" t="s">
        <v>3414</v>
      </c>
      <c r="U157" s="0" t="s">
        <v>3415</v>
      </c>
      <c r="V157" s="0" t="s">
        <v>2927</v>
      </c>
      <c r="W157" s="0" t="s">
        <v>3416</v>
      </c>
      <c r="X157" s="160" t="s">
        <v>1027</v>
      </c>
      <c r="Y157" s="6" t="s">
        <v>1711</v>
      </c>
      <c r="Z157" s="0" t="s">
        <v>3417</v>
      </c>
      <c r="AA157" s="0" t="n"/>
      <c r="AC157" s="0" t="s">
        <v>2937</v>
      </c>
      <c r="AD157" s="0" t="s">
        <v>3224</v>
      </c>
      <c r="AE157" s="0" t="s">
        <v>3224</v>
      </c>
      <c r="AF157" s="0" t="s">
        <v>3224</v>
      </c>
      <c r="AG157" s="0" t="s">
        <v>2932</v>
      </c>
      <c r="AI157" s="0" t="s">
        <v>3224</v>
      </c>
    </row>
    <row r="158">
      <c r="A158" s="4" t="n">
        <v>4154</v>
      </c>
      <c r="B158" s="204" t="s">
        <v>2887</v>
      </c>
      <c r="F158" s="0" t="s">
        <v>2920</v>
      </c>
      <c r="G158" s="0" t="s">
        <v>3180</v>
      </c>
      <c r="H158" s="0" t="n">
        <v>21310077</v>
      </c>
      <c r="I158" s="0">
        <f>IF(LEFT(RIGHT(H158,4),1)="8",(CONCATENATE("289F0", 168420+BITAND(HEX2DEC(H158), 65535)-32768)),)</f>
        <v/>
      </c>
      <c r="J158" s="79" t="n"/>
      <c r="K158" s="79" t="s">
        <v>3334</v>
      </c>
      <c r="L158" s="60" t="n">
        <v>44364</v>
      </c>
      <c r="M158" s="60" t="n"/>
      <c r="N158" s="0" t="s">
        <v>1443</v>
      </c>
      <c r="O158" s="6" t="s">
        <v>1444</v>
      </c>
      <c r="P158" s="6" t="s">
        <v>1444</v>
      </c>
      <c r="Q158" s="6" t="n"/>
      <c r="R158" s="6" t="s">
        <v>2923</v>
      </c>
      <c r="S158" s="0" t="s">
        <v>3391</v>
      </c>
      <c r="V158" s="0" t="s">
        <v>2927</v>
      </c>
      <c r="W158" s="0" t="s">
        <v>3418</v>
      </c>
      <c r="X158" s="160" t="s">
        <v>1028</v>
      </c>
      <c r="Y158" s="6" t="s">
        <v>1718</v>
      </c>
      <c r="Z158" s="0" t="s">
        <v>3419</v>
      </c>
      <c r="AA158" s="0" t="n"/>
      <c r="AC158" s="0" t="s">
        <v>2937</v>
      </c>
      <c r="AD158" s="0" t="s">
        <v>3224</v>
      </c>
      <c r="AE158" s="0" t="s">
        <v>3224</v>
      </c>
      <c r="AF158" s="0" t="s">
        <v>3224</v>
      </c>
      <c r="AG158" s="0" t="s">
        <v>2932</v>
      </c>
      <c r="AI158" s="0" t="s">
        <v>3224</v>
      </c>
    </row>
    <row customHeight="1" ht="17.25" r="159">
      <c r="A159" s="4" t="n">
        <v>4155</v>
      </c>
      <c r="B159" s="204" t="s">
        <v>2887</v>
      </c>
      <c r="F159" s="0" t="s">
        <v>2920</v>
      </c>
      <c r="G159" s="0" t="s">
        <v>3180</v>
      </c>
      <c r="H159" s="0" t="n">
        <v>21310078</v>
      </c>
      <c r="I159" s="0">
        <f>IF(LEFT(RIGHT(H159,4),1)="8",(CONCATENATE("289F0", 168420+BITAND(HEX2DEC(H159), 65535)-32768)),)</f>
        <v/>
      </c>
      <c r="J159" s="79" t="n"/>
      <c r="K159" s="79" t="s">
        <v>3334</v>
      </c>
      <c r="L159" s="60" t="n">
        <v>44364</v>
      </c>
      <c r="M159" s="60" t="n"/>
      <c r="N159" s="0" t="s">
        <v>1443</v>
      </c>
      <c r="O159" s="6" t="s">
        <v>1444</v>
      </c>
      <c r="P159" s="6" t="s">
        <v>1444</v>
      </c>
      <c r="Q159" s="6" t="n"/>
      <c r="R159" s="6" t="s">
        <v>2923</v>
      </c>
      <c r="S159" s="0" t="s">
        <v>3391</v>
      </c>
      <c r="V159" s="0" t="s">
        <v>2927</v>
      </c>
      <c r="W159" s="0" t="s">
        <v>3420</v>
      </c>
      <c r="X159" s="160" t="s">
        <v>1029</v>
      </c>
      <c r="Y159" s="6" t="s">
        <v>1720</v>
      </c>
      <c r="Z159" s="0" t="s">
        <v>3421</v>
      </c>
      <c r="AA159" s="0" t="n"/>
      <c r="AC159" s="0" t="s">
        <v>2937</v>
      </c>
      <c r="AD159" s="0" t="s">
        <v>3224</v>
      </c>
      <c r="AE159" s="0" t="s">
        <v>3224</v>
      </c>
      <c r="AF159" s="0" t="s">
        <v>3224</v>
      </c>
      <c r="AG159" s="0" t="s">
        <v>2932</v>
      </c>
      <c r="AI159" s="0" t="s">
        <v>3224</v>
      </c>
    </row>
    <row r="160">
      <c r="A160" s="4" t="n">
        <v>4156</v>
      </c>
      <c r="B160" s="204" t="s">
        <v>2887</v>
      </c>
      <c r="F160" s="0" t="s">
        <v>2920</v>
      </c>
      <c r="G160" s="0" t="s">
        <v>3180</v>
      </c>
      <c r="H160" s="0" t="n">
        <v>21310079</v>
      </c>
      <c r="I160" s="0">
        <f>IF(LEFT(RIGHT(H160,4),1)="8",(CONCATENATE("289F0", 168420+BITAND(HEX2DEC(H160), 65535)-32768)),)</f>
        <v/>
      </c>
      <c r="J160" s="79" t="n"/>
      <c r="K160" s="79" t="s">
        <v>3334</v>
      </c>
      <c r="L160" s="60" t="n">
        <v>44368</v>
      </c>
      <c r="M160" s="60" t="n"/>
      <c r="N160" s="0" t="s">
        <v>1443</v>
      </c>
      <c r="O160" s="6" t="s">
        <v>1444</v>
      </c>
      <c r="P160" s="6" t="s">
        <v>1444</v>
      </c>
      <c r="Q160" s="6" t="n"/>
      <c r="R160" s="6" t="s">
        <v>2923</v>
      </c>
      <c r="S160" s="0" t="s">
        <v>3391</v>
      </c>
      <c r="V160" s="0" t="s">
        <v>2927</v>
      </c>
      <c r="W160" s="0" t="s">
        <v>3422</v>
      </c>
      <c r="X160" s="160" t="s">
        <v>1030</v>
      </c>
      <c r="Y160" s="6" t="s">
        <v>1717</v>
      </c>
      <c r="Z160" s="0" t="s">
        <v>3423</v>
      </c>
      <c r="AA160" s="0" t="n"/>
      <c r="AC160" s="0" t="s">
        <v>2937</v>
      </c>
      <c r="AD160" s="0" t="s">
        <v>3224</v>
      </c>
      <c r="AE160" s="0" t="s">
        <v>3224</v>
      </c>
      <c r="AF160" s="0" t="s">
        <v>3224</v>
      </c>
      <c r="AG160" s="0" t="s">
        <v>2932</v>
      </c>
      <c r="AI160" s="0" t="s">
        <v>3224</v>
      </c>
    </row>
    <row r="161">
      <c r="A161" s="4" t="n">
        <v>4157</v>
      </c>
      <c r="B161" s="204" t="s">
        <v>2887</v>
      </c>
      <c r="D161" s="0" t="s">
        <v>3413</v>
      </c>
      <c r="F161" s="0" t="s">
        <v>2920</v>
      </c>
      <c r="G161" s="0" t="s">
        <v>3180</v>
      </c>
      <c r="H161" s="0" t="s">
        <v>3424</v>
      </c>
      <c r="I161" s="0">
        <f>IF(LEFT(RIGHT(H161,4),1)="8",(CONCATENATE("289F0", 168420+BITAND(HEX2DEC(H161), 65535)-32768)),)</f>
        <v/>
      </c>
      <c r="J161" s="79" t="n"/>
      <c r="K161" s="79" t="s">
        <v>3334</v>
      </c>
      <c r="L161" s="60" t="n">
        <v>44368</v>
      </c>
      <c r="M161" s="60" t="n"/>
      <c r="N161" s="0" t="s">
        <v>1443</v>
      </c>
      <c r="O161" s="6" t="s">
        <v>1444</v>
      </c>
      <c r="P161" s="6" t="s">
        <v>1444</v>
      </c>
      <c r="Q161" s="6" t="n"/>
      <c r="R161" s="6" t="s">
        <v>2923</v>
      </c>
      <c r="S161" s="0" t="s">
        <v>3391</v>
      </c>
      <c r="T161" s="0" t="s">
        <v>3414</v>
      </c>
      <c r="U161" s="0" t="s">
        <v>3415</v>
      </c>
      <c r="V161" s="0" t="s">
        <v>2927</v>
      </c>
      <c r="W161" s="0" t="s">
        <v>3425</v>
      </c>
      <c r="X161" s="160" t="s">
        <v>1031</v>
      </c>
      <c r="Y161" s="6" t="s">
        <v>1721</v>
      </c>
      <c r="Z161" s="0" t="s">
        <v>3055</v>
      </c>
      <c r="AA161" s="0" t="n"/>
      <c r="AC161" s="0" t="s">
        <v>2937</v>
      </c>
      <c r="AD161" s="0" t="s">
        <v>3224</v>
      </c>
      <c r="AE161" s="0" t="s">
        <v>3224</v>
      </c>
      <c r="AF161" s="0" t="s">
        <v>3224</v>
      </c>
      <c r="AG161" s="0" t="s">
        <v>2932</v>
      </c>
      <c r="AI161" s="0" t="s">
        <v>3224</v>
      </c>
    </row>
    <row customHeight="1" ht="17.25" r="162">
      <c r="A162" s="4" t="n">
        <v>4158</v>
      </c>
      <c r="B162" s="204" t="s">
        <v>2887</v>
      </c>
      <c r="F162" s="0" t="s">
        <v>2920</v>
      </c>
      <c r="G162" s="0" t="s">
        <v>3180</v>
      </c>
      <c r="H162" s="0" t="s">
        <v>3426</v>
      </c>
      <c r="I162" s="0">
        <f>IF(LEFT(RIGHT(H162,4),1)="8",(CONCATENATE("289F0", 168420+BITAND(HEX2DEC(H162), 65535)-32768)),)</f>
        <v/>
      </c>
      <c r="J162" s="79" t="n"/>
      <c r="K162" s="79" t="s">
        <v>3334</v>
      </c>
      <c r="L162" s="60" t="n">
        <v>44369</v>
      </c>
      <c r="M162" s="60" t="n"/>
      <c r="N162" s="0" t="s">
        <v>1443</v>
      </c>
      <c r="O162" s="6" t="s">
        <v>1444</v>
      </c>
      <c r="P162" s="6" t="s">
        <v>1444</v>
      </c>
      <c r="Q162" s="6" t="n"/>
      <c r="R162" s="6" t="s">
        <v>2923</v>
      </c>
      <c r="S162" s="0" t="s">
        <v>3391</v>
      </c>
      <c r="V162" s="0" t="s">
        <v>2927</v>
      </c>
      <c r="W162" s="0" t="s">
        <v>3427</v>
      </c>
      <c r="X162" s="160" t="s">
        <v>1032</v>
      </c>
      <c r="Y162" s="0" t="s">
        <v>3055</v>
      </c>
      <c r="Z162" s="0" t="s">
        <v>3428</v>
      </c>
      <c r="AA162" s="0" t="n"/>
      <c r="AC162" s="0" t="s">
        <v>2937</v>
      </c>
      <c r="AD162" s="0" t="s">
        <v>3224</v>
      </c>
      <c r="AE162" s="0" t="s">
        <v>3224</v>
      </c>
      <c r="AF162" s="0" t="s">
        <v>3224</v>
      </c>
      <c r="AG162" s="0" t="s">
        <v>2932</v>
      </c>
      <c r="AI162" s="0" t="s">
        <v>3224</v>
      </c>
    </row>
    <row r="163">
      <c r="A163" s="2" t="n">
        <v>4159</v>
      </c>
      <c r="B163" s="204" t="s">
        <v>2884</v>
      </c>
      <c r="C163" s="66" t="n"/>
      <c r="D163" s="66" t="s">
        <v>3333</v>
      </c>
      <c r="E163" s="0" t="s">
        <v>3429</v>
      </c>
      <c r="F163" s="0" t="s">
        <v>2920</v>
      </c>
      <c r="G163" s="0" t="s">
        <v>3180</v>
      </c>
      <c r="H163" s="0" t="s">
        <v>3430</v>
      </c>
      <c r="I163" s="0">
        <f>IF(LEFT(RIGHT(H163,4),1)="8",(CONCATENATE("289F0", 168420+BITAND(HEX2DEC(H163), 65535)-32768)),)</f>
        <v/>
      </c>
      <c r="J163" s="79" t="n"/>
      <c r="K163" s="79" t="n"/>
      <c r="L163" s="60" t="n">
        <v>44369</v>
      </c>
      <c r="M163" s="60" t="n"/>
      <c r="N163" s="0" t="s">
        <v>1443</v>
      </c>
      <c r="O163" s="6" t="s">
        <v>1444</v>
      </c>
      <c r="P163" s="6" t="s">
        <v>1444</v>
      </c>
      <c r="Q163" s="6" t="n"/>
      <c r="R163" s="6" t="s">
        <v>2923</v>
      </c>
      <c r="S163" s="0" t="s">
        <v>3391</v>
      </c>
      <c r="V163" s="0" t="s">
        <v>2927</v>
      </c>
      <c r="W163" s="0" t="s">
        <v>3431</v>
      </c>
      <c r="X163" s="160" t="s">
        <v>1033</v>
      </c>
      <c r="Y163" s="0" t="s">
        <v>3055</v>
      </c>
      <c r="Z163" s="0" t="s">
        <v>3432</v>
      </c>
      <c r="AA163" s="0" t="n"/>
      <c r="AC163" s="0" t="s">
        <v>2937</v>
      </c>
      <c r="AD163" s="0" t="s">
        <v>3224</v>
      </c>
      <c r="AE163" s="0" t="s">
        <v>3224</v>
      </c>
      <c r="AF163" s="0" t="s">
        <v>3224</v>
      </c>
      <c r="AG163" s="0" t="s">
        <v>2932</v>
      </c>
      <c r="AI163" s="0" t="s">
        <v>3224</v>
      </c>
    </row>
    <row r="164">
      <c r="A164" s="4" t="n">
        <v>4160</v>
      </c>
      <c r="B164" s="204" t="s">
        <v>2887</v>
      </c>
      <c r="F164" s="0" t="s">
        <v>2920</v>
      </c>
      <c r="G164" s="0" t="s">
        <v>3180</v>
      </c>
      <c r="H164" s="0" t="s">
        <v>3433</v>
      </c>
      <c r="I164" s="0">
        <f>IF(LEFT(RIGHT(H164,4),1)="8",(CONCATENATE("289F0", 168420+BITAND(HEX2DEC(H164), 65535)-32768)),)</f>
        <v/>
      </c>
      <c r="J164" s="79" t="n"/>
      <c r="K164" s="79" t="s">
        <v>3334</v>
      </c>
      <c r="L164" s="60" t="n">
        <v>44370</v>
      </c>
      <c r="M164" s="60" t="n"/>
      <c r="N164" s="0" t="s">
        <v>1443</v>
      </c>
      <c r="O164" s="6" t="s">
        <v>1444</v>
      </c>
      <c r="P164" s="6" t="s">
        <v>1444</v>
      </c>
      <c r="Q164" s="6" t="n"/>
      <c r="R164" s="6" t="s">
        <v>2923</v>
      </c>
      <c r="S164" s="0" t="s">
        <v>3391</v>
      </c>
      <c r="V164" s="0" t="s">
        <v>2927</v>
      </c>
      <c r="W164" s="0" t="s">
        <v>3434</v>
      </c>
      <c r="X164" s="160" t="s">
        <v>1034</v>
      </c>
      <c r="Y164" s="6" t="s">
        <v>1634</v>
      </c>
      <c r="Z164" s="0" t="s">
        <v>3435</v>
      </c>
      <c r="AA164" s="0" t="n"/>
      <c r="AC164" s="0" t="s">
        <v>2937</v>
      </c>
      <c r="AD164" s="0" t="s">
        <v>3224</v>
      </c>
      <c r="AE164" s="0" t="s">
        <v>3224</v>
      </c>
      <c r="AF164" s="0" t="s">
        <v>3224</v>
      </c>
      <c r="AG164" s="0" t="s">
        <v>2932</v>
      </c>
      <c r="AI164" s="0" t="s">
        <v>3224</v>
      </c>
    </row>
    <row r="165">
      <c r="A165" s="4" t="n">
        <v>4161</v>
      </c>
      <c r="B165" s="204" t="s">
        <v>2887</v>
      </c>
      <c r="D165" s="0" t="s">
        <v>3436</v>
      </c>
      <c r="F165" s="0" t="s">
        <v>2920</v>
      </c>
      <c r="G165" s="0" t="s">
        <v>3180</v>
      </c>
      <c r="H165" s="0" t="s">
        <v>3437</v>
      </c>
      <c r="I165" s="0">
        <f>IF(LEFT(RIGHT(H165,4),1)="8",(CONCATENATE("289F0", 168420+BITAND(HEX2DEC(H165), 65535)-32768)),)</f>
        <v/>
      </c>
      <c r="J165" s="79" t="n"/>
      <c r="K165" s="79" t="s">
        <v>2934</v>
      </c>
      <c r="L165" s="60" t="n">
        <v>44370</v>
      </c>
      <c r="M165" s="60" t="n"/>
      <c r="N165" s="0" t="s">
        <v>1443</v>
      </c>
      <c r="O165" s="6" t="s">
        <v>1444</v>
      </c>
      <c r="P165" s="6" t="s">
        <v>1444</v>
      </c>
      <c r="Q165" s="0" t="s">
        <v>1444</v>
      </c>
      <c r="R165" s="6" t="s">
        <v>2923</v>
      </c>
      <c r="S165" s="0" t="s">
        <v>3391</v>
      </c>
      <c r="V165" s="0" t="s">
        <v>2927</v>
      </c>
      <c r="W165" s="0" t="s">
        <v>3438</v>
      </c>
      <c r="X165" s="160" t="s">
        <v>1035</v>
      </c>
      <c r="Y165" s="6" t="s">
        <v>1631</v>
      </c>
      <c r="Z165" s="0" t="s">
        <v>3439</v>
      </c>
      <c r="AA165" s="0" t="n"/>
      <c r="AC165" s="0" t="s">
        <v>2937</v>
      </c>
      <c r="AD165" s="0" t="s">
        <v>3224</v>
      </c>
      <c r="AE165" s="0" t="s">
        <v>3224</v>
      </c>
      <c r="AF165" s="0" t="s">
        <v>3224</v>
      </c>
      <c r="AG165" s="0" t="s">
        <v>2932</v>
      </c>
      <c r="AH165" s="0" t="s">
        <v>2927</v>
      </c>
      <c r="AI165" s="0" t="s">
        <v>3224</v>
      </c>
    </row>
    <row customHeight="1" ht="15.75" r="166">
      <c r="A166" s="4" t="n">
        <v>4162</v>
      </c>
      <c r="B166" s="204" t="s">
        <v>2887</v>
      </c>
      <c r="F166" s="0" t="s">
        <v>2920</v>
      </c>
      <c r="G166" s="0" t="s">
        <v>3180</v>
      </c>
      <c r="H166" s="0" t="s">
        <v>3440</v>
      </c>
      <c r="I166" s="0">
        <f>IF(LEFT(RIGHT(H166,4),1)="8",(CONCATENATE("289F0", 168420+BITAND(HEX2DEC(H166), 65535)-32768)),)</f>
        <v/>
      </c>
      <c r="J166" s="79" t="n"/>
      <c r="K166" s="79" t="s">
        <v>3334</v>
      </c>
      <c r="L166" s="60" t="n">
        <v>44371</v>
      </c>
      <c r="M166" s="60" t="n"/>
      <c r="N166" s="0" t="s">
        <v>1443</v>
      </c>
      <c r="O166" s="6" t="s">
        <v>1444</v>
      </c>
      <c r="P166" s="6" t="s">
        <v>1444</v>
      </c>
      <c r="Q166" s="6" t="n"/>
      <c r="R166" s="6" t="s">
        <v>2923</v>
      </c>
      <c r="S166" s="0" t="s">
        <v>3391</v>
      </c>
      <c r="V166" s="0" t="s">
        <v>2927</v>
      </c>
      <c r="W166" s="0" t="s">
        <v>3441</v>
      </c>
      <c r="X166" s="160" t="s">
        <v>1036</v>
      </c>
      <c r="Y166" s="6" t="s">
        <v>1633</v>
      </c>
      <c r="Z166" s="0" t="s">
        <v>3442</v>
      </c>
      <c r="AA166" s="0" t="n"/>
      <c r="AC166" s="0" t="s">
        <v>2937</v>
      </c>
      <c r="AD166" s="0" t="s">
        <v>3224</v>
      </c>
      <c r="AE166" s="0" t="s">
        <v>3224</v>
      </c>
      <c r="AF166" s="0" t="s">
        <v>3224</v>
      </c>
      <c r="AG166" s="0" t="s">
        <v>2932</v>
      </c>
      <c r="AI166" s="0" t="s">
        <v>3224</v>
      </c>
    </row>
    <row r="167">
      <c r="A167" s="4" t="n">
        <v>4163</v>
      </c>
      <c r="B167" s="204" t="s">
        <v>2887</v>
      </c>
      <c r="D167" s="0" t="n"/>
      <c r="F167" s="0" t="s">
        <v>2920</v>
      </c>
      <c r="G167" s="0" t="s">
        <v>3180</v>
      </c>
      <c r="H167" s="0" t="n">
        <v>21310080</v>
      </c>
      <c r="I167" s="0">
        <f>IF(LEFT(RIGHT(H167,4),1)="8",(CONCATENATE("289F0", 168420+BITAND(HEX2DEC(H167), 65535)-32768)),)</f>
        <v/>
      </c>
      <c r="J167" s="79" t="n"/>
      <c r="K167" s="79" t="s">
        <v>3334</v>
      </c>
      <c r="L167" s="60" t="n">
        <v>44371</v>
      </c>
      <c r="M167" s="60" t="n"/>
      <c r="N167" s="0" t="s">
        <v>1443</v>
      </c>
      <c r="O167" s="6" t="s">
        <v>1444</v>
      </c>
      <c r="P167" s="6" t="s">
        <v>1444</v>
      </c>
      <c r="Q167" s="6" t="n"/>
      <c r="R167" s="6" t="s">
        <v>2923</v>
      </c>
      <c r="S167" s="0" t="s">
        <v>3391</v>
      </c>
      <c r="V167" s="0" t="s">
        <v>2927</v>
      </c>
      <c r="W167" s="0" t="s">
        <v>3443</v>
      </c>
      <c r="X167" s="160" t="s">
        <v>1040</v>
      </c>
      <c r="Y167" s="6" t="s">
        <v>1632</v>
      </c>
      <c r="Z167" s="0" t="s">
        <v>3444</v>
      </c>
      <c r="AA167" s="0" t="n"/>
      <c r="AC167" s="0" t="s">
        <v>2937</v>
      </c>
      <c r="AD167" s="0" t="s">
        <v>3224</v>
      </c>
      <c r="AE167" s="0" t="s">
        <v>3224</v>
      </c>
      <c r="AF167" s="0" t="s">
        <v>3224</v>
      </c>
      <c r="AG167" s="0" t="s">
        <v>2932</v>
      </c>
      <c r="AI167" s="0" t="s">
        <v>3224</v>
      </c>
    </row>
    <row r="168">
      <c r="A168" s="4" t="n">
        <v>4164</v>
      </c>
      <c r="B168" s="204" t="s">
        <v>2887</v>
      </c>
      <c r="D168" s="0" t="n"/>
      <c r="F168" s="0" t="s">
        <v>2920</v>
      </c>
      <c r="G168" s="0" t="s">
        <v>3180</v>
      </c>
      <c r="H168" s="0" t="n">
        <v>21310081</v>
      </c>
      <c r="I168" s="0">
        <f>IF(LEFT(RIGHT(H168,4),1)="8",(CONCATENATE("289F0", 168420+BITAND(HEX2DEC(H168), 65535)-32768)),)</f>
        <v/>
      </c>
      <c r="J168" s="79" t="n"/>
      <c r="K168" s="79" t="s">
        <v>3334</v>
      </c>
      <c r="L168" s="60" t="n">
        <v>44372</v>
      </c>
      <c r="M168" s="60" t="n"/>
      <c r="N168" s="0" t="s">
        <v>1443</v>
      </c>
      <c r="O168" s="6" t="s">
        <v>1444</v>
      </c>
      <c r="P168" s="0" t="s">
        <v>3445</v>
      </c>
      <c r="Q168" s="6" t="n"/>
      <c r="R168" s="6" t="s">
        <v>2923</v>
      </c>
      <c r="S168" s="0" t="s">
        <v>3391</v>
      </c>
      <c r="V168" s="0" t="s">
        <v>2927</v>
      </c>
      <c r="W168" s="0" t="s">
        <v>3446</v>
      </c>
      <c r="X168" s="160" t="s">
        <v>1041</v>
      </c>
      <c r="Y168" s="0" t="s">
        <v>1637</v>
      </c>
      <c r="Z168" s="0">
        <f>INDEX('Controller Log'!$A$2:$A$703,MATCH($A168,'Controller Log'!$B$2:$B$703,0))</f>
        <v/>
      </c>
      <c r="AA168" s="0" t="n"/>
      <c r="AC168" s="0" t="s">
        <v>2937</v>
      </c>
      <c r="AE168" s="0" t="s">
        <v>3224</v>
      </c>
      <c r="AF168" s="0" t="s">
        <v>3224</v>
      </c>
      <c r="AG168" s="0" t="s">
        <v>2932</v>
      </c>
      <c r="AH168" s="0" t="s">
        <v>2927</v>
      </c>
      <c r="AI168" s="0" t="s">
        <v>3224</v>
      </c>
    </row>
    <row r="169">
      <c r="A169" s="4" t="n">
        <v>4165</v>
      </c>
      <c r="B169" s="204" t="s">
        <v>2887</v>
      </c>
      <c r="D169" s="0" t="s">
        <v>3447</v>
      </c>
      <c r="E169" s="0" t="n"/>
      <c r="F169" s="0" t="s">
        <v>2920</v>
      </c>
      <c r="G169" s="0" t="s">
        <v>3180</v>
      </c>
      <c r="H169" s="0" t="n">
        <v>21310082</v>
      </c>
      <c r="I169" s="0">
        <f>IF(LEFT(RIGHT(H169,4),1)="8",(CONCATENATE("289F0", 168420+BITAND(HEX2DEC(H169), 65535)-32768)),)</f>
        <v/>
      </c>
      <c r="J169" s="79" t="n"/>
      <c r="K169" s="79" t="s">
        <v>3448</v>
      </c>
      <c r="L169" s="60" t="n">
        <v>44372</v>
      </c>
      <c r="M169" s="60" t="n"/>
      <c r="N169" s="0" t="s">
        <v>1443</v>
      </c>
      <c r="O169" s="6" t="s">
        <v>1444</v>
      </c>
      <c r="P169" s="0" t="s">
        <v>3445</v>
      </c>
      <c r="Q169" s="0" t="s">
        <v>1444</v>
      </c>
      <c r="R169" s="6" t="s">
        <v>2923</v>
      </c>
      <c r="S169" s="0" t="s">
        <v>3391</v>
      </c>
      <c r="T169" s="0" t="s">
        <v>3365</v>
      </c>
      <c r="U169" s="0" t="s">
        <v>3366</v>
      </c>
      <c r="V169" s="0" t="s">
        <v>2927</v>
      </c>
      <c r="W169" s="0" t="s">
        <v>3449</v>
      </c>
      <c r="X169" s="160" t="s">
        <v>1042</v>
      </c>
      <c r="Y169" s="6" t="s">
        <v>1640</v>
      </c>
      <c r="Z169" s="0" t="s">
        <v>3450</v>
      </c>
      <c r="AA169" s="0" t="n"/>
      <c r="AC169" s="0" t="s">
        <v>2937</v>
      </c>
      <c r="AE169" s="0" t="s">
        <v>3224</v>
      </c>
      <c r="AF169" s="0" t="s">
        <v>3224</v>
      </c>
      <c r="AG169" s="0" t="s">
        <v>2932</v>
      </c>
      <c r="AH169" s="0" t="s">
        <v>2927</v>
      </c>
      <c r="AI169" s="0" t="s">
        <v>3224</v>
      </c>
    </row>
    <row r="170">
      <c r="A170" s="4" t="n">
        <v>4166</v>
      </c>
      <c r="B170" s="204" t="s">
        <v>2887</v>
      </c>
      <c r="D170" s="0" t="s">
        <v>3451</v>
      </c>
      <c r="F170" s="0" t="s">
        <v>2920</v>
      </c>
      <c r="G170" s="0" t="s">
        <v>3180</v>
      </c>
      <c r="H170" s="0" t="n">
        <v>21310083</v>
      </c>
      <c r="I170" s="0">
        <f>IF(LEFT(RIGHT(H170,4),1)="8",(CONCATENATE("289F0", 168420+BITAND(HEX2DEC(H170), 65535)-32768)),)</f>
        <v/>
      </c>
      <c r="J170" s="79" t="n"/>
      <c r="K170" s="79" t="s">
        <v>3452</v>
      </c>
      <c r="L170" s="60" t="n">
        <v>44375</v>
      </c>
      <c r="M170" s="60" t="n"/>
      <c r="N170" s="0" t="s">
        <v>1443</v>
      </c>
      <c r="O170" s="6" t="s">
        <v>1444</v>
      </c>
      <c r="P170" s="0" t="s">
        <v>3445</v>
      </c>
      <c r="Q170" s="0" t="s">
        <v>1444</v>
      </c>
      <c r="R170" s="6" t="s">
        <v>2923</v>
      </c>
      <c r="S170" s="0" t="s">
        <v>3391</v>
      </c>
      <c r="T170" s="0" t="s">
        <v>3157</v>
      </c>
      <c r="U170" s="0" t="s">
        <v>3158</v>
      </c>
      <c r="V170" s="0" t="s">
        <v>2927</v>
      </c>
      <c r="W170" s="0" t="s">
        <v>3453</v>
      </c>
      <c r="X170" s="160" t="s">
        <v>1043</v>
      </c>
      <c r="Y170" s="0" t="s">
        <v>1641</v>
      </c>
      <c r="Z170" s="0">
        <f>INDEX('Controller Log'!$A$2:$A$703,MATCH($A170,'Controller Log'!$B$2:$B$703,0))</f>
        <v/>
      </c>
      <c r="AA170" s="0" t="n"/>
      <c r="AC170" s="0" t="s">
        <v>2937</v>
      </c>
      <c r="AE170" s="0" t="s">
        <v>3224</v>
      </c>
      <c r="AG170" s="0" t="s">
        <v>2932</v>
      </c>
      <c r="AI170" s="0" t="s">
        <v>3224</v>
      </c>
    </row>
    <row r="171">
      <c r="A171" s="4" t="n">
        <v>4167</v>
      </c>
      <c r="B171" s="204" t="s">
        <v>2887</v>
      </c>
      <c r="E171" s="0" t="s">
        <v>3216</v>
      </c>
      <c r="F171" s="0" t="s">
        <v>3029</v>
      </c>
      <c r="G171" s="0" t="s">
        <v>3180</v>
      </c>
      <c r="H171" s="0" t="s">
        <v>3454</v>
      </c>
      <c r="I171" s="0">
        <f>IF(LEFT(RIGHT(H171,4),1)="8",(CONCATENATE("289F0", 168420+BITAND(HEX2DEC(H171), 65535)-32768)),)</f>
        <v/>
      </c>
      <c r="J171" s="79">
        <f>DEC2HEX(RIGHT(I171,7))</f>
        <v/>
      </c>
      <c r="K171" s="79" t="s">
        <v>3319</v>
      </c>
      <c r="L171" s="60" t="n">
        <v>44375</v>
      </c>
      <c r="M171" s="60" t="n"/>
      <c r="N171" s="0" t="s">
        <v>1443</v>
      </c>
      <c r="O171" s="6" t="s">
        <v>1444</v>
      </c>
      <c r="P171" s="0" t="s">
        <v>3445</v>
      </c>
      <c r="Q171" s="6" t="n"/>
      <c r="R171" s="6" t="s">
        <v>2923</v>
      </c>
      <c r="S171" s="0" t="s">
        <v>3391</v>
      </c>
      <c r="T171" s="0" t="s">
        <v>3320</v>
      </c>
      <c r="U171" s="0" t="s">
        <v>3158</v>
      </c>
      <c r="V171" s="0" t="s">
        <v>2927</v>
      </c>
      <c r="W171" s="0" t="s">
        <v>3455</v>
      </c>
      <c r="X171" s="160" t="s">
        <v>1044</v>
      </c>
      <c r="Y171" s="6" t="s">
        <v>1724</v>
      </c>
      <c r="Z171" s="0" t="s">
        <v>3456</v>
      </c>
      <c r="AA171" s="0" t="n"/>
      <c r="AC171" s="0" t="s">
        <v>2937</v>
      </c>
      <c r="AE171" s="0" t="s">
        <v>3224</v>
      </c>
      <c r="AF171" s="0" t="s">
        <v>3224</v>
      </c>
      <c r="AG171" s="0" t="s">
        <v>2932</v>
      </c>
      <c r="AH171" s="0" t="s">
        <v>2927</v>
      </c>
      <c r="AI171" s="0" t="s">
        <v>3224</v>
      </c>
    </row>
    <row r="172">
      <c r="A172" s="3" t="n">
        <v>4168</v>
      </c>
      <c r="B172" s="204" t="s">
        <v>2886</v>
      </c>
      <c r="D172" s="0" t="s">
        <v>3457</v>
      </c>
      <c r="I172" s="0">
        <f>IF(LEFT(RIGHT(H172,4),1)="8",(CONCATENATE("289F0", 168420+BITAND(HEX2DEC(H172), 65535)-32768)),)</f>
        <v/>
      </c>
      <c r="J172" s="79" t="n"/>
      <c r="L172" s="60" t="n">
        <v>44377</v>
      </c>
      <c r="M172" s="60" t="n"/>
      <c r="N172" s="0" t="s">
        <v>1443</v>
      </c>
      <c r="O172" s="6" t="s">
        <v>1444</v>
      </c>
      <c r="W172" s="0" t="s">
        <v>3458</v>
      </c>
      <c r="X172" s="160" t="s">
        <v>1045</v>
      </c>
      <c r="Y172" s="0" t="s">
        <v>3055</v>
      </c>
      <c r="AA172" s="0" t="n"/>
      <c r="AC172" s="0" t="s">
        <v>2937</v>
      </c>
      <c r="AE172" s="0" t="s">
        <v>3224</v>
      </c>
      <c r="AG172" s="0" t="s">
        <v>2932</v>
      </c>
      <c r="AI172" s="0" t="s">
        <v>3224</v>
      </c>
    </row>
    <row r="173">
      <c r="A173" s="4" t="n">
        <v>4169</v>
      </c>
      <c r="B173" s="204" t="s">
        <v>2887</v>
      </c>
      <c r="E173" s="0" t="s">
        <v>3216</v>
      </c>
      <c r="F173" s="0" t="s">
        <v>3029</v>
      </c>
      <c r="G173" s="0" t="s">
        <v>3180</v>
      </c>
      <c r="H173" s="0" t="s">
        <v>3459</v>
      </c>
      <c r="I173" s="0">
        <f>IF(LEFT(RIGHT(H173,4),1)="8",(CONCATENATE("289F0", 168420+BITAND(HEX2DEC(H173), 65535)-32768)),)</f>
        <v/>
      </c>
      <c r="J173" s="79">
        <f>DEC2HEX(RIGHT(I173,7))</f>
        <v/>
      </c>
      <c r="K173" s="79" t="s">
        <v>3319</v>
      </c>
      <c r="L173" s="60" t="n">
        <v>44377</v>
      </c>
      <c r="M173" s="60" t="n"/>
      <c r="N173" s="0" t="s">
        <v>1443</v>
      </c>
      <c r="O173" s="6" t="s">
        <v>1444</v>
      </c>
      <c r="P173" s="0" t="s">
        <v>3445</v>
      </c>
      <c r="Q173" s="6" t="n"/>
      <c r="R173" s="6" t="s">
        <v>2923</v>
      </c>
      <c r="S173" s="0" t="s">
        <v>3391</v>
      </c>
      <c r="T173" s="0" t="s">
        <v>3320</v>
      </c>
      <c r="U173" s="0" t="s">
        <v>3158</v>
      </c>
      <c r="V173" s="0" t="s">
        <v>2927</v>
      </c>
      <c r="W173" s="0" t="s">
        <v>3460</v>
      </c>
      <c r="X173" s="160" t="s">
        <v>1046</v>
      </c>
      <c r="Y173" s="6" t="s">
        <v>1725</v>
      </c>
      <c r="Z173" s="0">
        <f>INDEX('Controller Log'!$A$2:$A$703,MATCH($A173,'Controller Log'!$B$2:$B$703,0))</f>
        <v/>
      </c>
      <c r="AA173" s="0" t="n"/>
      <c r="AC173" s="0" t="s">
        <v>2937</v>
      </c>
      <c r="AE173" s="0" t="s">
        <v>3224</v>
      </c>
      <c r="AF173" s="0" t="s">
        <v>3224</v>
      </c>
      <c r="AG173" s="0" t="s">
        <v>2932</v>
      </c>
      <c r="AH173" s="0" t="s">
        <v>2927</v>
      </c>
      <c r="AI173" s="0" t="s">
        <v>3224</v>
      </c>
    </row>
    <row r="174">
      <c r="A174" s="4" t="n">
        <v>4170</v>
      </c>
      <c r="B174" s="204" t="s">
        <v>2887</v>
      </c>
      <c r="D174" s="0" t="s">
        <v>3461</v>
      </c>
      <c r="E174" s="0" t="s">
        <v>3216</v>
      </c>
      <c r="F174" s="0" t="s">
        <v>3029</v>
      </c>
      <c r="G174" s="0" t="s">
        <v>3180</v>
      </c>
      <c r="H174" s="0" t="s">
        <v>3462</v>
      </c>
      <c r="I174" s="0">
        <f>IF(LEFT(RIGHT(H174,4),1)="8",(CONCATENATE("289F0", 168420+BITAND(HEX2DEC(H174), 65535)-32768)),)</f>
        <v/>
      </c>
      <c r="J174" s="79">
        <f>DEC2HEX(RIGHT(I174,7))</f>
        <v/>
      </c>
      <c r="K174" s="79" t="s">
        <v>3319</v>
      </c>
      <c r="L174" s="60" t="n">
        <v>44379</v>
      </c>
      <c r="M174" s="60" t="n"/>
      <c r="N174" s="0" t="s">
        <v>1443</v>
      </c>
      <c r="O174" s="6" t="s">
        <v>1444</v>
      </c>
      <c r="P174" s="0" t="s">
        <v>3445</v>
      </c>
      <c r="Q174" s="6" t="n"/>
      <c r="R174" s="6" t="s">
        <v>2923</v>
      </c>
      <c r="S174" s="0" t="s">
        <v>3157</v>
      </c>
      <c r="T174" s="0" t="s">
        <v>3463</v>
      </c>
      <c r="U174" s="0" t="s">
        <v>3158</v>
      </c>
      <c r="V174" s="0" t="s">
        <v>2927</v>
      </c>
      <c r="W174" s="0" t="s">
        <v>3464</v>
      </c>
      <c r="X174" s="160" t="s">
        <v>1047</v>
      </c>
      <c r="Y174" s="6" t="s">
        <v>1642</v>
      </c>
      <c r="Z174" s="0">
        <f>INDEX('Controller Log'!$A$2:$A$703,MATCH($A174,'Controller Log'!$B$2:$B$703,0))</f>
        <v/>
      </c>
      <c r="AA174" s="0" t="n"/>
      <c r="AC174" s="0" t="s">
        <v>2937</v>
      </c>
      <c r="AE174" s="0" t="s">
        <v>3224</v>
      </c>
      <c r="AF174" s="0" t="s">
        <v>3224</v>
      </c>
      <c r="AG174" s="0" t="s">
        <v>2932</v>
      </c>
      <c r="AH174" s="0" t="s">
        <v>2927</v>
      </c>
      <c r="AI174" s="0" t="s">
        <v>3224</v>
      </c>
    </row>
    <row r="175">
      <c r="A175" s="4" t="n">
        <v>4171</v>
      </c>
      <c r="B175" s="204" t="s">
        <v>2887</v>
      </c>
      <c r="E175" s="0" t="s">
        <v>3216</v>
      </c>
      <c r="F175" s="0" t="s">
        <v>3029</v>
      </c>
      <c r="G175" s="0" t="s">
        <v>3180</v>
      </c>
      <c r="H175" s="0" t="n">
        <v>21318020</v>
      </c>
      <c r="I175" s="0">
        <f>IF(LEFT(RIGHT(H175,4),1)="8",(CONCATENATE("289F0", 168420+BITAND(HEX2DEC(H175), 65535)-32768)),)</f>
        <v/>
      </c>
      <c r="J175" s="79">
        <f>DEC2HEX(RIGHT(I175,7))</f>
        <v/>
      </c>
      <c r="K175" s="79" t="s">
        <v>3319</v>
      </c>
      <c r="L175" s="60" t="n">
        <v>44379</v>
      </c>
      <c r="M175" s="60" t="n"/>
      <c r="N175" s="0" t="s">
        <v>1443</v>
      </c>
      <c r="O175" s="6" t="s">
        <v>1444</v>
      </c>
      <c r="P175" s="0" t="s">
        <v>3445</v>
      </c>
      <c r="Q175" s="6" t="n"/>
      <c r="R175" s="6" t="s">
        <v>2923</v>
      </c>
      <c r="S175" s="0" t="s">
        <v>3391</v>
      </c>
      <c r="T175" s="0" t="s">
        <v>3320</v>
      </c>
      <c r="U175" s="0" t="s">
        <v>3158</v>
      </c>
      <c r="V175" s="0" t="s">
        <v>2927</v>
      </c>
      <c r="W175" s="0" t="s">
        <v>3465</v>
      </c>
      <c r="X175" s="160" t="s">
        <v>1048</v>
      </c>
      <c r="Y175" s="6" t="s">
        <v>1723</v>
      </c>
      <c r="Z175" s="0">
        <f>INDEX('Controller Log'!$A$2:$A$703,MATCH($A175,'Controller Log'!$B$2:$B$703,0))</f>
        <v/>
      </c>
      <c r="AA175" s="0" t="n"/>
      <c r="AC175" s="0" t="s">
        <v>2937</v>
      </c>
      <c r="AE175" s="0" t="s">
        <v>3224</v>
      </c>
      <c r="AF175" s="0" t="s">
        <v>3224</v>
      </c>
      <c r="AG175" s="0" t="s">
        <v>2932</v>
      </c>
      <c r="AH175" s="0" t="s">
        <v>2927</v>
      </c>
      <c r="AI175" s="0" t="s">
        <v>3224</v>
      </c>
    </row>
    <row r="176">
      <c r="A176" s="4" t="n">
        <v>4172</v>
      </c>
      <c r="B176" s="204" t="s">
        <v>2887</v>
      </c>
      <c r="E176" s="0" t="s">
        <v>3216</v>
      </c>
      <c r="F176" s="0" t="s">
        <v>3029</v>
      </c>
      <c r="G176" s="0" t="s">
        <v>3180</v>
      </c>
      <c r="H176" s="0" t="n">
        <v>21318021</v>
      </c>
      <c r="I176" s="0">
        <f>IF(LEFT(RIGHT(H176,4),1)="8",(CONCATENATE("289F0", 168420+BITAND(HEX2DEC(H176), 65535)-32768)),)</f>
        <v/>
      </c>
      <c r="J176" s="79">
        <f>DEC2HEX(RIGHT(I176,7))</f>
        <v/>
      </c>
      <c r="K176" s="79" t="s">
        <v>3319</v>
      </c>
      <c r="L176" s="60" t="n">
        <v>44382</v>
      </c>
      <c r="M176" s="60" t="n"/>
      <c r="N176" s="0" t="s">
        <v>1443</v>
      </c>
      <c r="O176" s="6" t="s">
        <v>1444</v>
      </c>
      <c r="P176" s="0" t="s">
        <v>3445</v>
      </c>
      <c r="Q176" s="6" t="n"/>
      <c r="R176" s="6" t="s">
        <v>2923</v>
      </c>
      <c r="S176" s="0" t="s">
        <v>3391</v>
      </c>
      <c r="T176" s="0" t="s">
        <v>3320</v>
      </c>
      <c r="U176" s="0" t="s">
        <v>3158</v>
      </c>
      <c r="V176" s="0" t="s">
        <v>2927</v>
      </c>
      <c r="W176" s="0" t="s">
        <v>3443</v>
      </c>
      <c r="X176" s="160" t="s">
        <v>1049</v>
      </c>
      <c r="Y176" s="6" t="s">
        <v>1727</v>
      </c>
      <c r="Z176" s="0" t="s">
        <v>3466</v>
      </c>
      <c r="AA176" s="0" t="n"/>
      <c r="AC176" s="0" t="s">
        <v>2937</v>
      </c>
      <c r="AE176" s="0" t="s">
        <v>3224</v>
      </c>
      <c r="AF176" s="0" t="s">
        <v>3224</v>
      </c>
      <c r="AG176" s="0" t="s">
        <v>2932</v>
      </c>
      <c r="AH176" s="0" t="s">
        <v>2927</v>
      </c>
      <c r="AI176" s="0" t="s">
        <v>3224</v>
      </c>
    </row>
    <row r="177">
      <c r="A177" s="4" t="n">
        <v>4173</v>
      </c>
      <c r="B177" s="204" t="s">
        <v>2887</v>
      </c>
      <c r="E177" s="0" t="s">
        <v>3216</v>
      </c>
      <c r="F177" s="0" t="s">
        <v>3029</v>
      </c>
      <c r="G177" s="0" t="s">
        <v>3180</v>
      </c>
      <c r="H177" s="0" t="n">
        <v>21318023</v>
      </c>
      <c r="I177" s="0">
        <f>IF(LEFT(RIGHT(H177,4),1)="8",(CONCATENATE("289F0", 168420+BITAND(HEX2DEC(H177), 65535)-32768)),)</f>
        <v/>
      </c>
      <c r="J177" s="79">
        <f>DEC2HEX(RIGHT(I177,7))</f>
        <v/>
      </c>
      <c r="K177" s="79" t="s">
        <v>3319</v>
      </c>
      <c r="L177" s="60" t="n">
        <v>44382</v>
      </c>
      <c r="M177" s="60" t="n"/>
      <c r="N177" s="0" t="s">
        <v>1443</v>
      </c>
      <c r="O177" s="6" t="s">
        <v>1444</v>
      </c>
      <c r="P177" s="0" t="s">
        <v>3445</v>
      </c>
      <c r="Q177" s="6" t="n"/>
      <c r="R177" s="6" t="s">
        <v>2923</v>
      </c>
      <c r="S177" s="0" t="s">
        <v>3391</v>
      </c>
      <c r="T177" s="0" t="s">
        <v>3320</v>
      </c>
      <c r="U177" s="0" t="s">
        <v>3158</v>
      </c>
      <c r="V177" s="0" t="s">
        <v>2927</v>
      </c>
      <c r="W177" s="0" t="s">
        <v>3467</v>
      </c>
      <c r="X177" s="160" t="s">
        <v>1050</v>
      </c>
      <c r="Y177" s="6" t="s">
        <v>1729</v>
      </c>
      <c r="Z177" s="0">
        <f>INDEX('Controller Log'!$A$2:$A$703,MATCH($A177,'Controller Log'!$B$2:$B$703,0))</f>
        <v/>
      </c>
      <c r="AA177" s="0" t="n"/>
      <c r="AC177" s="0" t="s">
        <v>2937</v>
      </c>
      <c r="AE177" s="0" t="s">
        <v>3224</v>
      </c>
      <c r="AF177" s="0" t="s">
        <v>3224</v>
      </c>
      <c r="AG177" s="0" t="s">
        <v>2932</v>
      </c>
      <c r="AH177" s="0" t="s">
        <v>2927</v>
      </c>
      <c r="AI177" s="0" t="s">
        <v>3224</v>
      </c>
    </row>
    <row r="178">
      <c r="A178" s="4" t="n">
        <v>4174</v>
      </c>
      <c r="B178" s="204" t="s">
        <v>2887</v>
      </c>
      <c r="D178" s="0" t="s">
        <v>3468</v>
      </c>
      <c r="F178" s="0" t="s">
        <v>2920</v>
      </c>
      <c r="G178" s="0" t="s">
        <v>3180</v>
      </c>
      <c r="H178" s="0" t="n">
        <v>21310084</v>
      </c>
      <c r="I178" s="0">
        <f>IF(LEFT(RIGHT(H178,4),1)="8",(CONCATENATE("289F0", 168420+BITAND(HEX2DEC(H178), 65535)-32768)),)</f>
        <v/>
      </c>
      <c r="J178" s="79" t="n"/>
      <c r="K178" s="79" t="s">
        <v>3469</v>
      </c>
      <c r="L178" s="60" t="n">
        <v>44383</v>
      </c>
      <c r="M178" s="60" t="n"/>
      <c r="N178" s="0" t="s">
        <v>1443</v>
      </c>
      <c r="O178" s="0" t="s">
        <v>3445</v>
      </c>
      <c r="P178" s="0" t="s">
        <v>3445</v>
      </c>
      <c r="Q178" s="6" t="n"/>
      <c r="R178" s="6" t="s">
        <v>2923</v>
      </c>
      <c r="S178" s="0" t="s">
        <v>3391</v>
      </c>
      <c r="T178" s="0" t="s">
        <v>3470</v>
      </c>
      <c r="U178" s="0" t="s">
        <v>3471</v>
      </c>
      <c r="V178" s="0" t="s">
        <v>2927</v>
      </c>
      <c r="W178" s="0" t="s">
        <v>3472</v>
      </c>
      <c r="X178" s="160" t="s">
        <v>1051</v>
      </c>
      <c r="Y178" s="6" t="s">
        <v>1726</v>
      </c>
      <c r="Z178" s="0">
        <f>INDEX('Controller Log'!$A$2:$A$703,MATCH($A178,'Controller Log'!$B$2:$B$703,0))</f>
        <v/>
      </c>
      <c r="AA178" s="0" t="n"/>
      <c r="AC178" s="0" t="s">
        <v>2937</v>
      </c>
      <c r="AE178" s="0" t="s">
        <v>3224</v>
      </c>
      <c r="AF178" s="6" t="s">
        <v>1444</v>
      </c>
      <c r="AG178" s="0" t="s">
        <v>2932</v>
      </c>
      <c r="AI178" s="0" t="s">
        <v>3224</v>
      </c>
    </row>
    <row r="179">
      <c r="A179" s="4" t="n">
        <v>4175</v>
      </c>
      <c r="B179" s="204" t="s">
        <v>2887</v>
      </c>
      <c r="D179" s="0" t="s">
        <v>3473</v>
      </c>
      <c r="F179" s="0" t="s">
        <v>2920</v>
      </c>
      <c r="G179" s="0" t="s">
        <v>3180</v>
      </c>
      <c r="H179" s="0" t="n">
        <v>21310085</v>
      </c>
      <c r="I179" s="0">
        <f>IF(LEFT(RIGHT(H179,4),1)="8",(CONCATENATE("289F0", 168420+BITAND(HEX2DEC(H179), 65535)-32768)),)</f>
        <v/>
      </c>
      <c r="J179" s="79" t="n"/>
      <c r="K179" s="79" t="s">
        <v>3474</v>
      </c>
      <c r="L179" s="60" t="n">
        <v>44383</v>
      </c>
      <c r="M179" s="60" t="n"/>
      <c r="N179" s="0" t="s">
        <v>1443</v>
      </c>
      <c r="O179" s="0" t="s">
        <v>3445</v>
      </c>
      <c r="P179" s="0" t="s">
        <v>3445</v>
      </c>
      <c r="Q179" s="6" t="n"/>
      <c r="R179" s="6" t="s">
        <v>2923</v>
      </c>
      <c r="S179" s="0" t="s">
        <v>3391</v>
      </c>
      <c r="T179" s="0" t="s">
        <v>3157</v>
      </c>
      <c r="U179" s="0" t="s">
        <v>3158</v>
      </c>
      <c r="V179" s="0" t="s">
        <v>2927</v>
      </c>
      <c r="W179" s="0" t="s">
        <v>3475</v>
      </c>
      <c r="X179" s="160" t="s">
        <v>1053</v>
      </c>
      <c r="Y179" s="6" t="s">
        <v>1730</v>
      </c>
      <c r="Z179" s="0" t="s">
        <v>3476</v>
      </c>
      <c r="AA179" s="0" t="n"/>
      <c r="AC179" s="0" t="s">
        <v>2937</v>
      </c>
      <c r="AE179" s="0" t="s">
        <v>3224</v>
      </c>
      <c r="AF179" s="0" t="s">
        <v>3224</v>
      </c>
      <c r="AG179" s="0" t="s">
        <v>2932</v>
      </c>
      <c r="AH179" s="0" t="s">
        <v>2927</v>
      </c>
      <c r="AI179" s="0" t="s">
        <v>3224</v>
      </c>
    </row>
    <row r="180">
      <c r="A180" s="4" t="n">
        <v>4176</v>
      </c>
      <c r="B180" s="204" t="s">
        <v>2887</v>
      </c>
      <c r="D180" s="0" t="s">
        <v>3473</v>
      </c>
      <c r="F180" s="0" t="s">
        <v>2920</v>
      </c>
      <c r="G180" s="0" t="s">
        <v>3180</v>
      </c>
      <c r="H180" s="0" t="n">
        <v>21310086</v>
      </c>
      <c r="I180" s="0">
        <f>IF(LEFT(RIGHT(H180,4),1)="8",(CONCATENATE("289F0", 168420+BITAND(HEX2DEC(H180), 65535)-32768)),)</f>
        <v/>
      </c>
      <c r="J180" s="79" t="n"/>
      <c r="K180" s="79" t="s">
        <v>3474</v>
      </c>
      <c r="L180" s="60" t="n">
        <v>44384</v>
      </c>
      <c r="M180" s="60" t="n"/>
      <c r="N180" s="0" t="s">
        <v>1443</v>
      </c>
      <c r="O180" s="0" t="s">
        <v>3445</v>
      </c>
      <c r="P180" s="0" t="s">
        <v>3445</v>
      </c>
      <c r="Q180" s="6" t="n"/>
      <c r="R180" s="6" t="s">
        <v>2923</v>
      </c>
      <c r="S180" s="0" t="s">
        <v>3391</v>
      </c>
      <c r="T180" s="0" t="s">
        <v>3157</v>
      </c>
      <c r="U180" s="0" t="s">
        <v>3158</v>
      </c>
      <c r="V180" s="0" t="s">
        <v>2927</v>
      </c>
      <c r="W180" s="0" t="s">
        <v>3477</v>
      </c>
      <c r="X180" s="160" t="s">
        <v>1054</v>
      </c>
      <c r="Y180" s="6" t="s">
        <v>1732</v>
      </c>
      <c r="Z180" s="0" t="s">
        <v>3478</v>
      </c>
      <c r="AA180" s="0" t="n"/>
      <c r="AC180" s="0" t="s">
        <v>2937</v>
      </c>
      <c r="AE180" s="0" t="s">
        <v>3224</v>
      </c>
      <c r="AF180" s="0" t="s">
        <v>3224</v>
      </c>
      <c r="AG180" s="0" t="s">
        <v>2932</v>
      </c>
      <c r="AH180" s="0" t="s">
        <v>2927</v>
      </c>
      <c r="AI180" s="0" t="s">
        <v>3224</v>
      </c>
    </row>
    <row r="181">
      <c r="A181" s="4" t="n">
        <v>4177</v>
      </c>
      <c r="B181" s="204" t="s">
        <v>2887</v>
      </c>
      <c r="D181" s="0" t="s">
        <v>3473</v>
      </c>
      <c r="F181" s="0" t="s">
        <v>2920</v>
      </c>
      <c r="G181" s="0" t="s">
        <v>3180</v>
      </c>
      <c r="H181" s="0" t="n">
        <v>21310087</v>
      </c>
      <c r="I181" s="0">
        <f>IF(LEFT(RIGHT(H181,4),1)="8",(CONCATENATE("289F0", 168420+BITAND(HEX2DEC(H181), 65535)-32768)),)</f>
        <v/>
      </c>
      <c r="J181" s="79" t="n"/>
      <c r="K181" s="79" t="s">
        <v>3474</v>
      </c>
      <c r="L181" s="60" t="n">
        <v>44384</v>
      </c>
      <c r="M181" s="60" t="n"/>
      <c r="N181" s="0" t="s">
        <v>1443</v>
      </c>
      <c r="O181" s="0" t="s">
        <v>3445</v>
      </c>
      <c r="P181" s="0" t="s">
        <v>3445</v>
      </c>
      <c r="Q181" s="6" t="n"/>
      <c r="R181" s="6" t="s">
        <v>2923</v>
      </c>
      <c r="S181" s="0" t="s">
        <v>3391</v>
      </c>
      <c r="T181" s="0" t="s">
        <v>3157</v>
      </c>
      <c r="U181" s="0" t="s">
        <v>3158</v>
      </c>
      <c r="V181" s="0" t="s">
        <v>2927</v>
      </c>
      <c r="W181" s="0" t="s">
        <v>3479</v>
      </c>
      <c r="X181" s="160" t="s">
        <v>1055</v>
      </c>
      <c r="Y181" s="6" t="s">
        <v>1658</v>
      </c>
      <c r="Z181" s="0" t="s">
        <v>3480</v>
      </c>
      <c r="AA181" s="0" t="n"/>
      <c r="AC181" s="0" t="s">
        <v>2937</v>
      </c>
      <c r="AE181" s="0" t="s">
        <v>3224</v>
      </c>
      <c r="AF181" s="0" t="s">
        <v>3224</v>
      </c>
      <c r="AG181" s="0" t="s">
        <v>2932</v>
      </c>
      <c r="AH181" s="0" t="s">
        <v>2927</v>
      </c>
      <c r="AI181" s="0" t="s">
        <v>3224</v>
      </c>
    </row>
    <row r="182">
      <c r="A182" s="4" t="n">
        <v>4178</v>
      </c>
      <c r="B182" s="204" t="s">
        <v>2887</v>
      </c>
      <c r="D182" s="0" t="s">
        <v>3473</v>
      </c>
      <c r="F182" s="0" t="s">
        <v>2920</v>
      </c>
      <c r="G182" s="0" t="s">
        <v>3180</v>
      </c>
      <c r="H182" s="0" t="n">
        <v>21310088</v>
      </c>
      <c r="I182" s="0">
        <f>IF(LEFT(RIGHT(H182,4),1)="8",(CONCATENATE("289F0", 168420+BITAND(HEX2DEC(H182), 65535)-32768)),)</f>
        <v/>
      </c>
      <c r="J182" s="79" t="n"/>
      <c r="K182" s="79" t="s">
        <v>3474</v>
      </c>
      <c r="L182" s="60" t="n">
        <v>44385</v>
      </c>
      <c r="M182" s="60" t="n"/>
      <c r="N182" s="0" t="s">
        <v>1443</v>
      </c>
      <c r="O182" s="0" t="s">
        <v>3445</v>
      </c>
      <c r="P182" s="0" t="s">
        <v>3445</v>
      </c>
      <c r="Q182" s="6" t="n"/>
      <c r="R182" s="6" t="s">
        <v>2923</v>
      </c>
      <c r="S182" s="0" t="s">
        <v>3391</v>
      </c>
      <c r="T182" s="0" t="s">
        <v>3157</v>
      </c>
      <c r="U182" s="0" t="s">
        <v>3158</v>
      </c>
      <c r="V182" s="0" t="s">
        <v>2927</v>
      </c>
      <c r="W182" s="0" t="s">
        <v>3481</v>
      </c>
      <c r="X182" s="160" t="s">
        <v>1056</v>
      </c>
      <c r="Y182" s="6" t="s">
        <v>1687</v>
      </c>
      <c r="Z182" s="0" t="s">
        <v>3482</v>
      </c>
      <c r="AA182" s="0" t="n"/>
      <c r="AC182" s="0" t="s">
        <v>2937</v>
      </c>
      <c r="AE182" s="0" t="s">
        <v>3224</v>
      </c>
      <c r="AF182" s="0" t="s">
        <v>3224</v>
      </c>
      <c r="AG182" s="0" t="s">
        <v>2932</v>
      </c>
      <c r="AH182" s="0" t="s">
        <v>2927</v>
      </c>
      <c r="AI182" s="0" t="s">
        <v>3224</v>
      </c>
    </row>
    <row r="183">
      <c r="A183" s="4" t="n">
        <v>4179</v>
      </c>
      <c r="B183" s="204" t="s">
        <v>2887</v>
      </c>
      <c r="F183" s="0" t="s">
        <v>2920</v>
      </c>
      <c r="G183" s="0" t="s">
        <v>3180</v>
      </c>
      <c r="H183" s="0" t="n">
        <v>21310089</v>
      </c>
      <c r="I183" s="0">
        <f>IF(LEFT(RIGHT(H183,4),1)="8",(CONCATENATE("289F0", 168420+BITAND(HEX2DEC(H183), 65535)-32768)),)</f>
        <v/>
      </c>
      <c r="J183" s="79" t="n"/>
      <c r="K183" s="79" t="s">
        <v>3483</v>
      </c>
      <c r="L183" s="60" t="n">
        <v>44385</v>
      </c>
      <c r="M183" s="60" t="n"/>
      <c r="N183" s="0" t="s">
        <v>1443</v>
      </c>
      <c r="O183" s="0" t="s">
        <v>3445</v>
      </c>
      <c r="P183" s="0" t="s">
        <v>3445</v>
      </c>
      <c r="Q183" s="0" t="s">
        <v>1444</v>
      </c>
      <c r="R183" s="6" t="s">
        <v>2923</v>
      </c>
      <c r="S183" s="0" t="s">
        <v>3391</v>
      </c>
      <c r="T183" s="0" t="s">
        <v>3414</v>
      </c>
      <c r="U183" s="0" t="s">
        <v>3158</v>
      </c>
      <c r="V183" s="0" t="s">
        <v>2927</v>
      </c>
      <c r="W183" s="0" t="s">
        <v>3484</v>
      </c>
      <c r="X183" s="160" t="s">
        <v>1057</v>
      </c>
      <c r="Y183" s="6" t="s">
        <v>1688</v>
      </c>
      <c r="Z183" s="0" t="s">
        <v>3485</v>
      </c>
      <c r="AA183" s="0" t="n"/>
      <c r="AC183" s="0" t="s">
        <v>2937</v>
      </c>
      <c r="AE183" s="0" t="s">
        <v>3224</v>
      </c>
      <c r="AF183" s="6" t="s">
        <v>1444</v>
      </c>
      <c r="AG183" s="0" t="s">
        <v>2932</v>
      </c>
      <c r="AH183" s="0" t="s">
        <v>2927</v>
      </c>
      <c r="AI183" s="0" t="s">
        <v>3224</v>
      </c>
    </row>
    <row r="184">
      <c r="A184" s="4" t="n">
        <v>4180</v>
      </c>
      <c r="B184" s="204" t="s">
        <v>2887</v>
      </c>
      <c r="F184" s="0" t="s">
        <v>2920</v>
      </c>
      <c r="G184" s="0" t="s">
        <v>3180</v>
      </c>
      <c r="H184" s="0" t="s">
        <v>3486</v>
      </c>
      <c r="I184" s="0">
        <f>IF(LEFT(RIGHT(H184,4),1)="8",(CONCATENATE("289F0", 168420+BITAND(HEX2DEC(H184), 65535)-32768)),)</f>
        <v/>
      </c>
      <c r="J184" s="79" t="n"/>
      <c r="K184" s="79" t="s">
        <v>3487</v>
      </c>
      <c r="L184" s="60" t="n">
        <v>44386</v>
      </c>
      <c r="M184" s="60" t="n"/>
      <c r="N184" s="0" t="s">
        <v>1443</v>
      </c>
      <c r="O184" s="0" t="s">
        <v>3445</v>
      </c>
      <c r="P184" s="0" t="s">
        <v>3445</v>
      </c>
      <c r="Q184" s="6" t="n"/>
      <c r="R184" s="6" t="s">
        <v>2923</v>
      </c>
      <c r="S184" s="0" t="s">
        <v>3391</v>
      </c>
      <c r="T184" s="0" t="s">
        <v>3320</v>
      </c>
      <c r="U184" s="0" t="s">
        <v>3158</v>
      </c>
      <c r="V184" s="0" t="s">
        <v>2927</v>
      </c>
      <c r="W184" s="0" t="s">
        <v>3488</v>
      </c>
      <c r="X184" s="160" t="s">
        <v>1058</v>
      </c>
      <c r="Y184" s="6" t="s">
        <v>1680</v>
      </c>
      <c r="Z184" s="0" t="s">
        <v>3489</v>
      </c>
      <c r="AA184" s="0" t="n"/>
      <c r="AC184" s="0" t="s">
        <v>2937</v>
      </c>
      <c r="AE184" s="0" t="s">
        <v>3224</v>
      </c>
      <c r="AF184" s="0" t="s">
        <v>3224</v>
      </c>
      <c r="AG184" s="0" t="s">
        <v>2932</v>
      </c>
      <c r="AH184" s="0" t="s">
        <v>2927</v>
      </c>
      <c r="AI184" s="0" t="s">
        <v>3224</v>
      </c>
    </row>
    <row r="185">
      <c r="A185" s="4" t="n">
        <v>4181</v>
      </c>
      <c r="B185" s="204" t="s">
        <v>2887</v>
      </c>
      <c r="E185" s="0" t="s">
        <v>3216</v>
      </c>
      <c r="F185" s="0" t="s">
        <v>3029</v>
      </c>
      <c r="G185" s="0" t="s">
        <v>3180</v>
      </c>
      <c r="H185" s="0" t="s">
        <v>3490</v>
      </c>
      <c r="I185" s="0">
        <f>IF(LEFT(RIGHT(H185,4),1)="8",(CONCATENATE("289F0", 168420+BITAND(HEX2DEC(H185), 65535)-32768)),)</f>
        <v/>
      </c>
      <c r="J185" s="79" t="n"/>
      <c r="K185" s="79" t="s">
        <v>3487</v>
      </c>
      <c r="L185" s="60" t="n">
        <v>44386</v>
      </c>
      <c r="M185" s="60" t="n"/>
      <c r="N185" s="0" t="s">
        <v>1443</v>
      </c>
      <c r="O185" s="0" t="s">
        <v>3445</v>
      </c>
      <c r="P185" s="0" t="s">
        <v>3445</v>
      </c>
      <c r="Q185" s="6" t="n"/>
      <c r="R185" s="6" t="s">
        <v>2923</v>
      </c>
      <c r="S185" s="0" t="s">
        <v>3391</v>
      </c>
      <c r="T185" s="0" t="s">
        <v>3320</v>
      </c>
      <c r="U185" s="0" t="s">
        <v>3158</v>
      </c>
      <c r="V185" s="0" t="s">
        <v>2927</v>
      </c>
      <c r="W185" s="0" t="s">
        <v>3491</v>
      </c>
      <c r="X185" s="160" t="s">
        <v>1059</v>
      </c>
      <c r="Y185" s="6" t="s">
        <v>1681</v>
      </c>
      <c r="Z185" s="0" t="s">
        <v>3492</v>
      </c>
      <c r="AA185" s="0" t="n"/>
      <c r="AC185" s="0" t="s">
        <v>2937</v>
      </c>
      <c r="AE185" s="0" t="s">
        <v>3224</v>
      </c>
      <c r="AF185" s="0" t="s">
        <v>3224</v>
      </c>
      <c r="AG185" s="0" t="s">
        <v>2932</v>
      </c>
      <c r="AH185" s="0" t="s">
        <v>2927</v>
      </c>
      <c r="AI185" s="0" t="s">
        <v>3224</v>
      </c>
    </row>
    <row r="186">
      <c r="A186" s="4" t="n">
        <v>4186</v>
      </c>
      <c r="B186" s="204" t="s">
        <v>2887</v>
      </c>
      <c r="D186" s="0" t="s">
        <v>3461</v>
      </c>
      <c r="E186" s="0" t="s">
        <v>3216</v>
      </c>
      <c r="F186" s="0" t="s">
        <v>3029</v>
      </c>
      <c r="G186" s="0" t="s">
        <v>3180</v>
      </c>
      <c r="H186" s="0" t="n">
        <v>21318027</v>
      </c>
      <c r="I186" s="0">
        <f>IF(LEFT(RIGHT(H186,4),1)="8",(CONCATENATE("289F0", 168420+BITAND(HEX2DEC(H186), 65535)-32768)),)</f>
        <v/>
      </c>
      <c r="J186" s="79">
        <f>DEC2HEX(RIGHT(I186,7))</f>
        <v/>
      </c>
      <c r="K186" s="79" t="s">
        <v>3493</v>
      </c>
      <c r="L186" s="60" t="n">
        <v>44393</v>
      </c>
      <c r="M186" s="60" t="n"/>
      <c r="N186" s="0" t="s">
        <v>1443</v>
      </c>
      <c r="O186" s="0" t="s">
        <v>3445</v>
      </c>
      <c r="P186" s="0" t="s">
        <v>3445</v>
      </c>
      <c r="Q186" s="6" t="n"/>
      <c r="R186" s="6" t="s">
        <v>2923</v>
      </c>
      <c r="S186" s="0" t="s">
        <v>3157</v>
      </c>
      <c r="T186" s="0" t="s">
        <v>3463</v>
      </c>
      <c r="U186" s="0" t="s">
        <v>3158</v>
      </c>
      <c r="V186" s="0" t="s">
        <v>2927</v>
      </c>
      <c r="W186" s="0" t="s">
        <v>3494</v>
      </c>
      <c r="X186" s="160" t="s">
        <v>1064</v>
      </c>
      <c r="Y186" s="6" t="s">
        <v>1677</v>
      </c>
      <c r="Z186" s="0" t="s">
        <v>3495</v>
      </c>
      <c r="AA186" s="0" t="n"/>
      <c r="AC186" s="0" t="s">
        <v>2937</v>
      </c>
      <c r="AE186" s="0" t="s">
        <v>3224</v>
      </c>
      <c r="AF186" s="6" t="s">
        <v>1444</v>
      </c>
      <c r="AG186" s="0" t="s">
        <v>2932</v>
      </c>
      <c r="AH186" s="0" t="s">
        <v>2927</v>
      </c>
      <c r="AI186" s="0" t="s">
        <v>3224</v>
      </c>
    </row>
    <row r="187">
      <c r="A187" s="4" t="n">
        <v>4187</v>
      </c>
      <c r="B187" s="204" t="s">
        <v>2887</v>
      </c>
      <c r="D187" s="0" t="s">
        <v>3496</v>
      </c>
      <c r="E187" s="0" t="s">
        <v>3216</v>
      </c>
      <c r="F187" s="0" t="s">
        <v>3029</v>
      </c>
      <c r="G187" s="0" t="s">
        <v>3180</v>
      </c>
      <c r="H187" s="0" t="n">
        <v>21318028</v>
      </c>
      <c r="I187" s="0">
        <f>IF(LEFT(RIGHT(H187,4),1)="8",(CONCATENATE("289F0", 168420+BITAND(HEX2DEC(H187), 65535)-32768)),)</f>
        <v/>
      </c>
      <c r="J187" s="79">
        <f>DEC2HEX(RIGHT(I187,7))</f>
        <v/>
      </c>
      <c r="K187" s="79" t="s">
        <v>3493</v>
      </c>
      <c r="L187" s="60" t="n">
        <v>44393</v>
      </c>
      <c r="M187" s="60" t="n"/>
      <c r="N187" s="0" t="s">
        <v>1443</v>
      </c>
      <c r="O187" s="0" t="s">
        <v>3445</v>
      </c>
      <c r="P187" s="0" t="s">
        <v>3445</v>
      </c>
      <c r="Q187" s="6" t="n"/>
      <c r="R187" s="6" t="s">
        <v>2923</v>
      </c>
      <c r="S187" s="0" t="s">
        <v>3391</v>
      </c>
      <c r="T187" s="0" t="s">
        <v>3157</v>
      </c>
      <c r="U187" s="0" t="s">
        <v>3158</v>
      </c>
      <c r="V187" s="0" t="s">
        <v>2927</v>
      </c>
      <c r="W187" s="0" t="s">
        <v>3497</v>
      </c>
      <c r="X187" s="160" t="s">
        <v>1065</v>
      </c>
      <c r="Y187" s="6" t="s">
        <v>1662</v>
      </c>
      <c r="Z187" s="0" t="s">
        <v>3498</v>
      </c>
      <c r="AA187" s="0" t="n"/>
      <c r="AC187" s="0" t="s">
        <v>2937</v>
      </c>
      <c r="AE187" s="0" t="s">
        <v>3224</v>
      </c>
      <c r="AF187" s="6" t="s">
        <v>1444</v>
      </c>
      <c r="AG187" s="0" t="s">
        <v>2932</v>
      </c>
      <c r="AH187" s="0" t="s">
        <v>2927</v>
      </c>
      <c r="AI187" s="0" t="s">
        <v>3224</v>
      </c>
    </row>
    <row r="188">
      <c r="A188" s="4" t="n">
        <v>4188</v>
      </c>
      <c r="B188" s="204" t="s">
        <v>2887</v>
      </c>
      <c r="E188" s="0" t="s">
        <v>3216</v>
      </c>
      <c r="F188" s="0" t="s">
        <v>3029</v>
      </c>
      <c r="G188" s="0" t="s">
        <v>3180</v>
      </c>
      <c r="H188" s="0" t="n">
        <v>21318029</v>
      </c>
      <c r="I188" s="0">
        <f>IF(LEFT(RIGHT(H188,4),1)="8",(CONCATENATE("289F0", 168420+BITAND(HEX2DEC(H188), 65535)-32768)),)</f>
        <v/>
      </c>
      <c r="J188" s="79">
        <f>DEC2HEX(RIGHT(I188,7))</f>
        <v/>
      </c>
      <c r="K188" s="79" t="s">
        <v>3493</v>
      </c>
      <c r="L188" s="60" t="n">
        <v>44396</v>
      </c>
      <c r="M188" s="60" t="n"/>
      <c r="N188" s="0" t="s">
        <v>1443</v>
      </c>
      <c r="O188" s="0" t="s">
        <v>3445</v>
      </c>
      <c r="P188" s="0" t="s">
        <v>3445</v>
      </c>
      <c r="Q188" s="6" t="n"/>
      <c r="R188" s="6" t="s">
        <v>2923</v>
      </c>
      <c r="S188" s="0" t="s">
        <v>3391</v>
      </c>
      <c r="T188" s="0" t="s">
        <v>3157</v>
      </c>
      <c r="U188" s="0" t="s">
        <v>3158</v>
      </c>
      <c r="V188" s="0" t="s">
        <v>2927</v>
      </c>
      <c r="W188" s="0" t="s">
        <v>3499</v>
      </c>
      <c r="X188" s="160" t="s">
        <v>1066</v>
      </c>
      <c r="Y188" s="6" t="s">
        <v>1686</v>
      </c>
      <c r="Z188" s="0" t="s">
        <v>3500</v>
      </c>
      <c r="AA188" s="0" t="n"/>
      <c r="AC188" s="0" t="s">
        <v>2937</v>
      </c>
      <c r="AE188" s="0" t="s">
        <v>3224</v>
      </c>
      <c r="AF188" s="6" t="s">
        <v>1444</v>
      </c>
      <c r="AG188" s="0" t="s">
        <v>2932</v>
      </c>
      <c r="AH188" s="0" t="s">
        <v>2927</v>
      </c>
      <c r="AI188" s="0" t="s">
        <v>3224</v>
      </c>
    </row>
    <row r="189">
      <c r="A189" s="4" t="n">
        <v>4185</v>
      </c>
      <c r="B189" s="204" t="s">
        <v>2887</v>
      </c>
      <c r="D189" s="0" t="s">
        <v>3468</v>
      </c>
      <c r="F189" s="0" t="s">
        <v>2920</v>
      </c>
      <c r="G189" s="0" t="s">
        <v>3180</v>
      </c>
      <c r="H189" s="0" t="s">
        <v>3501</v>
      </c>
      <c r="I189" s="0">
        <f>IF(LEFT(RIGHT(H189,4),1)="8",(CONCATENATE("289F0", 168420+BITAND(HEX2DEC(H189), 65535)-32768)),)</f>
        <v/>
      </c>
      <c r="J189" s="79" t="n"/>
      <c r="K189" s="79" t="s">
        <v>3469</v>
      </c>
      <c r="L189" s="60" t="n">
        <v>44391</v>
      </c>
      <c r="M189" s="60" t="n"/>
      <c r="N189" s="0" t="s">
        <v>1443</v>
      </c>
      <c r="O189" s="0" t="s">
        <v>3445</v>
      </c>
      <c r="P189" s="0" t="s">
        <v>3445</v>
      </c>
      <c r="Q189" s="6" t="n"/>
      <c r="R189" s="6" t="s">
        <v>2923</v>
      </c>
      <c r="S189" s="0" t="s">
        <v>3391</v>
      </c>
      <c r="T189" s="0" t="s">
        <v>3470</v>
      </c>
      <c r="U189" s="0" t="s">
        <v>3471</v>
      </c>
      <c r="V189" s="0" t="s">
        <v>2927</v>
      </c>
      <c r="W189" s="0" t="s">
        <v>3502</v>
      </c>
      <c r="X189" s="160" t="s">
        <v>1063</v>
      </c>
      <c r="Y189" s="6" t="s">
        <v>1682</v>
      </c>
      <c r="Z189" s="0" t="s">
        <v>3503</v>
      </c>
      <c r="AA189" s="0" t="n"/>
      <c r="AC189" s="0" t="s">
        <v>2937</v>
      </c>
      <c r="AE189" s="0" t="s">
        <v>3224</v>
      </c>
      <c r="AF189" s="0" t="s">
        <v>3224</v>
      </c>
      <c r="AG189" s="0" t="s">
        <v>2932</v>
      </c>
      <c r="AH189" s="0" t="s">
        <v>2927</v>
      </c>
      <c r="AI189" s="0" t="s">
        <v>3224</v>
      </c>
    </row>
    <row r="190">
      <c r="A190" s="4" t="n">
        <v>4189</v>
      </c>
      <c r="B190" s="204" t="s">
        <v>2887</v>
      </c>
      <c r="D190" s="0" t="s">
        <v>3504</v>
      </c>
      <c r="E190" s="0" t="s">
        <v>3216</v>
      </c>
      <c r="F190" s="0" t="s">
        <v>3505</v>
      </c>
      <c r="G190" s="0" t="s">
        <v>3180</v>
      </c>
      <c r="H190" s="0" t="s">
        <v>3506</v>
      </c>
      <c r="I190" s="0">
        <f>IF(LEFT(RIGHT(H190,4),1)="8",(CONCATENATE("289F0", 168420+BITAND(HEX2DEC(H190), 65535)-32768)),)</f>
        <v/>
      </c>
      <c r="J190" s="79">
        <f>DEC2HEX(RIGHT(I190,7))</f>
        <v/>
      </c>
      <c r="K190" s="79" t="s">
        <v>3493</v>
      </c>
      <c r="L190" s="60" t="n">
        <v>44396</v>
      </c>
      <c r="M190" s="60" t="n"/>
      <c r="N190" s="0" t="s">
        <v>1443</v>
      </c>
      <c r="O190" s="0" t="s">
        <v>3445</v>
      </c>
      <c r="P190" s="0" t="s">
        <v>3445</v>
      </c>
      <c r="Q190" s="6" t="n"/>
      <c r="R190" s="6" t="s">
        <v>2923</v>
      </c>
      <c r="S190" s="0" t="s">
        <v>3391</v>
      </c>
      <c r="T190" s="0" t="s">
        <v>3157</v>
      </c>
      <c r="U190" s="0" t="s">
        <v>3158</v>
      </c>
      <c r="V190" s="0" t="s">
        <v>2927</v>
      </c>
      <c r="W190" s="0" t="s">
        <v>3507</v>
      </c>
      <c r="X190" s="160" t="s">
        <v>1067</v>
      </c>
      <c r="Y190" s="6" t="s">
        <v>1685</v>
      </c>
      <c r="Z190" s="0" t="s">
        <v>3508</v>
      </c>
      <c r="AA190" s="0" t="n"/>
      <c r="AC190" s="0" t="s">
        <v>2937</v>
      </c>
      <c r="AE190" s="0" t="s">
        <v>3224</v>
      </c>
      <c r="AF190" s="6" t="s">
        <v>1444</v>
      </c>
      <c r="AG190" s="0" t="s">
        <v>2932</v>
      </c>
      <c r="AH190" s="0" t="s">
        <v>2927</v>
      </c>
      <c r="AI190" s="0" t="s">
        <v>3224</v>
      </c>
    </row>
    <row r="191">
      <c r="A191" s="4" t="n">
        <v>4182</v>
      </c>
      <c r="B191" s="204" t="s">
        <v>2887</v>
      </c>
      <c r="E191" s="0" t="n"/>
      <c r="F191" s="0" t="s">
        <v>2920</v>
      </c>
      <c r="G191" s="0" t="s">
        <v>3180</v>
      </c>
      <c r="H191" s="0" t="s">
        <v>3509</v>
      </c>
      <c r="I191" s="0">
        <f>IF(LEFT(RIGHT(H191,4),1)="8",(CONCATENATE("289F0", 168420+BITAND(HEX2DEC(H191), 65535)-32768)),)</f>
        <v/>
      </c>
      <c r="J191" s="79" t="n"/>
      <c r="K191" s="79" t="s">
        <v>3483</v>
      </c>
      <c r="L191" s="60" t="n">
        <v>44389</v>
      </c>
      <c r="M191" s="60" t="n"/>
      <c r="N191" s="0" t="s">
        <v>1443</v>
      </c>
      <c r="O191" s="0" t="s">
        <v>3445</v>
      </c>
      <c r="P191" s="0" t="s">
        <v>3445</v>
      </c>
      <c r="Q191" s="0" t="s">
        <v>1444</v>
      </c>
      <c r="R191" s="6" t="s">
        <v>2923</v>
      </c>
      <c r="S191" s="0" t="s">
        <v>3391</v>
      </c>
      <c r="T191" s="0" t="s">
        <v>3414</v>
      </c>
      <c r="U191" s="0" t="s">
        <v>3158</v>
      </c>
      <c r="V191" s="0" t="s">
        <v>2927</v>
      </c>
      <c r="W191" s="0" t="s">
        <v>3510</v>
      </c>
      <c r="X191" s="160" t="s">
        <v>1060</v>
      </c>
      <c r="Y191" s="6" t="s">
        <v>1675</v>
      </c>
      <c r="Z191" s="0" t="s">
        <v>3511</v>
      </c>
      <c r="AA191" s="0" t="n"/>
      <c r="AC191" s="0" t="s">
        <v>2937</v>
      </c>
      <c r="AE191" s="0" t="s">
        <v>3224</v>
      </c>
      <c r="AF191" s="6" t="s">
        <v>1444</v>
      </c>
      <c r="AG191" s="0" t="s">
        <v>2932</v>
      </c>
      <c r="AI191" s="0" t="s">
        <v>3224</v>
      </c>
    </row>
    <row r="192">
      <c r="A192" s="4" t="n">
        <v>4183</v>
      </c>
      <c r="B192" s="204" t="s">
        <v>2887</v>
      </c>
      <c r="E192" s="0" t="s">
        <v>3216</v>
      </c>
      <c r="F192" s="0" t="s">
        <v>3029</v>
      </c>
      <c r="G192" s="0" t="s">
        <v>3180</v>
      </c>
      <c r="H192" s="0" t="s">
        <v>3512</v>
      </c>
      <c r="I192" s="0">
        <f>IF(LEFT(RIGHT(H192,4),1)="8",(CONCATENATE("289F0", 168420+BITAND(HEX2DEC(H192), 65535)-32768)),)</f>
        <v/>
      </c>
      <c r="J192" s="79">
        <f>DEC2HEX(RIGHT(I192,7))</f>
        <v/>
      </c>
      <c r="K192" s="79" t="s">
        <v>3493</v>
      </c>
      <c r="L192" s="60" t="n">
        <v>44389</v>
      </c>
      <c r="M192" s="60" t="n"/>
      <c r="N192" s="0" t="s">
        <v>1443</v>
      </c>
      <c r="O192" s="0" t="s">
        <v>3445</v>
      </c>
      <c r="P192" s="0" t="s">
        <v>3445</v>
      </c>
      <c r="Q192" s="6" t="n"/>
      <c r="R192" s="6" t="s">
        <v>2923</v>
      </c>
      <c r="S192" s="0" t="s">
        <v>3391</v>
      </c>
      <c r="T192" s="0" t="s">
        <v>3157</v>
      </c>
      <c r="U192" s="0" t="s">
        <v>3158</v>
      </c>
      <c r="V192" s="0" t="s">
        <v>2927</v>
      </c>
      <c r="W192" s="0" t="s">
        <v>3513</v>
      </c>
      <c r="X192" s="160" t="s">
        <v>1061</v>
      </c>
      <c r="Y192" s="6" t="s">
        <v>1679</v>
      </c>
      <c r="Z192" s="0" t="s">
        <v>3514</v>
      </c>
      <c r="AA192" s="0" t="n"/>
      <c r="AC192" s="0" t="s">
        <v>2937</v>
      </c>
      <c r="AE192" s="0" t="s">
        <v>3224</v>
      </c>
      <c r="AF192" s="6" t="s">
        <v>1444</v>
      </c>
      <c r="AG192" s="0" t="s">
        <v>2932</v>
      </c>
      <c r="AH192" s="0" t="s">
        <v>2927</v>
      </c>
      <c r="AI192" s="0" t="s">
        <v>3224</v>
      </c>
    </row>
    <row r="193">
      <c r="A193" s="4" t="n">
        <v>4190</v>
      </c>
      <c r="B193" s="204" t="s">
        <v>2887</v>
      </c>
      <c r="E193" s="0" t="s">
        <v>3216</v>
      </c>
      <c r="F193" s="0" t="s">
        <v>3029</v>
      </c>
      <c r="G193" s="0" t="s">
        <v>3180</v>
      </c>
      <c r="H193" s="0" t="s">
        <v>3515</v>
      </c>
      <c r="I193" s="0">
        <f>IF(LEFT(RIGHT(H193,4),1)="8",(CONCATENATE("289F0", 168420+BITAND(HEX2DEC(H193), 65535)-32768)),)</f>
        <v/>
      </c>
      <c r="J193" s="79">
        <f>DEC2HEX(RIGHT(I193,7))</f>
        <v/>
      </c>
      <c r="K193" s="79" t="s">
        <v>3493</v>
      </c>
      <c r="L193" s="60" t="n">
        <v>44397</v>
      </c>
      <c r="M193" s="60" t="n"/>
      <c r="N193" s="0" t="s">
        <v>1443</v>
      </c>
      <c r="O193" s="0" t="s">
        <v>3445</v>
      </c>
      <c r="P193" s="0" t="s">
        <v>3445</v>
      </c>
      <c r="Q193" s="6" t="n"/>
      <c r="R193" s="6" t="s">
        <v>2923</v>
      </c>
      <c r="S193" s="0" t="s">
        <v>3391</v>
      </c>
      <c r="T193" s="0" t="s">
        <v>3157</v>
      </c>
      <c r="U193" s="0" t="s">
        <v>3158</v>
      </c>
      <c r="V193" s="0" t="s">
        <v>2927</v>
      </c>
      <c r="W193" s="0" t="s">
        <v>3516</v>
      </c>
      <c r="X193" s="160" t="s">
        <v>1068</v>
      </c>
      <c r="Y193" s="6" t="s">
        <v>1663</v>
      </c>
      <c r="Z193" s="0" t="s">
        <v>3517</v>
      </c>
      <c r="AA193" s="0" t="n"/>
      <c r="AC193" s="0" t="s">
        <v>2937</v>
      </c>
      <c r="AE193" s="0" t="s">
        <v>3224</v>
      </c>
      <c r="AF193" s="6" t="s">
        <v>1444</v>
      </c>
      <c r="AG193" s="0" t="s">
        <v>2932</v>
      </c>
      <c r="AH193" s="0" t="s">
        <v>2927</v>
      </c>
      <c r="AI193" s="0" t="s">
        <v>3224</v>
      </c>
    </row>
    <row r="194">
      <c r="A194" s="4" t="n">
        <v>4191</v>
      </c>
      <c r="B194" s="204" t="s">
        <v>2887</v>
      </c>
      <c r="E194" s="0" t="s">
        <v>3216</v>
      </c>
      <c r="F194" s="0" t="s">
        <v>3029</v>
      </c>
      <c r="G194" s="0" t="s">
        <v>3180</v>
      </c>
      <c r="H194" s="0" t="s">
        <v>3518</v>
      </c>
      <c r="I194" s="0">
        <f>IF(LEFT(RIGHT(H194,4),1)="8",(CONCATENATE("289F0", 168420+BITAND(HEX2DEC(H194), 65535)-32768)),)</f>
        <v/>
      </c>
      <c r="J194" s="79">
        <f>DEC2HEX(RIGHT(I194,7))</f>
        <v/>
      </c>
      <c r="K194" s="79" t="s">
        <v>3493</v>
      </c>
      <c r="L194" s="60" t="n">
        <v>44397</v>
      </c>
      <c r="M194" s="60" t="n"/>
      <c r="N194" s="0" t="s">
        <v>1443</v>
      </c>
      <c r="O194" s="0" t="s">
        <v>3445</v>
      </c>
      <c r="P194" s="0" t="s">
        <v>3445</v>
      </c>
      <c r="Q194" s="6" t="n"/>
      <c r="R194" s="6" t="s">
        <v>2923</v>
      </c>
      <c r="S194" s="0" t="s">
        <v>3391</v>
      </c>
      <c r="T194" s="0" t="s">
        <v>3157</v>
      </c>
      <c r="U194" s="0" t="s">
        <v>3158</v>
      </c>
      <c r="V194" s="0" t="s">
        <v>2927</v>
      </c>
      <c r="W194" s="0" t="s">
        <v>3519</v>
      </c>
      <c r="X194" s="160" t="s">
        <v>1069</v>
      </c>
      <c r="Y194" s="6" t="s">
        <v>1664</v>
      </c>
      <c r="Z194" s="0" t="s">
        <v>3520</v>
      </c>
      <c r="AA194" s="0" t="n"/>
      <c r="AC194" s="0" t="s">
        <v>2937</v>
      </c>
      <c r="AE194" s="0" t="s">
        <v>3224</v>
      </c>
      <c r="AF194" s="6" t="s">
        <v>1444</v>
      </c>
      <c r="AG194" s="0" t="s">
        <v>2932</v>
      </c>
      <c r="AH194" s="0" t="s">
        <v>2927</v>
      </c>
      <c r="AI194" s="0" t="s">
        <v>3224</v>
      </c>
    </row>
    <row r="195">
      <c r="A195" s="4" t="n">
        <v>4192</v>
      </c>
      <c r="B195" s="204" t="s">
        <v>2887</v>
      </c>
      <c r="E195" s="0" t="s">
        <v>3216</v>
      </c>
      <c r="F195" s="0" t="s">
        <v>3029</v>
      </c>
      <c r="G195" s="0" t="s">
        <v>3180</v>
      </c>
      <c r="H195" s="0" t="s">
        <v>3521</v>
      </c>
      <c r="I195" s="0">
        <f>IF(LEFT(RIGHT(H195,4),1)="8",(CONCATENATE("289F0", 168420+BITAND(HEX2DEC(H195), 65535)-32768)),)</f>
        <v/>
      </c>
      <c r="J195" s="79">
        <f>DEC2HEX(RIGHT(I195,7))</f>
        <v/>
      </c>
      <c r="K195" s="79" t="s">
        <v>3493</v>
      </c>
      <c r="L195" s="60" t="n">
        <v>44398</v>
      </c>
      <c r="M195" s="60" t="n"/>
      <c r="N195" s="0" t="s">
        <v>1443</v>
      </c>
      <c r="O195" s="0" t="s">
        <v>3445</v>
      </c>
      <c r="P195" s="0" t="s">
        <v>3445</v>
      </c>
      <c r="Q195" s="6" t="n"/>
      <c r="R195" s="6" t="s">
        <v>2923</v>
      </c>
      <c r="S195" s="0" t="s">
        <v>3391</v>
      </c>
      <c r="T195" s="0" t="s">
        <v>3157</v>
      </c>
      <c r="U195" s="0" t="s">
        <v>3158</v>
      </c>
      <c r="V195" s="0" t="s">
        <v>2927</v>
      </c>
      <c r="W195" s="0" t="s">
        <v>3522</v>
      </c>
      <c r="X195" s="160" t="s">
        <v>1070</v>
      </c>
      <c r="Y195" s="6" t="s">
        <v>1668</v>
      </c>
      <c r="Z195" s="0" t="s">
        <v>3523</v>
      </c>
      <c r="AA195" s="0" t="n"/>
      <c r="AC195" s="0" t="s">
        <v>2937</v>
      </c>
      <c r="AE195" s="0" t="s">
        <v>3224</v>
      </c>
      <c r="AF195" s="6" t="s">
        <v>1444</v>
      </c>
      <c r="AG195" s="0" t="s">
        <v>2932</v>
      </c>
      <c r="AH195" s="0" t="s">
        <v>2927</v>
      </c>
      <c r="AI195" s="0" t="s">
        <v>3224</v>
      </c>
    </row>
    <row r="196">
      <c r="A196" s="4" t="n">
        <v>4193</v>
      </c>
      <c r="B196" s="204" t="s">
        <v>2887</v>
      </c>
      <c r="E196" s="0" t="s">
        <v>3216</v>
      </c>
      <c r="F196" s="0" t="s">
        <v>3029</v>
      </c>
      <c r="G196" s="0" t="s">
        <v>3180</v>
      </c>
      <c r="H196" s="0" t="n">
        <v>21318030</v>
      </c>
      <c r="I196" s="0">
        <f>IF(LEFT(RIGHT(H196,4),1)="8",(CONCATENATE("289F0", 168420+BITAND(HEX2DEC(H196), 65535)-32768)),)</f>
        <v/>
      </c>
      <c r="J196" s="79">
        <f>DEC2HEX(RIGHT(I196,7))</f>
        <v/>
      </c>
      <c r="K196" s="79" t="s">
        <v>3493</v>
      </c>
      <c r="L196" s="60" t="n">
        <v>44399</v>
      </c>
      <c r="M196" s="60" t="n"/>
      <c r="N196" s="0" t="s">
        <v>1443</v>
      </c>
      <c r="O196" s="0" t="s">
        <v>3445</v>
      </c>
      <c r="P196" s="0" t="s">
        <v>3445</v>
      </c>
      <c r="Q196" s="6" t="n"/>
      <c r="R196" s="6" t="s">
        <v>2923</v>
      </c>
      <c r="S196" s="0" t="s">
        <v>3391</v>
      </c>
      <c r="T196" s="0" t="s">
        <v>3157</v>
      </c>
      <c r="U196" s="0" t="s">
        <v>3158</v>
      </c>
      <c r="V196" s="0" t="s">
        <v>2927</v>
      </c>
      <c r="W196" s="0" t="s">
        <v>3524</v>
      </c>
      <c r="X196" s="160" t="s">
        <v>1071</v>
      </c>
      <c r="Y196" s="6" t="s">
        <v>1646</v>
      </c>
      <c r="Z196" s="0">
        <f>INDEX('Controller Log'!$A$2:$A$703,MATCH($A196,'Controller Log'!$B$2:$B$703,0))</f>
        <v/>
      </c>
      <c r="AA196" s="0" t="n"/>
      <c r="AC196" s="0" t="s">
        <v>2937</v>
      </c>
      <c r="AE196" s="0" t="s">
        <v>3224</v>
      </c>
      <c r="AF196" s="6" t="s">
        <v>1444</v>
      </c>
      <c r="AG196" s="0" t="s">
        <v>2932</v>
      </c>
      <c r="AH196" s="0" t="s">
        <v>2927</v>
      </c>
      <c r="AI196" s="0" t="s">
        <v>3224</v>
      </c>
    </row>
    <row r="197">
      <c r="A197" s="4" t="n">
        <v>4194</v>
      </c>
      <c r="B197" s="204" t="s">
        <v>2887</v>
      </c>
      <c r="E197" s="0" t="s">
        <v>3216</v>
      </c>
      <c r="F197" s="0" t="s">
        <v>3029</v>
      </c>
      <c r="G197" s="0" t="s">
        <v>3180</v>
      </c>
      <c r="H197" s="0" t="n">
        <v>21318031</v>
      </c>
      <c r="I197" s="0">
        <f>IF(LEFT(RIGHT(H197,4),1)="8",(CONCATENATE("289F0", 168420+BITAND(HEX2DEC(H197), 65535)-32768)),)</f>
        <v/>
      </c>
      <c r="J197" s="79">
        <f>DEC2HEX(RIGHT(I197,7))</f>
        <v/>
      </c>
      <c r="K197" s="79" t="s">
        <v>3493</v>
      </c>
      <c r="L197" s="60" t="n">
        <v>44399</v>
      </c>
      <c r="M197" s="60" t="n"/>
      <c r="N197" s="0" t="s">
        <v>1443</v>
      </c>
      <c r="O197" s="0" t="s">
        <v>3445</v>
      </c>
      <c r="P197" s="0" t="s">
        <v>3445</v>
      </c>
      <c r="Q197" s="6" t="n"/>
      <c r="R197" s="6" t="s">
        <v>2923</v>
      </c>
      <c r="S197" s="0" t="s">
        <v>3391</v>
      </c>
      <c r="T197" s="0" t="s">
        <v>3157</v>
      </c>
      <c r="U197" s="0" t="s">
        <v>3158</v>
      </c>
      <c r="V197" s="0" t="s">
        <v>2927</v>
      </c>
      <c r="W197" s="0" t="s">
        <v>3525</v>
      </c>
      <c r="X197" s="160" t="s">
        <v>1073</v>
      </c>
      <c r="Y197" s="6" t="s">
        <v>1643</v>
      </c>
      <c r="Z197" s="0" t="s">
        <v>3526</v>
      </c>
      <c r="AA197" s="0" t="n"/>
      <c r="AC197" s="0" t="s">
        <v>2937</v>
      </c>
      <c r="AE197" s="0" t="s">
        <v>3224</v>
      </c>
      <c r="AF197" s="6" t="s">
        <v>1444</v>
      </c>
      <c r="AG197" s="0" t="s">
        <v>2932</v>
      </c>
      <c r="AH197" s="0" t="s">
        <v>2927</v>
      </c>
      <c r="AI197" s="0" t="s">
        <v>3224</v>
      </c>
    </row>
    <row r="198">
      <c r="A198" s="4" t="n">
        <v>4195</v>
      </c>
      <c r="B198" s="204" t="s">
        <v>2887</v>
      </c>
      <c r="E198" s="0" t="s">
        <v>3216</v>
      </c>
      <c r="F198" s="0" t="s">
        <v>3029</v>
      </c>
      <c r="G198" s="0" t="s">
        <v>3180</v>
      </c>
      <c r="H198" s="0" t="n">
        <v>21318032</v>
      </c>
      <c r="I198" s="0">
        <f>IF(LEFT(RIGHT(H198,4),1)="8",(CONCATENATE("289F0", 168420+BITAND(HEX2DEC(H198), 65535)-32768)),)</f>
        <v/>
      </c>
      <c r="J198" s="79">
        <f>DEC2HEX(RIGHT(I198,7))</f>
        <v/>
      </c>
      <c r="K198" s="79" t="s">
        <v>3493</v>
      </c>
      <c r="L198" s="60" t="n">
        <v>44399</v>
      </c>
      <c r="M198" s="60" t="n"/>
      <c r="N198" s="0" t="s">
        <v>1443</v>
      </c>
      <c r="O198" s="0" t="s">
        <v>3445</v>
      </c>
      <c r="P198" s="0" t="s">
        <v>3445</v>
      </c>
      <c r="Q198" s="6" t="n"/>
      <c r="R198" s="6" t="s">
        <v>2923</v>
      </c>
      <c r="S198" s="0" t="s">
        <v>3391</v>
      </c>
      <c r="T198" s="0" t="s">
        <v>3157</v>
      </c>
      <c r="U198" s="0" t="s">
        <v>3158</v>
      </c>
      <c r="V198" s="0" t="s">
        <v>2927</v>
      </c>
      <c r="W198" s="0" t="s">
        <v>3527</v>
      </c>
      <c r="X198" s="160" t="s">
        <v>1072</v>
      </c>
      <c r="Y198" s="6" t="s">
        <v>1648</v>
      </c>
      <c r="Z198" s="0" t="s">
        <v>3528</v>
      </c>
      <c r="AA198" s="0" t="n"/>
      <c r="AC198" s="0" t="s">
        <v>2937</v>
      </c>
      <c r="AE198" s="0" t="s">
        <v>3224</v>
      </c>
      <c r="AF198" s="6" t="s">
        <v>1444</v>
      </c>
      <c r="AG198" s="0" t="s">
        <v>2932</v>
      </c>
      <c r="AH198" s="0" t="s">
        <v>2927</v>
      </c>
      <c r="AI198" s="0" t="s">
        <v>3224</v>
      </c>
    </row>
    <row r="199">
      <c r="A199" s="4" t="n">
        <v>4196</v>
      </c>
      <c r="B199" s="204" t="s">
        <v>2887</v>
      </c>
      <c r="E199" s="0" t="s">
        <v>3216</v>
      </c>
      <c r="F199" s="0" t="s">
        <v>3029</v>
      </c>
      <c r="G199" s="0" t="s">
        <v>3180</v>
      </c>
      <c r="H199" s="0" t="n">
        <v>21318033</v>
      </c>
      <c r="I199" s="0">
        <f>IF(LEFT(RIGHT(H199,4),1)="8",(CONCATENATE("289F0", 168420+BITAND(HEX2DEC(H199), 65535)-32768)),)</f>
        <v/>
      </c>
      <c r="J199" s="79">
        <f>DEC2HEX(RIGHT(I199,7))</f>
        <v/>
      </c>
      <c r="K199" s="79" t="s">
        <v>3493</v>
      </c>
      <c r="L199" s="60" t="n">
        <v>44400</v>
      </c>
      <c r="M199" s="60" t="n"/>
      <c r="N199" s="0" t="s">
        <v>1443</v>
      </c>
      <c r="O199" s="0" t="s">
        <v>3445</v>
      </c>
      <c r="P199" s="0" t="s">
        <v>3445</v>
      </c>
      <c r="Q199" s="6" t="n"/>
      <c r="R199" s="6" t="s">
        <v>2923</v>
      </c>
      <c r="S199" s="0" t="s">
        <v>3391</v>
      </c>
      <c r="T199" s="0" t="s">
        <v>3157</v>
      </c>
      <c r="U199" s="0" t="s">
        <v>3158</v>
      </c>
      <c r="V199" s="0" t="s">
        <v>2927</v>
      </c>
      <c r="W199" s="0" t="s">
        <v>3529</v>
      </c>
      <c r="X199" s="160" t="s">
        <v>1074</v>
      </c>
      <c r="Y199" s="6" t="s">
        <v>1647</v>
      </c>
      <c r="Z199" s="0" t="s">
        <v>3530</v>
      </c>
      <c r="AA199" s="0" t="n"/>
      <c r="AC199" s="0" t="s">
        <v>2937</v>
      </c>
      <c r="AE199" s="0" t="s">
        <v>3224</v>
      </c>
      <c r="AF199" s="6" t="s">
        <v>1444</v>
      </c>
      <c r="AG199" s="0" t="s">
        <v>2932</v>
      </c>
      <c r="AH199" s="0" t="s">
        <v>2927</v>
      </c>
      <c r="AI199" s="0" t="s">
        <v>3224</v>
      </c>
    </row>
    <row r="200">
      <c r="A200" s="4" t="n">
        <v>4197</v>
      </c>
      <c r="B200" s="204" t="s">
        <v>2887</v>
      </c>
      <c r="E200" s="0" t="s">
        <v>3216</v>
      </c>
      <c r="F200" s="0" t="s">
        <v>3029</v>
      </c>
      <c r="G200" s="0" t="s">
        <v>3180</v>
      </c>
      <c r="H200" s="0" t="n">
        <v>21318034</v>
      </c>
      <c r="I200" s="0">
        <f>IF(LEFT(RIGHT(H200,4),1)="8",(CONCATENATE("289F0", 168420+BITAND(HEX2DEC(H200), 65535)-32768)),)</f>
        <v/>
      </c>
      <c r="J200" s="79">
        <f>DEC2HEX(RIGHT(I200,7))</f>
        <v/>
      </c>
      <c r="K200" s="79" t="s">
        <v>3493</v>
      </c>
      <c r="L200" s="60" t="n">
        <v>44400</v>
      </c>
      <c r="M200" s="60" t="n"/>
      <c r="N200" s="0" t="s">
        <v>1443</v>
      </c>
      <c r="O200" s="0" t="s">
        <v>3445</v>
      </c>
      <c r="P200" s="0" t="s">
        <v>3445</v>
      </c>
      <c r="Q200" s="6" t="n"/>
      <c r="R200" s="6" t="s">
        <v>2923</v>
      </c>
      <c r="S200" s="0" t="s">
        <v>3391</v>
      </c>
      <c r="T200" s="0" t="s">
        <v>3157</v>
      </c>
      <c r="U200" s="0" t="s">
        <v>3158</v>
      </c>
      <c r="V200" s="0" t="s">
        <v>2927</v>
      </c>
      <c r="W200" s="0" t="s">
        <v>3531</v>
      </c>
      <c r="X200" s="160" t="s">
        <v>1075</v>
      </c>
      <c r="Y200" s="6" t="s">
        <v>1649</v>
      </c>
      <c r="Z200" s="0" t="s">
        <v>3532</v>
      </c>
      <c r="AA200" s="0" t="n"/>
      <c r="AC200" s="0" t="s">
        <v>2937</v>
      </c>
      <c r="AE200" s="0" t="s">
        <v>3224</v>
      </c>
      <c r="AF200" s="6" t="s">
        <v>1444</v>
      </c>
      <c r="AG200" s="0" t="s">
        <v>2932</v>
      </c>
      <c r="AH200" s="0" t="s">
        <v>2927</v>
      </c>
      <c r="AI200" s="0" t="s">
        <v>3224</v>
      </c>
    </row>
    <row r="201">
      <c r="A201" s="4" t="n">
        <v>4184</v>
      </c>
      <c r="B201" s="204" t="s">
        <v>2887</v>
      </c>
      <c r="F201" s="0" t="s">
        <v>3029</v>
      </c>
      <c r="G201" s="0" t="s">
        <v>3180</v>
      </c>
      <c r="H201" s="0" t="n">
        <v>21318035</v>
      </c>
      <c r="I201" s="0">
        <f>IF(LEFT(RIGHT(H201,4),1)="8",(CONCATENATE("289F0", 168420+BITAND(HEX2DEC(H201), 65535)-32768)),)</f>
        <v/>
      </c>
      <c r="J201" s="79">
        <f>DEC2HEX(RIGHT(I201,7))</f>
        <v/>
      </c>
      <c r="K201" s="79" t="s">
        <v>3493</v>
      </c>
      <c r="L201" s="60" t="n">
        <v>44391</v>
      </c>
      <c r="M201" s="60" t="n"/>
      <c r="N201" s="0" t="s">
        <v>1443</v>
      </c>
      <c r="O201" s="0" t="s">
        <v>3445</v>
      </c>
      <c r="P201" s="0" t="s">
        <v>3445</v>
      </c>
      <c r="Q201" s="6" t="n"/>
      <c r="R201" s="6" t="s">
        <v>2923</v>
      </c>
      <c r="S201" s="0" t="s">
        <v>3391</v>
      </c>
      <c r="T201" s="0" t="s">
        <v>3157</v>
      </c>
      <c r="U201" s="0" t="s">
        <v>3158</v>
      </c>
      <c r="V201" s="0" t="s">
        <v>2927</v>
      </c>
      <c r="W201" s="0" t="s">
        <v>3533</v>
      </c>
      <c r="X201" s="160" t="s">
        <v>1062</v>
      </c>
      <c r="Y201" s="6" t="s">
        <v>1678</v>
      </c>
      <c r="Z201" s="0" t="s">
        <v>3534</v>
      </c>
      <c r="AA201" s="0" t="n"/>
      <c r="AC201" s="0" t="s">
        <v>2937</v>
      </c>
      <c r="AE201" s="0" t="s">
        <v>3224</v>
      </c>
      <c r="AF201" s="6" t="s">
        <v>1444</v>
      </c>
      <c r="AG201" s="0" t="s">
        <v>2932</v>
      </c>
      <c r="AH201" s="0" t="s">
        <v>2927</v>
      </c>
      <c r="AI201" s="0" t="s">
        <v>3224</v>
      </c>
    </row>
    <row r="202">
      <c r="A202" s="4" t="n">
        <v>4198</v>
      </c>
      <c r="B202" s="204" t="s">
        <v>2887</v>
      </c>
      <c r="F202" s="0" t="s">
        <v>3029</v>
      </c>
      <c r="G202" s="0" t="s">
        <v>3180</v>
      </c>
      <c r="H202" s="0" t="n">
        <v>21318036</v>
      </c>
      <c r="I202" s="0">
        <f>IF(LEFT(RIGHT(H202,4),1)="8",(CONCATENATE("289F0", 168420+BITAND(HEX2DEC(H202), 65535)-32768)),)</f>
        <v/>
      </c>
      <c r="J202" s="79">
        <f>DEC2HEX(RIGHT(I202,7))</f>
        <v/>
      </c>
      <c r="K202" s="79" t="s">
        <v>3493</v>
      </c>
      <c r="L202" s="60" t="n">
        <v>44400</v>
      </c>
      <c r="M202" s="60" t="n"/>
      <c r="N202" s="0" t="s">
        <v>1443</v>
      </c>
      <c r="O202" s="0" t="s">
        <v>3445</v>
      </c>
      <c r="P202" s="0" t="s">
        <v>3445</v>
      </c>
      <c r="Q202" s="6" t="n"/>
      <c r="R202" s="6" t="s">
        <v>2923</v>
      </c>
      <c r="S202" s="0" t="s">
        <v>3391</v>
      </c>
      <c r="T202" s="0" t="s">
        <v>3157</v>
      </c>
      <c r="U202" s="0" t="s">
        <v>3158</v>
      </c>
      <c r="V202" s="0" t="s">
        <v>2927</v>
      </c>
      <c r="W202" s="0" t="s">
        <v>3535</v>
      </c>
      <c r="X202" s="160" t="s">
        <v>1076</v>
      </c>
      <c r="Y202" s="6" t="s">
        <v>1645</v>
      </c>
      <c r="Z202" s="0" t="s">
        <v>3536</v>
      </c>
      <c r="AA202" s="0" t="n"/>
      <c r="AC202" s="0" t="s">
        <v>2937</v>
      </c>
      <c r="AE202" s="0" t="s">
        <v>3224</v>
      </c>
      <c r="AF202" s="6" t="s">
        <v>1444</v>
      </c>
      <c r="AG202" s="0" t="s">
        <v>2932</v>
      </c>
      <c r="AH202" s="0" t="s">
        <v>2927</v>
      </c>
      <c r="AI202" s="0" t="s">
        <v>3224</v>
      </c>
    </row>
    <row r="203">
      <c r="A203" s="4" t="n">
        <v>4199</v>
      </c>
      <c r="B203" s="204" t="s">
        <v>2887</v>
      </c>
      <c r="C203" s="48" t="n"/>
      <c r="D203" s="48" t="n"/>
      <c r="F203" s="0" t="s">
        <v>2920</v>
      </c>
      <c r="G203" s="0" t="s">
        <v>3180</v>
      </c>
      <c r="H203" s="0" t="n">
        <v>21310051</v>
      </c>
      <c r="I203" s="0">
        <f>IF(LEFT(RIGHT(H203,4),1)="8",(CONCATENATE("289F0", 168420+BITAND(HEX2DEC(H203), 65535)-32768)),)</f>
        <v/>
      </c>
      <c r="J203" s="79" t="n"/>
      <c r="K203" s="79" t="s">
        <v>2934</v>
      </c>
      <c r="L203" s="60" t="n">
        <v>44403</v>
      </c>
      <c r="M203" s="60" t="n"/>
      <c r="N203" s="0" t="s">
        <v>1443</v>
      </c>
      <c r="O203" s="0" t="s">
        <v>3445</v>
      </c>
      <c r="P203" s="0" t="s">
        <v>3445</v>
      </c>
      <c r="Q203" s="0" t="s">
        <v>1444</v>
      </c>
      <c r="R203" s="6" t="s">
        <v>2923</v>
      </c>
      <c r="S203" s="0" t="s">
        <v>3391</v>
      </c>
      <c r="V203" s="0" t="s">
        <v>2927</v>
      </c>
      <c r="W203" s="0" t="s">
        <v>3537</v>
      </c>
      <c r="X203" s="160" t="s">
        <v>1077</v>
      </c>
      <c r="Y203" s="6" t="s">
        <v>1665</v>
      </c>
      <c r="Z203" s="0" t="s">
        <v>3538</v>
      </c>
      <c r="AA203" s="0" t="n"/>
      <c r="AC203" s="0" t="s">
        <v>2937</v>
      </c>
      <c r="AF203" s="6" t="s">
        <v>1444</v>
      </c>
      <c r="AG203" s="0" t="s">
        <v>2932</v>
      </c>
      <c r="AH203" s="0" t="s">
        <v>2927</v>
      </c>
      <c r="AI203" s="0" t="s">
        <v>3224</v>
      </c>
    </row>
    <row r="204">
      <c r="A204" s="4" t="n">
        <v>4200</v>
      </c>
      <c r="B204" s="204" t="s">
        <v>2887</v>
      </c>
      <c r="F204" s="0" t="s">
        <v>2920</v>
      </c>
      <c r="G204" s="0" t="s">
        <v>3180</v>
      </c>
      <c r="H204" s="0" t="s">
        <v>3539</v>
      </c>
      <c r="I204" s="0">
        <f>IF(LEFT(RIGHT(H204,4),1)="8",(CONCATENATE("289F0", 168420+BITAND(HEX2DEC(H204), 65535)-32768)),)</f>
        <v/>
      </c>
      <c r="J204" s="79" t="n"/>
      <c r="K204" s="79" t="s">
        <v>2934</v>
      </c>
      <c r="L204" s="60" t="n">
        <v>44403</v>
      </c>
      <c r="M204" s="60" t="n"/>
      <c r="N204" s="0" t="s">
        <v>1443</v>
      </c>
      <c r="O204" s="0" t="s">
        <v>3445</v>
      </c>
      <c r="P204" s="0" t="s">
        <v>3445</v>
      </c>
      <c r="Q204" s="0" t="s">
        <v>1444</v>
      </c>
      <c r="R204" s="6" t="s">
        <v>2923</v>
      </c>
      <c r="S204" s="0" t="s">
        <v>3391</v>
      </c>
      <c r="V204" s="0" t="s">
        <v>2927</v>
      </c>
      <c r="W204" s="0" t="s">
        <v>3540</v>
      </c>
      <c r="X204" s="160" t="s">
        <v>1078</v>
      </c>
      <c r="Y204" s="6" t="s">
        <v>1644</v>
      </c>
      <c r="Z204" s="0" t="s">
        <v>3541</v>
      </c>
      <c r="AA204" s="0" t="n"/>
      <c r="AC204" s="0" t="s">
        <v>2937</v>
      </c>
      <c r="AF204" s="6" t="s">
        <v>1444</v>
      </c>
      <c r="AG204" s="0" t="s">
        <v>2932</v>
      </c>
      <c r="AH204" s="0" t="s">
        <v>2927</v>
      </c>
      <c r="AI204" s="0" t="s">
        <v>3224</v>
      </c>
    </row>
    <row r="205">
      <c r="A205" s="4" t="n">
        <v>4201</v>
      </c>
      <c r="B205" s="204" t="s">
        <v>2887</v>
      </c>
      <c r="F205" s="0" t="s">
        <v>2920</v>
      </c>
      <c r="G205" s="0" t="s">
        <v>3180</v>
      </c>
      <c r="H205" s="0" t="s">
        <v>3542</v>
      </c>
      <c r="I205" s="0">
        <f>IF(LEFT(RIGHT(H205,4),1)="8",(CONCATENATE("289F0", 168420+BITAND(HEX2DEC(H205), 65535)-32768)),)</f>
        <v/>
      </c>
      <c r="J205" s="79" t="n"/>
      <c r="K205" s="79" t="s">
        <v>3483</v>
      </c>
      <c r="L205" s="60" t="n">
        <v>44403</v>
      </c>
      <c r="M205" s="60" t="n"/>
      <c r="N205" s="0" t="s">
        <v>1443</v>
      </c>
      <c r="O205" s="0" t="s">
        <v>3445</v>
      </c>
      <c r="P205" s="0" t="s">
        <v>3445</v>
      </c>
      <c r="Q205" s="0" t="s">
        <v>1444</v>
      </c>
      <c r="R205" s="6" t="s">
        <v>2923</v>
      </c>
      <c r="S205" s="0" t="s">
        <v>3391</v>
      </c>
      <c r="T205" s="0" t="s">
        <v>3414</v>
      </c>
      <c r="U205" s="0" t="s">
        <v>3158</v>
      </c>
      <c r="V205" s="0" t="s">
        <v>2927</v>
      </c>
      <c r="W205" s="0" t="s">
        <v>3543</v>
      </c>
      <c r="X205" s="160" t="s">
        <v>1079</v>
      </c>
      <c r="Y205" s="6" t="s">
        <v>1609</v>
      </c>
      <c r="Z205" s="0" t="s">
        <v>3544</v>
      </c>
      <c r="AA205" s="0" t="n"/>
      <c r="AC205" s="0" t="s">
        <v>2937</v>
      </c>
      <c r="AE205" s="6" t="s">
        <v>1444</v>
      </c>
      <c r="AF205" s="6" t="s">
        <v>1444</v>
      </c>
      <c r="AG205" s="0" t="s">
        <v>2932</v>
      </c>
      <c r="AH205" s="0" t="s">
        <v>2927</v>
      </c>
      <c r="AI205" s="0" t="s">
        <v>3224</v>
      </c>
    </row>
    <row r="206">
      <c r="A206" s="4" t="n">
        <v>4202</v>
      </c>
      <c r="B206" s="204" t="s">
        <v>2887</v>
      </c>
      <c r="D206" s="0" t="s">
        <v>3545</v>
      </c>
      <c r="F206" s="0" t="s">
        <v>2920</v>
      </c>
      <c r="G206" s="0" t="s">
        <v>3180</v>
      </c>
      <c r="H206" s="0" t="n">
        <v>21310090</v>
      </c>
      <c r="I206" s="0">
        <f>IF(LEFT(RIGHT(H206,4),1)="8",(CONCATENATE("289F0", 168420+BITAND(HEX2DEC(H206), 65535)-32768)),)</f>
        <v/>
      </c>
      <c r="J206" s="79" t="n"/>
      <c r="K206" s="79" t="s">
        <v>3546</v>
      </c>
      <c r="L206" s="60" t="n">
        <v>44406</v>
      </c>
      <c r="M206" s="60" t="n"/>
      <c r="N206" s="0" t="s">
        <v>1443</v>
      </c>
      <c r="O206" s="0" t="s">
        <v>3445</v>
      </c>
      <c r="P206" s="0" t="s">
        <v>3445</v>
      </c>
      <c r="Q206" s="0" t="s">
        <v>1444</v>
      </c>
      <c r="R206" s="6" t="s">
        <v>2923</v>
      </c>
      <c r="S206" s="0" t="s">
        <v>3391</v>
      </c>
      <c r="T206" s="0" t="s">
        <v>3414</v>
      </c>
      <c r="U206" s="0" t="s">
        <v>3158</v>
      </c>
      <c r="V206" s="0" t="s">
        <v>2927</v>
      </c>
      <c r="W206" s="0" t="s">
        <v>3547</v>
      </c>
      <c r="X206" s="160" t="s">
        <v>1088</v>
      </c>
      <c r="Y206" s="6" t="s">
        <v>1618</v>
      </c>
      <c r="Z206" s="0" t="s">
        <v>3548</v>
      </c>
      <c r="AA206" s="0" t="n"/>
      <c r="AC206" s="0" t="s">
        <v>2937</v>
      </c>
      <c r="AE206" s="6" t="s">
        <v>1444</v>
      </c>
      <c r="AF206" s="6" t="s">
        <v>1444</v>
      </c>
      <c r="AG206" s="0" t="s">
        <v>2932</v>
      </c>
      <c r="AH206" s="0" t="s">
        <v>2927</v>
      </c>
      <c r="AI206" s="0" t="s">
        <v>3224</v>
      </c>
    </row>
    <row r="207">
      <c r="A207" s="4" t="n">
        <v>4203</v>
      </c>
      <c r="B207" s="204" t="s">
        <v>2887</v>
      </c>
      <c r="F207" s="0" t="s">
        <v>2920</v>
      </c>
      <c r="G207" s="0" t="s">
        <v>3180</v>
      </c>
      <c r="H207" s="0" t="n">
        <v>21310091</v>
      </c>
      <c r="I207" s="0">
        <f>IF(LEFT(RIGHT(H207,4),1)="8",(CONCATENATE("289F0", 168420+BITAND(HEX2DEC(H207), 65535)-32768)),)</f>
        <v/>
      </c>
      <c r="J207" s="79" t="n"/>
      <c r="K207" s="79" t="s">
        <v>2934</v>
      </c>
      <c r="L207" s="60" t="n">
        <v>44404</v>
      </c>
      <c r="M207" s="60" t="n"/>
      <c r="N207" s="0" t="s">
        <v>1443</v>
      </c>
      <c r="O207" s="0" t="s">
        <v>3445</v>
      </c>
      <c r="P207" s="0" t="s">
        <v>3445</v>
      </c>
      <c r="Q207" s="0" t="s">
        <v>1444</v>
      </c>
      <c r="R207" s="6" t="s">
        <v>2923</v>
      </c>
      <c r="S207" s="0" t="s">
        <v>3391</v>
      </c>
      <c r="V207" s="0" t="s">
        <v>2927</v>
      </c>
      <c r="W207" s="0" t="s">
        <v>3522</v>
      </c>
      <c r="X207" s="160" t="s">
        <v>1082</v>
      </c>
      <c r="Y207" s="6" t="s">
        <v>1651</v>
      </c>
      <c r="Z207" s="0" t="s">
        <v>3549</v>
      </c>
      <c r="AA207" s="0" t="n"/>
      <c r="AC207" s="0" t="s">
        <v>2937</v>
      </c>
      <c r="AF207" s="0" t="s">
        <v>3224</v>
      </c>
      <c r="AG207" s="0" t="s">
        <v>2932</v>
      </c>
      <c r="AH207" s="0" t="s">
        <v>2927</v>
      </c>
      <c r="AI207" s="0" t="s">
        <v>3224</v>
      </c>
    </row>
    <row r="208">
      <c r="A208" s="4" t="n">
        <v>4204</v>
      </c>
      <c r="B208" s="204" t="s">
        <v>2887</v>
      </c>
      <c r="F208" s="0" t="s">
        <v>2920</v>
      </c>
      <c r="G208" s="0" t="s">
        <v>3180</v>
      </c>
      <c r="H208" s="0" t="n">
        <v>21310092</v>
      </c>
      <c r="I208" s="0">
        <f>IF(LEFT(RIGHT(H208,4),1)="8",(CONCATENATE("289F0", 168420+BITAND(HEX2DEC(H208), 65535)-32768)),)</f>
        <v/>
      </c>
      <c r="J208" s="79" t="n"/>
      <c r="K208" s="79" t="s">
        <v>3550</v>
      </c>
      <c r="L208" s="60" t="n">
        <v>44404</v>
      </c>
      <c r="M208" s="60" t="n"/>
      <c r="N208" s="0" t="s">
        <v>1443</v>
      </c>
      <c r="O208" s="0" t="s">
        <v>3445</v>
      </c>
      <c r="P208" s="0" t="s">
        <v>3445</v>
      </c>
      <c r="Q208" s="0" t="s">
        <v>1444</v>
      </c>
      <c r="R208" s="0" t="s">
        <v>2927</v>
      </c>
      <c r="S208" s="0" t="s">
        <v>3391</v>
      </c>
      <c r="T208" s="0" t="s">
        <v>3414</v>
      </c>
      <c r="U208" s="0" t="s">
        <v>3158</v>
      </c>
      <c r="V208" s="0" t="s">
        <v>2927</v>
      </c>
      <c r="W208" s="0" t="s">
        <v>3551</v>
      </c>
      <c r="X208" s="160" t="s">
        <v>1083</v>
      </c>
      <c r="Y208" s="6" t="s">
        <v>1650</v>
      </c>
      <c r="Z208" s="0" t="s">
        <v>3552</v>
      </c>
      <c r="AA208" s="0" t="n"/>
      <c r="AC208" s="0" t="s">
        <v>2937</v>
      </c>
      <c r="AE208" s="0" t="s">
        <v>3224</v>
      </c>
      <c r="AF208" s="0" t="s">
        <v>3224</v>
      </c>
      <c r="AG208" s="0" t="s">
        <v>2932</v>
      </c>
      <c r="AH208" s="0" t="s">
        <v>2927</v>
      </c>
      <c r="AI208" s="0" t="s">
        <v>3224</v>
      </c>
    </row>
    <row r="209">
      <c r="A209" s="4" t="n">
        <v>4205</v>
      </c>
      <c r="B209" s="204" t="s">
        <v>2887</v>
      </c>
      <c r="F209" s="0" t="s">
        <v>2920</v>
      </c>
      <c r="G209" s="0" t="s">
        <v>3180</v>
      </c>
      <c r="H209" s="0" t="n">
        <v>21310093</v>
      </c>
      <c r="I209" s="0">
        <f>IF(LEFT(RIGHT(H209,4),1)="8",(CONCATENATE("289F0", 168420+BITAND(HEX2DEC(H209), 65535)-32768)),)</f>
        <v/>
      </c>
      <c r="J209" s="79" t="n"/>
      <c r="K209" s="79" t="s">
        <v>3483</v>
      </c>
      <c r="L209" s="60" t="n">
        <v>44404</v>
      </c>
      <c r="M209" s="60" t="n"/>
      <c r="N209" s="0" t="s">
        <v>1443</v>
      </c>
      <c r="O209" s="0" t="s">
        <v>3445</v>
      </c>
      <c r="P209" s="0" t="s">
        <v>3445</v>
      </c>
      <c r="Q209" s="0" t="s">
        <v>1444</v>
      </c>
      <c r="R209" s="6" t="s">
        <v>2923</v>
      </c>
      <c r="S209" s="0" t="s">
        <v>3391</v>
      </c>
      <c r="T209" s="0" t="s">
        <v>3414</v>
      </c>
      <c r="U209" s="0" t="s">
        <v>3158</v>
      </c>
      <c r="V209" s="0" t="s">
        <v>2927</v>
      </c>
      <c r="W209" s="0" t="s">
        <v>3553</v>
      </c>
      <c r="X209" s="160" t="s">
        <v>1084</v>
      </c>
      <c r="Y209" s="6" t="s">
        <v>1652</v>
      </c>
      <c r="Z209" s="0" t="s">
        <v>3554</v>
      </c>
      <c r="AA209" s="0" t="n"/>
      <c r="AC209" s="0" t="s">
        <v>2937</v>
      </c>
      <c r="AE209" s="6" t="s">
        <v>1444</v>
      </c>
      <c r="AF209" s="6" t="s">
        <v>1444</v>
      </c>
      <c r="AG209" s="0" t="s">
        <v>2932</v>
      </c>
      <c r="AH209" s="0" t="s">
        <v>2927</v>
      </c>
      <c r="AI209" s="0" t="s">
        <v>3224</v>
      </c>
    </row>
    <row r="210">
      <c r="A210" s="4" t="n">
        <v>4206</v>
      </c>
      <c r="B210" s="204" t="s">
        <v>2887</v>
      </c>
      <c r="F210" s="0" t="s">
        <v>2920</v>
      </c>
      <c r="G210" s="0" t="s">
        <v>3180</v>
      </c>
      <c r="H210" s="0" t="n">
        <v>21310094</v>
      </c>
      <c r="I210" s="0">
        <f>IF(LEFT(RIGHT(H210,4),1)="8",(CONCATENATE("289F0", 168420+BITAND(HEX2DEC(H210), 65535)-32768)),)</f>
        <v/>
      </c>
      <c r="J210" s="79" t="n"/>
      <c r="K210" s="79" t="s">
        <v>2934</v>
      </c>
      <c r="L210" s="60" t="n">
        <v>44405</v>
      </c>
      <c r="M210" s="60" t="n"/>
      <c r="N210" s="0" t="s">
        <v>1443</v>
      </c>
      <c r="O210" s="0" t="s">
        <v>3445</v>
      </c>
      <c r="P210" s="0" t="s">
        <v>3445</v>
      </c>
      <c r="Q210" s="0" t="s">
        <v>1444</v>
      </c>
      <c r="R210" s="6" t="s">
        <v>2923</v>
      </c>
      <c r="S210" s="0" t="s">
        <v>3391</v>
      </c>
      <c r="V210" s="0" t="s">
        <v>2927</v>
      </c>
      <c r="W210" s="0" t="s">
        <v>3555</v>
      </c>
      <c r="X210" s="160" t="s">
        <v>1085</v>
      </c>
      <c r="Y210" s="6" t="s">
        <v>1655</v>
      </c>
      <c r="Z210" s="0" t="s">
        <v>3556</v>
      </c>
      <c r="AA210" s="0" t="n"/>
      <c r="AC210" s="0" t="s">
        <v>2937</v>
      </c>
      <c r="AF210" s="6" t="s">
        <v>1444</v>
      </c>
      <c r="AG210" s="0" t="s">
        <v>2932</v>
      </c>
      <c r="AH210" s="0" t="s">
        <v>2927</v>
      </c>
      <c r="AI210" s="0" t="s">
        <v>3224</v>
      </c>
    </row>
    <row r="211">
      <c r="A211" s="4" t="n">
        <v>4207</v>
      </c>
      <c r="B211" s="204" t="s">
        <v>2887</v>
      </c>
      <c r="F211" s="0" t="s">
        <v>3029</v>
      </c>
      <c r="G211" s="0" t="s">
        <v>3180</v>
      </c>
      <c r="H211" s="0" t="n">
        <v>21318037</v>
      </c>
      <c r="I211" s="0">
        <f>IF(LEFT(RIGHT(H211,4),1)="8",(CONCATENATE("289F0", 168420+BITAND(HEX2DEC(H211), 65535)-32768)),)</f>
        <v/>
      </c>
      <c r="J211" s="79">
        <f>DEC2HEX(RIGHT(I211,7))</f>
        <v/>
      </c>
      <c r="K211" s="79" t="s">
        <v>3493</v>
      </c>
      <c r="L211" s="60" t="n">
        <v>44405</v>
      </c>
      <c r="M211" s="60" t="n"/>
      <c r="N211" s="0" t="s">
        <v>1443</v>
      </c>
      <c r="O211" s="0" t="s">
        <v>3445</v>
      </c>
      <c r="P211" s="0" t="s">
        <v>3445</v>
      </c>
      <c r="Q211" s="6" t="n"/>
      <c r="R211" s="6" t="s">
        <v>2923</v>
      </c>
      <c r="S211" s="0" t="s">
        <v>3391</v>
      </c>
      <c r="V211" s="0" t="s">
        <v>2927</v>
      </c>
      <c r="W211" s="0" t="s">
        <v>3557</v>
      </c>
      <c r="X211" s="160" t="s">
        <v>1086</v>
      </c>
      <c r="Y211" s="6" t="s">
        <v>1608</v>
      </c>
      <c r="Z211" s="0" t="s">
        <v>3558</v>
      </c>
      <c r="AA211" s="0" t="n"/>
      <c r="AC211" s="0" t="s">
        <v>2937</v>
      </c>
      <c r="AE211" s="0" t="s">
        <v>3224</v>
      </c>
      <c r="AF211" s="6" t="s">
        <v>1444</v>
      </c>
      <c r="AG211" s="0" t="s">
        <v>2932</v>
      </c>
      <c r="AH211" s="0" t="s">
        <v>2927</v>
      </c>
      <c r="AI211" s="0" t="s">
        <v>3224</v>
      </c>
    </row>
    <row r="212">
      <c r="A212" s="4" t="n">
        <v>4208</v>
      </c>
      <c r="B212" s="204" t="s">
        <v>2887</v>
      </c>
      <c r="F212" s="0" t="s">
        <v>3029</v>
      </c>
      <c r="G212" s="0" t="s">
        <v>3180</v>
      </c>
      <c r="H212" s="0" t="n">
        <v>21318038</v>
      </c>
      <c r="I212" s="0">
        <f>IF(LEFT(RIGHT(H212,4),1)="8",(CONCATENATE("289F0", 168420+BITAND(HEX2DEC(H212), 65535)-32768)),)</f>
        <v/>
      </c>
      <c r="J212" s="79">
        <f>DEC2HEX(RIGHT(I212,7))</f>
        <v/>
      </c>
      <c r="K212" s="79" t="s">
        <v>3493</v>
      </c>
      <c r="L212" s="60" t="n">
        <v>44405</v>
      </c>
      <c r="M212" s="60" t="n"/>
      <c r="N212" s="0" t="s">
        <v>1443</v>
      </c>
      <c r="O212" s="0" t="s">
        <v>3445</v>
      </c>
      <c r="P212" s="0" t="s">
        <v>3445</v>
      </c>
      <c r="Q212" s="6" t="n"/>
      <c r="R212" s="6" t="s">
        <v>2923</v>
      </c>
      <c r="S212" s="0" t="s">
        <v>3391</v>
      </c>
      <c r="V212" s="0" t="s">
        <v>2927</v>
      </c>
      <c r="W212" s="0" t="s">
        <v>3559</v>
      </c>
      <c r="X212" s="160" t="s">
        <v>1087</v>
      </c>
      <c r="Y212" s="6" t="s">
        <v>1636</v>
      </c>
      <c r="Z212" s="0" t="s">
        <v>3560</v>
      </c>
      <c r="AA212" s="0" t="n"/>
      <c r="AC212" s="0" t="s">
        <v>2937</v>
      </c>
      <c r="AE212" s="0" t="s">
        <v>3224</v>
      </c>
      <c r="AF212" s="6" t="s">
        <v>1444</v>
      </c>
      <c r="AG212" s="0" t="s">
        <v>2932</v>
      </c>
      <c r="AH212" s="0" t="s">
        <v>2927</v>
      </c>
      <c r="AI212" s="0" t="s">
        <v>3224</v>
      </c>
    </row>
    <row r="213">
      <c r="A213" s="4" t="n">
        <v>4209</v>
      </c>
      <c r="B213" s="204" t="s">
        <v>2887</v>
      </c>
      <c r="F213" s="0" t="s">
        <v>2920</v>
      </c>
      <c r="G213" s="0" t="s">
        <v>3180</v>
      </c>
      <c r="H213" s="0" t="n">
        <v>21310097</v>
      </c>
      <c r="I213" s="0">
        <f>IF(LEFT(RIGHT(H213,4),1)="8",(CONCATENATE("289F0", 168420+BITAND(HEX2DEC(H213), 65535)-32768)),)</f>
        <v/>
      </c>
      <c r="J213" s="79" t="n"/>
      <c r="K213" s="79" t="s">
        <v>2934</v>
      </c>
      <c r="L213" s="60" t="n">
        <v>44406</v>
      </c>
      <c r="M213" s="60" t="n"/>
      <c r="N213" s="0" t="s">
        <v>1443</v>
      </c>
      <c r="O213" s="0" t="s">
        <v>3445</v>
      </c>
      <c r="P213" s="0" t="s">
        <v>3445</v>
      </c>
      <c r="S213" s="0" t="s">
        <v>3391</v>
      </c>
      <c r="V213" s="0" t="s">
        <v>2927</v>
      </c>
      <c r="W213" s="0" t="s">
        <v>3561</v>
      </c>
      <c r="X213" s="160" t="s">
        <v>1089</v>
      </c>
      <c r="Y213" s="6" t="s">
        <v>1611</v>
      </c>
      <c r="Z213" s="0" t="s">
        <v>3562</v>
      </c>
      <c r="AA213" s="0" t="n"/>
      <c r="AC213" s="0" t="s">
        <v>2937</v>
      </c>
      <c r="AG213" s="0" t="s">
        <v>2932</v>
      </c>
      <c r="AI213" s="0" t="s">
        <v>3224</v>
      </c>
    </row>
    <row r="214">
      <c r="A214" s="4" t="n">
        <v>4210</v>
      </c>
      <c r="B214" s="204" t="s">
        <v>2887</v>
      </c>
      <c r="F214" s="0" t="s">
        <v>2920</v>
      </c>
      <c r="G214" s="0" t="s">
        <v>3180</v>
      </c>
      <c r="H214" s="0" t="n">
        <v>21310098</v>
      </c>
      <c r="I214" s="0">
        <f>IF(LEFT(RIGHT(H214,4),1)="8",(CONCATENATE("289F0", 168420+BITAND(HEX2DEC(H214), 65535)-32768)),)</f>
        <v/>
      </c>
      <c r="J214" s="79" t="n"/>
      <c r="K214" s="79" t="s">
        <v>2934</v>
      </c>
      <c r="L214" s="60" t="n">
        <v>44406</v>
      </c>
      <c r="M214" s="60" t="n"/>
      <c r="N214" s="0" t="s">
        <v>1443</v>
      </c>
      <c r="O214" s="0" t="s">
        <v>3445</v>
      </c>
      <c r="P214" s="0" t="s">
        <v>3445</v>
      </c>
      <c r="S214" s="0" t="s">
        <v>3391</v>
      </c>
      <c r="V214" s="0" t="s">
        <v>2927</v>
      </c>
      <c r="W214" s="0" t="s">
        <v>3563</v>
      </c>
      <c r="X214" s="160" t="s">
        <v>1090</v>
      </c>
      <c r="Y214" s="6" t="s">
        <v>1654</v>
      </c>
      <c r="Z214" s="0" t="s">
        <v>3564</v>
      </c>
      <c r="AA214" s="0" t="n"/>
      <c r="AC214" s="0" t="s">
        <v>2937</v>
      </c>
      <c r="AG214" s="0" t="s">
        <v>2932</v>
      </c>
      <c r="AI214" s="0" t="s">
        <v>3224</v>
      </c>
    </row>
    <row r="215">
      <c r="A215" s="4" t="n">
        <v>4211</v>
      </c>
      <c r="B215" s="204" t="s">
        <v>2887</v>
      </c>
      <c r="F215" s="0" t="s">
        <v>2920</v>
      </c>
      <c r="G215" s="0" t="s">
        <v>3180</v>
      </c>
      <c r="H215" s="0" t="n">
        <v>21310099</v>
      </c>
      <c r="I215" s="0">
        <f>IF(LEFT(RIGHT(H215,4),1)="8",(CONCATENATE("289F0", 168420+BITAND(HEX2DEC(H215), 65535)-32768)),)</f>
        <v/>
      </c>
      <c r="J215" s="79" t="n"/>
      <c r="K215" s="79" t="s">
        <v>3483</v>
      </c>
      <c r="L215" s="60" t="n">
        <v>44412</v>
      </c>
      <c r="M215" s="60" t="n"/>
      <c r="N215" s="0" t="s">
        <v>1443</v>
      </c>
      <c r="O215" s="0" t="s">
        <v>3445</v>
      </c>
      <c r="P215" s="0" t="s">
        <v>3445</v>
      </c>
      <c r="Q215" s="0" t="s">
        <v>1444</v>
      </c>
      <c r="R215" s="6" t="s">
        <v>2923</v>
      </c>
      <c r="S215" s="0" t="s">
        <v>3391</v>
      </c>
      <c r="T215" s="0" t="s">
        <v>3414</v>
      </c>
      <c r="U215" s="0" t="s">
        <v>3158</v>
      </c>
      <c r="V215" s="0" t="s">
        <v>2927</v>
      </c>
      <c r="W215" s="0" t="s">
        <v>3565</v>
      </c>
      <c r="X215" s="160" t="s">
        <v>1108</v>
      </c>
      <c r="Y215" s="6" t="s">
        <v>1659</v>
      </c>
      <c r="Z215" s="0">
        <f>INDEX('Controller Log'!$A$2:$A$703,MATCH($A215,'Controller Log'!$B$2:$B$703,0))</f>
        <v/>
      </c>
      <c r="AA215" s="0" t="n"/>
      <c r="AC215" s="0" t="s">
        <v>2937</v>
      </c>
      <c r="AE215" s="0" t="s">
        <v>3224</v>
      </c>
      <c r="AF215" s="0" t="s">
        <v>3224</v>
      </c>
      <c r="AG215" s="0" t="s">
        <v>2932</v>
      </c>
      <c r="AH215" s="0" t="s">
        <v>2927</v>
      </c>
      <c r="AI215" s="0" t="s">
        <v>3224</v>
      </c>
    </row>
    <row r="216">
      <c r="A216" s="4" t="n">
        <v>4212</v>
      </c>
      <c r="B216" s="204" t="s">
        <v>2887</v>
      </c>
      <c r="F216" s="0" t="s">
        <v>2920</v>
      </c>
      <c r="G216" s="0" t="s">
        <v>3180</v>
      </c>
      <c r="H216" s="0" t="s">
        <v>3566</v>
      </c>
      <c r="I216" s="0">
        <f>IF(LEFT(RIGHT(H216,4),1)="8",(CONCATENATE("289F0", 168420+BITAND(HEX2DEC(H216), 65535)-32768)),)</f>
        <v/>
      </c>
      <c r="J216" s="79" t="n"/>
      <c r="K216" s="79" t="s">
        <v>3546</v>
      </c>
      <c r="L216" s="60" t="n">
        <v>44407</v>
      </c>
      <c r="M216" s="60" t="n"/>
      <c r="N216" s="0" t="s">
        <v>1443</v>
      </c>
      <c r="O216" s="0" t="s">
        <v>3445</v>
      </c>
      <c r="P216" s="0" t="s">
        <v>3445</v>
      </c>
      <c r="Q216" s="0" t="s">
        <v>1444</v>
      </c>
      <c r="R216" s="6" t="s">
        <v>2923</v>
      </c>
      <c r="S216" s="0" t="s">
        <v>3391</v>
      </c>
      <c r="T216" s="0" t="s">
        <v>3414</v>
      </c>
      <c r="U216" s="0" t="s">
        <v>3158</v>
      </c>
      <c r="V216" s="0" t="s">
        <v>2927</v>
      </c>
      <c r="W216" s="0" t="s">
        <v>3567</v>
      </c>
      <c r="X216" s="160" t="s">
        <v>1091</v>
      </c>
      <c r="Y216" s="6" t="s">
        <v>1656</v>
      </c>
      <c r="Z216" s="0" t="s">
        <v>3568</v>
      </c>
      <c r="AA216" s="0" t="n"/>
      <c r="AC216" s="0" t="s">
        <v>2937</v>
      </c>
      <c r="AE216" s="0" t="s">
        <v>3224</v>
      </c>
      <c r="AF216" s="0" t="s">
        <v>3224</v>
      </c>
      <c r="AG216" s="0" t="s">
        <v>2932</v>
      </c>
      <c r="AH216" s="0" t="s">
        <v>2927</v>
      </c>
      <c r="AI216" s="0" t="s">
        <v>3224</v>
      </c>
    </row>
    <row r="217">
      <c r="A217" s="4" t="n">
        <v>4213</v>
      </c>
      <c r="B217" s="204" t="s">
        <v>2887</v>
      </c>
      <c r="F217" s="0" t="s">
        <v>2920</v>
      </c>
      <c r="G217" s="0" t="s">
        <v>3180</v>
      </c>
      <c r="H217" s="0" t="s">
        <v>3569</v>
      </c>
      <c r="I217" s="0">
        <f>IF(LEFT(RIGHT(H217,4),1)="8",(CONCATENATE("289F0", 168420+BITAND(HEX2DEC(H217), 65535)-32768)),)</f>
        <v/>
      </c>
      <c r="J217" s="79" t="n"/>
      <c r="K217" s="79" t="s">
        <v>2934</v>
      </c>
      <c r="L217" s="60" t="n">
        <v>44407</v>
      </c>
      <c r="M217" s="60" t="n"/>
      <c r="N217" s="0" t="s">
        <v>1443</v>
      </c>
      <c r="O217" s="0" t="s">
        <v>3445</v>
      </c>
      <c r="P217" s="0" t="s">
        <v>3445</v>
      </c>
      <c r="Q217" s="0" t="s">
        <v>1444</v>
      </c>
      <c r="R217" s="6" t="s">
        <v>2923</v>
      </c>
      <c r="S217" s="0" t="s">
        <v>3391</v>
      </c>
      <c r="V217" s="0" t="s">
        <v>2927</v>
      </c>
      <c r="W217" s="0" t="s">
        <v>3570</v>
      </c>
      <c r="X217" s="160" t="s">
        <v>1092</v>
      </c>
      <c r="Y217" s="6" t="s">
        <v>1673</v>
      </c>
      <c r="Z217" s="0" t="s">
        <v>3571</v>
      </c>
      <c r="AA217" s="0" t="n"/>
      <c r="AC217" s="0" t="s">
        <v>2937</v>
      </c>
      <c r="AF217" s="0" t="s">
        <v>3224</v>
      </c>
      <c r="AG217" s="0" t="s">
        <v>2932</v>
      </c>
      <c r="AH217" s="0" t="s">
        <v>2927</v>
      </c>
      <c r="AI217" s="0" t="s">
        <v>3224</v>
      </c>
    </row>
    <row r="218">
      <c r="A218" s="4" t="n">
        <v>4214</v>
      </c>
      <c r="B218" s="204" t="s">
        <v>2887</v>
      </c>
      <c r="F218" s="0" t="s">
        <v>3029</v>
      </c>
      <c r="G218" s="0" t="s">
        <v>3180</v>
      </c>
      <c r="H218" s="0" t="n">
        <v>21318039</v>
      </c>
      <c r="I218" s="0">
        <f>IF(LEFT(RIGHT(H218,4),1)="8",(CONCATENATE("289F0", 168420+BITAND(HEX2DEC(H218), 65535)-32768)),)</f>
        <v/>
      </c>
      <c r="J218" s="79" t="n"/>
      <c r="K218" s="79" t="s">
        <v>3493</v>
      </c>
      <c r="L218" s="60" t="n">
        <v>44407</v>
      </c>
      <c r="M218" s="60" t="n"/>
      <c r="N218" s="0" t="s">
        <v>1443</v>
      </c>
      <c r="O218" s="0" t="s">
        <v>3445</v>
      </c>
      <c r="P218" s="0" t="s">
        <v>3445</v>
      </c>
      <c r="Q218" s="6" t="n"/>
      <c r="R218" s="6" t="s">
        <v>2923</v>
      </c>
      <c r="S218" s="0" t="s">
        <v>3391</v>
      </c>
      <c r="V218" s="0" t="s">
        <v>2927</v>
      </c>
      <c r="W218" s="0" t="s">
        <v>3572</v>
      </c>
      <c r="X218" s="160" t="s">
        <v>1093</v>
      </c>
      <c r="Y218" s="6" t="s">
        <v>1660</v>
      </c>
      <c r="Z218" s="0" t="s">
        <v>3573</v>
      </c>
      <c r="AA218" s="0" t="n"/>
      <c r="AC218" s="0" t="s">
        <v>2937</v>
      </c>
      <c r="AE218" s="0" t="s">
        <v>3224</v>
      </c>
      <c r="AF218" s="6" t="s">
        <v>1444</v>
      </c>
      <c r="AG218" s="0" t="s">
        <v>2932</v>
      </c>
      <c r="AH218" s="0" t="s">
        <v>2927</v>
      </c>
      <c r="AI218" s="0" t="s">
        <v>3224</v>
      </c>
    </row>
    <row r="219">
      <c r="A219" s="4" t="n">
        <v>4215</v>
      </c>
      <c r="B219" s="204" t="s">
        <v>2887</v>
      </c>
      <c r="F219" s="0" t="s">
        <v>3029</v>
      </c>
      <c r="G219" s="0" t="s">
        <v>3180</v>
      </c>
      <c r="H219" s="0" t="s">
        <v>3574</v>
      </c>
      <c r="I219" s="0">
        <f>IF(LEFT(RIGHT(H219,4),1)="8",(CONCATENATE("289F0", 168420+BITAND(HEX2DEC(H219), 65535)-32768)),)</f>
        <v/>
      </c>
      <c r="J219" s="79" t="n"/>
      <c r="K219" s="79" t="s">
        <v>3493</v>
      </c>
      <c r="L219" s="60" t="n">
        <v>44411</v>
      </c>
      <c r="M219" s="60" t="n"/>
      <c r="N219" s="0" t="s">
        <v>1443</v>
      </c>
      <c r="O219" s="0" t="s">
        <v>3445</v>
      </c>
      <c r="P219" s="0" t="s">
        <v>3445</v>
      </c>
      <c r="Q219" s="6" t="n"/>
      <c r="R219" s="6" t="s">
        <v>2923</v>
      </c>
      <c r="S219" s="0" t="s">
        <v>3391</v>
      </c>
      <c r="V219" s="0" t="s">
        <v>2927</v>
      </c>
      <c r="W219" s="0" t="s">
        <v>3575</v>
      </c>
      <c r="X219" s="160" t="s">
        <v>1094</v>
      </c>
      <c r="Y219" s="6" t="s">
        <v>1653</v>
      </c>
      <c r="Z219" s="0" t="s">
        <v>3576</v>
      </c>
      <c r="AA219" s="0" t="n"/>
      <c r="AC219" s="0" t="s">
        <v>2937</v>
      </c>
      <c r="AE219" s="0" t="s">
        <v>3224</v>
      </c>
      <c r="AF219" s="6" t="s">
        <v>1444</v>
      </c>
      <c r="AG219" s="0" t="s">
        <v>2932</v>
      </c>
      <c r="AH219" s="0" t="s">
        <v>2927</v>
      </c>
      <c r="AI219" s="0" t="s">
        <v>3224</v>
      </c>
    </row>
    <row r="220">
      <c r="A220" s="4" t="n">
        <v>4216</v>
      </c>
      <c r="B220" s="204" t="s">
        <v>2887</v>
      </c>
      <c r="F220" s="0" t="s">
        <v>3029</v>
      </c>
      <c r="G220" s="0" t="s">
        <v>3180</v>
      </c>
      <c r="H220" s="0" t="s">
        <v>3577</v>
      </c>
      <c r="I220" s="0">
        <f>IF(LEFT(RIGHT(H220,4),1)="8",(CONCATENATE("289F0", 168420+BITAND(HEX2DEC(H220), 65535)-32768)),)</f>
        <v/>
      </c>
      <c r="J220" s="79" t="n"/>
      <c r="K220" s="79" t="s">
        <v>3493</v>
      </c>
      <c r="L220" s="60" t="n">
        <v>44411</v>
      </c>
      <c r="M220" s="60" t="n"/>
      <c r="N220" s="0" t="s">
        <v>1443</v>
      </c>
      <c r="O220" s="0" t="s">
        <v>3445</v>
      </c>
      <c r="P220" s="0" t="s">
        <v>3445</v>
      </c>
      <c r="Q220" s="6" t="n"/>
      <c r="R220" s="6" t="s">
        <v>2923</v>
      </c>
      <c r="S220" s="0" t="s">
        <v>3391</v>
      </c>
      <c r="V220" s="0" t="s">
        <v>2927</v>
      </c>
      <c r="W220" s="0" t="s">
        <v>3578</v>
      </c>
      <c r="X220" s="160" t="s">
        <v>1095</v>
      </c>
      <c r="Y220" s="6" t="s">
        <v>1674</v>
      </c>
      <c r="Z220" s="0" t="s">
        <v>3579</v>
      </c>
      <c r="AA220" s="0" t="n"/>
      <c r="AC220" s="0" t="s">
        <v>2937</v>
      </c>
      <c r="AE220" s="0" t="s">
        <v>3224</v>
      </c>
      <c r="AF220" s="6" t="s">
        <v>1444</v>
      </c>
      <c r="AG220" s="0" t="s">
        <v>2932</v>
      </c>
      <c r="AH220" s="0" t="s">
        <v>2927</v>
      </c>
      <c r="AI220" s="0" t="s">
        <v>3224</v>
      </c>
    </row>
    <row r="221">
      <c r="A221" s="4" t="n">
        <v>4217</v>
      </c>
      <c r="B221" s="204" t="s">
        <v>2887</v>
      </c>
      <c r="F221" s="0" t="s">
        <v>3029</v>
      </c>
      <c r="G221" s="0" t="s">
        <v>3180</v>
      </c>
      <c r="H221" s="0" t="s">
        <v>3580</v>
      </c>
      <c r="I221" s="0">
        <f>IF(LEFT(RIGHT(H221,4),1)="8",(CONCATENATE("289F0", 168420+BITAND(HEX2DEC(H221), 65535)-32768)),)</f>
        <v/>
      </c>
      <c r="J221" s="79" t="n"/>
      <c r="K221" s="79" t="s">
        <v>3493</v>
      </c>
      <c r="L221" s="60" t="n">
        <v>44411</v>
      </c>
      <c r="M221" s="60" t="n"/>
      <c r="N221" s="0" t="s">
        <v>1443</v>
      </c>
      <c r="O221" s="0" t="s">
        <v>3445</v>
      </c>
      <c r="P221" s="0" t="s">
        <v>3445</v>
      </c>
      <c r="Q221" s="6" t="n"/>
      <c r="R221" s="6" t="s">
        <v>2923</v>
      </c>
      <c r="S221" s="0" t="s">
        <v>3391</v>
      </c>
      <c r="V221" s="0" t="s">
        <v>2927</v>
      </c>
      <c r="W221" s="0" t="s">
        <v>3581</v>
      </c>
      <c r="X221" s="160" t="s">
        <v>1096</v>
      </c>
      <c r="Y221" s="6" t="s">
        <v>1667</v>
      </c>
      <c r="Z221" s="0" t="s">
        <v>3582</v>
      </c>
      <c r="AA221" s="0" t="n"/>
      <c r="AC221" s="0" t="s">
        <v>2937</v>
      </c>
      <c r="AE221" s="0" t="s">
        <v>3224</v>
      </c>
      <c r="AF221" s="6" t="s">
        <v>1444</v>
      </c>
      <c r="AG221" s="0" t="s">
        <v>2932</v>
      </c>
      <c r="AH221" s="0" t="s">
        <v>2927</v>
      </c>
      <c r="AI221" s="0" t="s">
        <v>3224</v>
      </c>
    </row>
    <row r="222">
      <c r="A222" s="4" t="n">
        <v>4218</v>
      </c>
      <c r="B222" s="204" t="s">
        <v>2887</v>
      </c>
      <c r="F222" s="0" t="s">
        <v>3029</v>
      </c>
      <c r="G222" s="0" t="s">
        <v>3180</v>
      </c>
      <c r="H222" s="0" t="s">
        <v>3583</v>
      </c>
      <c r="I222" s="0">
        <f>IF(LEFT(RIGHT(H222,4),1)="8",(CONCATENATE("289F0", 168420+BITAND(HEX2DEC(H222), 65535)-32768)),)</f>
        <v/>
      </c>
      <c r="J222" s="79" t="n"/>
      <c r="K222" s="79" t="s">
        <v>3493</v>
      </c>
      <c r="L222" s="60" t="n">
        <v>44411</v>
      </c>
      <c r="M222" s="60" t="n"/>
      <c r="N222" s="0" t="s">
        <v>1443</v>
      </c>
      <c r="O222" s="0" t="s">
        <v>3445</v>
      </c>
      <c r="P222" s="0" t="s">
        <v>3445</v>
      </c>
      <c r="Q222" s="6" t="n"/>
      <c r="R222" s="6" t="s">
        <v>2923</v>
      </c>
      <c r="S222" s="0" t="s">
        <v>3391</v>
      </c>
      <c r="V222" s="0" t="s">
        <v>2927</v>
      </c>
      <c r="W222" s="0" t="s">
        <v>3584</v>
      </c>
      <c r="X222" s="160" t="s">
        <v>1097</v>
      </c>
      <c r="Y222" s="6" t="s">
        <v>1661</v>
      </c>
      <c r="Z222" s="0" t="s">
        <v>3585</v>
      </c>
      <c r="AA222" s="0" t="n"/>
      <c r="AC222" s="0" t="s">
        <v>2937</v>
      </c>
      <c r="AE222" s="0" t="s">
        <v>3224</v>
      </c>
      <c r="AF222" s="6" t="s">
        <v>1444</v>
      </c>
      <c r="AG222" s="0" t="s">
        <v>2932</v>
      </c>
      <c r="AH222" s="0" t="s">
        <v>2927</v>
      </c>
      <c r="AI222" s="0" t="s">
        <v>3224</v>
      </c>
    </row>
    <row r="223">
      <c r="A223" s="4" t="n">
        <v>4219</v>
      </c>
      <c r="B223" s="204" t="s">
        <v>2887</v>
      </c>
      <c r="F223" s="0" t="s">
        <v>3029</v>
      </c>
      <c r="G223" s="0" t="s">
        <v>3180</v>
      </c>
      <c r="H223" s="0" t="s">
        <v>3586</v>
      </c>
      <c r="I223" s="0">
        <f>IF(LEFT(RIGHT(H223,4),1)="8",(CONCATENATE("289F0", 168420+BITAND(HEX2DEC(H223), 65535)-32768)),)</f>
        <v/>
      </c>
      <c r="J223" s="79" t="n"/>
      <c r="K223" s="79" t="s">
        <v>3493</v>
      </c>
      <c r="L223" s="60" t="n">
        <v>44411</v>
      </c>
      <c r="M223" s="60" t="n"/>
      <c r="N223" s="0" t="s">
        <v>1443</v>
      </c>
      <c r="O223" s="0" t="s">
        <v>3445</v>
      </c>
      <c r="P223" s="0" t="s">
        <v>3445</v>
      </c>
      <c r="Q223" s="6" t="n"/>
      <c r="R223" s="6" t="s">
        <v>2923</v>
      </c>
      <c r="S223" s="0" t="s">
        <v>3391</v>
      </c>
      <c r="V223" s="0" t="s">
        <v>2927</v>
      </c>
      <c r="W223" s="0" t="s">
        <v>3587</v>
      </c>
      <c r="X223" s="160" t="s">
        <v>1098</v>
      </c>
      <c r="Y223" s="6" t="s">
        <v>1676</v>
      </c>
      <c r="Z223" s="0" t="s">
        <v>3588</v>
      </c>
      <c r="AA223" s="0" t="n"/>
      <c r="AC223" s="0" t="s">
        <v>2937</v>
      </c>
      <c r="AE223" s="0" t="s">
        <v>3224</v>
      </c>
      <c r="AF223" s="6" t="s">
        <v>1444</v>
      </c>
      <c r="AG223" s="0" t="s">
        <v>2932</v>
      </c>
      <c r="AH223" s="0" t="s">
        <v>2927</v>
      </c>
      <c r="AI223" s="0" t="s">
        <v>3224</v>
      </c>
    </row>
    <row r="224">
      <c r="A224" s="4" t="n">
        <v>4220</v>
      </c>
      <c r="B224" s="204" t="s">
        <v>2887</v>
      </c>
      <c r="F224" s="0" t="s">
        <v>2920</v>
      </c>
      <c r="G224" s="0" t="s">
        <v>3180</v>
      </c>
      <c r="H224" s="0" t="s">
        <v>3589</v>
      </c>
      <c r="I224" s="0">
        <f>IF(LEFT(RIGHT(H224,4),1)="8",(CONCATENATE("289F0", 168420+BITAND(HEX2DEC(H224), 65535)-32768)),)</f>
        <v/>
      </c>
      <c r="J224" s="79" t="n"/>
      <c r="K224" s="79" t="s">
        <v>3590</v>
      </c>
      <c r="L224" s="60" t="n">
        <v>44412</v>
      </c>
      <c r="M224" s="60" t="n"/>
      <c r="N224" s="0" t="s">
        <v>1443</v>
      </c>
      <c r="O224" s="0" t="s">
        <v>3445</v>
      </c>
      <c r="P224" s="0" t="s">
        <v>3445</v>
      </c>
      <c r="Q224" s="0" t="s">
        <v>1444</v>
      </c>
      <c r="R224" s="6" t="s">
        <v>2923</v>
      </c>
      <c r="S224" s="0" t="s">
        <v>3391</v>
      </c>
      <c r="V224" s="0" t="s">
        <v>2927</v>
      </c>
      <c r="W224" s="0" t="s">
        <v>3591</v>
      </c>
      <c r="X224" s="160" t="s">
        <v>1099</v>
      </c>
      <c r="Y224" s="6" t="s">
        <v>1669</v>
      </c>
      <c r="Z224" s="0" t="s">
        <v>3592</v>
      </c>
      <c r="AA224" s="0" t="n"/>
      <c r="AC224" s="0" t="s">
        <v>2937</v>
      </c>
      <c r="AF224" s="6" t="s">
        <v>1444</v>
      </c>
      <c r="AG224" s="0" t="s">
        <v>2932</v>
      </c>
      <c r="AH224" s="0" t="s">
        <v>2927</v>
      </c>
      <c r="AI224" s="0" t="s">
        <v>3224</v>
      </c>
    </row>
    <row r="225">
      <c r="A225" s="4" t="n">
        <v>4221</v>
      </c>
      <c r="B225" s="204" t="s">
        <v>2887</v>
      </c>
      <c r="F225" s="0" t="s">
        <v>2920</v>
      </c>
      <c r="G225" s="0" t="s">
        <v>3180</v>
      </c>
      <c r="H225" s="0" t="s">
        <v>3593</v>
      </c>
      <c r="I225" s="0">
        <f>IF(LEFT(RIGHT(H225,4),1)="8",(CONCATENATE("289F0", 168420+BITAND(HEX2DEC(H225), 65535)-32768)),)</f>
        <v/>
      </c>
      <c r="J225" s="79" t="n"/>
      <c r="K225" s="79" t="s">
        <v>3483</v>
      </c>
      <c r="L225" s="60" t="n">
        <v>44412</v>
      </c>
      <c r="M225" s="60" t="n"/>
      <c r="N225" s="0" t="s">
        <v>1443</v>
      </c>
      <c r="O225" s="0" t="s">
        <v>3445</v>
      </c>
      <c r="P225" s="0" t="s">
        <v>3445</v>
      </c>
      <c r="Q225" s="0" t="s">
        <v>1444</v>
      </c>
      <c r="R225" s="6" t="s">
        <v>2923</v>
      </c>
      <c r="S225" s="0" t="s">
        <v>3391</v>
      </c>
      <c r="T225" s="0" t="s">
        <v>3414</v>
      </c>
      <c r="U225" s="0" t="s">
        <v>3158</v>
      </c>
      <c r="V225" s="0" t="s">
        <v>2927</v>
      </c>
      <c r="W225" s="0" t="s">
        <v>3594</v>
      </c>
      <c r="X225" s="160" t="s">
        <v>1100</v>
      </c>
      <c r="Y225" s="6" t="s">
        <v>1672</v>
      </c>
      <c r="Z225" s="0" t="s">
        <v>3595</v>
      </c>
      <c r="AA225" s="0" t="n"/>
      <c r="AC225" s="0" t="s">
        <v>2937</v>
      </c>
      <c r="AE225" s="0" t="s">
        <v>3224</v>
      </c>
      <c r="AF225" s="6" t="s">
        <v>1444</v>
      </c>
      <c r="AG225" s="0" t="s">
        <v>2932</v>
      </c>
      <c r="AH225" s="0" t="s">
        <v>2927</v>
      </c>
      <c r="AI225" s="0" t="s">
        <v>3224</v>
      </c>
    </row>
    <row r="226">
      <c r="A226" s="4" t="n">
        <v>4222</v>
      </c>
      <c r="B226" s="204" t="s">
        <v>2887</v>
      </c>
      <c r="F226" s="0" t="s">
        <v>2920</v>
      </c>
      <c r="G226" s="0" t="s">
        <v>3180</v>
      </c>
      <c r="H226" s="0" t="s">
        <v>3596</v>
      </c>
      <c r="I226" s="0">
        <f>IF(LEFT(RIGHT(H226,4),1)="8",(CONCATENATE("289F0", 168420+BITAND(HEX2DEC(H226), 65535)-32768)),)</f>
        <v/>
      </c>
      <c r="J226" s="79" t="n"/>
      <c r="K226" s="79" t="s">
        <v>3483</v>
      </c>
      <c r="L226" s="60" t="n">
        <v>44412</v>
      </c>
      <c r="M226" s="60" t="n"/>
      <c r="N226" s="0" t="s">
        <v>1443</v>
      </c>
      <c r="O226" s="0" t="s">
        <v>3445</v>
      </c>
      <c r="P226" s="0" t="s">
        <v>3445</v>
      </c>
      <c r="Q226" s="0" t="s">
        <v>1444</v>
      </c>
      <c r="R226" s="6" t="s">
        <v>2923</v>
      </c>
      <c r="S226" s="0" t="s">
        <v>3391</v>
      </c>
      <c r="T226" s="0" t="s">
        <v>3414</v>
      </c>
      <c r="U226" s="0" t="s">
        <v>3158</v>
      </c>
      <c r="V226" s="0" t="s">
        <v>2927</v>
      </c>
      <c r="W226" s="0" t="s">
        <v>3597</v>
      </c>
      <c r="X226" s="160" t="s">
        <v>1101</v>
      </c>
      <c r="Y226" s="6" t="s">
        <v>1672</v>
      </c>
      <c r="Z226" s="0" t="s">
        <v>3598</v>
      </c>
      <c r="AA226" s="0" t="n"/>
      <c r="AC226" s="0" t="s">
        <v>2937</v>
      </c>
      <c r="AE226" s="0" t="s">
        <v>3224</v>
      </c>
      <c r="AF226" s="6" t="s">
        <v>1444</v>
      </c>
      <c r="AG226" s="0" t="s">
        <v>2932</v>
      </c>
      <c r="AH226" s="0" t="s">
        <v>2927</v>
      </c>
      <c r="AI226" s="0" t="s">
        <v>3224</v>
      </c>
    </row>
    <row r="227">
      <c r="A227" s="4" t="n">
        <v>4223</v>
      </c>
      <c r="B227" s="204" t="s">
        <v>2887</v>
      </c>
      <c r="F227" s="0" t="s">
        <v>2920</v>
      </c>
      <c r="G227" s="0" t="s">
        <v>3180</v>
      </c>
      <c r="H227" s="0" t="s">
        <v>3599</v>
      </c>
      <c r="I227" s="0">
        <f>IF(LEFT(RIGHT(H227,4),1)="8",(CONCATENATE("289F0", 168420+BITAND(HEX2DEC(H227), 65535)-32768)),)</f>
        <v/>
      </c>
      <c r="J227" s="79" t="n"/>
      <c r="K227" s="79" t="s">
        <v>3483</v>
      </c>
      <c r="L227" s="60" t="n">
        <v>44412</v>
      </c>
      <c r="M227" s="60" t="n"/>
      <c r="N227" s="0" t="s">
        <v>1443</v>
      </c>
      <c r="O227" s="0" t="s">
        <v>3445</v>
      </c>
      <c r="P227" s="0" t="s">
        <v>3445</v>
      </c>
      <c r="Q227" s="0" t="s">
        <v>1444</v>
      </c>
      <c r="R227" s="6" t="s">
        <v>2923</v>
      </c>
      <c r="S227" s="0" t="s">
        <v>3391</v>
      </c>
      <c r="T227" s="0" t="s">
        <v>3414</v>
      </c>
      <c r="U227" s="0" t="s">
        <v>3158</v>
      </c>
      <c r="V227" s="0" t="s">
        <v>2927</v>
      </c>
      <c r="W227" s="0" t="s">
        <v>3600</v>
      </c>
      <c r="X227" s="160" t="s">
        <v>1102</v>
      </c>
      <c r="Y227" s="6" t="s">
        <v>1657</v>
      </c>
      <c r="Z227" s="0" t="s">
        <v>3601</v>
      </c>
      <c r="AA227" s="0" t="n"/>
      <c r="AC227" s="0" t="s">
        <v>2937</v>
      </c>
      <c r="AE227" s="0" t="s">
        <v>3224</v>
      </c>
      <c r="AF227" s="6" t="s">
        <v>1444</v>
      </c>
      <c r="AG227" s="0" t="s">
        <v>2932</v>
      </c>
      <c r="AH227" s="0" t="s">
        <v>2927</v>
      </c>
      <c r="AI227" s="0" t="s">
        <v>3224</v>
      </c>
    </row>
    <row r="228">
      <c r="A228" s="4" t="n">
        <v>4224</v>
      </c>
      <c r="B228" s="204" t="s">
        <v>2887</v>
      </c>
      <c r="D228" s="0" t="s">
        <v>3468</v>
      </c>
      <c r="E228" s="0" t="s">
        <v>3602</v>
      </c>
      <c r="F228" s="0" t="s">
        <v>2920</v>
      </c>
      <c r="G228" s="0" t="s">
        <v>3180</v>
      </c>
      <c r="H228" s="0" t="s">
        <v>3603</v>
      </c>
      <c r="I228" s="0">
        <f>IF(LEFT(RIGHT(H228,4),1)="8",(CONCATENATE("289F0", 168420+BITAND(HEX2DEC(H228), 65535)-32768)),)</f>
        <v/>
      </c>
      <c r="J228" s="79" t="n"/>
      <c r="K228" s="79" t="s">
        <v>3469</v>
      </c>
      <c r="L228" s="60" t="n">
        <v>44413</v>
      </c>
      <c r="M228" s="60" t="n"/>
      <c r="N228" s="0" t="s">
        <v>1443</v>
      </c>
      <c r="O228" s="0" t="s">
        <v>3445</v>
      </c>
      <c r="P228" s="0" t="s">
        <v>3445</v>
      </c>
      <c r="Q228" s="0" t="s">
        <v>1444</v>
      </c>
      <c r="R228" s="6" t="s">
        <v>2923</v>
      </c>
      <c r="S228" s="0" t="s">
        <v>3391</v>
      </c>
      <c r="T228" s="0" t="s">
        <v>3470</v>
      </c>
      <c r="U228" s="0" t="s">
        <v>3471</v>
      </c>
      <c r="V228" s="0" t="s">
        <v>2927</v>
      </c>
      <c r="W228" s="0" t="s">
        <v>3604</v>
      </c>
      <c r="X228" s="160" t="s">
        <v>1103</v>
      </c>
      <c r="Y228" s="6" t="s">
        <v>1666</v>
      </c>
      <c r="Z228" s="0" t="s">
        <v>3605</v>
      </c>
      <c r="AA228" s="0" t="n"/>
      <c r="AC228" s="0" t="s">
        <v>2937</v>
      </c>
      <c r="AF228" s="6" t="s">
        <v>1444</v>
      </c>
      <c r="AG228" s="0" t="s">
        <v>2932</v>
      </c>
      <c r="AH228" s="0" t="s">
        <v>2927</v>
      </c>
      <c r="AI228" s="0" t="s">
        <v>3224</v>
      </c>
    </row>
    <row r="229">
      <c r="A229" s="4" t="n">
        <v>4225</v>
      </c>
      <c r="B229" s="204" t="s">
        <v>2887</v>
      </c>
      <c r="F229" s="0" t="s">
        <v>2920</v>
      </c>
      <c r="G229" s="0" t="s">
        <v>3180</v>
      </c>
      <c r="H229" s="0" t="n">
        <v>21310050</v>
      </c>
      <c r="I229" s="0">
        <f>IF(LEFT(RIGHT(H229,4),1)="8",(CONCATENATE("289F0", 168420+BITAND(HEX2DEC(H229), 65535)-32768)),)</f>
        <v/>
      </c>
      <c r="J229" s="79" t="n"/>
      <c r="K229" s="79" t="s">
        <v>3483</v>
      </c>
      <c r="L229" s="60" t="n">
        <v>44413</v>
      </c>
      <c r="M229" s="60" t="n"/>
      <c r="N229" s="0" t="s">
        <v>1443</v>
      </c>
      <c r="O229" s="0" t="s">
        <v>3445</v>
      </c>
      <c r="P229" s="0" t="s">
        <v>3445</v>
      </c>
      <c r="Q229" s="0" t="s">
        <v>1444</v>
      </c>
      <c r="R229" s="6" t="s">
        <v>2923</v>
      </c>
      <c r="S229" s="0" t="s">
        <v>3391</v>
      </c>
      <c r="T229" s="0" t="s">
        <v>3414</v>
      </c>
      <c r="U229" s="0" t="s">
        <v>3158</v>
      </c>
      <c r="V229" s="0" t="s">
        <v>2927</v>
      </c>
      <c r="W229" s="0" t="s">
        <v>3606</v>
      </c>
      <c r="X229" s="160" t="s">
        <v>1104</v>
      </c>
      <c r="Y229" s="6" t="s">
        <v>1733</v>
      </c>
      <c r="Z229" s="0" t="s">
        <v>3607</v>
      </c>
      <c r="AA229" s="0" t="n"/>
      <c r="AC229" s="0" t="s">
        <v>2937</v>
      </c>
      <c r="AE229" s="0" t="s">
        <v>3224</v>
      </c>
      <c r="AF229" s="6" t="s">
        <v>1444</v>
      </c>
      <c r="AG229" s="0" t="s">
        <v>2932</v>
      </c>
      <c r="AH229" s="0" t="s">
        <v>2927</v>
      </c>
      <c r="AI229" s="0" t="s">
        <v>3224</v>
      </c>
    </row>
    <row r="230">
      <c r="A230" s="4" t="n">
        <v>4226</v>
      </c>
      <c r="B230" s="204" t="s">
        <v>2887</v>
      </c>
      <c r="F230" s="0" t="s">
        <v>2920</v>
      </c>
      <c r="G230" s="0" t="s">
        <v>3180</v>
      </c>
      <c r="H230" s="0" t="s">
        <v>3608</v>
      </c>
      <c r="I230" s="0">
        <f>IF(LEFT(RIGHT(H230,4),1)="8",(CONCATENATE("289F0", 168420+BITAND(HEX2DEC(H230), 65535)-32768)),)</f>
        <v/>
      </c>
      <c r="J230" s="79" t="n"/>
      <c r="K230" s="79" t="s">
        <v>2934</v>
      </c>
      <c r="L230" s="60" t="n">
        <v>44413</v>
      </c>
      <c r="M230" s="60" t="n"/>
      <c r="N230" s="0" t="s">
        <v>1443</v>
      </c>
      <c r="O230" s="0" t="s">
        <v>3445</v>
      </c>
      <c r="P230" s="0" t="s">
        <v>3445</v>
      </c>
      <c r="Q230" s="0" t="s">
        <v>1444</v>
      </c>
      <c r="R230" s="6" t="s">
        <v>2923</v>
      </c>
      <c r="S230" s="0" t="s">
        <v>3391</v>
      </c>
      <c r="V230" s="0" t="s">
        <v>2927</v>
      </c>
      <c r="W230" s="0" t="s">
        <v>3609</v>
      </c>
      <c r="X230" s="160" t="s">
        <v>1105</v>
      </c>
      <c r="Y230" s="6" t="s">
        <v>1683</v>
      </c>
      <c r="Z230" s="0" t="s">
        <v>3610</v>
      </c>
      <c r="AA230" s="0" t="n"/>
      <c r="AC230" s="0" t="s">
        <v>2937</v>
      </c>
      <c r="AF230" s="6" t="s">
        <v>1444</v>
      </c>
      <c r="AG230" s="0" t="s">
        <v>2932</v>
      </c>
      <c r="AH230" s="0" t="s">
        <v>2927</v>
      </c>
      <c r="AI230" s="0" t="s">
        <v>3224</v>
      </c>
    </row>
    <row r="231">
      <c r="A231" s="4" t="n">
        <v>4227</v>
      </c>
      <c r="B231" s="204" t="s">
        <v>2887</v>
      </c>
      <c r="F231" s="0" t="s">
        <v>2920</v>
      </c>
      <c r="G231" s="0" t="s">
        <v>3180</v>
      </c>
      <c r="H231" s="0" t="s">
        <v>3611</v>
      </c>
      <c r="I231" s="0">
        <f>IF(LEFT(RIGHT(H231,4),1)="8",(CONCATENATE("289F0", 168420+BITAND(HEX2DEC(H231), 65535)-32768)),)</f>
        <v/>
      </c>
      <c r="J231" s="79" t="n"/>
      <c r="K231" s="79" t="s">
        <v>2934</v>
      </c>
      <c r="L231" s="60" t="n">
        <v>44413</v>
      </c>
      <c r="M231" s="60" t="n"/>
      <c r="N231" s="0" t="s">
        <v>1443</v>
      </c>
      <c r="O231" s="0" t="s">
        <v>3445</v>
      </c>
      <c r="P231" s="0" t="s">
        <v>3445</v>
      </c>
      <c r="Q231" s="0" t="s">
        <v>1444</v>
      </c>
      <c r="R231" s="6" t="s">
        <v>2923</v>
      </c>
      <c r="S231" s="0" t="s">
        <v>3391</v>
      </c>
      <c r="V231" s="0" t="s">
        <v>2927</v>
      </c>
      <c r="W231" s="0" t="s">
        <v>3612</v>
      </c>
      <c r="X231" s="160" t="s">
        <v>1106</v>
      </c>
      <c r="Y231" s="6" t="s">
        <v>1671</v>
      </c>
      <c r="Z231" s="0" t="s">
        <v>3613</v>
      </c>
      <c r="AA231" s="0" t="n"/>
      <c r="AC231" s="0" t="s">
        <v>2937</v>
      </c>
      <c r="AF231" s="6" t="s">
        <v>1444</v>
      </c>
      <c r="AG231" s="0" t="s">
        <v>2932</v>
      </c>
      <c r="AH231" s="0" t="s">
        <v>2927</v>
      </c>
      <c r="AI231" s="0" t="s">
        <v>3224</v>
      </c>
    </row>
    <row r="232">
      <c r="A232" s="4" t="n">
        <v>4228</v>
      </c>
      <c r="B232" s="204" t="s">
        <v>2887</v>
      </c>
      <c r="D232" s="0" t="s">
        <v>3468</v>
      </c>
      <c r="E232" s="0" t="s">
        <v>3602</v>
      </c>
      <c r="F232" s="0" t="s">
        <v>2920</v>
      </c>
      <c r="G232" s="0" t="s">
        <v>3180</v>
      </c>
      <c r="H232" s="0" t="s">
        <v>3614</v>
      </c>
      <c r="I232" s="0">
        <f>IF(LEFT(RIGHT(H232,4),1)="8",(CONCATENATE("289F0", 168420+BITAND(HEX2DEC(H232), 65535)-32768)),)</f>
        <v/>
      </c>
      <c r="J232" s="79" t="n"/>
      <c r="K232" s="79" t="s">
        <v>3469</v>
      </c>
      <c r="L232" s="60" t="n">
        <v>44413</v>
      </c>
      <c r="M232" s="60" t="n"/>
      <c r="N232" s="0" t="s">
        <v>1443</v>
      </c>
      <c r="O232" s="0" t="s">
        <v>3445</v>
      </c>
      <c r="P232" s="0" t="s">
        <v>3445</v>
      </c>
      <c r="Q232" s="0" t="s">
        <v>1444</v>
      </c>
      <c r="R232" s="6" t="s">
        <v>2923</v>
      </c>
      <c r="S232" s="0" t="s">
        <v>3391</v>
      </c>
      <c r="T232" s="0" t="s">
        <v>3470</v>
      </c>
      <c r="U232" s="0" t="s">
        <v>3471</v>
      </c>
      <c r="V232" s="0" t="s">
        <v>2927</v>
      </c>
      <c r="W232" s="0" t="s">
        <v>3615</v>
      </c>
      <c r="X232" s="160" t="s">
        <v>1107</v>
      </c>
      <c r="Y232" s="0" t="s">
        <v>1734</v>
      </c>
      <c r="Z232" s="6" t="s">
        <v>3616</v>
      </c>
      <c r="AA232" s="0" t="n"/>
      <c r="AC232" s="0" t="s">
        <v>2937</v>
      </c>
      <c r="AF232" s="6" t="s">
        <v>1444</v>
      </c>
      <c r="AG232" s="0" t="s">
        <v>2932</v>
      </c>
      <c r="AH232" s="0" t="s">
        <v>2927</v>
      </c>
      <c r="AI232" s="0" t="s">
        <v>3224</v>
      </c>
    </row>
    <row r="233">
      <c r="A233" s="4" t="n">
        <v>4229</v>
      </c>
      <c r="B233" s="204" t="s">
        <v>2887</v>
      </c>
      <c r="D233" s="0" t="s">
        <v>3617</v>
      </c>
      <c r="E233" s="0" t="s">
        <v>3618</v>
      </c>
      <c r="F233" s="0" t="s">
        <v>3029</v>
      </c>
      <c r="G233" s="0" t="s">
        <v>3180</v>
      </c>
      <c r="H233" s="0" t="s">
        <v>3619</v>
      </c>
      <c r="I233" s="0">
        <f>IF(LEFT(RIGHT(H233,4),1)="8",(CONCATENATE("289F0", 168420+BITAND(HEX2DEC(H233), 65535)-32768)),)</f>
        <v/>
      </c>
      <c r="J233" s="79" t="n"/>
      <c r="K233" s="79" t="s">
        <v>3364</v>
      </c>
      <c r="L233" s="60" t="n">
        <v>44414</v>
      </c>
      <c r="M233" s="60" t="n"/>
      <c r="N233" s="0" t="s">
        <v>1443</v>
      </c>
      <c r="O233" s="0" t="s">
        <v>3445</v>
      </c>
      <c r="P233" s="0" t="s">
        <v>3445</v>
      </c>
      <c r="Q233" s="0" t="s">
        <v>3224</v>
      </c>
      <c r="R233" s="0" t="s">
        <v>2923</v>
      </c>
      <c r="S233" s="0" t="s">
        <v>3391</v>
      </c>
      <c r="T233" s="0" t="s">
        <v>3365</v>
      </c>
      <c r="U233" s="0" t="s">
        <v>3366</v>
      </c>
      <c r="V233" s="0" t="s">
        <v>2927</v>
      </c>
      <c r="W233" s="0" t="s">
        <v>3620</v>
      </c>
      <c r="X233" s="160" t="s">
        <v>1109</v>
      </c>
      <c r="Y233" s="6" t="s">
        <v>1735</v>
      </c>
      <c r="Z233" s="0" t="s">
        <v>3621</v>
      </c>
      <c r="AA233" s="0" t="n"/>
      <c r="AC233" s="0" t="s">
        <v>2937</v>
      </c>
      <c r="AG233" s="0" t="s">
        <v>2932</v>
      </c>
      <c r="AI233" s="0" t="s">
        <v>3224</v>
      </c>
    </row>
    <row r="234">
      <c r="A234" s="3" t="n">
        <v>4230</v>
      </c>
      <c r="B234" s="204" t="s">
        <v>2886</v>
      </c>
      <c r="D234" s="0" t="s">
        <v>3622</v>
      </c>
      <c r="F234" s="0" t="s">
        <v>2920</v>
      </c>
      <c r="G234" s="0" t="s">
        <v>3180</v>
      </c>
      <c r="H234" s="0" t="s">
        <v>3623</v>
      </c>
      <c r="I234" s="0">
        <f>IF(LEFT(RIGHT(H234,4),1)="8",(CONCATENATE("289F0", 168420+BITAND(HEX2DEC(H234), 65535)-32768)),)</f>
        <v/>
      </c>
      <c r="J234" s="79" t="n"/>
      <c r="K234" s="79" t="n"/>
      <c r="L234" s="60" t="n">
        <v>44414</v>
      </c>
      <c r="M234" s="60" t="n"/>
      <c r="N234" s="0" t="s">
        <v>1443</v>
      </c>
      <c r="O234" s="0" t="s">
        <v>3445</v>
      </c>
      <c r="P234" s="0" t="s">
        <v>3445</v>
      </c>
      <c r="S234" s="0" t="s">
        <v>3391</v>
      </c>
      <c r="V234" s="0" t="s">
        <v>2927</v>
      </c>
      <c r="W234" s="0" t="s">
        <v>3624</v>
      </c>
      <c r="X234" s="160" t="s">
        <v>1110</v>
      </c>
      <c r="Y234" s="6" t="s">
        <v>1738</v>
      </c>
      <c r="Z234" s="0" t="s">
        <v>3625</v>
      </c>
      <c r="AA234" s="0" t="n"/>
      <c r="AC234" s="0" t="s">
        <v>2937</v>
      </c>
      <c r="AI234" s="0" t="s">
        <v>3224</v>
      </c>
    </row>
    <row r="235">
      <c r="A235" s="4" t="n">
        <v>4231</v>
      </c>
      <c r="B235" s="204" t="s">
        <v>2887</v>
      </c>
      <c r="F235" s="0" t="s">
        <v>2920</v>
      </c>
      <c r="G235" s="0" t="s">
        <v>3180</v>
      </c>
      <c r="H235" s="0" t="s">
        <v>3626</v>
      </c>
      <c r="I235" s="0">
        <f>IF(LEFT(RIGHT(H235,4),1)="8",(CONCATENATE("289F0", 168420+BITAND(HEX2DEC(H235), 65535)-32768)),)</f>
        <v/>
      </c>
      <c r="J235" s="79" t="n"/>
      <c r="K235" s="79" t="s">
        <v>2934</v>
      </c>
      <c r="L235" s="60" t="n">
        <v>44414</v>
      </c>
      <c r="M235" s="60" t="n"/>
      <c r="N235" s="0" t="s">
        <v>1443</v>
      </c>
      <c r="O235" s="0" t="s">
        <v>3445</v>
      </c>
      <c r="P235" s="0" t="s">
        <v>3445</v>
      </c>
      <c r="Q235" s="0" t="s">
        <v>1444</v>
      </c>
      <c r="R235" s="6" t="s">
        <v>2923</v>
      </c>
      <c r="S235" s="0" t="s">
        <v>3391</v>
      </c>
      <c r="V235" s="0" t="s">
        <v>2927</v>
      </c>
      <c r="W235" s="0" t="s">
        <v>3627</v>
      </c>
      <c r="X235" s="160" t="s">
        <v>1111</v>
      </c>
      <c r="Y235" s="6" t="s">
        <v>1736</v>
      </c>
      <c r="Z235" s="0" t="s">
        <v>3628</v>
      </c>
      <c r="AA235" s="0" t="n"/>
      <c r="AC235" s="0" t="s">
        <v>2937</v>
      </c>
      <c r="AF235" s="6" t="s">
        <v>1444</v>
      </c>
      <c r="AG235" s="0" t="s">
        <v>2932</v>
      </c>
      <c r="AH235" s="0" t="s">
        <v>2927</v>
      </c>
      <c r="AI235" s="0" t="s">
        <v>3224</v>
      </c>
    </row>
    <row r="236">
      <c r="A236" s="4" t="n">
        <v>4232</v>
      </c>
      <c r="B236" s="204" t="s">
        <v>2887</v>
      </c>
      <c r="F236" s="0" t="s">
        <v>2920</v>
      </c>
      <c r="G236" s="0" t="s">
        <v>3180</v>
      </c>
      <c r="H236" s="0" t="s">
        <v>3629</v>
      </c>
      <c r="I236" s="0">
        <f>IF(LEFT(RIGHT(H236,4),1)="8",(CONCATENATE("289F0", 168420+BITAND(HEX2DEC(H236), 65535)-32768)),)</f>
        <v/>
      </c>
      <c r="J236" s="79" t="n"/>
      <c r="K236" s="79" t="s">
        <v>3483</v>
      </c>
      <c r="L236" s="60" t="n">
        <v>44414</v>
      </c>
      <c r="M236" s="60" t="n"/>
      <c r="N236" s="0" t="s">
        <v>1443</v>
      </c>
      <c r="O236" s="0" t="s">
        <v>3445</v>
      </c>
      <c r="P236" s="0" t="s">
        <v>3445</v>
      </c>
      <c r="Q236" s="0" t="s">
        <v>1444</v>
      </c>
      <c r="R236" s="6" t="s">
        <v>2923</v>
      </c>
      <c r="S236" s="0" t="s">
        <v>3391</v>
      </c>
      <c r="T236" s="0" t="s">
        <v>3414</v>
      </c>
      <c r="U236" s="0" t="s">
        <v>3158</v>
      </c>
      <c r="V236" s="0" t="s">
        <v>2927</v>
      </c>
      <c r="W236" s="0" t="s">
        <v>3630</v>
      </c>
      <c r="X236" s="160" t="s">
        <v>1112</v>
      </c>
      <c r="Y236" s="6" t="s">
        <v>1741</v>
      </c>
      <c r="Z236" s="0" t="s">
        <v>3631</v>
      </c>
      <c r="AA236" s="0" t="n"/>
      <c r="AC236" s="0" t="s">
        <v>2937</v>
      </c>
      <c r="AE236" s="6" t="s">
        <v>1444</v>
      </c>
      <c r="AF236" s="6" t="s">
        <v>1444</v>
      </c>
      <c r="AG236" s="0" t="s">
        <v>2932</v>
      </c>
      <c r="AH236" s="0" t="s">
        <v>2927</v>
      </c>
      <c r="AI236" s="0" t="s">
        <v>3224</v>
      </c>
    </row>
    <row r="237">
      <c r="A237" s="4" t="n">
        <v>4233</v>
      </c>
      <c r="B237" s="204" t="s">
        <v>2887</v>
      </c>
      <c r="F237" s="0" t="s">
        <v>2920</v>
      </c>
      <c r="G237" s="0" t="s">
        <v>3180</v>
      </c>
      <c r="H237" s="0" t="s">
        <v>3632</v>
      </c>
      <c r="I237" s="0">
        <f>IF(LEFT(RIGHT(H237,4),1)="8",(CONCATENATE("289F0", 168420+BITAND(HEX2DEC(H237), 65535)-32768)),)</f>
        <v/>
      </c>
      <c r="J237" s="79" t="n"/>
      <c r="K237" s="79" t="s">
        <v>3483</v>
      </c>
      <c r="L237" s="60" t="n">
        <v>44414</v>
      </c>
      <c r="M237" s="60" t="n"/>
      <c r="N237" s="0" t="s">
        <v>1443</v>
      </c>
      <c r="O237" s="0" t="s">
        <v>3445</v>
      </c>
      <c r="P237" s="0" t="s">
        <v>3445</v>
      </c>
      <c r="Q237" s="0" t="s">
        <v>1444</v>
      </c>
      <c r="R237" s="6" t="s">
        <v>2923</v>
      </c>
      <c r="S237" s="0" t="s">
        <v>3391</v>
      </c>
      <c r="T237" s="0" t="s">
        <v>3414</v>
      </c>
      <c r="U237" s="0" t="s">
        <v>3158</v>
      </c>
      <c r="V237" s="0" t="s">
        <v>2927</v>
      </c>
      <c r="W237" s="0" t="s">
        <v>3633</v>
      </c>
      <c r="X237" s="160" t="s">
        <v>1113</v>
      </c>
      <c r="Y237" s="6" t="s">
        <v>1739</v>
      </c>
      <c r="Z237" s="0" t="s">
        <v>3634</v>
      </c>
      <c r="AA237" s="0" t="n"/>
      <c r="AC237" s="0" t="s">
        <v>2937</v>
      </c>
      <c r="AE237" s="6" t="s">
        <v>1444</v>
      </c>
      <c r="AF237" s="6" t="s">
        <v>1444</v>
      </c>
      <c r="AG237" s="0" t="s">
        <v>2932</v>
      </c>
      <c r="AH237" s="0" t="s">
        <v>2927</v>
      </c>
      <c r="AI237" s="0" t="s">
        <v>3224</v>
      </c>
    </row>
    <row r="238">
      <c r="A238" s="4" t="n">
        <v>4234</v>
      </c>
      <c r="B238" s="204" t="s">
        <v>2887</v>
      </c>
      <c r="F238" s="0" t="s">
        <v>2920</v>
      </c>
      <c r="G238" s="0" t="s">
        <v>3180</v>
      </c>
      <c r="H238" s="0" t="s">
        <v>3635</v>
      </c>
      <c r="I238" s="0">
        <f>IF(LEFT(RIGHT(H238,4),1)="8",(CONCATENATE("289F0", 168420+BITAND(HEX2DEC(H238), 65535)-32768)),)</f>
        <v/>
      </c>
      <c r="J238" s="79" t="n"/>
      <c r="K238" s="79" t="s">
        <v>3483</v>
      </c>
      <c r="L238" s="60" t="n">
        <v>44417</v>
      </c>
      <c r="M238" s="60" t="n"/>
      <c r="N238" s="0" t="s">
        <v>1443</v>
      </c>
      <c r="O238" s="0" t="s">
        <v>3445</v>
      </c>
      <c r="P238" s="0" t="s">
        <v>3445</v>
      </c>
      <c r="Q238" s="0" t="s">
        <v>1444</v>
      </c>
      <c r="R238" s="6" t="s">
        <v>2923</v>
      </c>
      <c r="S238" s="0" t="s">
        <v>3391</v>
      </c>
      <c r="T238" s="0" t="s">
        <v>3414</v>
      </c>
      <c r="U238" s="0" t="s">
        <v>3158</v>
      </c>
      <c r="V238" s="0" t="s">
        <v>2927</v>
      </c>
      <c r="W238" s="0" t="s">
        <v>3636</v>
      </c>
      <c r="X238" s="160" t="s">
        <v>1114</v>
      </c>
      <c r="Y238" s="6" t="s">
        <v>1740</v>
      </c>
      <c r="Z238" s="0" t="s">
        <v>3637</v>
      </c>
      <c r="AA238" s="0" t="n"/>
      <c r="AC238" s="0" t="s">
        <v>2937</v>
      </c>
      <c r="AE238" s="6" t="s">
        <v>1444</v>
      </c>
      <c r="AF238" s="6" t="s">
        <v>1444</v>
      </c>
      <c r="AG238" s="0" t="s">
        <v>2932</v>
      </c>
      <c r="AH238" s="0" t="s">
        <v>2927</v>
      </c>
      <c r="AI238" s="0" t="s">
        <v>3224</v>
      </c>
    </row>
    <row r="239">
      <c r="A239" s="4" t="n">
        <v>4235</v>
      </c>
      <c r="B239" s="204" t="s">
        <v>2887</v>
      </c>
      <c r="E239" s="0" t="s">
        <v>3602</v>
      </c>
      <c r="F239" s="0" t="s">
        <v>2920</v>
      </c>
      <c r="G239" s="0" t="s">
        <v>3180</v>
      </c>
      <c r="H239" s="81" t="s">
        <v>3638</v>
      </c>
      <c r="I239" s="0">
        <f>IF(LEFT(RIGHT(H239,4),1)="8",(CONCATENATE("289F0", 168420+BITAND(HEX2DEC(H239), 65535)-32768)),)</f>
        <v/>
      </c>
      <c r="J239" s="79" t="n"/>
      <c r="K239" s="79" t="s">
        <v>3469</v>
      </c>
      <c r="L239" s="60" t="n">
        <v>44417</v>
      </c>
      <c r="M239" s="60" t="n"/>
      <c r="N239" s="0" t="s">
        <v>1443</v>
      </c>
      <c r="O239" s="0" t="s">
        <v>3445</v>
      </c>
      <c r="P239" s="0" t="s">
        <v>3445</v>
      </c>
      <c r="Q239" s="0" t="s">
        <v>1444</v>
      </c>
      <c r="R239" s="6" t="s">
        <v>2923</v>
      </c>
      <c r="S239" s="0" t="s">
        <v>3391</v>
      </c>
      <c r="T239" s="0" t="s">
        <v>3414</v>
      </c>
      <c r="U239" s="0" t="s">
        <v>3639</v>
      </c>
      <c r="V239" s="0" t="s">
        <v>2927</v>
      </c>
      <c r="W239" s="0" t="s">
        <v>3640</v>
      </c>
      <c r="X239" s="160" t="s">
        <v>1115</v>
      </c>
      <c r="Y239" s="6" t="s">
        <v>1742</v>
      </c>
      <c r="Z239" s="0" t="s">
        <v>3641</v>
      </c>
      <c r="AA239" s="0" t="n"/>
      <c r="AC239" s="0" t="s">
        <v>2937</v>
      </c>
      <c r="AF239" s="6" t="s">
        <v>1444</v>
      </c>
      <c r="AG239" s="0" t="s">
        <v>2932</v>
      </c>
      <c r="AH239" s="0" t="s">
        <v>2927</v>
      </c>
      <c r="AI239" s="0" t="s">
        <v>3224</v>
      </c>
    </row>
    <row r="240">
      <c r="A240" s="4" t="n">
        <v>4236</v>
      </c>
      <c r="B240" s="204" t="s">
        <v>2887</v>
      </c>
      <c r="F240" s="0" t="s">
        <v>2920</v>
      </c>
      <c r="G240" s="0" t="s">
        <v>3180</v>
      </c>
      <c r="H240" s="0" t="n">
        <v>21310095</v>
      </c>
      <c r="I240" s="0">
        <f>IF(LEFT(RIGHT(H240,4),1)="8",(CONCATENATE("289F0", 168420+BITAND(HEX2DEC(H240), 65535)-32768)),)</f>
        <v/>
      </c>
      <c r="J240" s="79" t="n"/>
      <c r="K240" s="79" t="s">
        <v>3483</v>
      </c>
      <c r="L240" s="60" t="n">
        <v>44417</v>
      </c>
      <c r="M240" s="60" t="n"/>
      <c r="N240" s="0" t="s">
        <v>1443</v>
      </c>
      <c r="O240" s="0" t="s">
        <v>3445</v>
      </c>
      <c r="P240" s="0" t="s">
        <v>3445</v>
      </c>
      <c r="Q240" s="0" t="s">
        <v>1444</v>
      </c>
      <c r="R240" s="6" t="s">
        <v>2923</v>
      </c>
      <c r="S240" s="0" t="s">
        <v>3391</v>
      </c>
      <c r="T240" s="0" t="s">
        <v>3414</v>
      </c>
      <c r="U240" s="0" t="s">
        <v>3158</v>
      </c>
      <c r="V240" s="0" t="s">
        <v>2927</v>
      </c>
      <c r="W240" s="0" t="s">
        <v>3642</v>
      </c>
      <c r="X240" s="160" t="s">
        <v>1116</v>
      </c>
      <c r="Y240" s="6" t="s">
        <v>1752</v>
      </c>
      <c r="Z240" s="0" t="s">
        <v>3643</v>
      </c>
      <c r="AA240" s="0" t="n"/>
      <c r="AC240" s="0" t="s">
        <v>2937</v>
      </c>
      <c r="AE240" s="6" t="s">
        <v>1444</v>
      </c>
      <c r="AF240" s="6" t="s">
        <v>1444</v>
      </c>
      <c r="AG240" s="0" t="s">
        <v>2932</v>
      </c>
      <c r="AH240" s="0" t="s">
        <v>2927</v>
      </c>
      <c r="AI240" s="0" t="s">
        <v>3224</v>
      </c>
    </row>
    <row r="241">
      <c r="A241" s="4" t="n">
        <v>4237</v>
      </c>
      <c r="B241" s="204" t="s">
        <v>2887</v>
      </c>
      <c r="F241" s="0" t="s">
        <v>2920</v>
      </c>
      <c r="G241" s="0" t="s">
        <v>3180</v>
      </c>
      <c r="H241" s="0" t="n">
        <v>21310096</v>
      </c>
      <c r="I241" s="0">
        <f>IF(LEFT(RIGHT(H241,4),1)="8",(CONCATENATE("289F0", 168420+BITAND(HEX2DEC(H241), 65535)-32768)),)</f>
        <v/>
      </c>
      <c r="J241" s="79" t="n"/>
      <c r="K241" s="79" t="s">
        <v>3483</v>
      </c>
      <c r="L241" s="60" t="n">
        <v>44417</v>
      </c>
      <c r="M241" s="60" t="n"/>
      <c r="N241" s="0" t="s">
        <v>1443</v>
      </c>
      <c r="O241" s="0" t="s">
        <v>3445</v>
      </c>
      <c r="P241" s="0" t="s">
        <v>3445</v>
      </c>
      <c r="Q241" s="0" t="s">
        <v>1444</v>
      </c>
      <c r="R241" s="6" t="s">
        <v>2923</v>
      </c>
      <c r="S241" s="0" t="s">
        <v>3391</v>
      </c>
      <c r="T241" s="0" t="s">
        <v>3414</v>
      </c>
      <c r="U241" s="0" t="s">
        <v>3158</v>
      </c>
      <c r="V241" s="0" t="s">
        <v>2927</v>
      </c>
      <c r="W241" s="0" t="s">
        <v>3644</v>
      </c>
      <c r="X241" s="160" t="s">
        <v>1117</v>
      </c>
      <c r="Y241" s="6" t="s">
        <v>1755</v>
      </c>
      <c r="Z241" s="0" t="s">
        <v>3645</v>
      </c>
      <c r="AA241" s="0" t="n"/>
      <c r="AC241" s="0" t="s">
        <v>2937</v>
      </c>
      <c r="AE241" s="6" t="s">
        <v>1444</v>
      </c>
      <c r="AF241" s="6" t="s">
        <v>1444</v>
      </c>
      <c r="AG241" s="0" t="s">
        <v>2932</v>
      </c>
      <c r="AH241" s="0" t="s">
        <v>2927</v>
      </c>
      <c r="AI241" s="0" t="s">
        <v>3224</v>
      </c>
    </row>
    <row r="242">
      <c r="A242" s="4" t="n">
        <v>4238</v>
      </c>
      <c r="B242" s="204" t="s">
        <v>2887</v>
      </c>
      <c r="F242" s="0" t="s">
        <v>2920</v>
      </c>
      <c r="G242" s="0" t="s">
        <v>3180</v>
      </c>
      <c r="H242" s="0" t="s">
        <v>3646</v>
      </c>
      <c r="I242" s="0">
        <f>IF(LEFT(RIGHT(H242,4),1)="8",(CONCATENATE("289F0", 168420+BITAND(HEX2DEC(H242), 65535)-32768)),)</f>
        <v/>
      </c>
      <c r="J242" s="79" t="n"/>
      <c r="K242" s="79" t="s">
        <v>3483</v>
      </c>
      <c r="L242" s="60" t="n">
        <v>44417</v>
      </c>
      <c r="M242" s="60" t="n"/>
      <c r="N242" s="0" t="s">
        <v>1443</v>
      </c>
      <c r="O242" s="0" t="s">
        <v>3445</v>
      </c>
      <c r="P242" s="0" t="s">
        <v>3445</v>
      </c>
      <c r="Q242" s="0" t="s">
        <v>1444</v>
      </c>
      <c r="R242" s="6" t="s">
        <v>2923</v>
      </c>
      <c r="S242" s="0" t="s">
        <v>3391</v>
      </c>
      <c r="T242" s="0" t="s">
        <v>3414</v>
      </c>
      <c r="U242" s="0" t="s">
        <v>3158</v>
      </c>
      <c r="V242" s="0" t="s">
        <v>2927</v>
      </c>
      <c r="W242" s="0" t="s">
        <v>3647</v>
      </c>
      <c r="X242" s="160" t="s">
        <v>1118</v>
      </c>
      <c r="Y242" s="6" t="s">
        <v>1770</v>
      </c>
      <c r="Z242" s="0" t="s">
        <v>3648</v>
      </c>
      <c r="AA242" s="0" t="n"/>
      <c r="AC242" s="0" t="s">
        <v>2937</v>
      </c>
      <c r="AE242" s="6" t="s">
        <v>1444</v>
      </c>
      <c r="AF242" s="6" t="s">
        <v>1444</v>
      </c>
      <c r="AG242" s="0" t="s">
        <v>2932</v>
      </c>
      <c r="AH242" s="0" t="s">
        <v>2927</v>
      </c>
      <c r="AI242" s="0" t="s">
        <v>3224</v>
      </c>
    </row>
    <row r="243">
      <c r="A243" s="4" t="n">
        <v>4239</v>
      </c>
      <c r="B243" s="204" t="s">
        <v>2887</v>
      </c>
      <c r="F243" s="0" t="s">
        <v>2920</v>
      </c>
      <c r="G243" s="0" t="s">
        <v>3180</v>
      </c>
      <c r="H243" s="0" t="s">
        <v>3649</v>
      </c>
      <c r="I243" s="0">
        <f>IF(LEFT(RIGHT(H243,4),1)="8",(CONCATENATE("289F0", 168420+BITAND(HEX2DEC(H243), 65535)-32768)),)</f>
        <v/>
      </c>
      <c r="J243" s="79" t="n"/>
      <c r="K243" s="79" t="s">
        <v>3483</v>
      </c>
      <c r="L243" s="60" t="n">
        <v>44418</v>
      </c>
      <c r="M243" s="60" t="n"/>
      <c r="N243" s="0" t="s">
        <v>1443</v>
      </c>
      <c r="O243" s="0" t="s">
        <v>3445</v>
      </c>
      <c r="P243" s="0" t="s">
        <v>3445</v>
      </c>
      <c r="Q243" s="0" t="s">
        <v>1444</v>
      </c>
      <c r="R243" s="6" t="s">
        <v>2923</v>
      </c>
      <c r="S243" s="0" t="s">
        <v>3391</v>
      </c>
      <c r="T243" s="0" t="s">
        <v>3414</v>
      </c>
      <c r="U243" s="0" t="s">
        <v>3158</v>
      </c>
      <c r="V243" s="0" t="s">
        <v>2927</v>
      </c>
      <c r="W243" s="0" t="s">
        <v>3650</v>
      </c>
      <c r="X243" s="160" t="s">
        <v>1119</v>
      </c>
      <c r="Y243" s="6" t="s">
        <v>1756</v>
      </c>
      <c r="Z243" s="0" t="s">
        <v>3651</v>
      </c>
      <c r="AA243" s="0" t="n"/>
      <c r="AC243" s="0" t="s">
        <v>2937</v>
      </c>
      <c r="AE243" s="6" t="s">
        <v>1444</v>
      </c>
      <c r="AF243" s="6" t="s">
        <v>1444</v>
      </c>
      <c r="AG243" s="0" t="s">
        <v>2932</v>
      </c>
      <c r="AH243" s="0" t="s">
        <v>2927</v>
      </c>
      <c r="AI243" s="0" t="s">
        <v>3224</v>
      </c>
    </row>
    <row r="244">
      <c r="A244" s="4" t="n">
        <v>4240</v>
      </c>
      <c r="B244" s="204" t="s">
        <v>2887</v>
      </c>
      <c r="F244" s="0" t="s">
        <v>2920</v>
      </c>
      <c r="G244" s="0" t="s">
        <v>3180</v>
      </c>
      <c r="H244" s="0" t="s">
        <v>3652</v>
      </c>
      <c r="I244" s="0">
        <f>IF(LEFT(RIGHT(H244,4),1)="8",(CONCATENATE("289F0", 168420+BITAND(HEX2DEC(H244), 65535)-32768)),)</f>
        <v/>
      </c>
      <c r="J244" s="79" t="n"/>
      <c r="K244" s="79" t="s">
        <v>3483</v>
      </c>
      <c r="L244" s="60" t="n">
        <v>44418</v>
      </c>
      <c r="M244" s="60" t="n"/>
      <c r="N244" s="0" t="s">
        <v>1443</v>
      </c>
      <c r="O244" s="0" t="s">
        <v>3445</v>
      </c>
      <c r="P244" s="0" t="s">
        <v>3445</v>
      </c>
      <c r="Q244" s="0" t="s">
        <v>1444</v>
      </c>
      <c r="R244" s="6" t="s">
        <v>2923</v>
      </c>
      <c r="S244" s="0" t="s">
        <v>3391</v>
      </c>
      <c r="T244" s="0" t="s">
        <v>3414</v>
      </c>
      <c r="U244" s="0" t="s">
        <v>3158</v>
      </c>
      <c r="V244" s="0" t="s">
        <v>2927</v>
      </c>
      <c r="W244" s="0" t="s">
        <v>3653</v>
      </c>
      <c r="X244" s="160" t="s">
        <v>1120</v>
      </c>
      <c r="Y244" s="6" t="s">
        <v>1753</v>
      </c>
      <c r="Z244" s="0" t="s">
        <v>3654</v>
      </c>
      <c r="AA244" s="0" t="n"/>
      <c r="AC244" s="0" t="s">
        <v>2937</v>
      </c>
      <c r="AE244" s="6" t="s">
        <v>1444</v>
      </c>
      <c r="AF244" s="6" t="s">
        <v>1444</v>
      </c>
      <c r="AG244" s="0" t="s">
        <v>2932</v>
      </c>
      <c r="AH244" s="0" t="s">
        <v>2927</v>
      </c>
      <c r="AI244" s="0" t="s">
        <v>3224</v>
      </c>
    </row>
    <row r="245">
      <c r="A245" s="4" t="n">
        <v>4241</v>
      </c>
      <c r="B245" s="204" t="s">
        <v>2887</v>
      </c>
      <c r="D245" s="0" t="s">
        <v>3655</v>
      </c>
      <c r="E245" s="0" t="s">
        <v>3656</v>
      </c>
      <c r="F245" s="0" t="s">
        <v>2920</v>
      </c>
      <c r="G245" s="0" t="s">
        <v>3180</v>
      </c>
      <c r="H245" s="0" t="s">
        <v>3657</v>
      </c>
      <c r="I245" s="0">
        <f>IF(LEFT(RIGHT(H245,4),1)="8",(CONCATENATE("289F0", 168420+BITAND(HEX2DEC(H245), 65535)-32768)),)</f>
        <v/>
      </c>
      <c r="J245" s="79" t="n"/>
      <c r="K245" s="79" t="s">
        <v>3658</v>
      </c>
      <c r="L245" s="60" t="n">
        <v>44418</v>
      </c>
      <c r="M245" s="60" t="n"/>
      <c r="N245" s="0" t="s">
        <v>1443</v>
      </c>
      <c r="O245" s="0" t="s">
        <v>3445</v>
      </c>
      <c r="P245" s="0" t="s">
        <v>3445</v>
      </c>
      <c r="Q245" s="0" t="s">
        <v>1444</v>
      </c>
      <c r="R245" s="6" t="s">
        <v>2923</v>
      </c>
      <c r="S245" s="0" t="s">
        <v>3391</v>
      </c>
      <c r="T245" s="0" t="s">
        <v>3470</v>
      </c>
      <c r="U245" s="0" t="s">
        <v>3471</v>
      </c>
      <c r="V245" s="0" t="s">
        <v>2927</v>
      </c>
      <c r="W245" s="0" t="s">
        <v>3659</v>
      </c>
      <c r="X245" s="160" t="s">
        <v>1121</v>
      </c>
      <c r="Y245" s="6" t="s">
        <v>1744</v>
      </c>
      <c r="Z245" s="0" t="s">
        <v>3660</v>
      </c>
      <c r="AA245" s="0" t="n"/>
      <c r="AC245" s="0" t="s">
        <v>2937</v>
      </c>
      <c r="AI245" s="0" t="s">
        <v>3224</v>
      </c>
    </row>
    <row r="246">
      <c r="A246" s="3" t="n">
        <v>4242</v>
      </c>
      <c r="B246" s="204" t="s">
        <v>2886</v>
      </c>
      <c r="C246" s="6" t="n"/>
      <c r="D246" s="6" t="s">
        <v>3661</v>
      </c>
      <c r="G246" s="0" t="s">
        <v>3180</v>
      </c>
      <c r="H246" s="0" t="s">
        <v>3662</v>
      </c>
      <c r="I246" s="0">
        <f>IF(LEFT(RIGHT(H246,4),1)="8",(CONCATENATE("289F0", 168420+BITAND(HEX2DEC(H246), 65535)-32768)),)</f>
        <v/>
      </c>
      <c r="J246" s="79" t="n"/>
      <c r="K246" s="79" t="n"/>
      <c r="L246" s="60" t="n">
        <v>44418</v>
      </c>
      <c r="M246" s="60" t="n"/>
      <c r="N246" s="0" t="s">
        <v>1443</v>
      </c>
      <c r="O246" s="0" t="s">
        <v>3445</v>
      </c>
      <c r="P246" s="0" t="s">
        <v>3445</v>
      </c>
      <c r="S246" s="0" t="s">
        <v>3391</v>
      </c>
      <c r="V246" s="0" t="s">
        <v>2927</v>
      </c>
      <c r="W246" s="0" t="s">
        <v>3663</v>
      </c>
      <c r="X246" s="160" t="s">
        <v>1122</v>
      </c>
      <c r="Y246" s="0" t="s">
        <v>3055</v>
      </c>
      <c r="Z246" s="0" t="n"/>
      <c r="AA246" s="0" t="n"/>
      <c r="AC246" s="0" t="s">
        <v>2937</v>
      </c>
      <c r="AI246" s="0" t="s">
        <v>3224</v>
      </c>
    </row>
    <row r="247">
      <c r="A247" s="4" t="n">
        <v>4243</v>
      </c>
      <c r="B247" s="204" t="s">
        <v>2887</v>
      </c>
      <c r="D247" s="0" t="s">
        <v>3664</v>
      </c>
      <c r="E247" s="96" t="s">
        <v>3362</v>
      </c>
      <c r="F247" s="0" t="s">
        <v>3029</v>
      </c>
      <c r="G247" s="0" t="s">
        <v>3180</v>
      </c>
      <c r="H247" s="79" t="s">
        <v>3665</v>
      </c>
      <c r="I247" s="0">
        <f>IF(LEFT(RIGHT(H247,4),1)="8",(CONCATENATE("289F0", 168420+BITAND(HEX2DEC(H247), 65535)-32768)),)</f>
        <v/>
      </c>
      <c r="J247" s="79" t="n"/>
      <c r="K247" s="79" t="s">
        <v>3364</v>
      </c>
      <c r="L247" s="60" t="n">
        <v>44418</v>
      </c>
      <c r="M247" s="60" t="n"/>
      <c r="N247" s="0" t="s">
        <v>1443</v>
      </c>
      <c r="O247" s="0" t="s">
        <v>3445</v>
      </c>
      <c r="P247" s="0" t="s">
        <v>3445</v>
      </c>
      <c r="R247" s="0" t="s">
        <v>3666</v>
      </c>
      <c r="S247" s="0" t="s">
        <v>3391</v>
      </c>
      <c r="T247" s="0" t="s">
        <v>3365</v>
      </c>
      <c r="U247" s="0" t="s">
        <v>3366</v>
      </c>
      <c r="V247" s="0" t="s">
        <v>2927</v>
      </c>
      <c r="W247" s="0" t="s">
        <v>3667</v>
      </c>
      <c r="X247" s="160" t="s">
        <v>1123</v>
      </c>
      <c r="Y247" s="0" t="s">
        <v>1946</v>
      </c>
      <c r="Z247" s="0">
        <f>INDEX('Controller Log'!$A$2:$A$703,MATCH($A247,'Controller Log'!$B$2:$B$703,0))</f>
        <v/>
      </c>
      <c r="AA247" s="0" t="n"/>
      <c r="AC247" s="0" t="s">
        <v>2937</v>
      </c>
      <c r="AG247" s="0" t="s">
        <v>2932</v>
      </c>
      <c r="AI247" s="0" t="s">
        <v>3224</v>
      </c>
    </row>
    <row r="248">
      <c r="A248" s="0" t="n">
        <v>4244</v>
      </c>
      <c r="B248" s="204" t="n"/>
      <c r="F248" s="0" t="s">
        <v>2920</v>
      </c>
      <c r="G248" s="0" t="s">
        <v>3180</v>
      </c>
      <c r="H248" s="0" t="s">
        <v>3668</v>
      </c>
      <c r="I248" s="0">
        <f>IF(LEFT(RIGHT(H248,4),1)="8",(CONCATENATE("289F0", 168420+BITAND(HEX2DEC(H248), 65535)-32768)),)</f>
        <v/>
      </c>
      <c r="J248" s="79" t="n"/>
      <c r="K248" s="79" t="n"/>
      <c r="L248" s="60" t="n">
        <v>44419</v>
      </c>
      <c r="M248" s="60" t="n"/>
      <c r="N248" s="0" t="s">
        <v>1443</v>
      </c>
      <c r="O248" s="0" t="s">
        <v>3445</v>
      </c>
      <c r="P248" s="0" t="s">
        <v>3445</v>
      </c>
      <c r="S248" s="0" t="s">
        <v>3391</v>
      </c>
      <c r="V248" s="0" t="s">
        <v>2927</v>
      </c>
      <c r="W248" s="0" t="s">
        <v>3669</v>
      </c>
      <c r="X248" s="160" t="s">
        <v>1080</v>
      </c>
      <c r="Y248" s="6" t="s">
        <v>1784</v>
      </c>
      <c r="Z248" s="0" t="s">
        <v>3670</v>
      </c>
      <c r="AA248" s="0" t="n"/>
      <c r="AC248" s="0" t="s">
        <v>2937</v>
      </c>
      <c r="AI248" s="0" t="s">
        <v>3224</v>
      </c>
    </row>
    <row r="249">
      <c r="A249" s="4" t="n">
        <v>4245</v>
      </c>
      <c r="B249" s="204" t="s">
        <v>2887</v>
      </c>
      <c r="F249" s="0" t="s">
        <v>2920</v>
      </c>
      <c r="G249" s="0" t="s">
        <v>3180</v>
      </c>
      <c r="H249" s="0" t="s">
        <v>3671</v>
      </c>
      <c r="I249" s="0">
        <f>IF(LEFT(RIGHT(H249,4),1)="8",(CONCATENATE("289F0", 168420+BITAND(HEX2DEC(H249), 65535)-32768)),)</f>
        <v/>
      </c>
      <c r="J249" s="79" t="n"/>
      <c r="K249" s="79" t="s">
        <v>3483</v>
      </c>
      <c r="L249" s="60" t="n">
        <v>44419</v>
      </c>
      <c r="M249" s="60" t="n"/>
      <c r="N249" s="0" t="s">
        <v>1443</v>
      </c>
      <c r="O249" s="0" t="s">
        <v>3445</v>
      </c>
      <c r="P249" s="0" t="s">
        <v>3445</v>
      </c>
      <c r="Q249" s="0" t="s">
        <v>1444</v>
      </c>
      <c r="R249" s="6" t="s">
        <v>2923</v>
      </c>
      <c r="S249" s="0" t="s">
        <v>3391</v>
      </c>
      <c r="T249" s="0" t="s">
        <v>3414</v>
      </c>
      <c r="U249" s="0" t="s">
        <v>3158</v>
      </c>
      <c r="V249" s="0" t="s">
        <v>2927</v>
      </c>
      <c r="W249" s="0" t="s">
        <v>3672</v>
      </c>
      <c r="X249" s="160" t="s">
        <v>1124</v>
      </c>
      <c r="Y249" s="6" t="s">
        <v>1806</v>
      </c>
      <c r="Z249" s="0" t="s">
        <v>3673</v>
      </c>
      <c r="AA249" s="0" t="n"/>
      <c r="AC249" s="0" t="s">
        <v>2937</v>
      </c>
      <c r="AE249" s="6" t="s">
        <v>1444</v>
      </c>
      <c r="AF249" s="6" t="s">
        <v>1444</v>
      </c>
      <c r="AG249" s="0" t="s">
        <v>2932</v>
      </c>
      <c r="AH249" s="0" t="s">
        <v>2927</v>
      </c>
      <c r="AI249" s="0" t="s">
        <v>3224</v>
      </c>
    </row>
    <row r="250">
      <c r="A250" s="4" t="n">
        <v>4246</v>
      </c>
      <c r="B250" s="204" t="s">
        <v>2887</v>
      </c>
      <c r="F250" s="0" t="s">
        <v>2920</v>
      </c>
      <c r="G250" s="0" t="s">
        <v>3180</v>
      </c>
      <c r="H250" s="0" t="s">
        <v>3674</v>
      </c>
      <c r="I250" s="0">
        <f>IF(LEFT(RIGHT(H250,4),1)="8",(CONCATENATE("289F0", 168420+BITAND(HEX2DEC(H250), 65535)-32768)),)</f>
        <v/>
      </c>
      <c r="J250" s="79" t="n"/>
      <c r="K250" s="79" t="s">
        <v>2934</v>
      </c>
      <c r="L250" s="60" t="n">
        <v>44419</v>
      </c>
      <c r="M250" s="60" t="n"/>
      <c r="N250" s="0" t="s">
        <v>1443</v>
      </c>
      <c r="O250" s="0" t="s">
        <v>3445</v>
      </c>
      <c r="P250" s="0" t="s">
        <v>3445</v>
      </c>
      <c r="Q250" s="0" t="s">
        <v>1444</v>
      </c>
      <c r="R250" s="6" t="s">
        <v>2923</v>
      </c>
      <c r="S250" s="0" t="s">
        <v>3391</v>
      </c>
      <c r="V250" s="0" t="s">
        <v>2927</v>
      </c>
      <c r="W250" s="0" t="s">
        <v>3675</v>
      </c>
      <c r="X250" s="160" t="s">
        <v>1125</v>
      </c>
      <c r="Y250" s="6" t="s">
        <v>1832</v>
      </c>
      <c r="Z250" s="0" t="s">
        <v>3676</v>
      </c>
      <c r="AA250" s="0" t="n"/>
      <c r="AC250" s="0" t="s">
        <v>2937</v>
      </c>
      <c r="AE250" s="0" t="n"/>
      <c r="AI250" s="0" t="s">
        <v>3224</v>
      </c>
    </row>
    <row r="251">
      <c r="A251" s="4" t="n">
        <v>4247</v>
      </c>
      <c r="B251" s="204" t="s">
        <v>2887</v>
      </c>
      <c r="F251" s="0" t="s">
        <v>2920</v>
      </c>
      <c r="G251" s="0" t="s">
        <v>3180</v>
      </c>
      <c r="H251" s="0" t="s">
        <v>3677</v>
      </c>
      <c r="I251" s="0">
        <f>IF(LEFT(RIGHT(H251,4),1)="8",(CONCATENATE("289F0", 168420+BITAND(HEX2DEC(H251), 65535)-32768)),)</f>
        <v/>
      </c>
      <c r="J251" s="79" t="n"/>
      <c r="K251" s="79" t="s">
        <v>2934</v>
      </c>
      <c r="L251" s="60" t="n">
        <v>44419</v>
      </c>
      <c r="M251" s="60" t="n"/>
      <c r="N251" s="0" t="s">
        <v>1443</v>
      </c>
      <c r="O251" s="0" t="s">
        <v>3445</v>
      </c>
      <c r="P251" s="0" t="s">
        <v>3445</v>
      </c>
      <c r="Q251" s="0" t="s">
        <v>1444</v>
      </c>
      <c r="R251" s="6" t="s">
        <v>2923</v>
      </c>
      <c r="S251" s="0" t="s">
        <v>3391</v>
      </c>
      <c r="T251" s="0" t="n"/>
      <c r="U251" s="0" t="n"/>
      <c r="V251" s="0" t="s">
        <v>2927</v>
      </c>
      <c r="W251" s="0" t="s">
        <v>3678</v>
      </c>
      <c r="X251" s="160" t="s">
        <v>1126</v>
      </c>
      <c r="Y251" s="6" t="s">
        <v>1763</v>
      </c>
      <c r="Z251" s="0" t="s">
        <v>3679</v>
      </c>
      <c r="AA251" s="0" t="n"/>
      <c r="AC251" s="0" t="s">
        <v>2937</v>
      </c>
      <c r="AE251" s="0" t="n"/>
      <c r="AF251" s="6" t="s">
        <v>1444</v>
      </c>
      <c r="AG251" s="0" t="s">
        <v>2932</v>
      </c>
      <c r="AH251" s="0" t="s">
        <v>2927</v>
      </c>
      <c r="AI251" s="0" t="s">
        <v>3224</v>
      </c>
    </row>
    <row r="252">
      <c r="A252" s="4" t="n">
        <v>4248</v>
      </c>
      <c r="B252" s="204" t="s">
        <v>2887</v>
      </c>
      <c r="D252" s="0" t="s">
        <v>3655</v>
      </c>
      <c r="E252" s="0" t="s">
        <v>3656</v>
      </c>
      <c r="F252" s="0" t="s">
        <v>2920</v>
      </c>
      <c r="G252" s="0" t="s">
        <v>3180</v>
      </c>
      <c r="H252" s="0" t="s">
        <v>3680</v>
      </c>
      <c r="I252" s="0">
        <f>IF(LEFT(RIGHT(H252,4),1)="8",(CONCATENATE("289F0", 168420+BITAND(HEX2DEC(H252), 65535)-32768)),)</f>
        <v/>
      </c>
      <c r="J252" s="79" t="n"/>
      <c r="K252" s="79" t="s">
        <v>3658</v>
      </c>
      <c r="L252" s="60" t="n">
        <v>44419</v>
      </c>
      <c r="M252" s="60" t="n"/>
      <c r="N252" s="0" t="s">
        <v>1443</v>
      </c>
      <c r="O252" s="0" t="s">
        <v>3445</v>
      </c>
      <c r="P252" s="0" t="s">
        <v>3445</v>
      </c>
      <c r="Q252" s="0" t="s">
        <v>1444</v>
      </c>
      <c r="R252" s="6" t="s">
        <v>2923</v>
      </c>
      <c r="S252" s="0" t="s">
        <v>3391</v>
      </c>
      <c r="T252" s="0" t="s">
        <v>3470</v>
      </c>
      <c r="U252" s="0" t="s">
        <v>3471</v>
      </c>
      <c r="V252" s="0" t="s">
        <v>2927</v>
      </c>
      <c r="W252" s="0" t="s">
        <v>3681</v>
      </c>
      <c r="X252" s="160" t="s">
        <v>1127</v>
      </c>
      <c r="Y252" s="6" t="s">
        <v>1831</v>
      </c>
      <c r="Z252" s="0" t="s">
        <v>3682</v>
      </c>
      <c r="AA252" s="0" t="n"/>
      <c r="AC252" s="0" t="s">
        <v>2937</v>
      </c>
      <c r="AI252" s="0" t="s">
        <v>3224</v>
      </c>
    </row>
    <row r="253">
      <c r="A253" s="4" t="n">
        <v>4249</v>
      </c>
      <c r="B253" s="204" t="s">
        <v>2887</v>
      </c>
      <c r="F253" s="0" t="s">
        <v>2920</v>
      </c>
      <c r="G253" s="0" t="s">
        <v>3180</v>
      </c>
      <c r="H253" s="0" t="s">
        <v>3683</v>
      </c>
      <c r="I253" s="0">
        <f>IF(LEFT(RIGHT(H253,4),1)="8",(CONCATENATE("289F0", 168420+BITAND(HEX2DEC(H253), 65535)-32768)),)</f>
        <v/>
      </c>
      <c r="J253" s="79" t="n"/>
      <c r="K253" s="79" t="s">
        <v>2934</v>
      </c>
      <c r="L253" s="60" t="n">
        <v>44421</v>
      </c>
      <c r="M253" s="60" t="n"/>
      <c r="N253" s="0" t="s">
        <v>1443</v>
      </c>
      <c r="O253" s="0" t="s">
        <v>3445</v>
      </c>
      <c r="P253" s="0" t="s">
        <v>3445</v>
      </c>
      <c r="Q253" s="0" t="s">
        <v>1444</v>
      </c>
      <c r="R253" s="6" t="s">
        <v>2923</v>
      </c>
      <c r="S253" s="0" t="s">
        <v>3391</v>
      </c>
      <c r="V253" s="0" t="s">
        <v>2927</v>
      </c>
      <c r="W253" s="0" t="s">
        <v>3684</v>
      </c>
      <c r="X253" s="160" t="s">
        <v>1128</v>
      </c>
      <c r="Y253" s="6" t="s">
        <v>1776</v>
      </c>
      <c r="Z253" s="0" t="s">
        <v>3685</v>
      </c>
      <c r="AA253" s="0" t="n"/>
      <c r="AC253" s="0" t="s">
        <v>2937</v>
      </c>
      <c r="AE253" s="0" t="n"/>
      <c r="AF253" s="6" t="s">
        <v>1444</v>
      </c>
      <c r="AG253" s="0" t="s">
        <v>2932</v>
      </c>
      <c r="AH253" s="0" t="s">
        <v>2927</v>
      </c>
      <c r="AI253" s="0" t="s">
        <v>3224</v>
      </c>
    </row>
    <row r="254">
      <c r="A254" s="4" t="n">
        <v>4250</v>
      </c>
      <c r="B254" s="204" t="s">
        <v>2887</v>
      </c>
      <c r="F254" s="0" t="s">
        <v>2920</v>
      </c>
      <c r="G254" s="0" t="s">
        <v>3180</v>
      </c>
      <c r="H254" s="0" t="s">
        <v>3686</v>
      </c>
      <c r="I254" s="0">
        <f>IF(LEFT(RIGHT(H254,4),1)="8",(CONCATENATE("289F0", 168420+BITAND(HEX2DEC(H254), 65535)-32768)),)</f>
        <v/>
      </c>
      <c r="J254" s="79" t="n"/>
      <c r="K254" s="79" t="s">
        <v>3483</v>
      </c>
      <c r="L254" s="60" t="n">
        <v>44421</v>
      </c>
      <c r="M254" s="60" t="n"/>
      <c r="N254" s="0" t="s">
        <v>1443</v>
      </c>
      <c r="O254" s="0" t="s">
        <v>3445</v>
      </c>
      <c r="P254" s="0" t="s">
        <v>3445</v>
      </c>
      <c r="Q254" s="0" t="s">
        <v>1444</v>
      </c>
      <c r="R254" s="6" t="s">
        <v>2923</v>
      </c>
      <c r="S254" s="0" t="s">
        <v>3391</v>
      </c>
      <c r="T254" s="0" t="s">
        <v>3414</v>
      </c>
      <c r="U254" s="0" t="s">
        <v>3158</v>
      </c>
      <c r="V254" s="0" t="s">
        <v>2927</v>
      </c>
      <c r="W254" s="0" t="s">
        <v>3687</v>
      </c>
      <c r="X254" s="160" t="s">
        <v>1129</v>
      </c>
      <c r="Y254" s="6" t="s">
        <v>1784</v>
      </c>
      <c r="Z254" s="0" t="s">
        <v>3688</v>
      </c>
      <c r="AA254" s="0" t="n"/>
      <c r="AC254" s="0" t="s">
        <v>2937</v>
      </c>
      <c r="AE254" s="6" t="s">
        <v>1444</v>
      </c>
      <c r="AF254" s="6" t="s">
        <v>1444</v>
      </c>
      <c r="AG254" s="0" t="s">
        <v>2932</v>
      </c>
      <c r="AH254" s="0" t="s">
        <v>2927</v>
      </c>
      <c r="AI254" s="0" t="s">
        <v>3224</v>
      </c>
    </row>
    <row r="255">
      <c r="A255" s="4" t="n">
        <v>4251</v>
      </c>
      <c r="B255" s="204" t="s">
        <v>2887</v>
      </c>
      <c r="F255" s="0" t="s">
        <v>2920</v>
      </c>
      <c r="G255" s="0" t="s">
        <v>3180</v>
      </c>
      <c r="H255" s="0" t="s">
        <v>3689</v>
      </c>
      <c r="I255" s="0">
        <f>IF(LEFT(RIGHT(H255,4),1)="8",(CONCATENATE("289F0", 168420+BITAND(HEX2DEC(H255), 65535)-32768)),)</f>
        <v/>
      </c>
      <c r="J255" s="79" t="n"/>
      <c r="K255" s="79" t="s">
        <v>3483</v>
      </c>
      <c r="L255" s="60" t="n">
        <v>44421</v>
      </c>
      <c r="M255" s="60" t="n"/>
      <c r="N255" s="0" t="s">
        <v>1443</v>
      </c>
      <c r="O255" s="0" t="s">
        <v>3445</v>
      </c>
      <c r="P255" s="0" t="s">
        <v>3445</v>
      </c>
      <c r="Q255" s="0" t="s">
        <v>1444</v>
      </c>
      <c r="R255" s="6" t="s">
        <v>2923</v>
      </c>
      <c r="S255" s="0" t="s">
        <v>3391</v>
      </c>
      <c r="T255" s="0" t="s">
        <v>3414</v>
      </c>
      <c r="U255" s="0" t="s">
        <v>3158</v>
      </c>
      <c r="V255" s="0" t="s">
        <v>2927</v>
      </c>
      <c r="W255" s="0" t="s">
        <v>3690</v>
      </c>
      <c r="X255" s="160" t="s">
        <v>1130</v>
      </c>
      <c r="Y255" s="6" t="s">
        <v>1764</v>
      </c>
      <c r="Z255" s="0" t="s">
        <v>3691</v>
      </c>
      <c r="AA255" s="0" t="n"/>
      <c r="AC255" s="0" t="s">
        <v>2937</v>
      </c>
      <c r="AE255" s="6" t="s">
        <v>1444</v>
      </c>
      <c r="AF255" s="6" t="s">
        <v>1444</v>
      </c>
      <c r="AG255" s="0" t="s">
        <v>2932</v>
      </c>
      <c r="AH255" s="0" t="s">
        <v>2927</v>
      </c>
      <c r="AI255" s="0" t="s">
        <v>3224</v>
      </c>
    </row>
    <row r="256">
      <c r="A256" s="4" t="n">
        <v>4252</v>
      </c>
      <c r="B256" s="204" t="s">
        <v>2887</v>
      </c>
      <c r="F256" s="0" t="s">
        <v>2920</v>
      </c>
      <c r="G256" s="0" t="s">
        <v>3180</v>
      </c>
      <c r="H256" s="0" t="s">
        <v>3692</v>
      </c>
      <c r="I256" s="0">
        <f>IF(LEFT(RIGHT(H256,4),1)="8",(CONCATENATE("289F0", 168420+BITAND(HEX2DEC(H256), 65535)-32768)),)</f>
        <v/>
      </c>
      <c r="J256" s="79" t="n"/>
      <c r="K256" s="79" t="s">
        <v>2934</v>
      </c>
      <c r="L256" s="60" t="n">
        <v>44421</v>
      </c>
      <c r="M256" s="60" t="n"/>
      <c r="N256" s="0" t="s">
        <v>1443</v>
      </c>
      <c r="O256" s="0" t="s">
        <v>3445</v>
      </c>
      <c r="P256" s="0" t="s">
        <v>3445</v>
      </c>
      <c r="Q256" s="0" t="s">
        <v>1444</v>
      </c>
      <c r="R256" s="6" t="s">
        <v>2923</v>
      </c>
      <c r="S256" s="0" t="s">
        <v>3391</v>
      </c>
      <c r="V256" s="0" t="s">
        <v>2927</v>
      </c>
      <c r="W256" s="0" t="s">
        <v>3693</v>
      </c>
      <c r="X256" s="160" t="s">
        <v>1131</v>
      </c>
      <c r="Y256" s="6" t="s">
        <v>1849</v>
      </c>
      <c r="Z256" s="0" t="s">
        <v>3694</v>
      </c>
      <c r="AA256" s="0" t="n"/>
      <c r="AC256" s="0" t="s">
        <v>2937</v>
      </c>
      <c r="AE256" s="0" t="n"/>
      <c r="AH256" s="0" t="s">
        <v>2927</v>
      </c>
      <c r="AI256" s="0" t="s">
        <v>3224</v>
      </c>
    </row>
    <row r="257">
      <c r="A257" s="4" t="n">
        <v>4253</v>
      </c>
      <c r="B257" s="204" t="s">
        <v>2887</v>
      </c>
      <c r="C257" s="6" t="n"/>
      <c r="D257" s="6" t="s">
        <v>3695</v>
      </c>
      <c r="F257" s="0" t="s">
        <v>2920</v>
      </c>
      <c r="G257" s="0" t="s">
        <v>3180</v>
      </c>
      <c r="H257" s="0" t="s">
        <v>3696</v>
      </c>
      <c r="I257" s="0">
        <f>IF(LEFT(RIGHT(H257,4),1)="8",(CONCATENATE("289F0", 168420+BITAND(HEX2DEC(H257), 65535)-32768)),)</f>
        <v/>
      </c>
      <c r="J257" s="79" t="n"/>
      <c r="K257" s="79" t="s">
        <v>3483</v>
      </c>
      <c r="L257" s="60" t="n">
        <v>44421</v>
      </c>
      <c r="M257" s="60" t="n"/>
      <c r="N257" s="0" t="s">
        <v>1443</v>
      </c>
      <c r="O257" s="0" t="s">
        <v>3445</v>
      </c>
      <c r="P257" s="0" t="s">
        <v>3445</v>
      </c>
      <c r="Q257" s="0" t="s">
        <v>1444</v>
      </c>
      <c r="R257" s="6" t="s">
        <v>2923</v>
      </c>
      <c r="S257" s="0" t="s">
        <v>3391</v>
      </c>
      <c r="T257" s="0" t="s">
        <v>3414</v>
      </c>
      <c r="U257" s="0" t="s">
        <v>3158</v>
      </c>
      <c r="V257" s="0" t="s">
        <v>2927</v>
      </c>
      <c r="W257" s="0" t="s">
        <v>3697</v>
      </c>
      <c r="X257" s="160" t="s">
        <v>1132</v>
      </c>
      <c r="Y257" s="6" t="s">
        <v>1842</v>
      </c>
      <c r="Z257" s="0" t="s">
        <v>3698</v>
      </c>
      <c r="AA257" s="0" t="n"/>
      <c r="AC257" s="0" t="s">
        <v>2937</v>
      </c>
      <c r="AE257" s="6" t="s">
        <v>1444</v>
      </c>
      <c r="AF257" s="6" t="s">
        <v>1444</v>
      </c>
      <c r="AG257" s="0" t="s">
        <v>2932</v>
      </c>
      <c r="AH257" s="0" t="s">
        <v>2927</v>
      </c>
      <c r="AI257" s="0" t="s">
        <v>3224</v>
      </c>
    </row>
    <row r="258">
      <c r="A258" s="4" t="n">
        <v>4254</v>
      </c>
      <c r="B258" s="204" t="s">
        <v>2887</v>
      </c>
      <c r="F258" s="0" t="s">
        <v>2920</v>
      </c>
      <c r="G258" s="0" t="s">
        <v>3180</v>
      </c>
      <c r="H258" s="0" t="s">
        <v>3699</v>
      </c>
      <c r="I258" s="0">
        <f>IF(LEFT(RIGHT(H258,4),1)="8",(CONCATENATE("289F0", 168420+BITAND(HEX2DEC(H258), 65535)-32768)),)</f>
        <v/>
      </c>
      <c r="J258" s="79" t="n"/>
      <c r="K258" s="79" t="s">
        <v>3483</v>
      </c>
      <c r="L258" s="60" t="n">
        <v>44424</v>
      </c>
      <c r="M258" s="60" t="n"/>
      <c r="N258" s="0" t="s">
        <v>1443</v>
      </c>
      <c r="O258" s="0" t="s">
        <v>3445</v>
      </c>
      <c r="P258" s="0" t="s">
        <v>3445</v>
      </c>
      <c r="Q258" s="0" t="s">
        <v>1444</v>
      </c>
      <c r="R258" s="6" t="s">
        <v>2923</v>
      </c>
      <c r="S258" s="0" t="s">
        <v>3391</v>
      </c>
      <c r="T258" s="0" t="s">
        <v>3414</v>
      </c>
      <c r="U258" s="0" t="s">
        <v>3158</v>
      </c>
      <c r="V258" s="0" t="s">
        <v>2927</v>
      </c>
      <c r="W258" s="0" t="s">
        <v>3700</v>
      </c>
      <c r="X258" s="160" t="s">
        <v>1133</v>
      </c>
      <c r="Y258" s="6" t="s">
        <v>1838</v>
      </c>
      <c r="Z258" s="0" t="s">
        <v>3701</v>
      </c>
      <c r="AA258" s="0" t="n"/>
      <c r="AC258" s="0" t="s">
        <v>2937</v>
      </c>
      <c r="AE258" s="6" t="s">
        <v>1444</v>
      </c>
      <c r="AF258" s="6" t="s">
        <v>1444</v>
      </c>
      <c r="AG258" s="0" t="s">
        <v>2932</v>
      </c>
      <c r="AH258" s="0" t="s">
        <v>2927</v>
      </c>
      <c r="AI258" s="0" t="s">
        <v>3224</v>
      </c>
    </row>
    <row r="259">
      <c r="A259" s="4" t="n">
        <v>4255</v>
      </c>
      <c r="B259" s="204" t="s">
        <v>2887</v>
      </c>
      <c r="D259" s="0" t="s">
        <v>3451</v>
      </c>
      <c r="F259" s="0" t="s">
        <v>2920</v>
      </c>
      <c r="G259" s="0" t="s">
        <v>3180</v>
      </c>
      <c r="H259" s="0" t="s">
        <v>3702</v>
      </c>
      <c r="I259" s="0">
        <f>IF(LEFT(RIGHT(H259,4),1)="8",(CONCATENATE("289F0", 168420+BITAND(HEX2DEC(H259), 65535)-32768)),)</f>
        <v/>
      </c>
      <c r="J259" s="79" t="n"/>
      <c r="K259" s="79" t="s">
        <v>3452</v>
      </c>
      <c r="L259" s="60" t="n">
        <v>44424</v>
      </c>
      <c r="M259" s="60" t="n"/>
      <c r="N259" s="0" t="s">
        <v>1443</v>
      </c>
      <c r="O259" s="0" t="s">
        <v>3445</v>
      </c>
      <c r="P259" s="0" t="s">
        <v>3445</v>
      </c>
      <c r="Q259" s="0" t="s">
        <v>1444</v>
      </c>
      <c r="R259" s="6" t="s">
        <v>2923</v>
      </c>
      <c r="S259" s="0" t="s">
        <v>3391</v>
      </c>
      <c r="T259" s="0" t="s">
        <v>3414</v>
      </c>
      <c r="U259" s="0" t="s">
        <v>3158</v>
      </c>
      <c r="V259" s="0" t="s">
        <v>2927</v>
      </c>
      <c r="W259" s="0" t="s">
        <v>3703</v>
      </c>
      <c r="X259" s="160" t="s">
        <v>1134</v>
      </c>
      <c r="Y259" s="6" t="s">
        <v>1839</v>
      </c>
      <c r="Z259" s="0" t="s">
        <v>3704</v>
      </c>
      <c r="AA259" s="0" t="n"/>
      <c r="AC259" s="0" t="s">
        <v>2937</v>
      </c>
      <c r="AI259" s="0" t="s">
        <v>3224</v>
      </c>
    </row>
    <row r="260">
      <c r="A260" s="4" t="n">
        <v>4256</v>
      </c>
      <c r="B260" s="204" t="s">
        <v>2887</v>
      </c>
      <c r="C260" s="6" t="n"/>
      <c r="D260" s="6" t="s">
        <v>3705</v>
      </c>
      <c r="E260" s="0" t="s">
        <v>3602</v>
      </c>
      <c r="F260" s="0" t="s">
        <v>2920</v>
      </c>
      <c r="G260" s="0" t="s">
        <v>3180</v>
      </c>
      <c r="H260" s="0" t="s">
        <v>3706</v>
      </c>
      <c r="I260" s="0">
        <f>IF(LEFT(RIGHT(H260,4),1)="8",(CONCATENATE("289F0", 168420+BITAND(HEX2DEC(H260), 65535)-32768)),)</f>
        <v/>
      </c>
      <c r="J260" s="79" t="n"/>
      <c r="K260" s="79" t="s">
        <v>3469</v>
      </c>
      <c r="L260" s="60" t="n">
        <v>44424</v>
      </c>
      <c r="M260" s="60" t="n"/>
      <c r="N260" s="0" t="s">
        <v>1443</v>
      </c>
      <c r="O260" s="0" t="s">
        <v>3445</v>
      </c>
      <c r="P260" s="0" t="s">
        <v>3445</v>
      </c>
      <c r="Q260" s="0" t="s">
        <v>1444</v>
      </c>
      <c r="R260" s="6" t="s">
        <v>2923</v>
      </c>
      <c r="S260" s="0" t="s">
        <v>3391</v>
      </c>
      <c r="T260" s="0" t="s">
        <v>3414</v>
      </c>
      <c r="U260" s="0" t="s">
        <v>3639</v>
      </c>
      <c r="V260" s="0" t="s">
        <v>2927</v>
      </c>
      <c r="W260" s="0" t="s">
        <v>3707</v>
      </c>
      <c r="X260" s="160" t="s">
        <v>1135</v>
      </c>
      <c r="Y260" s="6" t="s">
        <v>1795</v>
      </c>
      <c r="Z260" s="0" t="s">
        <v>3708</v>
      </c>
      <c r="AA260" s="0" t="n"/>
      <c r="AC260" s="0" t="s">
        <v>2937</v>
      </c>
      <c r="AF260" s="6" t="s">
        <v>1444</v>
      </c>
      <c r="AG260" s="0" t="s">
        <v>2932</v>
      </c>
      <c r="AH260" s="0" t="s">
        <v>2927</v>
      </c>
      <c r="AI260" s="0" t="s">
        <v>3224</v>
      </c>
    </row>
    <row r="261">
      <c r="A261" s="4" t="n">
        <v>4257</v>
      </c>
      <c r="B261" s="204" t="s">
        <v>2887</v>
      </c>
      <c r="F261" s="0" t="s">
        <v>2920</v>
      </c>
      <c r="G261" s="0" t="s">
        <v>3180</v>
      </c>
      <c r="H261" s="0" t="s">
        <v>3709</v>
      </c>
      <c r="I261" s="0">
        <f>IF(LEFT(RIGHT(H261,4),1)="8",(CONCATENATE("289F0", 168420+BITAND(HEX2DEC(H261), 65535)-32768)),)</f>
        <v/>
      </c>
      <c r="J261" s="79" t="n"/>
      <c r="K261" s="79" t="s">
        <v>3483</v>
      </c>
      <c r="L261" s="60" t="n">
        <v>44424</v>
      </c>
      <c r="M261" s="60" t="n"/>
      <c r="N261" s="0" t="s">
        <v>1443</v>
      </c>
      <c r="O261" s="0" t="s">
        <v>3445</v>
      </c>
      <c r="P261" s="0" t="s">
        <v>3445</v>
      </c>
      <c r="Q261" s="0" t="s">
        <v>1444</v>
      </c>
      <c r="R261" s="6" t="s">
        <v>2923</v>
      </c>
      <c r="S261" s="0" t="s">
        <v>3391</v>
      </c>
      <c r="T261" s="0" t="s">
        <v>3414</v>
      </c>
      <c r="U261" s="0" t="s">
        <v>3158</v>
      </c>
      <c r="V261" s="0" t="s">
        <v>2927</v>
      </c>
      <c r="W261" s="0" t="s">
        <v>3710</v>
      </c>
      <c r="X261" s="160" t="s">
        <v>1136</v>
      </c>
      <c r="Y261" s="6" t="s">
        <v>1789</v>
      </c>
      <c r="Z261" s="0" t="s">
        <v>3711</v>
      </c>
      <c r="AA261" s="0" t="n"/>
      <c r="AC261" s="0" t="s">
        <v>2937</v>
      </c>
      <c r="AE261" s="6" t="s">
        <v>1444</v>
      </c>
      <c r="AF261" s="6" t="s">
        <v>1444</v>
      </c>
      <c r="AG261" s="0" t="s">
        <v>2932</v>
      </c>
      <c r="AH261" s="0" t="s">
        <v>2927</v>
      </c>
      <c r="AI261" s="0" t="s">
        <v>3224</v>
      </c>
    </row>
    <row r="262">
      <c r="A262" s="4" t="n">
        <v>4258</v>
      </c>
      <c r="B262" s="204" t="s">
        <v>2887</v>
      </c>
      <c r="F262" s="0" t="s">
        <v>2920</v>
      </c>
      <c r="G262" s="0" t="s">
        <v>3180</v>
      </c>
      <c r="H262" s="0" t="s">
        <v>3712</v>
      </c>
      <c r="I262" s="0">
        <f>IF(LEFT(RIGHT(H262,4),1)="8",(CONCATENATE("289F0", 168420+BITAND(HEX2DEC(H262), 65535)-32768)),)</f>
        <v/>
      </c>
      <c r="J262" s="79" t="n"/>
      <c r="K262" s="79" t="s">
        <v>3483</v>
      </c>
      <c r="L262" s="60" t="n">
        <v>44424</v>
      </c>
      <c r="M262" s="60" t="n"/>
      <c r="N262" s="0" t="s">
        <v>1443</v>
      </c>
      <c r="O262" s="0" t="s">
        <v>3445</v>
      </c>
      <c r="P262" s="0" t="s">
        <v>3445</v>
      </c>
      <c r="Q262" s="0" t="s">
        <v>1444</v>
      </c>
      <c r="R262" s="6" t="s">
        <v>2923</v>
      </c>
      <c r="S262" s="0" t="s">
        <v>3391</v>
      </c>
      <c r="T262" s="0" t="s">
        <v>3414</v>
      </c>
      <c r="U262" s="0" t="s">
        <v>3158</v>
      </c>
      <c r="V262" s="0" t="s">
        <v>2927</v>
      </c>
      <c r="W262" s="0" t="s">
        <v>3713</v>
      </c>
      <c r="X262" s="160" t="s">
        <v>1137</v>
      </c>
      <c r="Y262" s="6" t="s">
        <v>1793</v>
      </c>
      <c r="Z262" s="0" t="s">
        <v>3714</v>
      </c>
      <c r="AA262" s="0" t="n"/>
      <c r="AC262" s="0" t="s">
        <v>2937</v>
      </c>
      <c r="AE262" s="6" t="s">
        <v>1444</v>
      </c>
      <c r="AF262" s="6" t="s">
        <v>1444</v>
      </c>
      <c r="AG262" s="0" t="s">
        <v>2932</v>
      </c>
      <c r="AH262" s="0" t="s">
        <v>2927</v>
      </c>
      <c r="AI262" s="0" t="s">
        <v>3224</v>
      </c>
    </row>
    <row r="263">
      <c r="A263" s="4" t="n">
        <v>4259</v>
      </c>
      <c r="B263" s="204" t="s">
        <v>2887</v>
      </c>
      <c r="D263" s="0" t="s">
        <v>3451</v>
      </c>
      <c r="F263" s="0" t="s">
        <v>2920</v>
      </c>
      <c r="G263" s="0" t="s">
        <v>3180</v>
      </c>
      <c r="H263" s="0" t="s">
        <v>3715</v>
      </c>
      <c r="I263" s="0">
        <f>IF(LEFT(RIGHT(H263,4),1)="8",(CONCATENATE("289F0", 168420+BITAND(HEX2DEC(H263), 65535)-32768)),)</f>
        <v/>
      </c>
      <c r="J263" s="79" t="n"/>
      <c r="K263" s="79" t="s">
        <v>3452</v>
      </c>
      <c r="L263" s="60" t="n">
        <v>44425</v>
      </c>
      <c r="M263" s="60" t="n"/>
      <c r="N263" s="0" t="s">
        <v>1443</v>
      </c>
      <c r="O263" s="0" t="s">
        <v>3445</v>
      </c>
      <c r="P263" s="0" t="s">
        <v>3445</v>
      </c>
      <c r="Q263" s="0" t="s">
        <v>1444</v>
      </c>
      <c r="R263" s="6" t="s">
        <v>2923</v>
      </c>
      <c r="S263" s="0" t="s">
        <v>3391</v>
      </c>
      <c r="T263" s="0" t="s">
        <v>3414</v>
      </c>
      <c r="U263" s="0" t="s">
        <v>3158</v>
      </c>
      <c r="V263" s="0" t="s">
        <v>2927</v>
      </c>
      <c r="W263" s="0" t="s">
        <v>3716</v>
      </c>
      <c r="X263" s="160" t="s">
        <v>1138</v>
      </c>
      <c r="Y263" s="6" t="s">
        <v>1830</v>
      </c>
      <c r="Z263" s="0" t="s">
        <v>3717</v>
      </c>
      <c r="AA263" s="0" t="n"/>
      <c r="AC263" s="0" t="s">
        <v>2937</v>
      </c>
      <c r="AI263" s="0" t="s">
        <v>3224</v>
      </c>
    </row>
    <row r="264">
      <c r="A264" s="4" t="n">
        <v>4260</v>
      </c>
      <c r="B264" s="204" t="s">
        <v>2887</v>
      </c>
      <c r="F264" s="0" t="s">
        <v>2920</v>
      </c>
      <c r="G264" s="0" t="s">
        <v>3180</v>
      </c>
      <c r="H264" s="0" t="s">
        <v>3718</v>
      </c>
      <c r="I264" s="0">
        <f>IF(LEFT(RIGHT(H264,4),1)="8",(CONCATENATE("289F0", 168420+BITAND(HEX2DEC(H264), 65535)-32768)),)</f>
        <v/>
      </c>
      <c r="J264" s="79" t="n"/>
      <c r="K264" s="79" t="s">
        <v>2934</v>
      </c>
      <c r="L264" s="60" t="n">
        <v>44425</v>
      </c>
      <c r="M264" s="60" t="n"/>
      <c r="N264" s="0" t="s">
        <v>1443</v>
      </c>
      <c r="O264" s="0" t="s">
        <v>3445</v>
      </c>
      <c r="P264" s="0" t="s">
        <v>3445</v>
      </c>
      <c r="Q264" s="0" t="s">
        <v>1444</v>
      </c>
      <c r="R264" s="6" t="s">
        <v>2923</v>
      </c>
      <c r="S264" s="0" t="s">
        <v>3391</v>
      </c>
      <c r="V264" s="0" t="s">
        <v>2927</v>
      </c>
      <c r="W264" s="0" t="s">
        <v>3719</v>
      </c>
      <c r="X264" s="160" t="s">
        <v>1139</v>
      </c>
      <c r="Y264" s="6" t="s">
        <v>1852</v>
      </c>
      <c r="Z264" s="0" t="s">
        <v>3720</v>
      </c>
      <c r="AA264" s="0" t="n"/>
      <c r="AC264" s="0" t="s">
        <v>2937</v>
      </c>
      <c r="AF264" s="6" t="s">
        <v>1444</v>
      </c>
      <c r="AG264" s="0" t="s">
        <v>2932</v>
      </c>
      <c r="AH264" s="0" t="s">
        <v>2927</v>
      </c>
      <c r="AI264" s="0" t="s">
        <v>3224</v>
      </c>
    </row>
    <row r="265">
      <c r="A265" s="4" t="n">
        <v>4261</v>
      </c>
      <c r="B265" s="204" t="s">
        <v>2887</v>
      </c>
      <c r="F265" s="0" t="s">
        <v>3029</v>
      </c>
      <c r="G265" s="0" t="s">
        <v>3180</v>
      </c>
      <c r="H265" s="0" t="s">
        <v>3721</v>
      </c>
      <c r="I265" s="0">
        <f>IF(LEFT(RIGHT(H265,4),1)="8",(CONCATENATE("289F0", 168420+BITAND(HEX2DEC(H265), 65535)-32768)),)</f>
        <v/>
      </c>
      <c r="J265" s="79" t="n"/>
      <c r="K265" s="79" t="s">
        <v>3722</v>
      </c>
      <c r="L265" s="60" t="n">
        <v>44425</v>
      </c>
      <c r="M265" s="60" t="n"/>
      <c r="N265" s="0" t="s">
        <v>1443</v>
      </c>
      <c r="O265" s="0" t="s">
        <v>3445</v>
      </c>
      <c r="P265" s="0" t="s">
        <v>3445</v>
      </c>
      <c r="Q265" s="0" t="s">
        <v>1444</v>
      </c>
      <c r="R265" s="6" t="s">
        <v>2923</v>
      </c>
      <c r="S265" s="0" t="s">
        <v>3391</v>
      </c>
      <c r="V265" s="0" t="s">
        <v>2927</v>
      </c>
      <c r="W265" s="0" t="s">
        <v>3723</v>
      </c>
      <c r="X265" s="160" t="s">
        <v>1140</v>
      </c>
      <c r="Y265" s="6" t="s">
        <v>1844</v>
      </c>
      <c r="Z265" s="0" t="s">
        <v>3724</v>
      </c>
      <c r="AA265" s="0" t="n"/>
      <c r="AC265" s="0" t="s">
        <v>2937</v>
      </c>
      <c r="AE265" s="0" t="s">
        <v>3224</v>
      </c>
      <c r="AF265" s="0" t="s">
        <v>3224</v>
      </c>
      <c r="AG265" s="0" t="s">
        <v>2932</v>
      </c>
      <c r="AH265" s="0" t="s">
        <v>2927</v>
      </c>
      <c r="AI265" s="0" t="s">
        <v>3224</v>
      </c>
    </row>
    <row r="266">
      <c r="A266" s="4" t="n">
        <v>4262</v>
      </c>
      <c r="B266" s="204" t="s">
        <v>2887</v>
      </c>
      <c r="F266" s="0" t="s">
        <v>3029</v>
      </c>
      <c r="G266" s="0" t="s">
        <v>3180</v>
      </c>
      <c r="H266" s="0" t="s">
        <v>3725</v>
      </c>
      <c r="I266" s="0">
        <f>IF(LEFT(RIGHT(H266,4),1)="8",(CONCATENATE("289F0", 168420+BITAND(HEX2DEC(H266), 65535)-32768)),)</f>
        <v/>
      </c>
      <c r="J266" s="79" t="n"/>
      <c r="K266" s="79" t="s">
        <v>3722</v>
      </c>
      <c r="L266" s="60" t="n">
        <v>44425</v>
      </c>
      <c r="M266" s="60" t="n"/>
      <c r="N266" s="0" t="s">
        <v>1443</v>
      </c>
      <c r="O266" s="0" t="s">
        <v>3445</v>
      </c>
      <c r="P266" s="0" t="s">
        <v>3445</v>
      </c>
      <c r="Q266" s="0" t="s">
        <v>1444</v>
      </c>
      <c r="R266" s="6" t="s">
        <v>2923</v>
      </c>
      <c r="S266" s="0" t="s">
        <v>3391</v>
      </c>
      <c r="V266" s="0" t="s">
        <v>2927</v>
      </c>
      <c r="W266" s="0" t="s">
        <v>3726</v>
      </c>
      <c r="X266" s="160" t="s">
        <v>1141</v>
      </c>
      <c r="Y266" s="6" t="s">
        <v>1762</v>
      </c>
      <c r="Z266" s="0" t="s">
        <v>3727</v>
      </c>
      <c r="AA266" s="0" t="n"/>
      <c r="AC266" s="0" t="s">
        <v>2937</v>
      </c>
      <c r="AE266" s="0" t="s">
        <v>3224</v>
      </c>
      <c r="AF266" s="0" t="s">
        <v>3224</v>
      </c>
      <c r="AG266" s="0" t="s">
        <v>2932</v>
      </c>
      <c r="AI266" s="0" t="s">
        <v>3224</v>
      </c>
    </row>
    <row r="267">
      <c r="A267" s="4" t="n">
        <v>4263</v>
      </c>
      <c r="B267" s="204" t="s">
        <v>2887</v>
      </c>
      <c r="F267" s="0" t="s">
        <v>3029</v>
      </c>
      <c r="G267" s="0" t="s">
        <v>3180</v>
      </c>
      <c r="H267" s="0" t="n">
        <v>21318040</v>
      </c>
      <c r="I267" s="0">
        <f>IF(LEFT(RIGHT(H267,4),1)="8",(CONCATENATE("289F0", 168420+BITAND(HEX2DEC(H267), 65535)-32768)),)</f>
        <v/>
      </c>
      <c r="J267" s="79" t="n"/>
      <c r="K267" s="79" t="s">
        <v>3722</v>
      </c>
      <c r="L267" s="60" t="n">
        <v>44425</v>
      </c>
      <c r="M267" s="60" t="n"/>
      <c r="N267" s="0" t="s">
        <v>1443</v>
      </c>
      <c r="O267" s="0" t="s">
        <v>3445</v>
      </c>
      <c r="P267" s="0" t="s">
        <v>3445</v>
      </c>
      <c r="Q267" s="0" t="s">
        <v>1444</v>
      </c>
      <c r="R267" s="6" t="s">
        <v>2923</v>
      </c>
      <c r="S267" s="0" t="s">
        <v>3391</v>
      </c>
      <c r="V267" s="0" t="s">
        <v>2927</v>
      </c>
      <c r="W267" s="0" t="s">
        <v>3728</v>
      </c>
      <c r="X267" s="160" t="s">
        <v>1142</v>
      </c>
      <c r="Y267" s="6" t="s">
        <v>1822</v>
      </c>
      <c r="Z267" s="0" t="s">
        <v>3729</v>
      </c>
      <c r="AA267" s="0" t="n"/>
      <c r="AC267" s="0" t="s">
        <v>2937</v>
      </c>
      <c r="AE267" s="0" t="s">
        <v>3224</v>
      </c>
      <c r="AF267" s="0" t="s">
        <v>3224</v>
      </c>
      <c r="AG267" s="0" t="s">
        <v>2932</v>
      </c>
      <c r="AI267" s="0" t="s">
        <v>3224</v>
      </c>
    </row>
    <row r="268">
      <c r="A268" s="4" t="n">
        <v>4264</v>
      </c>
      <c r="B268" s="204" t="s">
        <v>2887</v>
      </c>
      <c r="F268" s="0" t="s">
        <v>3029</v>
      </c>
      <c r="G268" s="0" t="s">
        <v>3180</v>
      </c>
      <c r="H268" s="0" t="n">
        <v>21318041</v>
      </c>
      <c r="I268" s="0">
        <f>IF(LEFT(RIGHT(H268,4),1)="8",(CONCATENATE("289F0", 168420+BITAND(HEX2DEC(H268), 65535)-32768)),)</f>
        <v/>
      </c>
      <c r="J268" s="79" t="n"/>
      <c r="K268" s="79" t="s">
        <v>3722</v>
      </c>
      <c r="L268" s="60" t="n">
        <v>44426</v>
      </c>
      <c r="M268" s="60" t="n"/>
      <c r="N268" s="0" t="s">
        <v>1443</v>
      </c>
      <c r="O268" s="0" t="s">
        <v>3445</v>
      </c>
      <c r="P268" s="0" t="s">
        <v>3445</v>
      </c>
      <c r="Q268" s="0" t="s">
        <v>1444</v>
      </c>
      <c r="R268" s="6" t="s">
        <v>2923</v>
      </c>
      <c r="S268" s="0" t="s">
        <v>3391</v>
      </c>
      <c r="V268" s="0" t="s">
        <v>2927</v>
      </c>
      <c r="W268" s="0" t="s">
        <v>3730</v>
      </c>
      <c r="X268" s="160" t="s">
        <v>1143</v>
      </c>
      <c r="Y268" s="6" t="s">
        <v>1807</v>
      </c>
      <c r="Z268" s="0" t="s">
        <v>3731</v>
      </c>
      <c r="AA268" s="0" t="n"/>
      <c r="AC268" s="0" t="s">
        <v>2937</v>
      </c>
      <c r="AE268" s="0" t="s">
        <v>3224</v>
      </c>
      <c r="AF268" s="0" t="s">
        <v>3224</v>
      </c>
      <c r="AG268" s="0" t="s">
        <v>2932</v>
      </c>
      <c r="AI268" s="0" t="s">
        <v>3224</v>
      </c>
    </row>
    <row r="269">
      <c r="A269" s="4" t="n">
        <v>4265</v>
      </c>
      <c r="B269" s="204" t="s">
        <v>2887</v>
      </c>
      <c r="D269" s="0" t="s">
        <v>3732</v>
      </c>
      <c r="E269" s="0" t="s">
        <v>3656</v>
      </c>
      <c r="F269" s="0" t="s">
        <v>2920</v>
      </c>
      <c r="G269" s="0" t="s">
        <v>3180</v>
      </c>
      <c r="H269" s="0" t="s">
        <v>3733</v>
      </c>
      <c r="I269" s="0">
        <f>IF(LEFT(RIGHT(H269,4),1)="8",(CONCATENATE("289F0", 168420+BITAND(HEX2DEC(H269), 65535)-32768)),)</f>
        <v/>
      </c>
      <c r="J269" s="79" t="n"/>
      <c r="K269" s="79" t="s">
        <v>3734</v>
      </c>
      <c r="L269" s="60" t="n">
        <v>44426</v>
      </c>
      <c r="M269" s="60" t="n"/>
      <c r="N269" s="0" t="s">
        <v>1443</v>
      </c>
      <c r="O269" s="0" t="s">
        <v>3445</v>
      </c>
      <c r="P269" s="0" t="s">
        <v>3445</v>
      </c>
      <c r="Q269" s="0" t="s">
        <v>1444</v>
      </c>
      <c r="R269" s="6" t="s">
        <v>2923</v>
      </c>
      <c r="S269" s="0" t="s">
        <v>3391</v>
      </c>
      <c r="T269" s="0" t="s">
        <v>3470</v>
      </c>
      <c r="U269" s="0" t="s">
        <v>3471</v>
      </c>
      <c r="V269" s="0" t="s">
        <v>2927</v>
      </c>
      <c r="W269" s="0" t="s">
        <v>3735</v>
      </c>
      <c r="X269" s="160" t="s">
        <v>1144</v>
      </c>
      <c r="Y269" s="6" t="s">
        <v>1797</v>
      </c>
      <c r="Z269" s="0" t="s">
        <v>3736</v>
      </c>
      <c r="AA269" s="0" t="n"/>
      <c r="AC269" s="0" t="s">
        <v>2937</v>
      </c>
      <c r="AF269" s="0" t="s">
        <v>3224</v>
      </c>
      <c r="AG269" s="0" t="s">
        <v>2932</v>
      </c>
      <c r="AI269" s="0" t="s">
        <v>3224</v>
      </c>
    </row>
    <row r="270">
      <c r="A270" s="4" t="n">
        <v>4266</v>
      </c>
      <c r="B270" s="204" t="s">
        <v>2887</v>
      </c>
      <c r="D270" s="0" t="s">
        <v>3732</v>
      </c>
      <c r="E270" s="0" t="s">
        <v>3656</v>
      </c>
      <c r="F270" s="0" t="s">
        <v>2920</v>
      </c>
      <c r="G270" s="0" t="s">
        <v>3180</v>
      </c>
      <c r="H270" s="0" t="s">
        <v>3737</v>
      </c>
      <c r="I270" s="0">
        <f>IF(LEFT(RIGHT(H270,4),1)="8",(CONCATENATE("289F0", 168420+BITAND(HEX2DEC(H270), 65535)-32768)),)</f>
        <v/>
      </c>
      <c r="J270" s="79" t="n"/>
      <c r="K270" s="79" t="s">
        <v>3734</v>
      </c>
      <c r="L270" s="60" t="n">
        <v>44426</v>
      </c>
      <c r="M270" s="60" t="n"/>
      <c r="N270" s="0" t="s">
        <v>1443</v>
      </c>
      <c r="O270" s="0" t="s">
        <v>3445</v>
      </c>
      <c r="P270" s="0" t="s">
        <v>3445</v>
      </c>
      <c r="Q270" s="0" t="s">
        <v>1444</v>
      </c>
      <c r="R270" s="6" t="s">
        <v>2923</v>
      </c>
      <c r="S270" s="0" t="s">
        <v>3391</v>
      </c>
      <c r="T270" s="0" t="s">
        <v>3470</v>
      </c>
      <c r="U270" s="0" t="s">
        <v>3471</v>
      </c>
      <c r="V270" s="0" t="s">
        <v>2927</v>
      </c>
      <c r="W270" s="0" t="s">
        <v>3738</v>
      </c>
      <c r="X270" s="160" t="s">
        <v>1145</v>
      </c>
      <c r="Y270" s="6" t="s">
        <v>1820</v>
      </c>
      <c r="Z270" s="0" t="s">
        <v>3739</v>
      </c>
      <c r="AA270" s="0" t="n"/>
      <c r="AC270" s="0" t="s">
        <v>2937</v>
      </c>
      <c r="AF270" s="0" t="s">
        <v>3224</v>
      </c>
      <c r="AG270" s="0" t="s">
        <v>2932</v>
      </c>
      <c r="AI270" s="0" t="s">
        <v>3224</v>
      </c>
    </row>
    <row r="271">
      <c r="A271" s="4" t="n">
        <v>4267</v>
      </c>
      <c r="B271" s="204" t="s">
        <v>2887</v>
      </c>
      <c r="F271" s="0" t="s">
        <v>3029</v>
      </c>
      <c r="G271" s="0" t="s">
        <v>3180</v>
      </c>
      <c r="H271" s="0" t="n">
        <v>21318042</v>
      </c>
      <c r="I271" s="0">
        <f>IF(LEFT(RIGHT(H271,4),1)="8",(CONCATENATE("289F0", 168420+BITAND(HEX2DEC(H271), 65535)-32768)),)</f>
        <v/>
      </c>
      <c r="J271" s="79" t="n"/>
      <c r="K271" s="79" t="s">
        <v>3722</v>
      </c>
      <c r="L271" s="60" t="n">
        <v>44426</v>
      </c>
      <c r="M271" s="60" t="n"/>
      <c r="N271" s="0" t="s">
        <v>1443</v>
      </c>
      <c r="O271" s="0" t="s">
        <v>3445</v>
      </c>
      <c r="P271" s="0" t="s">
        <v>3445</v>
      </c>
      <c r="Q271" s="0" t="s">
        <v>1444</v>
      </c>
      <c r="R271" s="6" t="s">
        <v>2923</v>
      </c>
      <c r="S271" s="0" t="s">
        <v>3391</v>
      </c>
      <c r="V271" s="0" t="s">
        <v>2927</v>
      </c>
      <c r="W271" s="0" t="s">
        <v>3740</v>
      </c>
      <c r="X271" s="160" t="s">
        <v>1146</v>
      </c>
      <c r="Y271" s="6" t="s">
        <v>1803</v>
      </c>
      <c r="Z271" s="0" t="s">
        <v>3741</v>
      </c>
      <c r="AA271" s="0" t="n"/>
      <c r="AC271" s="0" t="s">
        <v>2937</v>
      </c>
      <c r="AF271" s="0" t="s">
        <v>3224</v>
      </c>
      <c r="AG271" s="0" t="s">
        <v>2932</v>
      </c>
      <c r="AI271" s="0" t="s">
        <v>3224</v>
      </c>
    </row>
    <row r="272">
      <c r="A272" s="4" t="n">
        <v>4268</v>
      </c>
      <c r="B272" s="204" t="s">
        <v>2887</v>
      </c>
      <c r="F272" s="0" t="s">
        <v>3029</v>
      </c>
      <c r="G272" s="0" t="s">
        <v>3180</v>
      </c>
      <c r="H272" s="0" t="n">
        <v>21318043</v>
      </c>
      <c r="I272" s="0">
        <f>IF(LEFT(RIGHT(H272,4),1)="8",(CONCATENATE("289F0", 168420+BITAND(HEX2DEC(H272), 65535)-32768)),)</f>
        <v/>
      </c>
      <c r="J272" s="79" t="n"/>
      <c r="K272" s="79" t="s">
        <v>3722</v>
      </c>
      <c r="L272" s="60" t="n">
        <v>44426</v>
      </c>
      <c r="M272" s="60" t="n"/>
      <c r="N272" s="0" t="s">
        <v>1443</v>
      </c>
      <c r="O272" s="0" t="s">
        <v>3445</v>
      </c>
      <c r="P272" s="0" t="s">
        <v>3445</v>
      </c>
      <c r="Q272" s="0" t="s">
        <v>1444</v>
      </c>
      <c r="R272" s="6" t="s">
        <v>2923</v>
      </c>
      <c r="S272" s="0" t="s">
        <v>3391</v>
      </c>
      <c r="V272" s="0" t="s">
        <v>2927</v>
      </c>
      <c r="W272" s="0" t="s">
        <v>3742</v>
      </c>
      <c r="X272" s="160" t="s">
        <v>1147</v>
      </c>
      <c r="Y272" s="6" t="s">
        <v>1821</v>
      </c>
      <c r="Z272" s="0" t="s">
        <v>3743</v>
      </c>
      <c r="AA272" s="0" t="n"/>
      <c r="AC272" s="0" t="s">
        <v>2937</v>
      </c>
      <c r="AF272" s="0" t="s">
        <v>3224</v>
      </c>
      <c r="AG272" s="0" t="s">
        <v>2932</v>
      </c>
      <c r="AI272" s="0" t="s">
        <v>3224</v>
      </c>
    </row>
    <row r="273">
      <c r="A273" s="4" t="n">
        <v>4269</v>
      </c>
      <c r="B273" s="204" t="s">
        <v>2887</v>
      </c>
      <c r="E273" s="0" t="s">
        <v>3656</v>
      </c>
      <c r="F273" s="0" t="s">
        <v>2920</v>
      </c>
      <c r="G273" s="0" t="s">
        <v>3180</v>
      </c>
      <c r="H273" s="0" t="s">
        <v>3744</v>
      </c>
      <c r="I273" s="0">
        <f>IF(LEFT(RIGHT(H273,4),1)="8",(CONCATENATE("289F0", 168420+BITAND(HEX2DEC(H273), 65535)-32768)),)</f>
        <v/>
      </c>
      <c r="J273" s="79" t="n"/>
      <c r="K273" s="79" t="s">
        <v>3745</v>
      </c>
      <c r="L273" s="60" t="n">
        <v>44427</v>
      </c>
      <c r="M273" s="60" t="n"/>
      <c r="N273" s="0" t="s">
        <v>1443</v>
      </c>
      <c r="O273" s="0" t="s">
        <v>3445</v>
      </c>
      <c r="P273" s="0" t="s">
        <v>3445</v>
      </c>
      <c r="Q273" s="0" t="s">
        <v>1444</v>
      </c>
      <c r="R273" s="6" t="s">
        <v>2923</v>
      </c>
      <c r="S273" s="0" t="s">
        <v>3391</v>
      </c>
      <c r="T273" s="0" t="s">
        <v>3414</v>
      </c>
      <c r="U273" s="0" t="s">
        <v>3158</v>
      </c>
      <c r="V273" s="0" t="s">
        <v>2927</v>
      </c>
      <c r="W273" s="0" t="s">
        <v>3746</v>
      </c>
      <c r="X273" s="160" t="s">
        <v>1148</v>
      </c>
      <c r="Y273" s="6" t="s">
        <v>1804</v>
      </c>
      <c r="Z273" s="0" t="s">
        <v>3747</v>
      </c>
      <c r="AA273" s="0" t="n"/>
      <c r="AC273" s="0" t="s">
        <v>2937</v>
      </c>
      <c r="AF273" s="0" t="s">
        <v>3224</v>
      </c>
      <c r="AG273" s="0" t="s">
        <v>2932</v>
      </c>
      <c r="AI273" s="0" t="s">
        <v>3224</v>
      </c>
    </row>
    <row r="274">
      <c r="A274" s="4" t="n">
        <v>4270</v>
      </c>
      <c r="B274" s="204" t="s">
        <v>2887</v>
      </c>
      <c r="E274" s="0" t="s">
        <v>3179</v>
      </c>
      <c r="F274" s="0" t="s">
        <v>3029</v>
      </c>
      <c r="G274" s="0" t="s">
        <v>3180</v>
      </c>
      <c r="H274" s="0" t="n">
        <v>21318044</v>
      </c>
      <c r="I274" s="0">
        <f>IF(LEFT(RIGHT(H274,4),1)="8",(CONCATENATE("289F0", 168420+BITAND(HEX2DEC(H274), 65535)-32768)),)</f>
        <v/>
      </c>
      <c r="J274" s="79" t="n"/>
      <c r="K274" s="79" t="s">
        <v>3748</v>
      </c>
      <c r="L274" s="60" t="n">
        <v>44427</v>
      </c>
      <c r="M274" s="60" t="n"/>
      <c r="N274" s="0" t="s">
        <v>1443</v>
      </c>
      <c r="O274" s="0" t="s">
        <v>3445</v>
      </c>
      <c r="P274" s="0" t="s">
        <v>3445</v>
      </c>
      <c r="Q274" s="0" t="s">
        <v>1444</v>
      </c>
      <c r="R274" s="6" t="s">
        <v>2923</v>
      </c>
      <c r="S274" s="0" t="s">
        <v>3391</v>
      </c>
      <c r="V274" s="0" t="s">
        <v>2927</v>
      </c>
      <c r="W274" s="0" t="s">
        <v>3749</v>
      </c>
      <c r="X274" s="160" t="s">
        <v>1149</v>
      </c>
      <c r="Y274" s="6" t="s">
        <v>1819</v>
      </c>
      <c r="Z274" s="0" t="s">
        <v>3750</v>
      </c>
      <c r="AA274" s="0" t="n"/>
      <c r="AC274" s="0" t="s">
        <v>2937</v>
      </c>
      <c r="AF274" s="0" t="s">
        <v>3224</v>
      </c>
      <c r="AG274" s="0" t="s">
        <v>2932</v>
      </c>
      <c r="AI274" s="0" t="s">
        <v>3224</v>
      </c>
    </row>
    <row r="275">
      <c r="A275" s="4" t="n">
        <v>4271</v>
      </c>
      <c r="B275" s="204" t="s">
        <v>2887</v>
      </c>
      <c r="D275" s="0" t="s">
        <v>3732</v>
      </c>
      <c r="E275" s="0" t="s">
        <v>3656</v>
      </c>
      <c r="F275" s="0" t="s">
        <v>2920</v>
      </c>
      <c r="G275" s="0" t="s">
        <v>3180</v>
      </c>
      <c r="H275" s="0" t="s">
        <v>3751</v>
      </c>
      <c r="I275" s="0">
        <f>IF(LEFT(RIGHT(H275,4),1)="8",(CONCATENATE("289F0", 168420+BITAND(HEX2DEC(H275), 65535)-32768)),)</f>
        <v/>
      </c>
      <c r="J275" s="79" t="n"/>
      <c r="K275" s="79" t="s">
        <v>3734</v>
      </c>
      <c r="L275" s="60" t="n">
        <v>44427</v>
      </c>
      <c r="M275" s="60" t="n"/>
      <c r="N275" s="0" t="s">
        <v>1443</v>
      </c>
      <c r="O275" s="0" t="s">
        <v>3445</v>
      </c>
      <c r="P275" s="0" t="s">
        <v>3445</v>
      </c>
      <c r="Q275" s="0" t="s">
        <v>1444</v>
      </c>
      <c r="R275" s="6" t="s">
        <v>2923</v>
      </c>
      <c r="S275" s="0" t="s">
        <v>3391</v>
      </c>
      <c r="T275" s="0" t="s">
        <v>3470</v>
      </c>
      <c r="U275" s="0" t="s">
        <v>3471</v>
      </c>
      <c r="V275" s="0" t="s">
        <v>2927</v>
      </c>
      <c r="W275" s="0" t="s">
        <v>3752</v>
      </c>
      <c r="X275" s="160" t="s">
        <v>1150</v>
      </c>
      <c r="Y275" s="6" t="s">
        <v>1817</v>
      </c>
      <c r="Z275" s="0" t="s">
        <v>3753</v>
      </c>
      <c r="AA275" s="0" t="n"/>
      <c r="AC275" s="0" t="s">
        <v>2937</v>
      </c>
      <c r="AF275" s="0" t="s">
        <v>3224</v>
      </c>
      <c r="AG275" s="0" t="s">
        <v>2932</v>
      </c>
      <c r="AI275" s="0" t="s">
        <v>3224</v>
      </c>
    </row>
    <row r="276">
      <c r="A276" s="4" t="n">
        <v>4272</v>
      </c>
      <c r="B276" s="204" t="s">
        <v>2887</v>
      </c>
      <c r="F276" s="0" t="s">
        <v>2920</v>
      </c>
      <c r="G276" s="0" t="s">
        <v>3180</v>
      </c>
      <c r="H276" s="0" t="s">
        <v>3754</v>
      </c>
      <c r="I276" s="0">
        <f>IF(LEFT(RIGHT(H276,4),1)="8",(CONCATENATE("289F0", 168420+BITAND(HEX2DEC(H276), 65535)-32768)),)</f>
        <v/>
      </c>
      <c r="J276" s="79" t="n"/>
      <c r="K276" s="79" t="s">
        <v>2934</v>
      </c>
      <c r="L276" s="60" t="n">
        <v>44427</v>
      </c>
      <c r="M276" s="60" t="n"/>
      <c r="N276" s="0" t="s">
        <v>1443</v>
      </c>
      <c r="O276" s="0" t="s">
        <v>3445</v>
      </c>
      <c r="P276" s="0" t="s">
        <v>3445</v>
      </c>
      <c r="Q276" s="0" t="s">
        <v>1444</v>
      </c>
      <c r="R276" s="6" t="s">
        <v>2923</v>
      </c>
      <c r="S276" s="0" t="s">
        <v>3391</v>
      </c>
      <c r="V276" s="0" t="s">
        <v>2927</v>
      </c>
      <c r="W276" s="0" t="s">
        <v>3755</v>
      </c>
      <c r="X276" s="160" t="s">
        <v>1151</v>
      </c>
      <c r="Y276" s="6" t="s">
        <v>1848</v>
      </c>
      <c r="Z276" s="0" t="s">
        <v>3756</v>
      </c>
      <c r="AA276" s="0" t="n"/>
      <c r="AC276" s="0" t="s">
        <v>2937</v>
      </c>
      <c r="AG276" s="0" t="s">
        <v>2932</v>
      </c>
      <c r="AI276" s="0" t="s">
        <v>3224</v>
      </c>
    </row>
    <row r="277">
      <c r="A277" s="4" t="n">
        <v>4273</v>
      </c>
      <c r="B277" s="204" t="s">
        <v>2887</v>
      </c>
      <c r="E277" s="0" t="s">
        <v>3602</v>
      </c>
      <c r="F277" s="0" t="s">
        <v>2920</v>
      </c>
      <c r="G277" s="0" t="s">
        <v>3180</v>
      </c>
      <c r="H277" s="0" t="s">
        <v>3757</v>
      </c>
      <c r="I277" s="0">
        <f>IF(LEFT(RIGHT(H277,4),1)="8",(CONCATENATE("289F0", 168420+BITAND(HEX2DEC(H277), 65535)-32768)),)</f>
        <v/>
      </c>
      <c r="J277" s="79" t="n"/>
      <c r="K277" s="79" t="s">
        <v>3469</v>
      </c>
      <c r="L277" s="60" t="n">
        <v>44427</v>
      </c>
      <c r="M277" s="60" t="n"/>
      <c r="N277" s="0" t="s">
        <v>1443</v>
      </c>
      <c r="O277" s="0" t="s">
        <v>3445</v>
      </c>
      <c r="P277" s="0" t="s">
        <v>3445</v>
      </c>
      <c r="Q277" s="0" t="s">
        <v>1444</v>
      </c>
      <c r="R277" s="6" t="s">
        <v>2923</v>
      </c>
      <c r="S277" s="0" t="s">
        <v>3391</v>
      </c>
      <c r="T277" s="0" t="s">
        <v>3414</v>
      </c>
      <c r="U277" s="0" t="s">
        <v>3639</v>
      </c>
      <c r="V277" s="0" t="s">
        <v>2927</v>
      </c>
      <c r="W277" s="0" t="s">
        <v>3758</v>
      </c>
      <c r="X277" s="160" t="s">
        <v>1152</v>
      </c>
      <c r="Y277" s="6" t="s">
        <v>1847</v>
      </c>
      <c r="Z277" s="0" t="s">
        <v>3759</v>
      </c>
      <c r="AA277" s="0" t="n"/>
      <c r="AC277" s="0" t="s">
        <v>2937</v>
      </c>
      <c r="AF277" s="0" t="s">
        <v>3224</v>
      </c>
      <c r="AG277" s="0" t="s">
        <v>2932</v>
      </c>
      <c r="AH277" s="0" t="s">
        <v>2927</v>
      </c>
      <c r="AI277" s="0" t="s">
        <v>3224</v>
      </c>
    </row>
    <row r="278">
      <c r="A278" s="4" t="n">
        <v>4274</v>
      </c>
      <c r="B278" s="204" t="s">
        <v>2887</v>
      </c>
      <c r="E278" s="0" t="s">
        <v>3602</v>
      </c>
      <c r="F278" s="0" t="s">
        <v>2920</v>
      </c>
      <c r="G278" s="0" t="s">
        <v>3180</v>
      </c>
      <c r="H278" s="0" t="s">
        <v>3760</v>
      </c>
      <c r="I278" s="0">
        <f>IF(LEFT(RIGHT(H278,4),1)="8",(CONCATENATE("289F0", 168420+BITAND(HEX2DEC(H278), 65535)-32768)),)</f>
        <v/>
      </c>
      <c r="J278" s="79" t="n"/>
      <c r="K278" s="79" t="s">
        <v>3469</v>
      </c>
      <c r="L278" s="60" t="n">
        <v>44428</v>
      </c>
      <c r="M278" s="60" t="n"/>
      <c r="N278" s="0" t="s">
        <v>1443</v>
      </c>
      <c r="O278" s="0" t="s">
        <v>3445</v>
      </c>
      <c r="P278" s="0" t="s">
        <v>3445</v>
      </c>
      <c r="Q278" s="0" t="s">
        <v>1444</v>
      </c>
      <c r="R278" s="6" t="s">
        <v>2923</v>
      </c>
      <c r="S278" s="0" t="s">
        <v>3391</v>
      </c>
      <c r="T278" s="0" t="s">
        <v>3414</v>
      </c>
      <c r="U278" s="0" t="s">
        <v>3639</v>
      </c>
      <c r="V278" s="0" t="s">
        <v>2927</v>
      </c>
      <c r="W278" s="0" t="s">
        <v>3761</v>
      </c>
      <c r="X278" s="160" t="s">
        <v>1153</v>
      </c>
      <c r="Y278" s="6" t="s">
        <v>1773</v>
      </c>
      <c r="Z278" s="0" t="s">
        <v>3762</v>
      </c>
      <c r="AA278" s="0" t="n"/>
      <c r="AC278" s="0" t="s">
        <v>2937</v>
      </c>
      <c r="AF278" s="0" t="s">
        <v>3224</v>
      </c>
      <c r="AG278" s="0" t="s">
        <v>2932</v>
      </c>
      <c r="AH278" s="0" t="s">
        <v>2927</v>
      </c>
      <c r="AI278" s="0" t="s">
        <v>3224</v>
      </c>
    </row>
    <row r="279">
      <c r="A279" s="0" t="n">
        <v>4275</v>
      </c>
      <c r="B279" s="204" t="n"/>
      <c r="E279" s="0" t="s">
        <v>3763</v>
      </c>
      <c r="F279" s="0" t="s">
        <v>2920</v>
      </c>
      <c r="G279" s="0" t="s">
        <v>3180</v>
      </c>
      <c r="H279" s="0" t="s">
        <v>3764</v>
      </c>
      <c r="I279" s="0">
        <f>IF(LEFT(RIGHT(H279,4),1)="8",(CONCATENATE("289F0", 168420+BITAND(HEX2DEC(H279), 65535)-32768)),)</f>
        <v/>
      </c>
      <c r="J279" s="79" t="n"/>
      <c r="K279" s="79" t="n"/>
      <c r="L279" s="60" t="n">
        <v>44428</v>
      </c>
      <c r="M279" s="60" t="n"/>
      <c r="N279" s="0" t="s">
        <v>1443</v>
      </c>
      <c r="O279" s="0" t="s">
        <v>3445</v>
      </c>
      <c r="P279" s="0" t="s">
        <v>3445</v>
      </c>
      <c r="Q279" s="0" t="s">
        <v>1444</v>
      </c>
      <c r="S279" s="0" t="s">
        <v>3156</v>
      </c>
      <c r="W279" s="0" t="s">
        <v>3765</v>
      </c>
      <c r="X279" s="160" t="s">
        <v>1154</v>
      </c>
      <c r="Y279" s="6" t="s">
        <v>1799</v>
      </c>
      <c r="Z279" s="0" t="s">
        <v>3766</v>
      </c>
      <c r="AA279" s="0" t="n"/>
      <c r="AC279" s="0" t="s">
        <v>2937</v>
      </c>
      <c r="AE279" s="0" t="s">
        <v>3767</v>
      </c>
      <c r="AF279" s="0" t="s">
        <v>3224</v>
      </c>
      <c r="AG279" s="0" t="s">
        <v>2932</v>
      </c>
      <c r="AI279" s="0" t="s">
        <v>3224</v>
      </c>
    </row>
    <row r="280">
      <c r="A280" s="4" t="n">
        <v>4276</v>
      </c>
      <c r="B280" s="204" t="s">
        <v>2887</v>
      </c>
      <c r="D280" s="0" t="n"/>
      <c r="F280" s="0" t="s">
        <v>2920</v>
      </c>
      <c r="G280" s="0" t="s">
        <v>3180</v>
      </c>
      <c r="H280" s="0" t="s">
        <v>3768</v>
      </c>
      <c r="I280" s="0">
        <f>IF(LEFT(RIGHT(H280,4),1)="8",(CONCATENATE("289F0", 168420+BITAND(HEX2DEC(H280), 65535)-32768)),)</f>
        <v/>
      </c>
      <c r="J280" s="79" t="n"/>
      <c r="K280" s="79" t="s">
        <v>2934</v>
      </c>
      <c r="L280" s="60" t="n">
        <v>44428</v>
      </c>
      <c r="M280" s="60" t="n"/>
      <c r="N280" s="0" t="s">
        <v>1443</v>
      </c>
      <c r="O280" s="0" t="s">
        <v>3445</v>
      </c>
      <c r="P280" s="0" t="s">
        <v>3445</v>
      </c>
      <c r="Q280" s="0" t="s">
        <v>1444</v>
      </c>
      <c r="R280" s="6" t="s">
        <v>2923</v>
      </c>
      <c r="S280" s="0" t="s">
        <v>3391</v>
      </c>
      <c r="V280" s="0" t="s">
        <v>2927</v>
      </c>
      <c r="W280" s="0" t="s">
        <v>3769</v>
      </c>
      <c r="X280" s="160" t="s">
        <v>1155</v>
      </c>
      <c r="Y280" s="6" t="s">
        <v>1798</v>
      </c>
      <c r="Z280" s="0">
        <f>INDEX('Controller Log'!$A$2:$A$703,MATCH($A280,'Controller Log'!$B$2:$B$703,0))</f>
        <v/>
      </c>
      <c r="AA280" s="0" t="n"/>
      <c r="AC280" s="0" t="s">
        <v>2937</v>
      </c>
      <c r="AF280" s="0" t="s">
        <v>3224</v>
      </c>
      <c r="AG280" s="0" t="s">
        <v>2932</v>
      </c>
      <c r="AH280" s="0" t="s">
        <v>2927</v>
      </c>
      <c r="AI280" s="0" t="s">
        <v>3224</v>
      </c>
    </row>
    <row r="281">
      <c r="A281" s="4" t="n">
        <v>4277</v>
      </c>
      <c r="B281" s="204" t="s">
        <v>2887</v>
      </c>
      <c r="D281" s="0" t="s">
        <v>3770</v>
      </c>
      <c r="F281" s="0" t="s">
        <v>2920</v>
      </c>
      <c r="G281" s="0" t="s">
        <v>3180</v>
      </c>
      <c r="H281" s="0" t="s">
        <v>3771</v>
      </c>
      <c r="I281" s="0">
        <f>IF(LEFT(RIGHT(H281,4),1)="8",(CONCATENATE("289F0", 168420+BITAND(HEX2DEC(H281), 65535)-32768)),)</f>
        <v/>
      </c>
      <c r="J281" s="79" t="n"/>
      <c r="K281" s="79" t="s">
        <v>2934</v>
      </c>
      <c r="L281" s="60" t="n">
        <v>44428</v>
      </c>
      <c r="M281" s="60" t="n"/>
      <c r="N281" s="0" t="s">
        <v>1443</v>
      </c>
      <c r="O281" s="0" t="s">
        <v>3445</v>
      </c>
      <c r="P281" s="0" t="s">
        <v>3445</v>
      </c>
      <c r="Q281" s="0" t="s">
        <v>1444</v>
      </c>
      <c r="R281" s="0" t="s">
        <v>2927</v>
      </c>
      <c r="S281" s="0" t="s">
        <v>3391</v>
      </c>
      <c r="V281" s="0" t="s">
        <v>2927</v>
      </c>
      <c r="W281" s="0" t="s">
        <v>3772</v>
      </c>
      <c r="X281" s="160" t="s">
        <v>1156</v>
      </c>
      <c r="Y281" s="6" t="s">
        <v>1794</v>
      </c>
      <c r="Z281" s="0" t="s">
        <v>3773</v>
      </c>
      <c r="AA281" s="0" t="n"/>
      <c r="AC281" s="0" t="s">
        <v>2937</v>
      </c>
      <c r="AF281" s="0" t="s">
        <v>3224</v>
      </c>
      <c r="AG281" s="0" t="s">
        <v>2932</v>
      </c>
      <c r="AH281" s="0" t="s">
        <v>2927</v>
      </c>
      <c r="AI281" s="0" t="s">
        <v>3224</v>
      </c>
    </row>
    <row r="282">
      <c r="A282" s="4" t="n">
        <v>4278</v>
      </c>
      <c r="B282" s="204" t="s">
        <v>2887</v>
      </c>
      <c r="E282" s="0" t="n"/>
      <c r="F282" s="0" t="s">
        <v>2920</v>
      </c>
      <c r="G282" s="0" t="s">
        <v>3180</v>
      </c>
      <c r="H282" s="0" t="s">
        <v>3774</v>
      </c>
      <c r="I282" s="0">
        <f>IF(LEFT(RIGHT(H282,4),1)="8",(CONCATENATE("289F0", 168420+BITAND(HEX2DEC(H282), 65535)-32768)),)</f>
        <v/>
      </c>
      <c r="J282" s="79" t="n"/>
      <c r="K282" s="79" t="s">
        <v>3550</v>
      </c>
      <c r="L282" s="60" t="n">
        <v>44428</v>
      </c>
      <c r="M282" s="60" t="n"/>
      <c r="N282" s="0" t="s">
        <v>1443</v>
      </c>
      <c r="O282" s="0" t="s">
        <v>3445</v>
      </c>
      <c r="P282" s="0" t="s">
        <v>3445</v>
      </c>
      <c r="Q282" s="0" t="s">
        <v>1444</v>
      </c>
      <c r="R282" s="0" t="s">
        <v>2927</v>
      </c>
      <c r="S282" s="0" t="s">
        <v>3391</v>
      </c>
      <c r="T282" s="0" t="s">
        <v>3414</v>
      </c>
      <c r="U282" s="0" t="s">
        <v>3158</v>
      </c>
      <c r="V282" s="0" t="s">
        <v>2927</v>
      </c>
      <c r="W282" s="0" t="s">
        <v>3775</v>
      </c>
      <c r="X282" s="160" t="s">
        <v>1157</v>
      </c>
      <c r="Y282" s="6" t="s">
        <v>1805</v>
      </c>
      <c r="Z282" s="0" t="s">
        <v>3776</v>
      </c>
      <c r="AA282" s="0" t="n"/>
      <c r="AC282" s="0" t="s">
        <v>2937</v>
      </c>
      <c r="AF282" s="0" t="s">
        <v>3224</v>
      </c>
      <c r="AG282" s="0" t="s">
        <v>2932</v>
      </c>
      <c r="AH282" s="0" t="s">
        <v>2927</v>
      </c>
      <c r="AI282" s="0" t="s">
        <v>3224</v>
      </c>
    </row>
    <row r="283">
      <c r="A283" s="3" t="n">
        <v>4279</v>
      </c>
      <c r="B283" s="204" t="s">
        <v>2886</v>
      </c>
      <c r="D283" s="0" t="s">
        <v>3777</v>
      </c>
      <c r="E283" s="0" t="s">
        <v>3778</v>
      </c>
      <c r="G283" s="0" t="s">
        <v>3180</v>
      </c>
      <c r="H283" s="0" t="s">
        <v>3779</v>
      </c>
      <c r="I283" s="0">
        <f>IF(LEFT(RIGHT(H283,4),1)="8",(CONCATENATE("289F0", 168420+BITAND(HEX2DEC(H283), 65535)-32768)),)</f>
        <v/>
      </c>
      <c r="J283" s="79" t="n"/>
      <c r="K283" s="79" t="n"/>
      <c r="L283" s="60" t="n">
        <v>44431</v>
      </c>
      <c r="M283" s="60" t="n"/>
      <c r="N283" s="0" t="s">
        <v>1443</v>
      </c>
      <c r="O283" s="0" t="s">
        <v>3445</v>
      </c>
      <c r="P283" s="0" t="s">
        <v>3445</v>
      </c>
      <c r="Q283" s="0" t="s">
        <v>1444</v>
      </c>
      <c r="R283" s="0" t="s">
        <v>2927</v>
      </c>
      <c r="S283" s="0" t="s">
        <v>3391</v>
      </c>
      <c r="V283" s="0" t="s">
        <v>2927</v>
      </c>
      <c r="W283" s="0" t="s">
        <v>3780</v>
      </c>
      <c r="X283" s="160" t="s">
        <v>1158</v>
      </c>
      <c r="Y283" s="6" t="n"/>
      <c r="Z283" s="0" t="n"/>
      <c r="AA283" s="0" t="n"/>
      <c r="AC283" s="0" t="s">
        <v>2937</v>
      </c>
      <c r="AG283" s="0" t="s">
        <v>2932</v>
      </c>
      <c r="AH283" s="0" t="s">
        <v>2927</v>
      </c>
      <c r="AI283" s="0" t="s">
        <v>3224</v>
      </c>
    </row>
    <row r="284">
      <c r="A284" s="0" t="n">
        <v>4280</v>
      </c>
      <c r="B284" s="204" t="n"/>
      <c r="E284" s="0" t="s">
        <v>3763</v>
      </c>
      <c r="F284" s="0" t="s">
        <v>2920</v>
      </c>
      <c r="G284" s="0" t="s">
        <v>3180</v>
      </c>
      <c r="H284" s="0" t="s">
        <v>3781</v>
      </c>
      <c r="I284" s="0">
        <f>IF(LEFT(RIGHT(H284,4),1)="8",(CONCATENATE("289F0", 168420+BITAND(HEX2DEC(H284), 65535)-32768)),)</f>
        <v/>
      </c>
      <c r="J284" s="79" t="n"/>
      <c r="K284" s="79" t="n"/>
      <c r="L284" s="60" t="n">
        <v>44431</v>
      </c>
      <c r="M284" s="60" t="n"/>
      <c r="N284" s="0" t="s">
        <v>1443</v>
      </c>
      <c r="O284" s="0" t="s">
        <v>3445</v>
      </c>
      <c r="P284" s="0" t="s">
        <v>3445</v>
      </c>
      <c r="S284" s="0" t="s">
        <v>3391</v>
      </c>
      <c r="V284" s="0" t="s">
        <v>2927</v>
      </c>
      <c r="W284" s="0" t="s">
        <v>3782</v>
      </c>
      <c r="X284" s="160" t="s">
        <v>1159</v>
      </c>
      <c r="Y284" s="6" t="s">
        <v>1826</v>
      </c>
      <c r="Z284" s="0" t="s">
        <v>3783</v>
      </c>
      <c r="AA284" s="0" t="n"/>
      <c r="AC284" s="0" t="s">
        <v>2937</v>
      </c>
      <c r="AE284" s="0" t="s">
        <v>3767</v>
      </c>
      <c r="AF284" s="0" t="s">
        <v>3224</v>
      </c>
      <c r="AG284" s="0" t="s">
        <v>2932</v>
      </c>
      <c r="AH284" s="0" t="s">
        <v>2927</v>
      </c>
      <c r="AI284" s="0" t="s">
        <v>3224</v>
      </c>
    </row>
    <row r="285">
      <c r="A285" s="4" t="n">
        <v>4281</v>
      </c>
      <c r="B285" s="204" t="s">
        <v>2887</v>
      </c>
      <c r="F285" s="0" t="s">
        <v>2920</v>
      </c>
      <c r="G285" s="0" t="s">
        <v>3180</v>
      </c>
      <c r="H285" s="0" t="s">
        <v>3784</v>
      </c>
      <c r="I285" s="0">
        <f>IF(LEFT(RIGHT(H285,4),1)="8",(CONCATENATE("289F0", 168420+BITAND(HEX2DEC(H285), 65535)-32768)),)</f>
        <v/>
      </c>
      <c r="J285" s="79" t="n"/>
      <c r="K285" s="79" t="s">
        <v>2934</v>
      </c>
      <c r="L285" s="60" t="n">
        <v>44431</v>
      </c>
      <c r="M285" s="60" t="n"/>
      <c r="N285" s="0" t="s">
        <v>1443</v>
      </c>
      <c r="O285" s="0" t="s">
        <v>3445</v>
      </c>
      <c r="P285" s="0" t="s">
        <v>3445</v>
      </c>
      <c r="Q285" s="0" t="s">
        <v>1444</v>
      </c>
      <c r="R285" s="0" t="s">
        <v>2927</v>
      </c>
      <c r="S285" s="0" t="s">
        <v>3391</v>
      </c>
      <c r="V285" s="0" t="s">
        <v>2927</v>
      </c>
      <c r="W285" s="0" t="s">
        <v>3785</v>
      </c>
      <c r="X285" s="160" t="s">
        <v>1160</v>
      </c>
      <c r="Y285" s="6" t="s">
        <v>1833</v>
      </c>
      <c r="Z285" s="0" t="s">
        <v>3786</v>
      </c>
      <c r="AA285" s="0" t="n"/>
      <c r="AC285" s="0" t="s">
        <v>2937</v>
      </c>
      <c r="AG285" s="0" t="s">
        <v>2932</v>
      </c>
      <c r="AH285" s="0" t="s">
        <v>2927</v>
      </c>
      <c r="AI285" s="0" t="s">
        <v>3224</v>
      </c>
    </row>
    <row r="286">
      <c r="A286" s="4" t="n">
        <v>4282</v>
      </c>
      <c r="B286" s="204" t="s">
        <v>2887</v>
      </c>
      <c r="F286" s="0" t="s">
        <v>2920</v>
      </c>
      <c r="G286" s="0" t="s">
        <v>3180</v>
      </c>
      <c r="H286" s="0" t="s">
        <v>3787</v>
      </c>
      <c r="I286" s="0">
        <f>IF(LEFT(RIGHT(H286,4),1)="8",(CONCATENATE("289F0", 168420+BITAND(HEX2DEC(H286), 65535)-32768)),)</f>
        <v/>
      </c>
      <c r="J286" s="79" t="n"/>
      <c r="K286" s="79" t="s">
        <v>2934</v>
      </c>
      <c r="L286" s="60" t="n">
        <v>44431</v>
      </c>
      <c r="M286" s="60" t="n"/>
      <c r="N286" s="0" t="s">
        <v>1443</v>
      </c>
      <c r="O286" s="0" t="s">
        <v>3445</v>
      </c>
      <c r="P286" s="0" t="s">
        <v>3445</v>
      </c>
      <c r="Q286" s="0" t="s">
        <v>1444</v>
      </c>
      <c r="R286" s="0" t="s">
        <v>2927</v>
      </c>
      <c r="S286" s="0" t="s">
        <v>3391</v>
      </c>
      <c r="V286" s="0" t="s">
        <v>2927</v>
      </c>
      <c r="W286" s="0" t="s">
        <v>3788</v>
      </c>
      <c r="X286" s="160" t="s">
        <v>1161</v>
      </c>
      <c r="Y286" s="6" t="s">
        <v>1825</v>
      </c>
      <c r="Z286" s="0" t="s">
        <v>3789</v>
      </c>
      <c r="AA286" s="0" t="n"/>
      <c r="AC286" s="0" t="s">
        <v>2937</v>
      </c>
      <c r="AG286" s="0" t="s">
        <v>2932</v>
      </c>
      <c r="AH286" s="0" t="s">
        <v>2927</v>
      </c>
      <c r="AI286" s="0" t="s">
        <v>3224</v>
      </c>
    </row>
    <row r="287">
      <c r="A287" s="4" t="n">
        <v>4283</v>
      </c>
      <c r="B287" s="204" t="s">
        <v>2887</v>
      </c>
      <c r="F287" s="0" t="s">
        <v>2920</v>
      </c>
      <c r="G287" s="0" t="s">
        <v>3180</v>
      </c>
      <c r="H287" s="0" t="s">
        <v>3790</v>
      </c>
      <c r="I287" s="0">
        <f>IF(LEFT(RIGHT(H287,4),1)="8",(CONCATENATE("289F0", 168420+BITAND(HEX2DEC(H287), 65535)-32768)),)</f>
        <v/>
      </c>
      <c r="J287" s="79" t="n"/>
      <c r="K287" s="79" t="s">
        <v>2934</v>
      </c>
      <c r="L287" s="60" t="n">
        <v>44431</v>
      </c>
      <c r="M287" s="60" t="n"/>
      <c r="N287" s="0" t="s">
        <v>1443</v>
      </c>
      <c r="O287" s="0" t="s">
        <v>3445</v>
      </c>
      <c r="P287" s="0" t="s">
        <v>3445</v>
      </c>
      <c r="Q287" s="0" t="s">
        <v>1444</v>
      </c>
      <c r="R287" s="0" t="s">
        <v>2927</v>
      </c>
      <c r="S287" s="0" t="s">
        <v>3391</v>
      </c>
      <c r="V287" s="0" t="s">
        <v>2927</v>
      </c>
      <c r="W287" s="0" t="s">
        <v>3791</v>
      </c>
      <c r="X287" s="160" t="s">
        <v>1162</v>
      </c>
      <c r="Y287" s="6" t="s">
        <v>1818</v>
      </c>
      <c r="Z287" s="0" t="s">
        <v>3792</v>
      </c>
      <c r="AA287" s="0" t="n"/>
      <c r="AC287" s="0" t="s">
        <v>2937</v>
      </c>
      <c r="AF287" s="0" t="s">
        <v>3224</v>
      </c>
      <c r="AG287" s="0" t="s">
        <v>2932</v>
      </c>
      <c r="AH287" s="0" t="s">
        <v>2927</v>
      </c>
      <c r="AI287" s="0" t="s">
        <v>3224</v>
      </c>
    </row>
    <row r="288">
      <c r="A288" s="4" t="n">
        <v>4284</v>
      </c>
      <c r="B288" s="204" t="s">
        <v>2887</v>
      </c>
      <c r="F288" s="0" t="s">
        <v>2920</v>
      </c>
      <c r="G288" s="0" t="s">
        <v>3180</v>
      </c>
      <c r="H288" s="0" t="s">
        <v>3793</v>
      </c>
      <c r="I288" s="0">
        <f>IF(LEFT(RIGHT(H288,4),1)="8",(CONCATENATE("289F0", 168420+BITAND(HEX2DEC(H288), 65535)-32768)),)</f>
        <v/>
      </c>
      <c r="J288" s="79" t="n"/>
      <c r="K288" s="79" t="s">
        <v>3550</v>
      </c>
      <c r="L288" s="60" t="n">
        <v>44432</v>
      </c>
      <c r="M288" s="60" t="n"/>
      <c r="N288" s="0" t="s">
        <v>1443</v>
      </c>
      <c r="O288" s="0" t="s">
        <v>3445</v>
      </c>
      <c r="P288" s="0" t="s">
        <v>3445</v>
      </c>
      <c r="Q288" s="0" t="s">
        <v>1444</v>
      </c>
      <c r="R288" s="0" t="s">
        <v>2927</v>
      </c>
      <c r="S288" s="0" t="s">
        <v>3391</v>
      </c>
      <c r="T288" s="0" t="s">
        <v>3414</v>
      </c>
      <c r="U288" s="0" t="s">
        <v>3158</v>
      </c>
      <c r="V288" s="0" t="s">
        <v>2927</v>
      </c>
      <c r="W288" s="0" t="s">
        <v>3794</v>
      </c>
      <c r="X288" s="160" t="s">
        <v>1163</v>
      </c>
      <c r="Y288" s="6" t="s">
        <v>1783</v>
      </c>
      <c r="Z288" s="0" t="s">
        <v>3795</v>
      </c>
      <c r="AA288" s="0" t="n"/>
      <c r="AC288" s="0" t="s">
        <v>2937</v>
      </c>
      <c r="AF288" s="0" t="s">
        <v>3224</v>
      </c>
      <c r="AG288" s="0" t="s">
        <v>2932</v>
      </c>
      <c r="AH288" s="0" t="s">
        <v>2927</v>
      </c>
      <c r="AI288" s="0" t="s">
        <v>3224</v>
      </c>
    </row>
    <row r="289">
      <c r="A289" s="4" t="n">
        <v>4285</v>
      </c>
      <c r="B289" s="204" t="s">
        <v>2887</v>
      </c>
      <c r="F289" s="0" t="s">
        <v>2920</v>
      </c>
      <c r="G289" s="0" t="s">
        <v>3180</v>
      </c>
      <c r="H289" s="0" t="s">
        <v>3796</v>
      </c>
      <c r="I289" s="0">
        <f>IF(LEFT(RIGHT(H289,4),1)="8",(CONCATENATE("289F0", 168420+BITAND(HEX2DEC(H289), 65535)-32768)),)</f>
        <v/>
      </c>
      <c r="J289" s="79" t="n"/>
      <c r="K289" s="79" t="s">
        <v>3550</v>
      </c>
      <c r="L289" s="60" t="n">
        <v>44432</v>
      </c>
      <c r="M289" s="60" t="n"/>
      <c r="N289" s="0" t="s">
        <v>1443</v>
      </c>
      <c r="O289" s="0" t="s">
        <v>3445</v>
      </c>
      <c r="P289" s="0" t="s">
        <v>3445</v>
      </c>
      <c r="Q289" s="0" t="s">
        <v>1444</v>
      </c>
      <c r="R289" s="0" t="s">
        <v>2927</v>
      </c>
      <c r="S289" s="0" t="s">
        <v>3391</v>
      </c>
      <c r="T289" s="0" t="s">
        <v>3414</v>
      </c>
      <c r="U289" s="0" t="s">
        <v>3158</v>
      </c>
      <c r="V289" s="0" t="s">
        <v>2927</v>
      </c>
      <c r="W289" s="0" t="s">
        <v>3797</v>
      </c>
      <c r="X289" s="160" t="s">
        <v>1164</v>
      </c>
      <c r="Y289" s="6" t="s">
        <v>1836</v>
      </c>
      <c r="Z289" s="0" t="s">
        <v>3798</v>
      </c>
      <c r="AA289" s="0" t="n"/>
      <c r="AC289" s="0" t="s">
        <v>2937</v>
      </c>
      <c r="AF289" s="0" t="s">
        <v>3224</v>
      </c>
      <c r="AG289" s="0" t="s">
        <v>2932</v>
      </c>
      <c r="AH289" s="0" t="s">
        <v>2927</v>
      </c>
      <c r="AI289" s="0" t="s">
        <v>3224</v>
      </c>
    </row>
    <row r="290">
      <c r="A290" s="4" t="n">
        <v>4286</v>
      </c>
      <c r="B290" s="204" t="s">
        <v>2887</v>
      </c>
      <c r="F290" s="0" t="s">
        <v>2920</v>
      </c>
      <c r="G290" s="0" t="s">
        <v>3180</v>
      </c>
      <c r="H290" s="0" t="s">
        <v>3799</v>
      </c>
      <c r="I290" s="0">
        <f>IF(LEFT(RIGHT(H290,4),1)="8",(CONCATENATE("289F0", 168420+BITAND(HEX2DEC(H290), 65535)-32768)),)</f>
        <v/>
      </c>
      <c r="J290" s="79" t="n"/>
      <c r="K290" s="79" t="s">
        <v>3550</v>
      </c>
      <c r="L290" s="60" t="n">
        <v>44432</v>
      </c>
      <c r="M290" s="60" t="n"/>
      <c r="N290" s="0" t="s">
        <v>1443</v>
      </c>
      <c r="O290" s="0" t="s">
        <v>3445</v>
      </c>
      <c r="P290" s="0" t="s">
        <v>3445</v>
      </c>
      <c r="Q290" s="0" t="s">
        <v>1444</v>
      </c>
      <c r="R290" s="0" t="s">
        <v>2927</v>
      </c>
      <c r="S290" s="0" t="s">
        <v>3391</v>
      </c>
      <c r="T290" s="0" t="s">
        <v>3414</v>
      </c>
      <c r="U290" s="0" t="s">
        <v>3158</v>
      </c>
      <c r="V290" s="0" t="s">
        <v>2927</v>
      </c>
      <c r="W290" s="0" t="s">
        <v>3800</v>
      </c>
      <c r="X290" s="160" t="s">
        <v>1165</v>
      </c>
      <c r="Y290" s="6" t="s">
        <v>1837</v>
      </c>
      <c r="Z290" s="0" t="s">
        <v>3801</v>
      </c>
      <c r="AA290" s="0" t="n"/>
      <c r="AC290" s="0" t="s">
        <v>2937</v>
      </c>
      <c r="AF290" s="0" t="s">
        <v>3224</v>
      </c>
      <c r="AG290" s="0" t="s">
        <v>2932</v>
      </c>
      <c r="AH290" s="0" t="s">
        <v>2927</v>
      </c>
      <c r="AI290" s="0" t="s">
        <v>3224</v>
      </c>
    </row>
    <row r="291">
      <c r="A291" s="4" t="n">
        <v>4287</v>
      </c>
      <c r="B291" s="204" t="s">
        <v>2887</v>
      </c>
      <c r="F291" s="0" t="s">
        <v>2920</v>
      </c>
      <c r="G291" s="0" t="s">
        <v>3180</v>
      </c>
      <c r="H291" s="0" t="s">
        <v>3802</v>
      </c>
      <c r="I291" s="0">
        <f>IF(LEFT(RIGHT(H291,4),1)="8",(CONCATENATE("289F0", 168420+BITAND(HEX2DEC(H291), 65535)-32768)),)</f>
        <v/>
      </c>
      <c r="J291" s="79" t="n"/>
      <c r="K291" s="79" t="s">
        <v>3550</v>
      </c>
      <c r="L291" s="60" t="n">
        <v>44432</v>
      </c>
      <c r="M291" s="60" t="n"/>
      <c r="N291" s="0" t="s">
        <v>1443</v>
      </c>
      <c r="O291" s="0" t="s">
        <v>3445</v>
      </c>
      <c r="P291" s="0" t="s">
        <v>3445</v>
      </c>
      <c r="Q291" s="0" t="s">
        <v>1444</v>
      </c>
      <c r="R291" s="0" t="s">
        <v>2927</v>
      </c>
      <c r="S291" s="0" t="s">
        <v>3391</v>
      </c>
      <c r="T291" s="0" t="s">
        <v>3414</v>
      </c>
      <c r="U291" s="0" t="s">
        <v>3158</v>
      </c>
      <c r="V291" s="0" t="s">
        <v>2927</v>
      </c>
      <c r="W291" s="0" t="s">
        <v>3803</v>
      </c>
      <c r="X291" s="160" t="s">
        <v>1166</v>
      </c>
      <c r="Y291" s="6" t="s">
        <v>1880</v>
      </c>
      <c r="Z291" s="0" t="s">
        <v>3804</v>
      </c>
      <c r="AA291" s="0" t="n"/>
      <c r="AC291" s="0" t="s">
        <v>2937</v>
      </c>
      <c r="AF291" s="0" t="s">
        <v>3224</v>
      </c>
      <c r="AG291" s="0" t="s">
        <v>2932</v>
      </c>
      <c r="AH291" s="0" t="s">
        <v>2927</v>
      </c>
      <c r="AI291" s="0" t="s">
        <v>3224</v>
      </c>
    </row>
    <row r="292">
      <c r="A292" s="4" t="n">
        <v>4288</v>
      </c>
      <c r="B292" s="204" t="s">
        <v>2887</v>
      </c>
      <c r="F292" s="0" t="s">
        <v>2920</v>
      </c>
      <c r="G292" s="0" t="s">
        <v>3180</v>
      </c>
      <c r="H292" s="0" t="s">
        <v>3805</v>
      </c>
      <c r="I292" s="0">
        <f>IF(LEFT(RIGHT(H292,4),1)="8",(CONCATENATE("289F0", 168420+BITAND(HEX2DEC(H292), 65535)-32768)),)</f>
        <v/>
      </c>
      <c r="J292" s="79" t="n"/>
      <c r="K292" s="79" t="s">
        <v>3550</v>
      </c>
      <c r="L292" s="60" t="n">
        <v>44432</v>
      </c>
      <c r="M292" s="60" t="n"/>
      <c r="N292" s="0" t="s">
        <v>1443</v>
      </c>
      <c r="O292" s="0" t="s">
        <v>3445</v>
      </c>
      <c r="P292" s="0" t="s">
        <v>3445</v>
      </c>
      <c r="Q292" s="0" t="s">
        <v>1444</v>
      </c>
      <c r="R292" s="0" t="s">
        <v>2927</v>
      </c>
      <c r="S292" s="0" t="s">
        <v>3391</v>
      </c>
      <c r="T292" s="0" t="s">
        <v>3414</v>
      </c>
      <c r="U292" s="0" t="s">
        <v>3158</v>
      </c>
      <c r="V292" s="0" t="s">
        <v>2927</v>
      </c>
      <c r="W292" s="0" t="s">
        <v>3806</v>
      </c>
      <c r="X292" s="160" t="s">
        <v>1167</v>
      </c>
      <c r="Y292" s="6" t="s">
        <v>1866</v>
      </c>
      <c r="Z292" s="0" t="s">
        <v>3807</v>
      </c>
      <c r="AA292" s="0" t="n"/>
      <c r="AC292" s="0" t="s">
        <v>2937</v>
      </c>
      <c r="AF292" s="0" t="s">
        <v>3224</v>
      </c>
      <c r="AG292" s="0" t="s">
        <v>2932</v>
      </c>
      <c r="AH292" s="0" t="s">
        <v>2927</v>
      </c>
      <c r="AI292" s="0" t="s">
        <v>3224</v>
      </c>
    </row>
    <row r="293">
      <c r="A293" s="4" t="n">
        <v>4289</v>
      </c>
      <c r="B293" s="204" t="s">
        <v>2887</v>
      </c>
      <c r="F293" s="0" t="s">
        <v>2920</v>
      </c>
      <c r="G293" s="0" t="s">
        <v>3180</v>
      </c>
      <c r="H293" s="0" t="s">
        <v>3808</v>
      </c>
      <c r="I293" s="0">
        <f>IF(LEFT(RIGHT(H293,4),1)="8",(CONCATENATE("289F0", 168420+BITAND(HEX2DEC(H293), 65535)-32768)),)</f>
        <v/>
      </c>
      <c r="J293" s="79" t="n"/>
      <c r="K293" s="79" t="s">
        <v>3550</v>
      </c>
      <c r="L293" s="60" t="n">
        <v>44433</v>
      </c>
      <c r="M293" s="60" t="n"/>
      <c r="N293" s="0" t="s">
        <v>1443</v>
      </c>
      <c r="O293" s="0" t="s">
        <v>3445</v>
      </c>
      <c r="P293" s="0" t="s">
        <v>3445</v>
      </c>
      <c r="Q293" s="0" t="s">
        <v>1444</v>
      </c>
      <c r="R293" s="0" t="s">
        <v>2927</v>
      </c>
      <c r="S293" s="0" t="s">
        <v>3391</v>
      </c>
      <c r="T293" s="0" t="s">
        <v>3414</v>
      </c>
      <c r="U293" s="0" t="s">
        <v>3158</v>
      </c>
      <c r="V293" s="0" t="s">
        <v>2927</v>
      </c>
      <c r="W293" s="0" t="s">
        <v>3809</v>
      </c>
      <c r="X293" s="160" t="s">
        <v>1168</v>
      </c>
      <c r="Y293" s="6" t="s">
        <v>1828</v>
      </c>
      <c r="Z293" s="0" t="s">
        <v>3810</v>
      </c>
      <c r="AA293" s="0" t="n"/>
      <c r="AC293" s="0" t="s">
        <v>2937</v>
      </c>
      <c r="AF293" s="0" t="s">
        <v>3224</v>
      </c>
      <c r="AG293" s="0" t="s">
        <v>2932</v>
      </c>
      <c r="AH293" s="0" t="s">
        <v>2927</v>
      </c>
      <c r="AI293" s="0" t="s">
        <v>3224</v>
      </c>
    </row>
    <row r="294">
      <c r="A294" s="4" t="n">
        <v>4290</v>
      </c>
      <c r="B294" s="204" t="s">
        <v>2887</v>
      </c>
      <c r="F294" s="0" t="s">
        <v>2920</v>
      </c>
      <c r="G294" s="0" t="s">
        <v>3180</v>
      </c>
      <c r="H294" s="0" t="s">
        <v>3811</v>
      </c>
      <c r="I294" s="0">
        <f>IF(LEFT(RIGHT(H294,4),1)="8",(CONCATENATE("289F0", 168420+BITAND(HEX2DEC(H294), 65535)-32768)),)</f>
        <v/>
      </c>
      <c r="J294" s="79" t="n"/>
      <c r="K294" s="79" t="s">
        <v>3550</v>
      </c>
      <c r="L294" s="60" t="n">
        <v>44433</v>
      </c>
      <c r="M294" s="60" t="n"/>
      <c r="N294" s="0" t="s">
        <v>1443</v>
      </c>
      <c r="O294" s="0" t="s">
        <v>3445</v>
      </c>
      <c r="P294" s="0" t="s">
        <v>3445</v>
      </c>
      <c r="Q294" s="0" t="s">
        <v>1444</v>
      </c>
      <c r="R294" s="0" t="s">
        <v>2927</v>
      </c>
      <c r="S294" s="0" t="s">
        <v>3391</v>
      </c>
      <c r="T294" s="0" t="s">
        <v>3414</v>
      </c>
      <c r="U294" s="0" t="s">
        <v>3158</v>
      </c>
      <c r="V294" s="0" t="s">
        <v>2927</v>
      </c>
      <c r="W294" s="0" t="s">
        <v>3630</v>
      </c>
      <c r="X294" s="160" t="s">
        <v>1169</v>
      </c>
      <c r="Y294" s="6" t="s">
        <v>1862</v>
      </c>
      <c r="Z294" s="0" t="s">
        <v>3812</v>
      </c>
      <c r="AA294" s="0" t="n"/>
      <c r="AC294" s="0" t="s">
        <v>2937</v>
      </c>
      <c r="AF294" s="0" t="s">
        <v>3224</v>
      </c>
      <c r="AG294" s="0" t="s">
        <v>2932</v>
      </c>
      <c r="AH294" s="0" t="s">
        <v>2927</v>
      </c>
      <c r="AI294" s="0" t="s">
        <v>3224</v>
      </c>
    </row>
    <row r="295">
      <c r="A295" s="4" t="n">
        <v>4291</v>
      </c>
      <c r="B295" s="204" t="s">
        <v>2887</v>
      </c>
      <c r="F295" s="0" t="s">
        <v>2920</v>
      </c>
      <c r="G295" s="0" t="s">
        <v>3180</v>
      </c>
      <c r="H295" s="0" t="s">
        <v>3813</v>
      </c>
      <c r="I295" s="0">
        <f>IF(LEFT(RIGHT(H295,4),1)="8",(CONCATENATE("289F0", 168420+BITAND(HEX2DEC(H295), 65535)-32768)),)</f>
        <v/>
      </c>
      <c r="J295" s="79" t="n"/>
      <c r="K295" s="79" t="s">
        <v>3550</v>
      </c>
      <c r="L295" s="60" t="n">
        <v>44446</v>
      </c>
      <c r="M295" s="60" t="n"/>
      <c r="N295" s="0" t="s">
        <v>1443</v>
      </c>
      <c r="O295" s="0" t="s">
        <v>3445</v>
      </c>
      <c r="P295" s="0" t="s">
        <v>3445</v>
      </c>
      <c r="Q295" s="0" t="s">
        <v>1444</v>
      </c>
      <c r="R295" s="0" t="s">
        <v>2927</v>
      </c>
      <c r="S295" s="0" t="s">
        <v>3391</v>
      </c>
      <c r="T295" s="0" t="s">
        <v>3414</v>
      </c>
      <c r="U295" s="0" t="s">
        <v>3158</v>
      </c>
      <c r="V295" s="0" t="s">
        <v>2927</v>
      </c>
      <c r="W295" s="0" t="s">
        <v>3814</v>
      </c>
      <c r="X295" s="160" t="s">
        <v>1170</v>
      </c>
      <c r="Y295" s="6" t="s">
        <v>1913</v>
      </c>
      <c r="Z295" s="0" t="s">
        <v>3815</v>
      </c>
      <c r="AA295" s="0" t="n"/>
      <c r="AC295" s="106" t="s">
        <v>3816</v>
      </c>
      <c r="AF295" s="0" t="s">
        <v>3224</v>
      </c>
      <c r="AG295" s="0" t="s">
        <v>2932</v>
      </c>
      <c r="AH295" s="0" t="s">
        <v>2927</v>
      </c>
      <c r="AI295" s="106" t="s">
        <v>3816</v>
      </c>
    </row>
    <row r="296">
      <c r="A296" s="4" t="n">
        <v>4292</v>
      </c>
      <c r="B296" s="204" t="s">
        <v>2887</v>
      </c>
      <c r="F296" s="0" t="s">
        <v>2920</v>
      </c>
      <c r="G296" s="0" t="s">
        <v>3180</v>
      </c>
      <c r="H296" s="79" t="s">
        <v>3817</v>
      </c>
      <c r="I296" s="0">
        <f>IF(LEFT(RIGHT(H296,4),1)="8",(CONCATENATE("289F0", 168420+BITAND(HEX2DEC(H296), 65535)-32768)),)</f>
        <v/>
      </c>
      <c r="J296" s="79" t="n"/>
      <c r="K296" s="79" t="s">
        <v>3550</v>
      </c>
      <c r="L296" s="60" t="n">
        <v>44446</v>
      </c>
      <c r="M296" s="60" t="n"/>
      <c r="N296" s="0" t="s">
        <v>1443</v>
      </c>
      <c r="O296" s="0" t="s">
        <v>3445</v>
      </c>
      <c r="P296" s="0" t="s">
        <v>3445</v>
      </c>
      <c r="Q296" s="0" t="s">
        <v>1444</v>
      </c>
      <c r="R296" s="0" t="s">
        <v>2927</v>
      </c>
      <c r="S296" s="0" t="s">
        <v>3391</v>
      </c>
      <c r="T296" s="0" t="s">
        <v>3414</v>
      </c>
      <c r="U296" s="0" t="s">
        <v>3158</v>
      </c>
      <c r="V296" s="0" t="s">
        <v>2927</v>
      </c>
      <c r="W296" s="0" t="s">
        <v>3818</v>
      </c>
      <c r="X296" s="160" t="s">
        <v>1171</v>
      </c>
      <c r="Y296" s="6" t="s">
        <v>1903</v>
      </c>
      <c r="Z296" s="0" t="s">
        <v>3819</v>
      </c>
      <c r="AA296" s="0" t="n"/>
      <c r="AC296" s="0" t="n"/>
      <c r="AF296" s="0" t="s">
        <v>3224</v>
      </c>
      <c r="AG296" s="0" t="s">
        <v>2932</v>
      </c>
      <c r="AH296" s="0" t="s">
        <v>2927</v>
      </c>
    </row>
    <row r="297">
      <c r="A297" s="4" t="n">
        <v>4293</v>
      </c>
      <c r="B297" s="204" t="s">
        <v>2887</v>
      </c>
      <c r="F297" s="0" t="s">
        <v>2920</v>
      </c>
      <c r="G297" s="0" t="s">
        <v>3180</v>
      </c>
      <c r="H297" s="79" t="s">
        <v>3820</v>
      </c>
      <c r="I297" s="0">
        <f>IF(LEFT(RIGHT(H297,4),1)="8",(CONCATENATE("289F0", 168420+BITAND(HEX2DEC(H297), 65535)-32768)),)</f>
        <v/>
      </c>
      <c r="J297" s="79" t="n"/>
      <c r="K297" s="79" t="s">
        <v>3550</v>
      </c>
      <c r="L297" s="60" t="n">
        <v>44446</v>
      </c>
      <c r="M297" s="60" t="n"/>
      <c r="N297" s="0" t="s">
        <v>1443</v>
      </c>
      <c r="O297" s="0" t="s">
        <v>3445</v>
      </c>
      <c r="P297" s="0" t="s">
        <v>3445</v>
      </c>
      <c r="Q297" s="0" t="s">
        <v>1444</v>
      </c>
      <c r="R297" s="0" t="s">
        <v>2927</v>
      </c>
      <c r="S297" s="0" t="s">
        <v>3391</v>
      </c>
      <c r="T297" s="0" t="s">
        <v>3414</v>
      </c>
      <c r="U297" s="0" t="s">
        <v>3158</v>
      </c>
      <c r="V297" s="0" t="s">
        <v>2927</v>
      </c>
      <c r="W297" s="0" t="s">
        <v>3821</v>
      </c>
      <c r="X297" s="160" t="s">
        <v>1172</v>
      </c>
      <c r="Y297" s="6" t="s">
        <v>1918</v>
      </c>
      <c r="Z297" s="0" t="s">
        <v>3822</v>
      </c>
      <c r="AA297" s="0" t="n"/>
      <c r="AC297" s="0" t="n"/>
      <c r="AF297" s="0" t="s">
        <v>3224</v>
      </c>
      <c r="AG297" s="0" t="s">
        <v>2932</v>
      </c>
      <c r="AH297" s="0" t="s">
        <v>2927</v>
      </c>
    </row>
    <row r="298">
      <c r="A298" s="4" t="n">
        <v>4294</v>
      </c>
      <c r="B298" s="204" t="s">
        <v>2887</v>
      </c>
      <c r="F298" s="0" t="s">
        <v>2920</v>
      </c>
      <c r="G298" s="0" t="s">
        <v>3180</v>
      </c>
      <c r="H298" s="79" t="s">
        <v>3823</v>
      </c>
      <c r="I298" s="0">
        <f>IF(LEFT(RIGHT(H298,4),1)="8",(CONCATENATE("289F0", 168420+BITAND(HEX2DEC(H298), 65535)-32768)),)</f>
        <v/>
      </c>
      <c r="J298" s="79" t="n"/>
      <c r="K298" s="79" t="s">
        <v>3550</v>
      </c>
      <c r="L298" s="60" t="n">
        <v>44446</v>
      </c>
      <c r="M298" s="60" t="n"/>
      <c r="N298" s="0" t="s">
        <v>1443</v>
      </c>
      <c r="O298" s="0" t="s">
        <v>3445</v>
      </c>
      <c r="P298" s="0" t="s">
        <v>3445</v>
      </c>
      <c r="Q298" s="0" t="s">
        <v>1444</v>
      </c>
      <c r="R298" s="0" t="s">
        <v>2927</v>
      </c>
      <c r="S298" s="0" t="s">
        <v>3391</v>
      </c>
      <c r="T298" s="0" t="s">
        <v>3414</v>
      </c>
      <c r="U298" s="0" t="s">
        <v>3158</v>
      </c>
      <c r="V298" s="0" t="s">
        <v>2927</v>
      </c>
      <c r="W298" s="0" t="s">
        <v>3824</v>
      </c>
      <c r="X298" s="160" t="s">
        <v>1173</v>
      </c>
      <c r="Y298" s="6" t="s">
        <v>1874</v>
      </c>
      <c r="Z298" s="0" t="s">
        <v>3825</v>
      </c>
      <c r="AA298" s="0" t="n"/>
      <c r="AC298" s="0" t="n"/>
      <c r="AF298" s="0" t="s">
        <v>3224</v>
      </c>
      <c r="AG298" s="0" t="s">
        <v>2932</v>
      </c>
      <c r="AH298" s="0" t="s">
        <v>2927</v>
      </c>
    </row>
    <row r="299">
      <c r="A299" s="4" t="n">
        <v>4295</v>
      </c>
      <c r="B299" s="204" t="s">
        <v>2887</v>
      </c>
      <c r="F299" s="0" t="s">
        <v>2920</v>
      </c>
      <c r="G299" s="0" t="s">
        <v>3180</v>
      </c>
      <c r="H299" s="79" t="s">
        <v>3826</v>
      </c>
      <c r="I299" s="0">
        <f>IF(LEFT(RIGHT(H299,4),1)="8",(CONCATENATE("289F0", 168420+BITAND(HEX2DEC(H299), 65535)-32768)),)</f>
        <v/>
      </c>
      <c r="J299" s="79" t="n"/>
      <c r="K299" s="79" t="s">
        <v>3550</v>
      </c>
      <c r="L299" s="60" t="n">
        <v>44446</v>
      </c>
      <c r="M299" s="60" t="n"/>
      <c r="N299" s="0" t="s">
        <v>1443</v>
      </c>
      <c r="O299" s="0" t="s">
        <v>3445</v>
      </c>
      <c r="P299" s="0" t="s">
        <v>3445</v>
      </c>
      <c r="Q299" s="0" t="s">
        <v>1444</v>
      </c>
      <c r="R299" s="0" t="s">
        <v>2927</v>
      </c>
      <c r="S299" s="0" t="s">
        <v>3391</v>
      </c>
      <c r="T299" s="0" t="s">
        <v>3414</v>
      </c>
      <c r="U299" s="0" t="s">
        <v>3158</v>
      </c>
      <c r="V299" s="0" t="s">
        <v>2927</v>
      </c>
      <c r="W299" s="0" t="s">
        <v>3827</v>
      </c>
      <c r="X299" s="160" t="s">
        <v>1174</v>
      </c>
      <c r="Y299" s="6" t="s">
        <v>1915</v>
      </c>
      <c r="Z299" s="0" t="s">
        <v>3828</v>
      </c>
      <c r="AA299" s="0" t="n"/>
      <c r="AC299" s="0" t="n"/>
      <c r="AF299" s="0" t="s">
        <v>3224</v>
      </c>
      <c r="AG299" s="0" t="s">
        <v>2932</v>
      </c>
      <c r="AH299" s="0" t="s">
        <v>2927</v>
      </c>
    </row>
    <row r="300">
      <c r="A300" s="4" t="n">
        <v>4296</v>
      </c>
      <c r="B300" s="204" t="s">
        <v>2887</v>
      </c>
      <c r="F300" s="0" t="s">
        <v>2920</v>
      </c>
      <c r="G300" s="0" t="s">
        <v>3180</v>
      </c>
      <c r="H300" s="79" t="s">
        <v>3829</v>
      </c>
      <c r="I300" s="0">
        <f>IF(LEFT(RIGHT(H300,4),1)="8",(CONCATENATE("289F0", 168420+BITAND(HEX2DEC(H300), 65535)-32768)),)</f>
        <v/>
      </c>
      <c r="J300" s="79" t="n"/>
      <c r="K300" s="79" t="s">
        <v>3550</v>
      </c>
      <c r="L300" s="60" t="n">
        <v>44447</v>
      </c>
      <c r="M300" s="60" t="n"/>
      <c r="N300" s="0" t="s">
        <v>1443</v>
      </c>
      <c r="O300" s="0" t="s">
        <v>3445</v>
      </c>
      <c r="P300" s="0" t="s">
        <v>3445</v>
      </c>
      <c r="Q300" s="0" t="s">
        <v>1444</v>
      </c>
      <c r="R300" s="0" t="s">
        <v>2927</v>
      </c>
      <c r="S300" s="0" t="s">
        <v>3391</v>
      </c>
      <c r="T300" s="0" t="s">
        <v>3414</v>
      </c>
      <c r="U300" s="0" t="s">
        <v>3158</v>
      </c>
      <c r="V300" s="0" t="s">
        <v>2927</v>
      </c>
      <c r="W300" s="0" t="s">
        <v>3830</v>
      </c>
      <c r="X300" s="160" t="s">
        <v>3831</v>
      </c>
      <c r="Y300" s="6" t="s">
        <v>1894</v>
      </c>
      <c r="Z300" s="0" t="s">
        <v>3832</v>
      </c>
      <c r="AA300" s="0" t="n"/>
      <c r="AF300" s="0" t="s">
        <v>3224</v>
      </c>
      <c r="AG300" s="0" t="s">
        <v>2932</v>
      </c>
      <c r="AH300" s="0" t="s">
        <v>2927</v>
      </c>
    </row>
    <row r="301">
      <c r="A301" s="0" t="n">
        <v>4297</v>
      </c>
      <c r="B301" s="204" t="n"/>
      <c r="D301" s="0" t="s">
        <v>3833</v>
      </c>
      <c r="E301" s="0" t="s">
        <v>3834</v>
      </c>
      <c r="F301" s="0" t="s">
        <v>2920</v>
      </c>
      <c r="G301" s="0" t="s">
        <v>3180</v>
      </c>
      <c r="H301" s="79" t="s">
        <v>3835</v>
      </c>
      <c r="I301" s="0">
        <f>IF(LEFT(RIGHT(H301,4),1)="8",(CONCATENATE("289F0", 168420+BITAND(HEX2DEC(H301), 65535)-32768)),)</f>
        <v/>
      </c>
      <c r="J301" s="79" t="n"/>
      <c r="K301" s="79" t="s">
        <v>3836</v>
      </c>
      <c r="L301" s="60" t="n">
        <v>44447</v>
      </c>
      <c r="M301" s="60" t="n"/>
      <c r="N301" s="0" t="s">
        <v>1443</v>
      </c>
      <c r="O301" s="0" t="s">
        <v>3445</v>
      </c>
      <c r="P301" s="0" t="s">
        <v>3445</v>
      </c>
      <c r="R301" s="0" t="s">
        <v>2927</v>
      </c>
      <c r="S301" s="0" t="s">
        <v>3391</v>
      </c>
      <c r="T301" s="0" t="s">
        <v>3157</v>
      </c>
      <c r="U301" s="0" t="s">
        <v>3158</v>
      </c>
      <c r="V301" s="0" t="s">
        <v>2927</v>
      </c>
      <c r="W301" s="0" t="s">
        <v>3837</v>
      </c>
      <c r="X301" s="160" t="s">
        <v>3838</v>
      </c>
      <c r="Y301" s="6" t="s">
        <v>1827</v>
      </c>
      <c r="Z301" s="0" t="s">
        <v>3839</v>
      </c>
      <c r="AA301" s="0" t="n"/>
      <c r="AF301" s="0" t="s">
        <v>3224</v>
      </c>
      <c r="AG301" s="0" t="s">
        <v>2932</v>
      </c>
      <c r="AH301" s="0" t="s">
        <v>2927</v>
      </c>
    </row>
    <row r="302">
      <c r="A302" s="0" t="n">
        <v>4298</v>
      </c>
      <c r="B302" s="117" t="s">
        <v>2887</v>
      </c>
      <c r="D302" s="0" t="s">
        <v>3732</v>
      </c>
      <c r="E302" s="0" t="s">
        <v>3834</v>
      </c>
      <c r="F302" s="0" t="s">
        <v>2920</v>
      </c>
      <c r="G302" s="0" t="s">
        <v>3180</v>
      </c>
      <c r="H302" s="79" t="s">
        <v>3840</v>
      </c>
      <c r="I302" s="0">
        <f>IF(LEFT(RIGHT(H302,4),1)="8",(CONCATENATE("289F0", 168420+BITAND(HEX2DEC(H302), 65535)-32768)),)</f>
        <v/>
      </c>
      <c r="J302" s="79" t="n"/>
      <c r="K302" s="79" t="s">
        <v>3734</v>
      </c>
      <c r="L302" s="60" t="n">
        <v>44447</v>
      </c>
      <c r="M302" s="60" t="n"/>
      <c r="N302" s="0" t="s">
        <v>1443</v>
      </c>
      <c r="O302" s="0" t="s">
        <v>3445</v>
      </c>
      <c r="P302" s="0" t="s">
        <v>3445</v>
      </c>
      <c r="R302" s="0" t="s">
        <v>2927</v>
      </c>
      <c r="S302" s="0" t="s">
        <v>3391</v>
      </c>
      <c r="T302" s="0" t="s">
        <v>3470</v>
      </c>
      <c r="U302" s="0" t="s">
        <v>3471</v>
      </c>
      <c r="V302" s="0" t="s">
        <v>2927</v>
      </c>
      <c r="W302" s="0" t="s">
        <v>3841</v>
      </c>
      <c r="X302" s="160" t="s">
        <v>3842</v>
      </c>
      <c r="Y302" s="6" t="s">
        <v>1879</v>
      </c>
      <c r="Z302" s="0" t="s">
        <v>3843</v>
      </c>
      <c r="AA302" s="0" t="n"/>
      <c r="AF302" s="0" t="s">
        <v>3224</v>
      </c>
      <c r="AG302" s="0" t="s">
        <v>2932</v>
      </c>
      <c r="AH302" s="0" t="s">
        <v>2927</v>
      </c>
    </row>
    <row r="303">
      <c r="A303" s="4">
        <f>a302+1</f>
        <v/>
      </c>
      <c r="B303" s="204" t="s">
        <v>2887</v>
      </c>
      <c r="F303" s="0" t="s">
        <v>2920</v>
      </c>
      <c r="G303" s="0" t="s">
        <v>3180</v>
      </c>
      <c r="H303" s="79" t="s">
        <v>3844</v>
      </c>
      <c r="I303" s="0">
        <f>IF(LEFT(RIGHT(H303,4),1)="8",(CONCATENATE("289F0", 168420+BITAND(HEX2DEC(H303), 65535)-32768)),)</f>
        <v/>
      </c>
      <c r="J303" s="79" t="n"/>
      <c r="K303" s="79" t="s">
        <v>3550</v>
      </c>
      <c r="L303" s="60" t="n">
        <v>44447</v>
      </c>
      <c r="M303" s="60" t="n"/>
      <c r="N303" s="0" t="s">
        <v>1443</v>
      </c>
      <c r="O303" s="0" t="s">
        <v>3445</v>
      </c>
      <c r="P303" s="0" t="s">
        <v>3445</v>
      </c>
      <c r="Q303" s="0" t="s">
        <v>1444</v>
      </c>
      <c r="R303" s="0" t="s">
        <v>2927</v>
      </c>
      <c r="S303" s="0" t="s">
        <v>3391</v>
      </c>
      <c r="T303" s="0" t="s">
        <v>3414</v>
      </c>
      <c r="U303" s="0" t="s">
        <v>3158</v>
      </c>
      <c r="V303" s="0" t="s">
        <v>2927</v>
      </c>
      <c r="W303" s="0" t="s">
        <v>3845</v>
      </c>
      <c r="X303" s="160" t="s">
        <v>3846</v>
      </c>
      <c r="Y303" s="6" t="s">
        <v>1875</v>
      </c>
      <c r="Z303" s="0" t="s">
        <v>3847</v>
      </c>
      <c r="AA303" s="0" t="n"/>
      <c r="AF303" s="0" t="s">
        <v>3224</v>
      </c>
      <c r="AG303" s="0" t="s">
        <v>2932</v>
      </c>
      <c r="AH303" s="0" t="s">
        <v>2927</v>
      </c>
    </row>
    <row r="304">
      <c r="A304" s="4">
        <f>A303+1</f>
        <v/>
      </c>
      <c r="B304" s="204" t="s">
        <v>2887</v>
      </c>
      <c r="F304" s="0" t="s">
        <v>2920</v>
      </c>
      <c r="G304" s="0" t="s">
        <v>3180</v>
      </c>
      <c r="H304" s="79" t="s">
        <v>3848</v>
      </c>
      <c r="I304" s="0">
        <f>IF(LEFT(RIGHT(H304,4),1)="8",(CONCATENATE("289F0", 168420+BITAND(HEX2DEC(H304), 65535)-32768)),)</f>
        <v/>
      </c>
      <c r="J304" s="79" t="n"/>
      <c r="K304" s="79" t="s">
        <v>3483</v>
      </c>
      <c r="L304" s="60" t="n">
        <v>44447</v>
      </c>
      <c r="M304" s="60" t="n"/>
      <c r="N304" s="0" t="s">
        <v>1443</v>
      </c>
      <c r="O304" s="0" t="s">
        <v>3445</v>
      </c>
      <c r="P304" s="0" t="s">
        <v>3445</v>
      </c>
      <c r="Q304" s="0" t="s">
        <v>1444</v>
      </c>
      <c r="R304" s="0" t="s">
        <v>2927</v>
      </c>
      <c r="S304" s="0" t="s">
        <v>3391</v>
      </c>
      <c r="T304" s="0" t="s">
        <v>3414</v>
      </c>
      <c r="U304" s="0" t="s">
        <v>3158</v>
      </c>
      <c r="V304" s="0" t="s">
        <v>2927</v>
      </c>
      <c r="W304" s="0" t="s">
        <v>3849</v>
      </c>
      <c r="X304" s="160" t="s">
        <v>3850</v>
      </c>
      <c r="Y304" s="6" t="s">
        <v>1846</v>
      </c>
      <c r="Z304" s="0" t="s">
        <v>3851</v>
      </c>
      <c r="AA304" s="0" t="n"/>
      <c r="AF304" s="0" t="s">
        <v>3224</v>
      </c>
      <c r="AG304" s="0" t="s">
        <v>2932</v>
      </c>
      <c r="AH304" s="0" t="s">
        <v>2927</v>
      </c>
    </row>
    <row r="305">
      <c r="A305" s="4" t="n">
        <v>4301</v>
      </c>
      <c r="B305" s="204" t="s">
        <v>2887</v>
      </c>
      <c r="F305" s="0" t="s">
        <v>2920</v>
      </c>
      <c r="G305" s="0" t="s">
        <v>3180</v>
      </c>
      <c r="H305" s="79" t="s">
        <v>3852</v>
      </c>
      <c r="I305" s="0">
        <f>IF(LEFT(RIGHT(H305,4),1)="8",(CONCATENATE("289F0", 168420+BITAND(HEX2DEC(H305), 65535)-32768)),)</f>
        <v/>
      </c>
      <c r="J305" s="79" t="n"/>
      <c r="K305" s="79" t="s">
        <v>2934</v>
      </c>
      <c r="L305" s="60" t="n">
        <v>44449</v>
      </c>
      <c r="M305" s="60" t="n"/>
      <c r="N305" s="0" t="s">
        <v>1443</v>
      </c>
      <c r="O305" s="0" t="s">
        <v>3445</v>
      </c>
      <c r="P305" s="0" t="s">
        <v>3445</v>
      </c>
      <c r="Q305" s="0" t="s">
        <v>1444</v>
      </c>
      <c r="R305" s="0" t="s">
        <v>2927</v>
      </c>
      <c r="S305" s="0" t="s">
        <v>3391</v>
      </c>
      <c r="V305" s="0" t="s">
        <v>2927</v>
      </c>
      <c r="W305" s="0" t="s">
        <v>3853</v>
      </c>
      <c r="X305" s="160" t="s">
        <v>3854</v>
      </c>
      <c r="Y305" s="6" t="s">
        <v>1845</v>
      </c>
      <c r="Z305" s="0" t="s">
        <v>3855</v>
      </c>
      <c r="AA305" s="0" t="n"/>
      <c r="AF305" s="0" t="s">
        <v>3224</v>
      </c>
      <c r="AG305" s="0" t="s">
        <v>2932</v>
      </c>
      <c r="AH305" s="0" t="s">
        <v>2927</v>
      </c>
    </row>
    <row r="306">
      <c r="A306" s="4" t="n">
        <v>4302</v>
      </c>
      <c r="B306" s="204" t="s">
        <v>2887</v>
      </c>
      <c r="F306" s="0" t="s">
        <v>2920</v>
      </c>
      <c r="G306" s="0" t="s">
        <v>3180</v>
      </c>
      <c r="H306" s="79" t="s">
        <v>3856</v>
      </c>
      <c r="I306" s="0">
        <f>IF(LEFT(RIGHT(H306,4),1)="8",(CONCATENATE("289F0", 168420+BITAND(HEX2DEC(H306), 65535)-32768)),)</f>
        <v/>
      </c>
      <c r="J306" s="79" t="n"/>
      <c r="K306" s="79" t="s">
        <v>2934</v>
      </c>
      <c r="L306" s="60" t="n">
        <v>44449</v>
      </c>
      <c r="M306" s="60" t="n"/>
      <c r="N306" s="0" t="s">
        <v>1443</v>
      </c>
      <c r="O306" s="0" t="s">
        <v>3445</v>
      </c>
      <c r="P306" s="0" t="s">
        <v>3445</v>
      </c>
      <c r="Q306" s="0" t="s">
        <v>1444</v>
      </c>
      <c r="R306" s="0" t="s">
        <v>2927</v>
      </c>
      <c r="S306" s="0" t="s">
        <v>3391</v>
      </c>
      <c r="V306" s="0" t="s">
        <v>2927</v>
      </c>
      <c r="W306" s="0" t="s">
        <v>3857</v>
      </c>
      <c r="X306" s="160" t="s">
        <v>3858</v>
      </c>
      <c r="Y306" s="6" t="s">
        <v>1876</v>
      </c>
      <c r="Z306" s="0" t="s">
        <v>3859</v>
      </c>
      <c r="AA306" s="0" t="n"/>
      <c r="AF306" s="0" t="s">
        <v>3224</v>
      </c>
      <c r="AG306" s="0" t="s">
        <v>2932</v>
      </c>
      <c r="AH306" s="0" t="s">
        <v>2927</v>
      </c>
    </row>
    <row r="307">
      <c r="A307" s="4" t="n">
        <v>4303</v>
      </c>
      <c r="B307" s="204" t="s">
        <v>2887</v>
      </c>
      <c r="F307" s="0" t="s">
        <v>2920</v>
      </c>
      <c r="G307" s="0" t="s">
        <v>3180</v>
      </c>
      <c r="H307" s="79" t="s">
        <v>3860</v>
      </c>
      <c r="I307" s="0">
        <f>IF(LEFT(RIGHT(H307,4),1)="8",(CONCATENATE("289F0", 168420+BITAND(HEX2DEC(H307), 65535)-32768)),)</f>
        <v/>
      </c>
      <c r="J307" s="79" t="n"/>
      <c r="K307" s="79" t="s">
        <v>2934</v>
      </c>
      <c r="L307" s="60" t="n">
        <v>44449</v>
      </c>
      <c r="M307" s="60" t="n"/>
      <c r="N307" s="0" t="s">
        <v>1443</v>
      </c>
      <c r="O307" s="0" t="s">
        <v>3445</v>
      </c>
      <c r="P307" s="0" t="s">
        <v>3445</v>
      </c>
      <c r="Q307" s="0" t="s">
        <v>1444</v>
      </c>
      <c r="R307" s="0" t="s">
        <v>2927</v>
      </c>
      <c r="S307" s="0" t="s">
        <v>3391</v>
      </c>
      <c r="V307" s="0" t="s">
        <v>2927</v>
      </c>
      <c r="W307" s="0" t="s">
        <v>3861</v>
      </c>
      <c r="X307" s="160" t="s">
        <v>3862</v>
      </c>
      <c r="Y307" s="6" t="s">
        <v>1754</v>
      </c>
      <c r="Z307" s="0" t="s">
        <v>3863</v>
      </c>
      <c r="AA307" s="0" t="n"/>
      <c r="AF307" s="6" t="s">
        <v>1444</v>
      </c>
      <c r="AG307" s="0" t="s">
        <v>2932</v>
      </c>
      <c r="AH307" s="0" t="s">
        <v>2927</v>
      </c>
    </row>
    <row r="308">
      <c r="A308" s="4" t="n">
        <v>4304</v>
      </c>
      <c r="B308" s="204" t="s">
        <v>2887</v>
      </c>
      <c r="F308" s="0" t="s">
        <v>2920</v>
      </c>
      <c r="G308" s="0" t="s">
        <v>3180</v>
      </c>
      <c r="H308" s="79" t="s">
        <v>3864</v>
      </c>
      <c r="I308" s="0">
        <f>IF(LEFT(RIGHT(H308,4),1)="8",(CONCATENATE("289F0", 168420+BITAND(HEX2DEC(H308), 65535)-32768)),)</f>
        <v/>
      </c>
      <c r="J308" s="79" t="n"/>
      <c r="K308" s="79" t="s">
        <v>2934</v>
      </c>
      <c r="L308" s="60" t="n">
        <v>44449</v>
      </c>
      <c r="M308" s="60" t="n"/>
      <c r="N308" s="0" t="s">
        <v>1443</v>
      </c>
      <c r="O308" s="0" t="s">
        <v>3445</v>
      </c>
      <c r="P308" s="0" t="s">
        <v>3445</v>
      </c>
      <c r="Q308" s="0" t="s">
        <v>1444</v>
      </c>
      <c r="R308" s="0" t="s">
        <v>2927</v>
      </c>
      <c r="S308" s="0" t="s">
        <v>3391</v>
      </c>
      <c r="V308" s="0" t="s">
        <v>2927</v>
      </c>
      <c r="W308" s="0" t="s">
        <v>3865</v>
      </c>
      <c r="X308" s="160" t="s">
        <v>3866</v>
      </c>
      <c r="Y308" s="6" t="s">
        <v>1884</v>
      </c>
      <c r="Z308" s="0" t="s">
        <v>3867</v>
      </c>
      <c r="AA308" s="0" t="n"/>
      <c r="AF308" s="6" t="s">
        <v>1444</v>
      </c>
      <c r="AG308" s="0" t="s">
        <v>2932</v>
      </c>
      <c r="AH308" s="0" t="s">
        <v>2927</v>
      </c>
    </row>
    <row r="309">
      <c r="A309" s="4" t="n">
        <v>4305</v>
      </c>
      <c r="B309" s="204" t="s">
        <v>2887</v>
      </c>
      <c r="F309" s="0" t="s">
        <v>2920</v>
      </c>
      <c r="G309" s="0" t="s">
        <v>3180</v>
      </c>
      <c r="H309" s="79" t="s">
        <v>3868</v>
      </c>
      <c r="I309" s="0">
        <f>IF(LEFT(RIGHT(H309,4),1)="8",(CONCATENATE("289F0", 168420+BITAND(HEX2DEC(H309), 65535)-32768)),)</f>
        <v/>
      </c>
      <c r="J309" s="79" t="n"/>
      <c r="K309" s="79" t="s">
        <v>2934</v>
      </c>
      <c r="L309" s="60" t="n">
        <v>44449</v>
      </c>
      <c r="M309" s="60" t="n"/>
      <c r="N309" s="0" t="s">
        <v>1443</v>
      </c>
      <c r="O309" s="0" t="s">
        <v>3445</v>
      </c>
      <c r="P309" s="0" t="s">
        <v>3445</v>
      </c>
      <c r="Q309" s="0" t="s">
        <v>1444</v>
      </c>
      <c r="R309" s="0" t="s">
        <v>2927</v>
      </c>
      <c r="S309" s="0" t="s">
        <v>3391</v>
      </c>
      <c r="V309" s="0" t="s">
        <v>2927</v>
      </c>
      <c r="W309" s="0" t="s">
        <v>3869</v>
      </c>
      <c r="X309" s="160" t="s">
        <v>3870</v>
      </c>
      <c r="Y309" s="6" t="s">
        <v>1743</v>
      </c>
      <c r="Z309" s="0" t="s">
        <v>3871</v>
      </c>
      <c r="AA309" s="0" t="n"/>
      <c r="AF309" s="0" t="s">
        <v>3224</v>
      </c>
      <c r="AG309" s="0" t="s">
        <v>2932</v>
      </c>
      <c r="AH309" s="0" t="s">
        <v>2927</v>
      </c>
    </row>
    <row r="310">
      <c r="A310" s="4" t="n">
        <v>4306</v>
      </c>
      <c r="B310" s="204" t="s">
        <v>2887</v>
      </c>
      <c r="D310" s="0" t="s">
        <v>3872</v>
      </c>
      <c r="F310" s="0" t="s">
        <v>2920</v>
      </c>
      <c r="G310" s="0" t="s">
        <v>3180</v>
      </c>
      <c r="H310" s="0" t="s">
        <v>3873</v>
      </c>
      <c r="I310" s="0">
        <f>IF(LEFT(RIGHT(H310,4),1)="8",(CONCATENATE("289F0", 168420+BITAND(HEX2DEC(H310), 65535)-32768)),)</f>
        <v/>
      </c>
      <c r="J310" s="79" t="n"/>
      <c r="K310" s="79" t="s">
        <v>2934</v>
      </c>
      <c r="L310" s="60" t="n">
        <v>44452</v>
      </c>
      <c r="M310" s="60" t="n"/>
      <c r="N310" s="0" t="s">
        <v>1443</v>
      </c>
      <c r="O310" s="0" t="s">
        <v>3445</v>
      </c>
      <c r="P310" s="0" t="s">
        <v>3445</v>
      </c>
      <c r="Q310" s="0" t="s">
        <v>1444</v>
      </c>
      <c r="R310" s="0" t="s">
        <v>2927</v>
      </c>
      <c r="S310" s="0" t="s">
        <v>3391</v>
      </c>
      <c r="V310" s="0" t="s">
        <v>2927</v>
      </c>
      <c r="W310" s="0" t="s">
        <v>3874</v>
      </c>
      <c r="X310" s="160" t="s">
        <v>3875</v>
      </c>
      <c r="Y310" s="6" t="s">
        <v>1746</v>
      </c>
      <c r="Z310" s="0" t="s">
        <v>3876</v>
      </c>
      <c r="AA310" s="0" t="n"/>
      <c r="AF310" s="0" t="s">
        <v>3224</v>
      </c>
      <c r="AG310" s="0" t="s">
        <v>2932</v>
      </c>
      <c r="AH310" s="0" t="s">
        <v>2927</v>
      </c>
    </row>
    <row customHeight="1" ht="22.5" r="311">
      <c r="A311" s="4" t="n">
        <v>4307</v>
      </c>
      <c r="B311" s="204" t="s">
        <v>2887</v>
      </c>
      <c r="F311" s="0" t="s">
        <v>2920</v>
      </c>
      <c r="G311" s="0" t="s">
        <v>3180</v>
      </c>
      <c r="H311" s="0" t="s">
        <v>3877</v>
      </c>
      <c r="I311" s="0">
        <f>IF(LEFT(RIGHT(H311,4),1)="8",(CONCATENATE("289F0", 168420+BITAND(HEX2DEC(H311), 65535)-32768)),)</f>
        <v/>
      </c>
      <c r="J311" s="79" t="n"/>
      <c r="K311" s="79" t="s">
        <v>2934</v>
      </c>
      <c r="L311" s="60" t="n">
        <v>44452</v>
      </c>
      <c r="M311" s="60" t="n"/>
      <c r="N311" s="0" t="s">
        <v>1443</v>
      </c>
      <c r="O311" s="0" t="s">
        <v>3445</v>
      </c>
      <c r="P311" s="0" t="s">
        <v>3445</v>
      </c>
      <c r="Q311" s="0" t="s">
        <v>1444</v>
      </c>
      <c r="R311" s="0" t="s">
        <v>2927</v>
      </c>
      <c r="S311" s="0" t="s">
        <v>3391</v>
      </c>
      <c r="V311" s="0" t="s">
        <v>2927</v>
      </c>
      <c r="W311" s="0" t="s">
        <v>3878</v>
      </c>
      <c r="X311" s="160" t="s">
        <v>3879</v>
      </c>
      <c r="Y311" s="6" t="s">
        <v>1745</v>
      </c>
      <c r="Z311" s="0" t="s">
        <v>3880</v>
      </c>
      <c r="AA311" s="0" t="n"/>
      <c r="AF311" s="0" t="s">
        <v>3224</v>
      </c>
      <c r="AG311" s="0" t="s">
        <v>2932</v>
      </c>
      <c r="AH311" s="0" t="s">
        <v>2927</v>
      </c>
    </row>
    <row r="312">
      <c r="A312" s="85" t="n">
        <v>4308</v>
      </c>
      <c r="B312" s="204" t="s">
        <v>25</v>
      </c>
      <c r="D312" s="0" t="s">
        <v>3881</v>
      </c>
      <c r="F312" s="0" t="s">
        <v>2920</v>
      </c>
      <c r="G312" s="0" t="s">
        <v>3180</v>
      </c>
      <c r="H312" s="0" t="s">
        <v>3882</v>
      </c>
      <c r="I312" s="0">
        <f>IF(LEFT(RIGHT(H312,4),1)="8",(CONCATENATE("289F0", 168420+BITAND(HEX2DEC(H312), 65535)-32768)),)</f>
        <v/>
      </c>
      <c r="J312" s="79" t="n"/>
      <c r="L312" s="60" t="n">
        <v>44452</v>
      </c>
      <c r="M312" s="60" t="n"/>
      <c r="N312" s="0" t="s">
        <v>1443</v>
      </c>
      <c r="O312" s="0" t="s">
        <v>3445</v>
      </c>
      <c r="P312" s="0" t="s">
        <v>3445</v>
      </c>
      <c r="R312" s="0" t="s">
        <v>2927</v>
      </c>
      <c r="S312" s="0" t="s">
        <v>3391</v>
      </c>
      <c r="V312" s="0" t="s">
        <v>2927</v>
      </c>
      <c r="W312" s="0" t="s">
        <v>3883</v>
      </c>
      <c r="X312" s="160" t="s">
        <v>3884</v>
      </c>
      <c r="Y312" s="6" t="s">
        <v>1786</v>
      </c>
      <c r="Z312" s="0" t="s">
        <v>3885</v>
      </c>
      <c r="AA312" s="0" t="n"/>
    </row>
    <row r="313">
      <c r="A313" s="4" t="n">
        <v>4309</v>
      </c>
      <c r="B313" s="204" t="s">
        <v>2887</v>
      </c>
      <c r="F313" s="0" t="s">
        <v>2920</v>
      </c>
      <c r="G313" s="0" t="s">
        <v>3180</v>
      </c>
      <c r="H313" s="0" t="s">
        <v>3886</v>
      </c>
      <c r="I313" s="0">
        <f>IF(LEFT(RIGHT(H313,4),1)="8",(CONCATENATE("289F0", 168420+BITAND(HEX2DEC(H313), 65535)-32768)),)</f>
        <v/>
      </c>
      <c r="J313" s="79" t="n"/>
      <c r="K313" s="79" t="s">
        <v>2934</v>
      </c>
      <c r="L313" s="60" t="n">
        <v>44452</v>
      </c>
      <c r="M313" s="60" t="n"/>
      <c r="N313" s="0" t="s">
        <v>1443</v>
      </c>
      <c r="O313" s="0" t="s">
        <v>3445</v>
      </c>
      <c r="P313" s="0" t="s">
        <v>3445</v>
      </c>
      <c r="Q313" s="0" t="s">
        <v>1444</v>
      </c>
      <c r="R313" s="0" t="s">
        <v>2927</v>
      </c>
      <c r="S313" s="0" t="s">
        <v>3391</v>
      </c>
      <c r="V313" s="0" t="s">
        <v>2927</v>
      </c>
      <c r="W313" s="0" t="s">
        <v>3887</v>
      </c>
      <c r="X313" s="160" t="s">
        <v>3888</v>
      </c>
      <c r="Y313" s="6" t="s">
        <v>1749</v>
      </c>
      <c r="Z313" s="0" t="s">
        <v>3889</v>
      </c>
      <c r="AA313" s="0" t="n"/>
      <c r="AF313" s="0" t="s">
        <v>3224</v>
      </c>
      <c r="AG313" s="0" t="s">
        <v>2932</v>
      </c>
      <c r="AH313" s="0" t="s">
        <v>2927</v>
      </c>
    </row>
    <row r="314">
      <c r="A314" s="4" t="n">
        <v>4310</v>
      </c>
      <c r="B314" s="204" t="s">
        <v>2887</v>
      </c>
      <c r="C314" s="6" t="n"/>
      <c r="D314" s="6" t="s">
        <v>3890</v>
      </c>
      <c r="F314" s="0" t="s">
        <v>2920</v>
      </c>
      <c r="G314" s="0" t="s">
        <v>3180</v>
      </c>
      <c r="H314" s="0" t="s">
        <v>3891</v>
      </c>
      <c r="I314" s="0">
        <f>IF(LEFT(RIGHT(H314,4),1)="8",(CONCATENATE("289F0", 168420+BITAND(HEX2DEC(H314), 65535)-32768)),)</f>
        <v/>
      </c>
      <c r="J314" s="79" t="n"/>
      <c r="K314" s="79" t="s">
        <v>2934</v>
      </c>
      <c r="L314" s="60" t="n">
        <v>44452</v>
      </c>
      <c r="M314" s="60" t="n"/>
      <c r="N314" s="0" t="s">
        <v>1443</v>
      </c>
      <c r="O314" s="0" t="s">
        <v>3445</v>
      </c>
      <c r="P314" s="0" t="s">
        <v>3445</v>
      </c>
      <c r="Q314" s="0" t="s">
        <v>1444</v>
      </c>
      <c r="R314" s="0" t="s">
        <v>2927</v>
      </c>
      <c r="S314" s="0" t="s">
        <v>3391</v>
      </c>
      <c r="V314" s="0" t="s">
        <v>2927</v>
      </c>
      <c r="W314" s="0" t="s">
        <v>3892</v>
      </c>
      <c r="X314" s="160" t="s">
        <v>3893</v>
      </c>
      <c r="Y314" s="6" t="s">
        <v>1785</v>
      </c>
      <c r="Z314" s="0" t="s">
        <v>3894</v>
      </c>
      <c r="AA314" s="0" t="n"/>
      <c r="AF314" s="0" t="s">
        <v>3224</v>
      </c>
      <c r="AG314" s="0" t="s">
        <v>2932</v>
      </c>
      <c r="AH314" s="0" t="s">
        <v>2927</v>
      </c>
    </row>
    <row r="315">
      <c r="A315" s="4" t="n">
        <v>4311</v>
      </c>
      <c r="B315" s="204" t="s">
        <v>2887</v>
      </c>
      <c r="F315" s="0" t="s">
        <v>2920</v>
      </c>
      <c r="G315" s="0" t="s">
        <v>3180</v>
      </c>
      <c r="H315" s="0" t="s">
        <v>3895</v>
      </c>
      <c r="I315" s="0">
        <f>IF(LEFT(RIGHT(H315,4),1)="8",(CONCATENATE("289F0", 168420+BITAND(HEX2DEC(H315), 65535)-32768)),)</f>
        <v/>
      </c>
      <c r="J315" s="79" t="n"/>
      <c r="K315" s="79" t="s">
        <v>2934</v>
      </c>
      <c r="L315" s="60" t="n">
        <v>44453</v>
      </c>
      <c r="M315" s="60" t="n"/>
      <c r="N315" s="0" t="s">
        <v>1443</v>
      </c>
      <c r="O315" s="0" t="s">
        <v>3445</v>
      </c>
      <c r="P315" s="0" t="s">
        <v>3445</v>
      </c>
      <c r="Q315" s="0" t="s">
        <v>1444</v>
      </c>
      <c r="R315" s="0" t="s">
        <v>2927</v>
      </c>
      <c r="S315" s="0" t="s">
        <v>3391</v>
      </c>
      <c r="V315" s="0" t="s">
        <v>2927</v>
      </c>
      <c r="W315" s="0" t="s">
        <v>3896</v>
      </c>
      <c r="X315" s="160" t="s">
        <v>3897</v>
      </c>
      <c r="Y315" s="6" t="s">
        <v>1761</v>
      </c>
      <c r="Z315" s="0" t="s">
        <v>3898</v>
      </c>
      <c r="AA315" s="0" t="n"/>
      <c r="AF315" s="0" t="s">
        <v>3224</v>
      </c>
      <c r="AG315" s="0" t="s">
        <v>2932</v>
      </c>
      <c r="AH315" s="0" t="s">
        <v>2927</v>
      </c>
    </row>
    <row r="316">
      <c r="A316" s="4" t="n">
        <v>4312</v>
      </c>
      <c r="B316" s="204" t="s">
        <v>2887</v>
      </c>
      <c r="F316" s="0" t="s">
        <v>2920</v>
      </c>
      <c r="G316" s="0" t="s">
        <v>3180</v>
      </c>
      <c r="H316" s="0" t="s">
        <v>3899</v>
      </c>
      <c r="I316" s="0">
        <f>IF(LEFT(RIGHT(H316,4),1)="8",(CONCATENATE("289F0", 168420+BITAND(HEX2DEC(H316), 65535)-32768)),)</f>
        <v/>
      </c>
      <c r="J316" s="79" t="n"/>
      <c r="K316" s="79" t="s">
        <v>2934</v>
      </c>
      <c r="L316" s="60" t="n">
        <v>44453</v>
      </c>
      <c r="M316" s="60" t="n"/>
      <c r="N316" s="0" t="s">
        <v>1443</v>
      </c>
      <c r="O316" s="0" t="s">
        <v>3445</v>
      </c>
      <c r="P316" s="0" t="s">
        <v>3445</v>
      </c>
      <c r="Q316" s="0" t="s">
        <v>1444</v>
      </c>
      <c r="R316" s="0" t="s">
        <v>2923</v>
      </c>
      <c r="S316" s="0" t="s">
        <v>3391</v>
      </c>
      <c r="V316" s="0" t="s">
        <v>2927</v>
      </c>
      <c r="W316" s="0" t="s">
        <v>3900</v>
      </c>
      <c r="X316" s="160" t="s">
        <v>3901</v>
      </c>
      <c r="Y316" s="6" t="s">
        <v>1859</v>
      </c>
      <c r="Z316" s="0" t="s">
        <v>3902</v>
      </c>
      <c r="AA316" s="0" t="n"/>
      <c r="AF316" s="0" t="s">
        <v>3224</v>
      </c>
      <c r="AG316" s="0" t="s">
        <v>2932</v>
      </c>
      <c r="AH316" s="0" t="s">
        <v>2927</v>
      </c>
    </row>
    <row r="317">
      <c r="A317" s="4" t="n">
        <v>4313</v>
      </c>
      <c r="B317" s="204" t="s">
        <v>2887</v>
      </c>
      <c r="D317" s="0" t="s">
        <v>3903</v>
      </c>
      <c r="F317" s="0" t="s">
        <v>2920</v>
      </c>
      <c r="G317" s="0" t="s">
        <v>3180</v>
      </c>
      <c r="H317" s="0" t="s">
        <v>3904</v>
      </c>
      <c r="I317" s="0">
        <f>IF(LEFT(RIGHT(H317,4),1)="8",(CONCATENATE("289F0", 168420+BITAND(HEX2DEC(H317), 65535)-32768)),)</f>
        <v/>
      </c>
      <c r="J317" s="79" t="n"/>
      <c r="K317" s="79" t="s">
        <v>2934</v>
      </c>
      <c r="L317" s="60" t="n">
        <v>44453</v>
      </c>
      <c r="M317" s="60" t="n"/>
      <c r="N317" s="0" t="s">
        <v>1443</v>
      </c>
      <c r="O317" s="0" t="s">
        <v>3445</v>
      </c>
      <c r="P317" s="0" t="s">
        <v>3445</v>
      </c>
      <c r="Q317" s="0" t="s">
        <v>1444</v>
      </c>
      <c r="R317" s="0" t="s">
        <v>2923</v>
      </c>
      <c r="S317" s="0" t="s">
        <v>3391</v>
      </c>
      <c r="V317" s="0" t="s">
        <v>2927</v>
      </c>
      <c r="W317" s="0" t="s">
        <v>3905</v>
      </c>
      <c r="X317" s="160" t="s">
        <v>3906</v>
      </c>
      <c r="Y317" s="6" t="s">
        <v>1921</v>
      </c>
      <c r="Z317" s="0" t="s">
        <v>3907</v>
      </c>
      <c r="AA317" s="0" t="n"/>
      <c r="AF317" s="0" t="s">
        <v>3224</v>
      </c>
      <c r="AG317" s="0" t="s">
        <v>2932</v>
      </c>
      <c r="AH317" s="0" t="s">
        <v>2927</v>
      </c>
    </row>
    <row r="318">
      <c r="A318" s="4" t="n">
        <v>4314</v>
      </c>
      <c r="B318" s="204" t="s">
        <v>2887</v>
      </c>
      <c r="F318" s="0" t="s">
        <v>2920</v>
      </c>
      <c r="G318" s="0" t="s">
        <v>3180</v>
      </c>
      <c r="H318" s="0" t="s">
        <v>3908</v>
      </c>
      <c r="I318" s="0">
        <f>IF(LEFT(RIGHT(H318,4),1)="8",(CONCATENATE("289F0", 168420+BITAND(HEX2DEC(H318), 65535)-32768)),)</f>
        <v/>
      </c>
      <c r="J318" s="79" t="n"/>
      <c r="K318" s="79" t="s">
        <v>2934</v>
      </c>
      <c r="L318" s="60" t="n">
        <v>44453</v>
      </c>
      <c r="M318" s="60" t="n"/>
      <c r="N318" s="0" t="s">
        <v>1443</v>
      </c>
      <c r="O318" s="0" t="s">
        <v>3445</v>
      </c>
      <c r="P318" s="0" t="s">
        <v>3445</v>
      </c>
      <c r="Q318" s="0" t="s">
        <v>3224</v>
      </c>
      <c r="R318" s="0" t="s">
        <v>2923</v>
      </c>
      <c r="S318" s="0" t="s">
        <v>3391</v>
      </c>
      <c r="V318" s="0" t="s">
        <v>2927</v>
      </c>
      <c r="W318" s="0" t="s">
        <v>3909</v>
      </c>
      <c r="X318" s="160" t="s">
        <v>3910</v>
      </c>
      <c r="Y318" s="6" t="s">
        <v>1922</v>
      </c>
      <c r="Z318" s="0" t="s">
        <v>3911</v>
      </c>
      <c r="AA318" s="0" t="n"/>
    </row>
    <row r="319">
      <c r="A319" s="4" t="n">
        <v>4315</v>
      </c>
      <c r="B319" s="204" t="s">
        <v>2887</v>
      </c>
      <c r="F319" s="0" t="s">
        <v>2920</v>
      </c>
      <c r="G319" s="0" t="s">
        <v>3180</v>
      </c>
      <c r="H319" s="0" t="s">
        <v>3912</v>
      </c>
      <c r="I319" s="0">
        <f>IF(LEFT(RIGHT(H319,4),1)="8",(CONCATENATE("289F0", 168420+BITAND(HEX2DEC(H319), 65535)-32768)),)</f>
        <v/>
      </c>
      <c r="J319" s="79" t="n"/>
      <c r="K319" s="79" t="s">
        <v>2934</v>
      </c>
      <c r="L319" s="60" t="n">
        <v>44453</v>
      </c>
      <c r="M319" s="60" t="n"/>
      <c r="N319" s="0" t="s">
        <v>1443</v>
      </c>
      <c r="O319" s="0" t="s">
        <v>3445</v>
      </c>
      <c r="P319" s="0" t="s">
        <v>3445</v>
      </c>
      <c r="Q319" s="0" t="s">
        <v>1444</v>
      </c>
      <c r="R319" s="0" t="s">
        <v>2923</v>
      </c>
      <c r="S319" s="0" t="s">
        <v>3391</v>
      </c>
      <c r="V319" s="0" t="s">
        <v>2927</v>
      </c>
      <c r="W319" s="0" t="s">
        <v>3913</v>
      </c>
      <c r="X319" s="160" t="s">
        <v>3914</v>
      </c>
      <c r="Y319" s="0" t="s">
        <v>3055</v>
      </c>
      <c r="Z319" s="0" t="s">
        <v>3915</v>
      </c>
      <c r="AA319" s="0" t="n"/>
      <c r="AF319" s="0" t="s">
        <v>3224</v>
      </c>
      <c r="AG319" s="0" t="s">
        <v>2932</v>
      </c>
      <c r="AH319" s="0" t="s">
        <v>2927</v>
      </c>
    </row>
    <row r="320">
      <c r="A320" s="4" t="n">
        <v>4316</v>
      </c>
      <c r="B320" s="204" t="s">
        <v>2887</v>
      </c>
      <c r="C320" s="6" t="n"/>
      <c r="D320" s="6" t="s">
        <v>3916</v>
      </c>
      <c r="F320" s="0" t="s">
        <v>2920</v>
      </c>
      <c r="G320" s="0" t="s">
        <v>3180</v>
      </c>
      <c r="H320" s="0" t="s">
        <v>3917</v>
      </c>
      <c r="I320" s="0">
        <f>IF(LEFT(RIGHT(H320,4),1)="8",(CONCATENATE("289F0", 168420+BITAND(HEX2DEC(H320), 65535)-32768)),)</f>
        <v/>
      </c>
      <c r="J320" s="79" t="n"/>
      <c r="K320" s="79" t="s">
        <v>2934</v>
      </c>
      <c r="L320" s="60" t="n">
        <v>44455</v>
      </c>
      <c r="M320" s="60" t="n"/>
      <c r="N320" s="0" t="s">
        <v>1443</v>
      </c>
      <c r="O320" s="0" t="s">
        <v>3445</v>
      </c>
      <c r="P320" s="0" t="s">
        <v>3445</v>
      </c>
      <c r="Q320" s="0" t="s">
        <v>1444</v>
      </c>
      <c r="R320" s="0" t="s">
        <v>2923</v>
      </c>
      <c r="S320" s="0" t="s">
        <v>3391</v>
      </c>
      <c r="V320" s="0" t="s">
        <v>2927</v>
      </c>
      <c r="W320" s="0" t="s">
        <v>3918</v>
      </c>
      <c r="X320" s="160" t="s">
        <v>3919</v>
      </c>
      <c r="Y320" s="6" t="s">
        <v>1905</v>
      </c>
      <c r="Z320" s="0" t="s">
        <v>3920</v>
      </c>
      <c r="AA320" s="0" t="n"/>
      <c r="AF320" s="0" t="s">
        <v>3224</v>
      </c>
      <c r="AG320" s="0" t="s">
        <v>2932</v>
      </c>
      <c r="AH320" s="0" t="s">
        <v>2927</v>
      </c>
    </row>
    <row r="321">
      <c r="A321" s="4" t="n">
        <v>4317</v>
      </c>
      <c r="B321" s="204" t="s">
        <v>2887</v>
      </c>
      <c r="F321" s="0" t="s">
        <v>2920</v>
      </c>
      <c r="G321" s="0" t="s">
        <v>3180</v>
      </c>
      <c r="H321" s="0" t="s">
        <v>3921</v>
      </c>
      <c r="I321" s="0">
        <f>IF(LEFT(RIGHT(H321,4),1)="8",(CONCATENATE("289F0", 168420+BITAND(HEX2DEC(H321), 65535)-32768)),)</f>
        <v/>
      </c>
      <c r="J321" s="79" t="n"/>
      <c r="K321" s="79" t="s">
        <v>2934</v>
      </c>
      <c r="L321" s="60" t="n">
        <v>44455</v>
      </c>
      <c r="M321" s="60" t="n"/>
      <c r="N321" s="0" t="s">
        <v>1443</v>
      </c>
      <c r="O321" s="0" t="s">
        <v>3445</v>
      </c>
      <c r="P321" s="0" t="s">
        <v>3445</v>
      </c>
      <c r="Q321" s="0" t="s">
        <v>3922</v>
      </c>
      <c r="R321" s="0" t="s">
        <v>2923</v>
      </c>
      <c r="S321" s="0" t="s">
        <v>3391</v>
      </c>
      <c r="V321" s="0" t="s">
        <v>2927</v>
      </c>
      <c r="W321" s="0" t="s">
        <v>3923</v>
      </c>
      <c r="X321" s="160" t="s">
        <v>3924</v>
      </c>
      <c r="Y321" s="6" t="s">
        <v>1892</v>
      </c>
      <c r="Z321" s="0" t="s">
        <v>3925</v>
      </c>
      <c r="AA321" s="0" t="n"/>
      <c r="AF321" s="0" t="s">
        <v>3224</v>
      </c>
      <c r="AG321" s="0" t="s">
        <v>2932</v>
      </c>
      <c r="AH321" s="0" t="s">
        <v>2927</v>
      </c>
    </row>
    <row r="322">
      <c r="A322" s="4" t="n">
        <v>4318</v>
      </c>
      <c r="B322" s="204" t="s">
        <v>2887</v>
      </c>
      <c r="F322" s="0" t="s">
        <v>2920</v>
      </c>
      <c r="G322" s="0" t="s">
        <v>3180</v>
      </c>
      <c r="H322" s="0" t="s">
        <v>3926</v>
      </c>
      <c r="I322" s="0">
        <f>IF(LEFT(RIGHT(H322,4),1)="8",(CONCATENATE("289F0", 168420+BITAND(HEX2DEC(H322), 65535)-32768)),)</f>
        <v/>
      </c>
      <c r="J322" s="79" t="n"/>
      <c r="K322" s="79" t="s">
        <v>2934</v>
      </c>
      <c r="L322" s="60" t="n">
        <v>44455</v>
      </c>
      <c r="M322" s="60" t="n"/>
      <c r="N322" s="0" t="s">
        <v>1443</v>
      </c>
      <c r="O322" s="0" t="s">
        <v>3445</v>
      </c>
      <c r="P322" s="0" t="s">
        <v>3445</v>
      </c>
      <c r="Q322" s="0" t="s">
        <v>3922</v>
      </c>
      <c r="R322" s="0" t="s">
        <v>2923</v>
      </c>
      <c r="S322" s="0" t="s">
        <v>3391</v>
      </c>
      <c r="V322" s="0" t="s">
        <v>2927</v>
      </c>
      <c r="W322" s="0" t="s">
        <v>3927</v>
      </c>
      <c r="X322" s="160" t="s">
        <v>3928</v>
      </c>
      <c r="Y322" s="6" t="s">
        <v>1893</v>
      </c>
      <c r="Z322" s="0" t="s">
        <v>3929</v>
      </c>
      <c r="AA322" s="0" t="n"/>
      <c r="AF322" s="0" t="s">
        <v>3224</v>
      </c>
      <c r="AG322" s="0" t="s">
        <v>2932</v>
      </c>
      <c r="AH322" s="0" t="s">
        <v>2927</v>
      </c>
    </row>
    <row r="323">
      <c r="A323" s="4" t="n">
        <v>4319</v>
      </c>
      <c r="B323" s="204" t="s">
        <v>2887</v>
      </c>
      <c r="F323" s="0" t="s">
        <v>2920</v>
      </c>
      <c r="G323" s="0" t="s">
        <v>3180</v>
      </c>
      <c r="H323" s="0" t="s">
        <v>3930</v>
      </c>
      <c r="I323" s="0">
        <f>IF(LEFT(RIGHT(H323,4),1)="8",(CONCATENATE("289F0", 168420+BITAND(HEX2DEC(H323), 65535)-32768)),)</f>
        <v/>
      </c>
      <c r="J323" s="79" t="n"/>
      <c r="K323" s="79" t="s">
        <v>2934</v>
      </c>
      <c r="L323" s="60" t="n">
        <v>44455</v>
      </c>
      <c r="M323" s="60" t="n"/>
      <c r="N323" s="0" t="s">
        <v>1443</v>
      </c>
      <c r="O323" s="0" t="s">
        <v>3445</v>
      </c>
      <c r="P323" s="0" t="s">
        <v>3445</v>
      </c>
      <c r="Q323" s="0" t="s">
        <v>3922</v>
      </c>
      <c r="R323" s="0" t="s">
        <v>2923</v>
      </c>
      <c r="S323" s="0" t="s">
        <v>3391</v>
      </c>
      <c r="V323" s="0" t="s">
        <v>2927</v>
      </c>
      <c r="W323" s="0" t="s">
        <v>3931</v>
      </c>
      <c r="X323" s="160" t="s">
        <v>3932</v>
      </c>
      <c r="Y323" s="6" t="s">
        <v>1911</v>
      </c>
      <c r="Z323" s="0" t="s">
        <v>3933</v>
      </c>
      <c r="AA323" s="0" t="n"/>
      <c r="AF323" s="0" t="s">
        <v>3224</v>
      </c>
      <c r="AG323" s="0" t="s">
        <v>2932</v>
      </c>
      <c r="AH323" s="0" t="s">
        <v>2927</v>
      </c>
    </row>
    <row r="324">
      <c r="A324" s="4" t="n">
        <v>4320</v>
      </c>
      <c r="B324" s="204" t="s">
        <v>2887</v>
      </c>
      <c r="F324" s="0" t="s">
        <v>2920</v>
      </c>
      <c r="G324" s="0" t="s">
        <v>3180</v>
      </c>
      <c r="H324" s="0" t="s">
        <v>3934</v>
      </c>
      <c r="I324" s="0">
        <f>IF(LEFT(RIGHT(H324,4),1)="8",(CONCATENATE("289F0", 168420+BITAND(HEX2DEC(H324), 65535)-32768)),)</f>
        <v/>
      </c>
      <c r="J324" s="79" t="n"/>
      <c r="K324" s="79" t="s">
        <v>2934</v>
      </c>
      <c r="L324" s="60" t="n">
        <v>44455</v>
      </c>
      <c r="M324" s="60" t="n"/>
      <c r="N324" s="0" t="s">
        <v>1443</v>
      </c>
      <c r="O324" s="0" t="s">
        <v>3445</v>
      </c>
      <c r="P324" s="0" t="s">
        <v>3445</v>
      </c>
      <c r="Q324" s="0" t="s">
        <v>3922</v>
      </c>
      <c r="R324" s="0" t="s">
        <v>2923</v>
      </c>
      <c r="S324" s="0" t="s">
        <v>3391</v>
      </c>
      <c r="V324" s="0" t="s">
        <v>2927</v>
      </c>
      <c r="W324" s="0" t="s">
        <v>3935</v>
      </c>
      <c r="X324" s="160" t="s">
        <v>3936</v>
      </c>
      <c r="Y324" s="6" t="s">
        <v>1907</v>
      </c>
      <c r="Z324" s="0" t="s">
        <v>3937</v>
      </c>
      <c r="AA324" s="0" t="n"/>
      <c r="AF324" s="0" t="s">
        <v>3224</v>
      </c>
      <c r="AG324" s="0" t="s">
        <v>2932</v>
      </c>
      <c r="AH324" s="0" t="s">
        <v>2927</v>
      </c>
    </row>
    <row r="325">
      <c r="A325" s="4" t="n">
        <v>4321</v>
      </c>
      <c r="B325" s="204" t="s">
        <v>2887</v>
      </c>
      <c r="F325" s="0" t="s">
        <v>2920</v>
      </c>
      <c r="G325" s="0" t="s">
        <v>3180</v>
      </c>
      <c r="H325" s="0" t="s">
        <v>3938</v>
      </c>
      <c r="I325" s="0">
        <f>IF(LEFT(RIGHT(H325,4),1)="8",(CONCATENATE("289F0", 168420+BITAND(HEX2DEC(H325), 65535)-32768)),)</f>
        <v/>
      </c>
      <c r="J325" s="79" t="n"/>
      <c r="K325" s="79" t="s">
        <v>2934</v>
      </c>
      <c r="L325" s="60" t="n">
        <v>44456</v>
      </c>
      <c r="M325" s="60" t="n"/>
      <c r="N325" s="0" t="s">
        <v>1443</v>
      </c>
      <c r="O325" s="0" t="s">
        <v>3445</v>
      </c>
      <c r="P325" s="0" t="s">
        <v>3445</v>
      </c>
      <c r="Q325" s="0" t="s">
        <v>3224</v>
      </c>
      <c r="R325" s="0" t="s">
        <v>2923</v>
      </c>
      <c r="S325" s="0" t="s">
        <v>3391</v>
      </c>
      <c r="V325" s="0" t="s">
        <v>2927</v>
      </c>
      <c r="W325" s="0" t="s">
        <v>3939</v>
      </c>
      <c r="X325" s="160" t="s">
        <v>3940</v>
      </c>
      <c r="Y325" s="6" t="s">
        <v>1920</v>
      </c>
      <c r="Z325" s="0" t="s">
        <v>3941</v>
      </c>
      <c r="AA325" s="0" t="n"/>
      <c r="AF325" s="0" t="s">
        <v>3224</v>
      </c>
      <c r="AG325" s="0" t="s">
        <v>2932</v>
      </c>
      <c r="AH325" s="0" t="s">
        <v>2927</v>
      </c>
    </row>
    <row r="326">
      <c r="A326" s="4" t="n">
        <v>4322</v>
      </c>
      <c r="B326" s="204" t="s">
        <v>2887</v>
      </c>
      <c r="F326" s="0" t="s">
        <v>2920</v>
      </c>
      <c r="G326" s="0" t="s">
        <v>3180</v>
      </c>
      <c r="H326" s="0" t="s">
        <v>3942</v>
      </c>
      <c r="I326" s="0">
        <f>IF(LEFT(RIGHT(H326,4),1)="8",(CONCATENATE("289F0", 168420+BITAND(HEX2DEC(H326), 65535)-32768)),)</f>
        <v/>
      </c>
      <c r="J326" s="79" t="n"/>
      <c r="K326" s="79" t="s">
        <v>2934</v>
      </c>
      <c r="L326" s="60" t="n">
        <v>44456</v>
      </c>
      <c r="M326" s="60" t="n"/>
      <c r="N326" s="0" t="s">
        <v>1443</v>
      </c>
      <c r="O326" s="0" t="s">
        <v>3445</v>
      </c>
      <c r="P326" s="0" t="s">
        <v>3445</v>
      </c>
      <c r="Q326" s="0" t="s">
        <v>1444</v>
      </c>
      <c r="R326" s="0" t="s">
        <v>2923</v>
      </c>
      <c r="S326" s="0" t="s">
        <v>3391</v>
      </c>
      <c r="V326" s="0" t="s">
        <v>2927</v>
      </c>
      <c r="W326" s="0" t="s">
        <v>3943</v>
      </c>
      <c r="X326" s="160" t="s">
        <v>3944</v>
      </c>
      <c r="Y326" s="6" t="s">
        <v>1898</v>
      </c>
      <c r="Z326" s="0" t="s">
        <v>3945</v>
      </c>
      <c r="AA326" s="0" t="n"/>
      <c r="AF326" s="0" t="s">
        <v>3224</v>
      </c>
      <c r="AG326" s="0" t="s">
        <v>2932</v>
      </c>
      <c r="AH326" s="0" t="s">
        <v>2927</v>
      </c>
    </row>
    <row r="327">
      <c r="A327" s="4" t="n">
        <v>4323</v>
      </c>
      <c r="B327" s="204" t="s">
        <v>2887</v>
      </c>
      <c r="F327" s="0" t="s">
        <v>2920</v>
      </c>
      <c r="G327" s="0" t="s">
        <v>3180</v>
      </c>
      <c r="H327" s="0" t="s">
        <v>3946</v>
      </c>
      <c r="I327" s="0">
        <f>IF(LEFT(RIGHT(H327,4),1)="8",(CONCATENATE("289F0", 168420+BITAND(HEX2DEC(H327), 65535)-32768)),)</f>
        <v/>
      </c>
      <c r="J327" s="79" t="n"/>
      <c r="K327" s="79" t="s">
        <v>2934</v>
      </c>
      <c r="L327" s="60" t="n">
        <v>44456</v>
      </c>
      <c r="M327" s="60" t="n"/>
      <c r="N327" s="0" t="s">
        <v>1443</v>
      </c>
      <c r="O327" s="0" t="s">
        <v>3445</v>
      </c>
      <c r="P327" s="0" t="s">
        <v>3445</v>
      </c>
      <c r="Q327" s="0" t="s">
        <v>1444</v>
      </c>
      <c r="R327" s="0" t="s">
        <v>2923</v>
      </c>
      <c r="S327" s="0" t="s">
        <v>3391</v>
      </c>
      <c r="V327" s="0" t="s">
        <v>2927</v>
      </c>
      <c r="W327" s="0" t="s">
        <v>3947</v>
      </c>
      <c r="X327" s="160" t="s">
        <v>3948</v>
      </c>
      <c r="Y327" s="6" t="s">
        <v>1883</v>
      </c>
      <c r="Z327" s="0" t="s">
        <v>3949</v>
      </c>
      <c r="AA327" s="0" t="n"/>
      <c r="AF327" s="0" t="s">
        <v>3224</v>
      </c>
      <c r="AG327" s="0" t="s">
        <v>2932</v>
      </c>
      <c r="AH327" s="0" t="s">
        <v>2927</v>
      </c>
    </row>
    <row r="328">
      <c r="A328" s="4" t="n">
        <v>4324</v>
      </c>
      <c r="B328" s="204" t="s">
        <v>2887</v>
      </c>
      <c r="F328" s="0" t="s">
        <v>2920</v>
      </c>
      <c r="G328" s="0" t="s">
        <v>3180</v>
      </c>
      <c r="H328" s="81" t="s">
        <v>3950</v>
      </c>
      <c r="I328" s="0">
        <f>IF(LEFT(RIGHT(H328,4),1)="8",(CONCATENATE("289F0", 168420+BITAND(HEX2DEC(H328), 65535)-32768)),)</f>
        <v/>
      </c>
      <c r="J328" s="79" t="n"/>
      <c r="K328" s="79" t="s">
        <v>2934</v>
      </c>
      <c r="L328" s="60" t="n">
        <v>44456</v>
      </c>
      <c r="M328" s="60" t="n"/>
      <c r="N328" s="0" t="s">
        <v>1443</v>
      </c>
      <c r="O328" s="0" t="s">
        <v>3445</v>
      </c>
      <c r="P328" s="0" t="s">
        <v>3445</v>
      </c>
      <c r="Q328" s="0" t="s">
        <v>1444</v>
      </c>
      <c r="R328" s="0" t="s">
        <v>2923</v>
      </c>
      <c r="S328" s="0" t="s">
        <v>3391</v>
      </c>
      <c r="V328" s="0" t="s">
        <v>2927</v>
      </c>
      <c r="W328" s="0" t="s">
        <v>3951</v>
      </c>
      <c r="X328" s="160" t="s">
        <v>3952</v>
      </c>
      <c r="Y328" s="6" t="s">
        <v>1787</v>
      </c>
      <c r="Z328" s="0" t="s">
        <v>3953</v>
      </c>
      <c r="AA328" s="0" t="n"/>
      <c r="AF328" s="0" t="s">
        <v>3224</v>
      </c>
      <c r="AG328" s="0" t="s">
        <v>2932</v>
      </c>
      <c r="AH328" s="0" t="s">
        <v>2927</v>
      </c>
    </row>
    <row r="329">
      <c r="A329" s="4" t="n">
        <v>4325</v>
      </c>
      <c r="B329" s="204" t="s">
        <v>2887</v>
      </c>
      <c r="F329" s="0" t="s">
        <v>2920</v>
      </c>
      <c r="G329" s="0" t="s">
        <v>3180</v>
      </c>
      <c r="H329" s="81" t="s">
        <v>3954</v>
      </c>
      <c r="I329" s="0">
        <f>IF(LEFT(RIGHT(H329,4),1)="8",(CONCATENATE("289F0", 168420+BITAND(HEX2DEC(H329), 65535)-32768)),)</f>
        <v/>
      </c>
      <c r="J329" s="79" t="n"/>
      <c r="K329" s="79" t="s">
        <v>2934</v>
      </c>
      <c r="L329" s="60" t="n">
        <v>44456</v>
      </c>
      <c r="M329" s="60" t="n"/>
      <c r="N329" s="0" t="s">
        <v>1443</v>
      </c>
      <c r="O329" s="0" t="s">
        <v>3445</v>
      </c>
      <c r="P329" s="0" t="s">
        <v>3445</v>
      </c>
      <c r="Q329" s="0" t="s">
        <v>1444</v>
      </c>
      <c r="R329" s="0" t="s">
        <v>2923</v>
      </c>
      <c r="S329" s="0" t="s">
        <v>3391</v>
      </c>
      <c r="V329" s="0" t="s">
        <v>2927</v>
      </c>
      <c r="W329" s="0" t="s">
        <v>3955</v>
      </c>
      <c r="X329" s="160" t="s">
        <v>3956</v>
      </c>
      <c r="Y329" s="6" t="s">
        <v>1885</v>
      </c>
      <c r="Z329" s="0" t="s">
        <v>3957</v>
      </c>
      <c r="AA329" s="0" t="n"/>
      <c r="AF329" s="0" t="s">
        <v>3224</v>
      </c>
      <c r="AG329" s="0" t="s">
        <v>2932</v>
      </c>
      <c r="AH329" s="0" t="s">
        <v>2927</v>
      </c>
    </row>
    <row r="330">
      <c r="A330" s="4" t="n">
        <v>4326</v>
      </c>
      <c r="B330" s="204" t="s">
        <v>2887</v>
      </c>
      <c r="D330" s="0" t="s">
        <v>3958</v>
      </c>
      <c r="E330" s="0" t="s">
        <v>3179</v>
      </c>
      <c r="F330" s="0" t="s">
        <v>3029</v>
      </c>
      <c r="G330" s="80" t="s">
        <v>3180</v>
      </c>
      <c r="H330" s="81" t="s">
        <v>3959</v>
      </c>
      <c r="I330" s="0">
        <f>IF(LEFT(RIGHT(H330,4),1)="8",(CONCATENATE("289F0", 168420+BITAND(HEX2DEC(H330), 65535)-32768)),)</f>
        <v/>
      </c>
      <c r="J330" s="79" t="n"/>
      <c r="K330" s="79" t="s">
        <v>3960</v>
      </c>
      <c r="L330" s="60" t="n">
        <v>44460</v>
      </c>
      <c r="M330" s="60" t="n"/>
      <c r="N330" s="0" t="s">
        <v>1443</v>
      </c>
      <c r="O330" s="0" t="s">
        <v>3445</v>
      </c>
      <c r="P330" s="0" t="s">
        <v>3445</v>
      </c>
      <c r="Q330" s="0" t="s">
        <v>3224</v>
      </c>
      <c r="R330" s="0" t="s">
        <v>2923</v>
      </c>
      <c r="S330" s="0" t="s">
        <v>3391</v>
      </c>
      <c r="T330" s="0" t="s">
        <v>3414</v>
      </c>
      <c r="U330" s="0" t="s">
        <v>3961</v>
      </c>
      <c r="V330" s="0" t="s">
        <v>2927</v>
      </c>
      <c r="W330" s="0" t="s">
        <v>3962</v>
      </c>
      <c r="X330" s="160" t="s">
        <v>3963</v>
      </c>
      <c r="Y330" s="6" t="s">
        <v>1772</v>
      </c>
      <c r="Z330" s="0" t="s">
        <v>3964</v>
      </c>
      <c r="AA330" s="0" t="n"/>
      <c r="AF330" s="0" t="s">
        <v>3224</v>
      </c>
      <c r="AG330" s="0" t="s">
        <v>2932</v>
      </c>
      <c r="AH330" s="0" t="s">
        <v>2927</v>
      </c>
    </row>
    <row r="331">
      <c r="A331" s="4" t="n">
        <v>4327</v>
      </c>
      <c r="B331" s="204" t="s">
        <v>2887</v>
      </c>
      <c r="E331" s="0" t="s">
        <v>3179</v>
      </c>
      <c r="F331" s="0" t="s">
        <v>3029</v>
      </c>
      <c r="G331" s="0" t="s">
        <v>3180</v>
      </c>
      <c r="H331" s="81" t="s">
        <v>3965</v>
      </c>
      <c r="I331" s="0">
        <f>IF(LEFT(RIGHT(H331,4),1)="8",(CONCATENATE("289F0", 168420+BITAND(HEX2DEC(H331), 65535)-32768)),)</f>
        <v/>
      </c>
      <c r="J331" s="79" t="n"/>
      <c r="K331" s="79" t="s">
        <v>3960</v>
      </c>
      <c r="L331" s="60" t="n">
        <v>44460</v>
      </c>
      <c r="M331" s="60" t="n"/>
      <c r="N331" s="0" t="s">
        <v>1443</v>
      </c>
      <c r="O331" s="0" t="s">
        <v>3445</v>
      </c>
      <c r="P331" s="0" t="s">
        <v>3445</v>
      </c>
      <c r="Q331" s="0" t="s">
        <v>1444</v>
      </c>
      <c r="R331" s="0" t="s">
        <v>2923</v>
      </c>
      <c r="S331" s="0" t="s">
        <v>3391</v>
      </c>
      <c r="T331" s="0" t="s">
        <v>3414</v>
      </c>
      <c r="U331" s="0" t="s">
        <v>3961</v>
      </c>
      <c r="V331" s="0" t="s">
        <v>2927</v>
      </c>
      <c r="W331" s="0" t="s">
        <v>3966</v>
      </c>
      <c r="X331" s="160" t="s">
        <v>3967</v>
      </c>
      <c r="Y331" s="6" t="s">
        <v>1835</v>
      </c>
      <c r="Z331" s="0" t="s">
        <v>3968</v>
      </c>
      <c r="AA331" s="0" t="n"/>
      <c r="AF331" s="0" t="s">
        <v>3224</v>
      </c>
      <c r="AG331" s="0" t="s">
        <v>2932</v>
      </c>
      <c r="AH331" s="0" t="s">
        <v>2927</v>
      </c>
    </row>
    <row r="332">
      <c r="A332" s="4" t="n">
        <v>4328</v>
      </c>
      <c r="B332" s="204" t="s">
        <v>2887</v>
      </c>
      <c r="E332" s="0" t="s">
        <v>3179</v>
      </c>
      <c r="F332" s="0" t="s">
        <v>3029</v>
      </c>
      <c r="G332" s="0" t="s">
        <v>3180</v>
      </c>
      <c r="H332" s="81" t="s">
        <v>3969</v>
      </c>
      <c r="I332" s="0">
        <f>IF(LEFT(RIGHT(H332,4),1)="8",(CONCATENATE("289F0", 168420+BITAND(HEX2DEC(H332), 65535)-32768)),)</f>
        <v/>
      </c>
      <c r="J332" s="79" t="n"/>
      <c r="K332" s="79" t="s">
        <v>3960</v>
      </c>
      <c r="L332" s="60" t="n">
        <v>44460</v>
      </c>
      <c r="M332" s="60" t="n"/>
      <c r="N332" s="0" t="s">
        <v>1443</v>
      </c>
      <c r="O332" s="0" t="s">
        <v>3445</v>
      </c>
      <c r="P332" s="0" t="s">
        <v>3445</v>
      </c>
      <c r="Q332" s="0" t="s">
        <v>1444</v>
      </c>
      <c r="R332" s="0" t="s">
        <v>2923</v>
      </c>
      <c r="S332" s="0" t="s">
        <v>3391</v>
      </c>
      <c r="T332" s="0" t="s">
        <v>3414</v>
      </c>
      <c r="U332" s="0" t="s">
        <v>3961</v>
      </c>
      <c r="V332" s="0" t="s">
        <v>2927</v>
      </c>
      <c r="W332" s="0" t="s">
        <v>3970</v>
      </c>
      <c r="X332" s="160" t="s">
        <v>3971</v>
      </c>
      <c r="Y332" s="6" t="s">
        <v>1873</v>
      </c>
      <c r="Z332" s="0" t="s">
        <v>3972</v>
      </c>
      <c r="AA332" s="0" t="n"/>
      <c r="AF332" s="0" t="s">
        <v>3224</v>
      </c>
      <c r="AG332" s="0" t="s">
        <v>2932</v>
      </c>
      <c r="AH332" s="0" t="s">
        <v>2927</v>
      </c>
    </row>
    <row r="333">
      <c r="A333" s="4" t="n">
        <v>4329</v>
      </c>
      <c r="B333" s="204" t="s">
        <v>2887</v>
      </c>
      <c r="E333" s="0" t="s">
        <v>3179</v>
      </c>
      <c r="F333" s="0" t="s">
        <v>3029</v>
      </c>
      <c r="G333" s="0" t="s">
        <v>3180</v>
      </c>
      <c r="H333" s="81" t="s">
        <v>3973</v>
      </c>
      <c r="I333" s="0">
        <f>IF(LEFT(RIGHT(H333,4),1)="8",(CONCATENATE("289F0", 168420+BITAND(HEX2DEC(H333), 65535)-32768)),)</f>
        <v/>
      </c>
      <c r="J333" s="79" t="n"/>
      <c r="K333" s="79" t="s">
        <v>3960</v>
      </c>
      <c r="L333" s="60" t="n">
        <v>44460</v>
      </c>
      <c r="M333" s="60" t="n"/>
      <c r="N333" s="0" t="s">
        <v>1443</v>
      </c>
      <c r="O333" s="0" t="s">
        <v>3445</v>
      </c>
      <c r="P333" s="0" t="s">
        <v>3445</v>
      </c>
      <c r="Q333" s="0" t="s">
        <v>1444</v>
      </c>
      <c r="R333" s="0" t="s">
        <v>2923</v>
      </c>
      <c r="S333" s="0" t="s">
        <v>3391</v>
      </c>
      <c r="T333" s="0" t="s">
        <v>3414</v>
      </c>
      <c r="U333" s="0" t="s">
        <v>3961</v>
      </c>
      <c r="V333" s="0" t="s">
        <v>2927</v>
      </c>
      <c r="W333" s="0" t="s">
        <v>3974</v>
      </c>
      <c r="X333" s="160" t="s">
        <v>3975</v>
      </c>
      <c r="Y333" s="6" t="s">
        <v>1856</v>
      </c>
      <c r="Z333" s="0" t="s">
        <v>3976</v>
      </c>
      <c r="AA333" s="0" t="n"/>
      <c r="AF333" s="0" t="s">
        <v>3224</v>
      </c>
      <c r="AG333" s="0" t="s">
        <v>2932</v>
      </c>
      <c r="AH333" s="0" t="s">
        <v>2927</v>
      </c>
    </row>
    <row r="334">
      <c r="A334" s="4" t="n">
        <v>4330</v>
      </c>
      <c r="B334" s="204" t="s">
        <v>2887</v>
      </c>
      <c r="E334" s="0" t="s">
        <v>3179</v>
      </c>
      <c r="F334" s="0" t="s">
        <v>3029</v>
      </c>
      <c r="G334" s="0" t="s">
        <v>3180</v>
      </c>
      <c r="H334" s="81" t="s">
        <v>3977</v>
      </c>
      <c r="I334" s="0">
        <f>IF(LEFT(RIGHT(H334,4),1)="8",(CONCATENATE("289F0", 168420+BITAND(HEX2DEC(H334), 65535)-32768)),)</f>
        <v/>
      </c>
      <c r="J334" s="79" t="n"/>
      <c r="K334" s="79" t="s">
        <v>3960</v>
      </c>
      <c r="L334" s="60" t="n">
        <v>44460</v>
      </c>
      <c r="M334" s="60" t="n"/>
      <c r="N334" s="0" t="s">
        <v>1443</v>
      </c>
      <c r="O334" s="0" t="s">
        <v>3445</v>
      </c>
      <c r="P334" s="0" t="s">
        <v>3445</v>
      </c>
      <c r="Q334" s="0" t="s">
        <v>1444</v>
      </c>
      <c r="R334" s="0" t="s">
        <v>2923</v>
      </c>
      <c r="S334" s="0" t="s">
        <v>3391</v>
      </c>
      <c r="T334" s="0" t="s">
        <v>3414</v>
      </c>
      <c r="U334" s="0" t="s">
        <v>3961</v>
      </c>
      <c r="V334" s="0" t="s">
        <v>2927</v>
      </c>
      <c r="W334" s="0" t="s">
        <v>3978</v>
      </c>
      <c r="X334" s="160" t="s">
        <v>3979</v>
      </c>
      <c r="Y334" s="6" t="s">
        <v>1790</v>
      </c>
      <c r="Z334" s="0" t="s">
        <v>3980</v>
      </c>
      <c r="AA334" s="0" t="n"/>
      <c r="AF334" s="0" t="s">
        <v>3224</v>
      </c>
      <c r="AG334" s="0" t="s">
        <v>2932</v>
      </c>
      <c r="AH334" s="0" t="s">
        <v>2927</v>
      </c>
    </row>
    <row r="335">
      <c r="A335" s="4" t="n">
        <v>4331</v>
      </c>
      <c r="B335" s="204" t="s">
        <v>2887</v>
      </c>
      <c r="E335" s="0" t="s">
        <v>3179</v>
      </c>
      <c r="F335" s="0" t="s">
        <v>3029</v>
      </c>
      <c r="G335" s="0" t="s">
        <v>3180</v>
      </c>
      <c r="H335" s="81" t="s">
        <v>3981</v>
      </c>
      <c r="I335" s="0">
        <f>IF(LEFT(RIGHT(H335,4),1)="8",(CONCATENATE("289F0", 168420+BITAND(HEX2DEC(H335), 65535)-32768)),)</f>
        <v/>
      </c>
      <c r="J335" s="79" t="n"/>
      <c r="K335" s="79" t="s">
        <v>3960</v>
      </c>
      <c r="L335" s="60" t="n">
        <v>44461</v>
      </c>
      <c r="M335" s="60" t="n"/>
      <c r="N335" s="0" t="s">
        <v>1443</v>
      </c>
      <c r="O335" s="0" t="s">
        <v>3445</v>
      </c>
      <c r="P335" s="0" t="s">
        <v>3445</v>
      </c>
      <c r="Q335" s="0" t="s">
        <v>1444</v>
      </c>
      <c r="R335" s="0" t="s">
        <v>2923</v>
      </c>
      <c r="S335" s="0" t="s">
        <v>3391</v>
      </c>
      <c r="T335" s="0" t="s">
        <v>3414</v>
      </c>
      <c r="U335" s="0" t="s">
        <v>3961</v>
      </c>
      <c r="V335" s="0" t="s">
        <v>2927</v>
      </c>
      <c r="W335" s="0" t="s">
        <v>3982</v>
      </c>
      <c r="X335" s="160" t="s">
        <v>3983</v>
      </c>
      <c r="Y335" s="6" t="s">
        <v>1851</v>
      </c>
      <c r="Z335" s="0" t="s">
        <v>3984</v>
      </c>
      <c r="AA335" s="0" t="n"/>
      <c r="AF335" s="0" t="s">
        <v>3224</v>
      </c>
      <c r="AG335" s="0" t="s">
        <v>2932</v>
      </c>
      <c r="AH335" s="0" t="s">
        <v>2927</v>
      </c>
    </row>
    <row r="336">
      <c r="A336" s="4" t="n">
        <v>4332</v>
      </c>
      <c r="B336" s="204" t="s">
        <v>2887</v>
      </c>
      <c r="D336" s="0" t="s">
        <v>3985</v>
      </c>
      <c r="E336" s="96" t="s">
        <v>3362</v>
      </c>
      <c r="F336" s="0" t="s">
        <v>3029</v>
      </c>
      <c r="G336" s="80" t="s">
        <v>3180</v>
      </c>
      <c r="H336" s="81" t="n">
        <v>21318080</v>
      </c>
      <c r="I336" s="0">
        <f>IF(LEFT(RIGHT(H336,4),1)="8",(CONCATENATE("289F0", 168420+BITAND(HEX2DEC(H336), 65535)-32768)),)</f>
        <v/>
      </c>
      <c r="J336" s="79" t="n"/>
      <c r="K336" s="79" t="s">
        <v>3986</v>
      </c>
      <c r="L336" s="60" t="n">
        <v>44461</v>
      </c>
      <c r="M336" s="60" t="n"/>
      <c r="N336" s="0" t="s">
        <v>1443</v>
      </c>
      <c r="O336" s="0" t="s">
        <v>3445</v>
      </c>
      <c r="P336" s="0" t="s">
        <v>3445</v>
      </c>
      <c r="Q336" s="0" t="s">
        <v>1444</v>
      </c>
      <c r="R336" s="0" t="s">
        <v>2923</v>
      </c>
      <c r="S336" s="0" t="s">
        <v>3391</v>
      </c>
      <c r="T336" s="0" t="s">
        <v>3414</v>
      </c>
      <c r="U336" s="0" t="s">
        <v>3961</v>
      </c>
      <c r="V336" s="0" t="s">
        <v>2927</v>
      </c>
      <c r="W336" s="0" t="s">
        <v>3987</v>
      </c>
      <c r="X336" s="160" t="s">
        <v>3988</v>
      </c>
      <c r="Y336" s="6" t="s">
        <v>1750</v>
      </c>
      <c r="Z336" s="0" t="s">
        <v>3989</v>
      </c>
      <c r="AA336" s="0" t="n"/>
      <c r="AF336" s="0" t="s">
        <v>3224</v>
      </c>
      <c r="AG336" s="0" t="s">
        <v>2932</v>
      </c>
      <c r="AH336" s="0" t="s">
        <v>2927</v>
      </c>
    </row>
    <row r="337">
      <c r="A337" s="4" t="n">
        <v>4333</v>
      </c>
      <c r="B337" s="204" t="s">
        <v>2887</v>
      </c>
      <c r="E337" s="0" t="s">
        <v>3179</v>
      </c>
      <c r="F337" s="0" t="s">
        <v>3029</v>
      </c>
      <c r="G337" s="80" t="s">
        <v>3180</v>
      </c>
      <c r="H337" s="81" t="s">
        <v>3990</v>
      </c>
      <c r="I337" s="0">
        <f>IF(LEFT(RIGHT(H337,4),1)="8",(CONCATENATE("289F0", 168420+BITAND(HEX2DEC(H337), 65535)-32768)),)</f>
        <v/>
      </c>
      <c r="J337" s="79" t="n"/>
      <c r="K337" s="79" t="s">
        <v>3960</v>
      </c>
      <c r="L337" s="60" t="n">
        <v>44461</v>
      </c>
      <c r="M337" s="60" t="n"/>
      <c r="N337" s="0" t="s">
        <v>1443</v>
      </c>
      <c r="O337" s="0" t="s">
        <v>3445</v>
      </c>
      <c r="P337" s="0" t="s">
        <v>3445</v>
      </c>
      <c r="Q337" s="0" t="s">
        <v>1444</v>
      </c>
      <c r="R337" s="0" t="s">
        <v>2923</v>
      </c>
      <c r="S337" s="0" t="s">
        <v>3391</v>
      </c>
      <c r="T337" s="0" t="s">
        <v>3414</v>
      </c>
      <c r="U337" s="0" t="s">
        <v>3961</v>
      </c>
      <c r="V337" s="0" t="s">
        <v>2927</v>
      </c>
      <c r="W337" s="0" t="s">
        <v>3991</v>
      </c>
      <c r="X337" s="160" t="s">
        <v>3992</v>
      </c>
      <c r="Y337" s="6" t="s">
        <v>1766</v>
      </c>
      <c r="Z337" s="0" t="s">
        <v>3993</v>
      </c>
      <c r="AA337" s="0" t="n"/>
      <c r="AF337" s="0" t="s">
        <v>3224</v>
      </c>
      <c r="AG337" s="0" t="s">
        <v>2932</v>
      </c>
      <c r="AH337" s="0" t="s">
        <v>2927</v>
      </c>
    </row>
    <row r="338">
      <c r="A338" s="4" t="n">
        <v>4334</v>
      </c>
      <c r="B338" s="204" t="s">
        <v>2887</v>
      </c>
      <c r="E338" s="0" t="s">
        <v>3179</v>
      </c>
      <c r="F338" s="0" t="s">
        <v>3029</v>
      </c>
      <c r="G338" s="80" t="s">
        <v>3180</v>
      </c>
      <c r="H338" s="0" t="s">
        <v>3994</v>
      </c>
      <c r="I338" s="0">
        <f>IF(LEFT(RIGHT(H338,4),1)="8",(CONCATENATE("289F0", 168420+BITAND(HEX2DEC(H338), 65535)-32768)),)</f>
        <v/>
      </c>
      <c r="J338" s="79" t="n"/>
      <c r="K338" s="79" t="s">
        <v>3960</v>
      </c>
      <c r="L338" s="60" t="n">
        <v>44461</v>
      </c>
      <c r="M338" s="60" t="n"/>
      <c r="N338" s="0" t="s">
        <v>1443</v>
      </c>
      <c r="O338" s="0" t="s">
        <v>3445</v>
      </c>
      <c r="P338" s="0" t="s">
        <v>3445</v>
      </c>
      <c r="Q338" s="0" t="s">
        <v>1444</v>
      </c>
      <c r="R338" s="0" t="s">
        <v>2923</v>
      </c>
      <c r="S338" s="0" t="s">
        <v>3391</v>
      </c>
      <c r="T338" s="0" t="s">
        <v>3414</v>
      </c>
      <c r="U338" s="0" t="s">
        <v>3961</v>
      </c>
      <c r="V338" s="0" t="s">
        <v>2927</v>
      </c>
      <c r="W338" s="0" t="s">
        <v>3995</v>
      </c>
      <c r="X338" s="160" t="s">
        <v>3996</v>
      </c>
      <c r="Y338" s="6" t="s">
        <v>1897</v>
      </c>
      <c r="Z338" s="0" t="s">
        <v>3997</v>
      </c>
      <c r="AA338" s="0" t="n"/>
      <c r="AF338" s="0" t="s">
        <v>3224</v>
      </c>
      <c r="AG338" s="0" t="s">
        <v>2932</v>
      </c>
      <c r="AH338" s="0" t="s">
        <v>2927</v>
      </c>
    </row>
    <row r="339">
      <c r="A339" s="4" t="n">
        <v>4335</v>
      </c>
      <c r="B339" s="204" t="s">
        <v>2887</v>
      </c>
      <c r="E339" s="0" t="s">
        <v>3179</v>
      </c>
      <c r="F339" s="0" t="s">
        <v>3029</v>
      </c>
      <c r="G339" s="80" t="s">
        <v>3180</v>
      </c>
      <c r="H339" s="0" t="s">
        <v>3998</v>
      </c>
      <c r="I339" s="0">
        <f>IF(LEFT(RIGHT(H339,4),1)="8",(CONCATENATE("289F0", 168420+BITAND(HEX2DEC(H339), 65535)-32768)),)</f>
        <v/>
      </c>
      <c r="J339" s="79" t="n"/>
      <c r="K339" s="79" t="s">
        <v>3960</v>
      </c>
      <c r="L339" s="60" t="n">
        <v>44461</v>
      </c>
      <c r="M339" s="60" t="n"/>
      <c r="N339" s="0" t="s">
        <v>1443</v>
      </c>
      <c r="O339" s="0" t="s">
        <v>3445</v>
      </c>
      <c r="P339" s="0" t="s">
        <v>3445</v>
      </c>
      <c r="Q339" s="0" t="s">
        <v>3224</v>
      </c>
      <c r="R339" s="0" t="s">
        <v>2923</v>
      </c>
      <c r="S339" s="0" t="s">
        <v>3391</v>
      </c>
      <c r="T339" s="0" t="s">
        <v>3414</v>
      </c>
      <c r="U339" s="0" t="s">
        <v>3961</v>
      </c>
      <c r="V339" s="0" t="s">
        <v>2927</v>
      </c>
      <c r="W339" s="0" t="s">
        <v>3999</v>
      </c>
      <c r="X339" s="160" t="s">
        <v>4000</v>
      </c>
      <c r="Y339" s="6" t="s">
        <v>1868</v>
      </c>
      <c r="Z339" s="0" t="s">
        <v>4001</v>
      </c>
      <c r="AA339" s="0" t="n"/>
      <c r="AF339" s="0" t="s">
        <v>3224</v>
      </c>
      <c r="AG339" s="0" t="s">
        <v>2932</v>
      </c>
      <c r="AH339" s="0" t="s">
        <v>2927</v>
      </c>
    </row>
    <row r="340">
      <c r="A340" s="4" t="n">
        <v>4336</v>
      </c>
      <c r="B340" s="204" t="s">
        <v>2887</v>
      </c>
      <c r="E340" s="0" t="s">
        <v>3179</v>
      </c>
      <c r="F340" s="0" t="s">
        <v>3029</v>
      </c>
      <c r="G340" s="80" t="s">
        <v>3180</v>
      </c>
      <c r="H340" s="0" t="s">
        <v>4002</v>
      </c>
      <c r="I340" s="0">
        <f>IF(LEFT(RIGHT(H340,4),1)="8",(CONCATENATE("289F0", 168420+BITAND(HEX2DEC(H340), 65535)-32768)),)</f>
        <v/>
      </c>
      <c r="J340" s="79" t="n"/>
      <c r="K340" s="79" t="s">
        <v>3960</v>
      </c>
      <c r="L340" s="60" t="n">
        <v>44462</v>
      </c>
      <c r="M340" s="60" t="n"/>
      <c r="N340" s="0" t="s">
        <v>1443</v>
      </c>
      <c r="O340" s="0" t="s">
        <v>3445</v>
      </c>
      <c r="P340" s="0" t="s">
        <v>3445</v>
      </c>
      <c r="Q340" s="0" t="s">
        <v>3224</v>
      </c>
      <c r="R340" s="0" t="s">
        <v>2923</v>
      </c>
      <c r="S340" s="0" t="s">
        <v>3391</v>
      </c>
      <c r="T340" s="0" t="s">
        <v>3414</v>
      </c>
      <c r="U340" s="0" t="s">
        <v>3961</v>
      </c>
      <c r="V340" s="0" t="s">
        <v>2927</v>
      </c>
      <c r="W340" s="0" t="s">
        <v>4003</v>
      </c>
      <c r="X340" s="160" t="s">
        <v>4004</v>
      </c>
      <c r="Y340" s="6" t="s">
        <v>1765</v>
      </c>
      <c r="Z340" s="0" t="s">
        <v>4005</v>
      </c>
      <c r="AA340" s="0" t="n"/>
      <c r="AF340" s="0" t="s">
        <v>3224</v>
      </c>
      <c r="AG340" s="0" t="s">
        <v>2932</v>
      </c>
      <c r="AH340" s="0" t="s">
        <v>2927</v>
      </c>
    </row>
    <row r="341">
      <c r="A341" s="4" t="n">
        <v>4337</v>
      </c>
      <c r="B341" s="204" t="s">
        <v>2887</v>
      </c>
      <c r="E341" s="0" t="s">
        <v>3179</v>
      </c>
      <c r="F341" s="0" t="s">
        <v>3029</v>
      </c>
      <c r="G341" s="80" t="s">
        <v>3180</v>
      </c>
      <c r="H341" s="0" t="s">
        <v>4006</v>
      </c>
      <c r="I341" s="0">
        <f>IF(LEFT(RIGHT(H341,4),1)="8",(CONCATENATE("289F0", 168420+BITAND(HEX2DEC(H341), 65535)-32768)),)</f>
        <v/>
      </c>
      <c r="J341" s="79" t="n"/>
      <c r="K341" s="79" t="s">
        <v>3960</v>
      </c>
      <c r="L341" s="60" t="n">
        <v>44462</v>
      </c>
      <c r="M341" s="60" t="n"/>
      <c r="N341" s="0" t="s">
        <v>1443</v>
      </c>
      <c r="O341" s="0" t="s">
        <v>3445</v>
      </c>
      <c r="P341" s="0" t="s">
        <v>3445</v>
      </c>
      <c r="Q341" s="0" t="s">
        <v>1444</v>
      </c>
      <c r="R341" s="0" t="s">
        <v>2923</v>
      </c>
      <c r="S341" s="0" t="s">
        <v>3391</v>
      </c>
      <c r="T341" s="0" t="s">
        <v>3414</v>
      </c>
      <c r="U341" s="0" t="s">
        <v>3961</v>
      </c>
      <c r="V341" s="0" t="s">
        <v>2927</v>
      </c>
      <c r="W341" s="0" t="s">
        <v>4007</v>
      </c>
      <c r="X341" s="160" t="s">
        <v>4008</v>
      </c>
      <c r="Y341" s="6" t="s">
        <v>1774</v>
      </c>
      <c r="Z341" s="0" t="s">
        <v>4009</v>
      </c>
      <c r="AA341" s="0" t="n"/>
      <c r="AF341" s="0" t="s">
        <v>3224</v>
      </c>
      <c r="AG341" s="0" t="s">
        <v>2932</v>
      </c>
      <c r="AH341" s="0" t="s">
        <v>2927</v>
      </c>
    </row>
    <row r="342">
      <c r="A342" s="4" t="n">
        <v>4338</v>
      </c>
      <c r="B342" s="204" t="s">
        <v>2887</v>
      </c>
      <c r="E342" s="0" t="s">
        <v>3179</v>
      </c>
      <c r="F342" s="0" t="s">
        <v>3029</v>
      </c>
      <c r="G342" s="80" t="s">
        <v>3180</v>
      </c>
      <c r="H342" s="0" t="s">
        <v>4010</v>
      </c>
      <c r="I342" s="0">
        <f>IF(LEFT(RIGHT(H342,4),1)="8",(CONCATENATE("289F0", 168420+BITAND(HEX2DEC(H342), 65535)-32768)),)</f>
        <v/>
      </c>
      <c r="J342" s="79" t="n"/>
      <c r="K342" s="79" t="s">
        <v>3960</v>
      </c>
      <c r="L342" s="60" t="n">
        <v>44462</v>
      </c>
      <c r="M342" s="60" t="n"/>
      <c r="N342" s="0" t="s">
        <v>1443</v>
      </c>
      <c r="O342" s="0" t="s">
        <v>3445</v>
      </c>
      <c r="P342" s="0" t="s">
        <v>3445</v>
      </c>
      <c r="Q342" s="0" t="s">
        <v>3224</v>
      </c>
      <c r="R342" s="0" t="s">
        <v>2923</v>
      </c>
      <c r="S342" s="0" t="s">
        <v>3391</v>
      </c>
      <c r="T342" s="0" t="s">
        <v>3414</v>
      </c>
      <c r="U342" s="0" t="s">
        <v>3961</v>
      </c>
      <c r="V342" s="0" t="s">
        <v>2927</v>
      </c>
      <c r="W342" s="0" t="s">
        <v>4011</v>
      </c>
      <c r="X342" s="160" t="s">
        <v>4012</v>
      </c>
      <c r="Y342" s="6" t="s">
        <v>1791</v>
      </c>
      <c r="Z342" s="0" t="s">
        <v>4013</v>
      </c>
      <c r="AA342" s="0" t="n"/>
      <c r="AF342" s="0" t="s">
        <v>3224</v>
      </c>
      <c r="AG342" s="0" t="s">
        <v>2932</v>
      </c>
      <c r="AH342" s="0" t="s">
        <v>2927</v>
      </c>
    </row>
    <row r="343">
      <c r="A343" s="4" t="n">
        <v>4339</v>
      </c>
      <c r="B343" s="204" t="s">
        <v>2887</v>
      </c>
      <c r="E343" s="0" t="s">
        <v>3179</v>
      </c>
      <c r="F343" s="0" t="s">
        <v>3029</v>
      </c>
      <c r="G343" s="80" t="s">
        <v>3180</v>
      </c>
      <c r="H343" s="0" t="s">
        <v>4014</v>
      </c>
      <c r="I343" s="0">
        <f>IF(LEFT(RIGHT(H343,4),1)="8",(CONCATENATE("289F0", 168420+BITAND(HEX2DEC(H343), 65535)-32768)),)</f>
        <v/>
      </c>
      <c r="J343" s="79" t="n"/>
      <c r="K343" s="79" t="s">
        <v>3960</v>
      </c>
      <c r="L343" s="60" t="n">
        <v>44462</v>
      </c>
      <c r="M343" s="60" t="n"/>
      <c r="N343" s="0" t="s">
        <v>1443</v>
      </c>
      <c r="O343" s="0" t="s">
        <v>3445</v>
      </c>
      <c r="P343" s="0" t="s">
        <v>3445</v>
      </c>
      <c r="Q343" s="0" t="s">
        <v>3224</v>
      </c>
      <c r="R343" s="0" t="s">
        <v>2923</v>
      </c>
      <c r="S343" s="0" t="s">
        <v>3391</v>
      </c>
      <c r="T343" s="0" t="s">
        <v>3414</v>
      </c>
      <c r="U343" s="0" t="s">
        <v>3961</v>
      </c>
      <c r="V343" s="0" t="s">
        <v>2927</v>
      </c>
      <c r="W343" s="0" t="s">
        <v>4015</v>
      </c>
      <c r="X343" s="160" t="s">
        <v>4016</v>
      </c>
      <c r="Y343" s="6" t="s">
        <v>1788</v>
      </c>
      <c r="Z343" s="0" t="s">
        <v>4017</v>
      </c>
      <c r="AA343" s="0" t="n"/>
      <c r="AF343" s="0" t="s">
        <v>3224</v>
      </c>
      <c r="AG343" s="0" t="s">
        <v>2932</v>
      </c>
      <c r="AH343" s="0" t="s">
        <v>2927</v>
      </c>
    </row>
    <row r="344">
      <c r="A344" s="4" t="n">
        <v>4340</v>
      </c>
      <c r="B344" s="204" t="s">
        <v>2887</v>
      </c>
      <c r="F344" s="0" t="s">
        <v>2920</v>
      </c>
      <c r="G344" s="80" t="s">
        <v>3180</v>
      </c>
      <c r="H344" s="81" t="s">
        <v>4018</v>
      </c>
      <c r="I344" s="0">
        <f>IF(LEFT(RIGHT(H344,4),1)="8",(CONCATENATE("289F0", 168420+BITAND(HEX2DEC(H344), 65535)-32768)),)</f>
        <v/>
      </c>
      <c r="J344" s="79" t="n"/>
      <c r="K344" s="79" t="s">
        <v>2934</v>
      </c>
      <c r="L344" s="60" t="n">
        <v>44462</v>
      </c>
      <c r="M344" s="60" t="n"/>
      <c r="N344" s="0" t="s">
        <v>1443</v>
      </c>
      <c r="O344" s="0" t="s">
        <v>3445</v>
      </c>
      <c r="P344" s="0" t="s">
        <v>3445</v>
      </c>
      <c r="Q344" s="0" t="s">
        <v>3224</v>
      </c>
      <c r="R344" s="0" t="s">
        <v>2923</v>
      </c>
      <c r="S344" s="0" t="s">
        <v>3391</v>
      </c>
      <c r="V344" s="0" t="s">
        <v>2927</v>
      </c>
      <c r="W344" s="0" t="s">
        <v>4019</v>
      </c>
      <c r="X344" s="160" t="s">
        <v>4020</v>
      </c>
      <c r="Y344" s="6" t="s">
        <v>1748</v>
      </c>
      <c r="Z344" s="0" t="s">
        <v>4021</v>
      </c>
      <c r="AA344" s="0" t="n"/>
      <c r="AF344" s="0" t="s">
        <v>3224</v>
      </c>
      <c r="AG344" s="0" t="s">
        <v>2932</v>
      </c>
      <c r="AH344" s="0" t="s">
        <v>2927</v>
      </c>
    </row>
    <row r="345">
      <c r="A345" s="4" t="n">
        <v>4341</v>
      </c>
      <c r="B345" s="204" t="s">
        <v>2887</v>
      </c>
      <c r="F345" s="0" t="s">
        <v>2920</v>
      </c>
      <c r="G345" s="80" t="s">
        <v>3180</v>
      </c>
      <c r="H345" s="81" t="s">
        <v>4022</v>
      </c>
      <c r="I345" s="0">
        <f>IF(LEFT(RIGHT(H345,4),1)="8",(CONCATENATE("289F0", 168420+BITAND(HEX2DEC(H345), 65535)-32768)),)</f>
        <v/>
      </c>
      <c r="J345" s="79" t="n"/>
      <c r="K345" s="79" t="s">
        <v>2934</v>
      </c>
      <c r="L345" s="60" t="n">
        <v>44463</v>
      </c>
      <c r="M345" s="60" t="n"/>
      <c r="N345" s="0" t="s">
        <v>1443</v>
      </c>
      <c r="O345" s="0" t="s">
        <v>3445</v>
      </c>
      <c r="P345" s="0" t="s">
        <v>3445</v>
      </c>
      <c r="Q345" s="0" t="s">
        <v>3224</v>
      </c>
      <c r="R345" s="0" t="s">
        <v>2923</v>
      </c>
      <c r="S345" s="0" t="s">
        <v>3391</v>
      </c>
      <c r="V345" s="0" t="s">
        <v>2927</v>
      </c>
      <c r="W345" s="0" t="s">
        <v>4023</v>
      </c>
      <c r="X345" s="160" t="s">
        <v>4024</v>
      </c>
      <c r="Y345" s="6" t="s">
        <v>1747</v>
      </c>
      <c r="Z345" s="0" t="s">
        <v>4025</v>
      </c>
      <c r="AA345" s="0" t="n"/>
      <c r="AF345" s="0" t="s">
        <v>3224</v>
      </c>
      <c r="AG345" s="0" t="s">
        <v>2932</v>
      </c>
      <c r="AH345" s="0" t="s">
        <v>2927</v>
      </c>
    </row>
    <row r="346">
      <c r="A346" s="4" t="n">
        <v>4342</v>
      </c>
      <c r="B346" s="204" t="s">
        <v>2887</v>
      </c>
      <c r="F346" s="0" t="s">
        <v>2920</v>
      </c>
      <c r="G346" s="80" t="s">
        <v>3180</v>
      </c>
      <c r="H346" s="81" t="s">
        <v>4026</v>
      </c>
      <c r="I346" s="0">
        <f>IF(LEFT(RIGHT(H346,4),1)="8",(CONCATENATE("289F0", 168420+BITAND(HEX2DEC(H346), 65535)-32768)),)</f>
        <v/>
      </c>
      <c r="J346" s="79" t="n"/>
      <c r="K346" s="79" t="s">
        <v>2934</v>
      </c>
      <c r="L346" s="60" t="n">
        <v>44463</v>
      </c>
      <c r="M346" s="60" t="n"/>
      <c r="N346" s="0" t="s">
        <v>1443</v>
      </c>
      <c r="O346" s="0" t="s">
        <v>3445</v>
      </c>
      <c r="P346" s="0" t="s">
        <v>3445</v>
      </c>
      <c r="Q346" s="0" t="s">
        <v>3224</v>
      </c>
      <c r="R346" s="0" t="s">
        <v>2923</v>
      </c>
      <c r="S346" s="0" t="s">
        <v>3391</v>
      </c>
      <c r="V346" s="0" t="s">
        <v>2927</v>
      </c>
      <c r="W346" s="0" t="s">
        <v>4027</v>
      </c>
      <c r="X346" s="160" t="s">
        <v>4028</v>
      </c>
      <c r="Y346" s="6" t="s">
        <v>1834</v>
      </c>
      <c r="Z346" s="0" t="s">
        <v>4029</v>
      </c>
      <c r="AA346" s="0" t="n"/>
      <c r="AF346" s="0" t="s">
        <v>3224</v>
      </c>
      <c r="AG346" s="0" t="s">
        <v>2932</v>
      </c>
      <c r="AH346" s="0" t="s">
        <v>2927</v>
      </c>
    </row>
    <row r="347">
      <c r="A347" s="4" t="n">
        <v>4343</v>
      </c>
      <c r="B347" s="204" t="s">
        <v>2887</v>
      </c>
      <c r="D347" s="0" t="s">
        <v>4030</v>
      </c>
      <c r="F347" s="0" t="s">
        <v>2920</v>
      </c>
      <c r="G347" s="80" t="s">
        <v>3180</v>
      </c>
      <c r="H347" s="81" t="s">
        <v>4031</v>
      </c>
      <c r="I347" s="0">
        <f>IF(LEFT(RIGHT(H347,4),1)="8",(CONCATENATE("289F0", 168420+BITAND(HEX2DEC(H347), 65535)-32768)),)</f>
        <v/>
      </c>
      <c r="J347" s="79" t="n"/>
      <c r="K347" s="79" t="s">
        <v>3270</v>
      </c>
      <c r="L347" s="60" t="n">
        <v>44463</v>
      </c>
      <c r="M347" s="60" t="n"/>
      <c r="N347" s="0" t="s">
        <v>1443</v>
      </c>
      <c r="O347" s="0" t="s">
        <v>3445</v>
      </c>
      <c r="P347" s="0" t="s">
        <v>3445</v>
      </c>
      <c r="Q347" s="0" t="s">
        <v>3224</v>
      </c>
      <c r="R347" s="0" t="s">
        <v>2923</v>
      </c>
      <c r="S347" s="0" t="s">
        <v>3391</v>
      </c>
      <c r="V347" s="0" t="s">
        <v>2927</v>
      </c>
      <c r="W347" s="0" t="s">
        <v>4032</v>
      </c>
      <c r="X347" s="160" t="s">
        <v>4033</v>
      </c>
      <c r="Y347" s="6" t="s">
        <v>1853</v>
      </c>
      <c r="Z347" s="0" t="s">
        <v>4034</v>
      </c>
      <c r="AA347" s="0" t="n"/>
      <c r="AF347" s="0" t="s">
        <v>3224</v>
      </c>
      <c r="AG347" s="0" t="s">
        <v>2932</v>
      </c>
      <c r="AH347" s="0" t="s">
        <v>2927</v>
      </c>
    </row>
    <row r="348">
      <c r="A348" s="4" t="n">
        <v>4344</v>
      </c>
      <c r="B348" s="204" t="s">
        <v>2887</v>
      </c>
      <c r="D348" s="0" t="s">
        <v>4030</v>
      </c>
      <c r="F348" s="0" t="s">
        <v>2920</v>
      </c>
      <c r="G348" s="80" t="s">
        <v>3180</v>
      </c>
      <c r="H348" s="81" t="s">
        <v>4035</v>
      </c>
      <c r="I348" s="0">
        <f>IF(LEFT(RIGHT(H348,4),1)="8",(CONCATENATE("289F0", 168420+BITAND(HEX2DEC(H348), 65535)-32768)),)</f>
        <v/>
      </c>
      <c r="J348" s="79" t="n"/>
      <c r="K348" s="79" t="s">
        <v>3270</v>
      </c>
      <c r="L348" s="60" t="n">
        <v>44463</v>
      </c>
      <c r="M348" s="60" t="n"/>
      <c r="N348" s="0" t="s">
        <v>1443</v>
      </c>
      <c r="O348" s="0" t="s">
        <v>3445</v>
      </c>
      <c r="P348" s="0" t="s">
        <v>3445</v>
      </c>
      <c r="Q348" s="0" t="s">
        <v>3224</v>
      </c>
      <c r="R348" s="0" t="s">
        <v>2923</v>
      </c>
      <c r="S348" s="0" t="s">
        <v>3391</v>
      </c>
      <c r="V348" s="0" t="s">
        <v>2927</v>
      </c>
      <c r="W348" s="0" t="s">
        <v>4036</v>
      </c>
      <c r="X348" s="160" t="s">
        <v>4037</v>
      </c>
      <c r="Y348" s="6" t="s">
        <v>1769</v>
      </c>
      <c r="Z348" s="0" t="s">
        <v>4038</v>
      </c>
      <c r="AA348" s="0" t="n"/>
      <c r="AF348" s="0" t="s">
        <v>3224</v>
      </c>
      <c r="AG348" s="0" t="s">
        <v>2932</v>
      </c>
      <c r="AH348" s="0" t="s">
        <v>2927</v>
      </c>
    </row>
    <row r="349">
      <c r="A349" s="4" t="n">
        <v>4345</v>
      </c>
      <c r="B349" s="204" t="s">
        <v>2887</v>
      </c>
      <c r="F349" s="0" t="s">
        <v>2920</v>
      </c>
      <c r="G349" s="80" t="s">
        <v>3180</v>
      </c>
      <c r="H349" s="81" t="s">
        <v>4039</v>
      </c>
      <c r="I349" s="0">
        <f>IF(LEFT(RIGHT(H349,4),1)="8",(CONCATENATE("289F0", 168420+BITAND(HEX2DEC(H349), 65535)-32768)),)</f>
        <v/>
      </c>
      <c r="J349" s="79" t="n"/>
      <c r="K349" s="79" t="s">
        <v>2934</v>
      </c>
      <c r="L349" s="60" t="n">
        <v>44463</v>
      </c>
      <c r="M349" s="60" t="n"/>
      <c r="N349" s="0" t="s">
        <v>1443</v>
      </c>
      <c r="O349" s="0" t="s">
        <v>3445</v>
      </c>
      <c r="P349" s="0" t="s">
        <v>3445</v>
      </c>
      <c r="Q349" s="0" t="s">
        <v>3224</v>
      </c>
      <c r="R349" s="0" t="s">
        <v>2923</v>
      </c>
      <c r="S349" s="0" t="s">
        <v>3391</v>
      </c>
      <c r="V349" s="0" t="s">
        <v>2927</v>
      </c>
      <c r="W349" s="0" t="s">
        <v>4040</v>
      </c>
      <c r="X349" s="160" t="s">
        <v>4041</v>
      </c>
      <c r="Y349" s="6" t="s">
        <v>1779</v>
      </c>
      <c r="Z349" s="0" t="s">
        <v>4042</v>
      </c>
      <c r="AA349" s="0" t="n"/>
      <c r="AF349" s="0" t="s">
        <v>3224</v>
      </c>
      <c r="AG349" s="0" t="s">
        <v>2932</v>
      </c>
      <c r="AH349" s="0" t="s">
        <v>2927</v>
      </c>
    </row>
    <row r="350">
      <c r="A350" s="4" t="n">
        <v>4346</v>
      </c>
      <c r="B350" s="204" t="s">
        <v>2887</v>
      </c>
      <c r="F350" s="0" t="s">
        <v>2920</v>
      </c>
      <c r="G350" s="80" t="s">
        <v>3180</v>
      </c>
      <c r="H350" s="81" t="s">
        <v>4043</v>
      </c>
      <c r="I350" s="0">
        <f>IF(LEFT(RIGHT(H350,4),1)="8",(CONCATENATE("289F0", 168420+BITAND(HEX2DEC(H350), 65535)-32768)),)</f>
        <v/>
      </c>
      <c r="J350" s="79" t="n"/>
      <c r="K350" s="79" t="s">
        <v>2934</v>
      </c>
      <c r="L350" s="60" t="n">
        <v>44466</v>
      </c>
      <c r="M350" s="60" t="n"/>
      <c r="N350" s="0" t="s">
        <v>1443</v>
      </c>
      <c r="O350" s="0" t="s">
        <v>3445</v>
      </c>
      <c r="P350" s="0" t="s">
        <v>3445</v>
      </c>
      <c r="Q350" s="0" t="s">
        <v>3224</v>
      </c>
      <c r="R350" s="0" t="s">
        <v>2923</v>
      </c>
      <c r="S350" s="0" t="s">
        <v>3391</v>
      </c>
      <c r="V350" s="0" t="s">
        <v>2927</v>
      </c>
      <c r="W350" s="0" t="s">
        <v>4044</v>
      </c>
      <c r="X350" s="160" t="s">
        <v>4045</v>
      </c>
      <c r="Y350" s="6" t="s">
        <v>1780</v>
      </c>
      <c r="Z350" s="0" t="s">
        <v>4046</v>
      </c>
      <c r="AA350" s="0" t="n"/>
      <c r="AF350" s="0" t="s">
        <v>3224</v>
      </c>
      <c r="AG350" s="0" t="s">
        <v>2932</v>
      </c>
      <c r="AH350" s="0" t="s">
        <v>2927</v>
      </c>
    </row>
    <row r="351">
      <c r="A351" s="4" t="n">
        <v>4347</v>
      </c>
      <c r="B351" s="204" t="s">
        <v>2887</v>
      </c>
      <c r="F351" s="0" t="s">
        <v>2920</v>
      </c>
      <c r="G351" s="80" t="s">
        <v>3180</v>
      </c>
      <c r="H351" s="81" t="s">
        <v>4047</v>
      </c>
      <c r="I351" s="0">
        <f>IF(LEFT(RIGHT(H351,4),1)="8",(CONCATENATE("289F0", 168420+BITAND(HEX2DEC(H351), 65535)-32768)),)</f>
        <v/>
      </c>
      <c r="J351" s="79" t="n"/>
      <c r="K351" s="79" t="s">
        <v>2934</v>
      </c>
      <c r="L351" s="60" t="n">
        <v>44466</v>
      </c>
      <c r="M351" s="60" t="n"/>
      <c r="N351" s="0" t="s">
        <v>1443</v>
      </c>
      <c r="O351" s="0" t="s">
        <v>3445</v>
      </c>
      <c r="P351" s="0" t="s">
        <v>3445</v>
      </c>
      <c r="Q351" s="0" t="s">
        <v>3224</v>
      </c>
      <c r="R351" s="0" t="s">
        <v>2923</v>
      </c>
      <c r="S351" s="0" t="s">
        <v>3391</v>
      </c>
      <c r="V351" s="0" t="s">
        <v>2927</v>
      </c>
      <c r="W351" s="0" t="s">
        <v>4048</v>
      </c>
      <c r="X351" s="160" t="s">
        <v>4049</v>
      </c>
      <c r="Y351" s="6" t="s">
        <v>1777</v>
      </c>
      <c r="Z351" s="0" t="s">
        <v>4050</v>
      </c>
      <c r="AA351" s="0" t="n"/>
      <c r="AF351" s="0" t="s">
        <v>3224</v>
      </c>
      <c r="AG351" s="0" t="s">
        <v>2932</v>
      </c>
      <c r="AH351" s="0" t="s">
        <v>2927</v>
      </c>
    </row>
    <row r="352">
      <c r="A352" s="4" t="n">
        <v>4348</v>
      </c>
      <c r="B352" s="204" t="s">
        <v>2887</v>
      </c>
      <c r="F352" s="0" t="s">
        <v>2920</v>
      </c>
      <c r="G352" s="80" t="s">
        <v>3180</v>
      </c>
      <c r="H352" s="81" t="s">
        <v>4051</v>
      </c>
      <c r="I352" s="0">
        <f>IF(LEFT(RIGHT(H352,4),1)="8",(CONCATENATE("289F0", 168420+BITAND(HEX2DEC(H352), 65535)-32768)),)</f>
        <v/>
      </c>
      <c r="J352" s="79" t="n"/>
      <c r="K352" s="79" t="s">
        <v>2934</v>
      </c>
      <c r="L352" s="60" t="n">
        <v>44466</v>
      </c>
      <c r="M352" s="60" t="n"/>
      <c r="N352" s="0" t="s">
        <v>1443</v>
      </c>
      <c r="O352" s="0" t="s">
        <v>3445</v>
      </c>
      <c r="P352" s="0" t="s">
        <v>3445</v>
      </c>
      <c r="Q352" s="0" t="s">
        <v>3224</v>
      </c>
      <c r="R352" s="0" t="s">
        <v>2923</v>
      </c>
      <c r="S352" s="0" t="s">
        <v>3391</v>
      </c>
      <c r="V352" s="0" t="s">
        <v>2927</v>
      </c>
      <c r="W352" s="0" t="s">
        <v>4052</v>
      </c>
      <c r="X352" s="160" t="s">
        <v>4053</v>
      </c>
      <c r="Y352" s="6" t="s">
        <v>1778</v>
      </c>
      <c r="Z352" s="0" t="s">
        <v>4054</v>
      </c>
      <c r="AA352" s="0" t="n"/>
      <c r="AF352" s="0" t="s">
        <v>3224</v>
      </c>
      <c r="AG352" s="0" t="s">
        <v>2932</v>
      </c>
      <c r="AH352" s="0" t="s">
        <v>2927</v>
      </c>
    </row>
    <row r="353">
      <c r="A353" s="4" t="n">
        <v>4349</v>
      </c>
      <c r="B353" s="204" t="s">
        <v>2887</v>
      </c>
      <c r="F353" s="0" t="s">
        <v>2920</v>
      </c>
      <c r="G353" s="80" t="s">
        <v>3180</v>
      </c>
      <c r="H353" s="81" t="s">
        <v>4055</v>
      </c>
      <c r="I353" s="0">
        <f>IF(LEFT(RIGHT(H353,4),1)="8",(CONCATENATE("289F0", 168420+BITAND(HEX2DEC(H353), 65535)-32768)),)</f>
        <v/>
      </c>
      <c r="J353" s="79" t="n"/>
      <c r="K353" s="79" t="s">
        <v>2934</v>
      </c>
      <c r="L353" s="60" t="n">
        <v>44466</v>
      </c>
      <c r="M353" s="60" t="n"/>
      <c r="N353" s="0" t="s">
        <v>1443</v>
      </c>
      <c r="O353" s="0" t="s">
        <v>3445</v>
      </c>
      <c r="P353" s="0" t="s">
        <v>3445</v>
      </c>
      <c r="Q353" s="0" t="s">
        <v>3224</v>
      </c>
      <c r="R353" s="0" t="s">
        <v>2923</v>
      </c>
      <c r="S353" s="0" t="s">
        <v>3391</v>
      </c>
      <c r="V353" s="0" t="s">
        <v>2927</v>
      </c>
      <c r="W353" s="0" t="s">
        <v>4056</v>
      </c>
      <c r="X353" s="160" t="s">
        <v>4057</v>
      </c>
      <c r="Y353" s="6" t="s">
        <v>1815</v>
      </c>
      <c r="Z353" s="0" t="s">
        <v>4058</v>
      </c>
      <c r="AA353" s="0" t="n"/>
      <c r="AF353" s="0" t="s">
        <v>3224</v>
      </c>
      <c r="AG353" s="0" t="s">
        <v>2932</v>
      </c>
      <c r="AH353" s="0" t="s">
        <v>2927</v>
      </c>
    </row>
    <row r="354">
      <c r="A354" s="4" t="n">
        <v>4350</v>
      </c>
      <c r="B354" s="204" t="s">
        <v>2887</v>
      </c>
      <c r="F354" s="0" t="s">
        <v>2920</v>
      </c>
      <c r="G354" s="80" t="s">
        <v>3180</v>
      </c>
      <c r="H354" s="0" t="s">
        <v>4059</v>
      </c>
      <c r="I354" s="0">
        <f>IF(LEFT(RIGHT(H354,4),1)="8",(CONCATENATE("289F0", 168420+BITAND(HEX2DEC(H354), 65535)-32768)),)</f>
        <v/>
      </c>
      <c r="J354" s="79" t="n"/>
      <c r="K354" s="79" t="s">
        <v>2934</v>
      </c>
      <c r="L354" s="60" t="n">
        <v>44466</v>
      </c>
      <c r="M354" s="60" t="n"/>
      <c r="N354" s="0" t="s">
        <v>1443</v>
      </c>
      <c r="O354" s="0" t="s">
        <v>3445</v>
      </c>
      <c r="P354" s="0" t="s">
        <v>3445</v>
      </c>
      <c r="Q354" s="0" t="s">
        <v>3224</v>
      </c>
      <c r="R354" s="0" t="s">
        <v>2923</v>
      </c>
      <c r="S354" s="0" t="s">
        <v>3391</v>
      </c>
      <c r="V354" s="0" t="s">
        <v>2927</v>
      </c>
      <c r="W354" s="0" t="s">
        <v>4060</v>
      </c>
      <c r="X354" s="160" t="s">
        <v>4061</v>
      </c>
      <c r="Y354" s="6" t="s">
        <v>1816</v>
      </c>
      <c r="Z354" s="0" t="s">
        <v>4062</v>
      </c>
      <c r="AA354" s="0" t="n"/>
      <c r="AF354" s="0" t="s">
        <v>3224</v>
      </c>
      <c r="AG354" s="0" t="s">
        <v>2932</v>
      </c>
      <c r="AH354" s="0" t="s">
        <v>2927</v>
      </c>
    </row>
    <row r="355">
      <c r="A355" s="4" t="n">
        <v>4351</v>
      </c>
      <c r="B355" s="204" t="s">
        <v>2887</v>
      </c>
      <c r="D355" s="0" t="n"/>
      <c r="F355" s="0" t="s">
        <v>2920</v>
      </c>
      <c r="G355" s="80" t="s">
        <v>3180</v>
      </c>
      <c r="H355" s="0" t="s">
        <v>4063</v>
      </c>
      <c r="I355" s="0">
        <f>IF(LEFT(RIGHT(H355,4),1)="8",(CONCATENATE("289F0", 168420+BITAND(HEX2DEC(H355), 65535)-32768)),)</f>
        <v/>
      </c>
      <c r="J355" s="79" t="n"/>
      <c r="K355" s="79" t="s">
        <v>3270</v>
      </c>
      <c r="L355" s="60" t="n">
        <v>44467</v>
      </c>
      <c r="M355" s="60" t="n"/>
      <c r="N355" s="0" t="s">
        <v>1443</v>
      </c>
      <c r="O355" s="0" t="s">
        <v>3445</v>
      </c>
      <c r="P355" s="0" t="s">
        <v>3445</v>
      </c>
      <c r="Q355" s="0" t="s">
        <v>1444</v>
      </c>
      <c r="R355" s="0" t="s">
        <v>2923</v>
      </c>
      <c r="S355" s="0" t="s">
        <v>3391</v>
      </c>
      <c r="V355" s="0" t="s">
        <v>2927</v>
      </c>
      <c r="W355" s="0" t="s">
        <v>4064</v>
      </c>
      <c r="X355" s="160" t="s">
        <v>4065</v>
      </c>
      <c r="Y355" s="6" t="s">
        <v>1812</v>
      </c>
      <c r="Z355" s="0" t="s">
        <v>4066</v>
      </c>
      <c r="AA355" s="0" t="n"/>
    </row>
    <row r="356">
      <c r="A356" s="4" t="n">
        <v>4352</v>
      </c>
      <c r="B356" s="204" t="s">
        <v>2887</v>
      </c>
      <c r="D356" s="0" t="s">
        <v>4030</v>
      </c>
      <c r="F356" s="0" t="s">
        <v>2920</v>
      </c>
      <c r="G356" s="80" t="s">
        <v>3180</v>
      </c>
      <c r="H356" s="0" t="s">
        <v>4067</v>
      </c>
      <c r="I356" s="0">
        <f>IF(LEFT(RIGHT(H356,4),1)="8",(CONCATENATE("289F0", 168420+BITAND(HEX2DEC(H356), 65535)-32768)),)</f>
        <v/>
      </c>
      <c r="J356" s="79" t="n"/>
      <c r="K356" s="79" t="s">
        <v>3270</v>
      </c>
      <c r="L356" s="60" t="n">
        <v>44467</v>
      </c>
      <c r="M356" s="60" t="n"/>
      <c r="N356" s="0" t="s">
        <v>1443</v>
      </c>
      <c r="O356" s="0" t="s">
        <v>3445</v>
      </c>
      <c r="P356" s="0" t="s">
        <v>3445</v>
      </c>
      <c r="Q356" s="0" t="s">
        <v>1444</v>
      </c>
      <c r="R356" s="0" t="s">
        <v>2923</v>
      </c>
      <c r="S356" s="0" t="s">
        <v>3391</v>
      </c>
      <c r="V356" s="0" t="s">
        <v>2927</v>
      </c>
      <c r="W356" s="0" t="s">
        <v>4068</v>
      </c>
      <c r="X356" s="160" t="s">
        <v>4069</v>
      </c>
      <c r="Y356" s="6" t="s">
        <v>1808</v>
      </c>
      <c r="Z356" s="0" t="s">
        <v>4070</v>
      </c>
      <c r="AA356" s="0" t="n"/>
    </row>
    <row r="357">
      <c r="A357" s="4" t="n">
        <v>4353</v>
      </c>
      <c r="B357" s="204" t="s">
        <v>2887</v>
      </c>
      <c r="D357" s="0" t="s">
        <v>4071</v>
      </c>
      <c r="E357" s="0" t="s">
        <v>4030</v>
      </c>
      <c r="F357" s="0" t="s">
        <v>2920</v>
      </c>
      <c r="G357" s="80" t="s">
        <v>3180</v>
      </c>
      <c r="H357" s="0" t="s">
        <v>4072</v>
      </c>
      <c r="I357" s="0">
        <f>IF(LEFT(RIGHT(H357,4),1)="8",(CONCATENATE("289F0", 168420+BITAND(HEX2DEC(H357), 65535)-32768)),)</f>
        <v/>
      </c>
      <c r="J357" s="79" t="n"/>
      <c r="K357" s="79" t="s">
        <v>3270</v>
      </c>
      <c r="L357" s="60" t="n">
        <v>44467</v>
      </c>
      <c r="M357" s="60" t="n"/>
      <c r="N357" s="0" t="s">
        <v>1443</v>
      </c>
      <c r="O357" s="0" t="s">
        <v>3445</v>
      </c>
      <c r="P357" s="0" t="s">
        <v>3445</v>
      </c>
      <c r="Q357" s="0" t="s">
        <v>1444</v>
      </c>
      <c r="R357" s="0" t="s">
        <v>2923</v>
      </c>
      <c r="S357" s="0" t="s">
        <v>3391</v>
      </c>
      <c r="V357" s="0" t="s">
        <v>2927</v>
      </c>
      <c r="W357" s="0" t="s">
        <v>4073</v>
      </c>
      <c r="X357" s="160" t="s">
        <v>4074</v>
      </c>
      <c r="Y357" s="6" t="s">
        <v>1792</v>
      </c>
      <c r="Z357" s="0" t="s">
        <v>4075</v>
      </c>
      <c r="AA357" s="0" t="n"/>
    </row>
    <row r="358">
      <c r="A358" s="4" t="n">
        <v>4354</v>
      </c>
      <c r="B358" s="204" t="s">
        <v>2887</v>
      </c>
      <c r="E358" s="0" t="s">
        <v>4076</v>
      </c>
      <c r="F358" s="0" t="s">
        <v>2920</v>
      </c>
      <c r="G358" s="80" t="s">
        <v>3180</v>
      </c>
      <c r="H358" s="0" t="s">
        <v>4077</v>
      </c>
      <c r="I358" s="0">
        <f>IF(LEFT(RIGHT(H358,4),1)="8",(CONCATENATE("289F0", 168420+BITAND(HEX2DEC(H358), 65535)-32768)),)</f>
        <v/>
      </c>
      <c r="J358" s="79" t="n"/>
      <c r="K358" s="79" t="s">
        <v>2934</v>
      </c>
      <c r="L358" s="60" t="n">
        <v>44467</v>
      </c>
      <c r="M358" s="60" t="n"/>
      <c r="N358" s="0" t="s">
        <v>1443</v>
      </c>
      <c r="O358" s="0" t="s">
        <v>3445</v>
      </c>
      <c r="P358" s="0" t="s">
        <v>3445</v>
      </c>
      <c r="Q358" s="0" t="s">
        <v>1444</v>
      </c>
      <c r="R358" s="0" t="s">
        <v>2923</v>
      </c>
      <c r="S358" s="0" t="s">
        <v>3391</v>
      </c>
      <c r="V358" s="0" t="s">
        <v>2927</v>
      </c>
      <c r="W358" s="0" t="s">
        <v>4078</v>
      </c>
      <c r="X358" s="160" t="s">
        <v>4079</v>
      </c>
      <c r="Y358" s="6" t="s">
        <v>1857</v>
      </c>
      <c r="Z358" s="0" t="s">
        <v>4080</v>
      </c>
      <c r="AA358" s="0" t="n"/>
    </row>
    <row r="359">
      <c r="A359" s="4" t="n">
        <v>4355</v>
      </c>
      <c r="B359" s="204" t="s">
        <v>2887</v>
      </c>
      <c r="D359" s="0" t="s">
        <v>4081</v>
      </c>
      <c r="F359" s="0" t="s">
        <v>2920</v>
      </c>
      <c r="G359" s="80" t="s">
        <v>3180</v>
      </c>
      <c r="H359" s="81" t="s">
        <v>4082</v>
      </c>
      <c r="I359" s="0">
        <f>IF(LEFT(RIGHT(H359,4),1)="8",(CONCATENATE("289F0", 168420+BITAND(HEX2DEC(H359), 65535)-32768)),)</f>
        <v/>
      </c>
      <c r="J359" s="79" t="n"/>
      <c r="K359" s="79" t="s">
        <v>4083</v>
      </c>
      <c r="L359" s="60" t="n">
        <v>44467</v>
      </c>
      <c r="M359" s="60" t="n"/>
      <c r="N359" s="0" t="s">
        <v>1443</v>
      </c>
      <c r="O359" s="0" t="s">
        <v>3445</v>
      </c>
      <c r="P359" s="0" t="s">
        <v>3445</v>
      </c>
      <c r="Q359" s="0" t="s">
        <v>1444</v>
      </c>
      <c r="R359" s="0" t="s">
        <v>2923</v>
      </c>
      <c r="S359" s="0" t="s">
        <v>3391</v>
      </c>
      <c r="V359" s="0" t="s">
        <v>2927</v>
      </c>
      <c r="W359" s="0" t="s">
        <v>4084</v>
      </c>
      <c r="X359" s="160" t="s">
        <v>4085</v>
      </c>
      <c r="Y359" s="6" t="s">
        <v>1867</v>
      </c>
      <c r="Z359" s="0" t="s">
        <v>4086</v>
      </c>
      <c r="AA359" s="0" t="n"/>
    </row>
    <row r="360">
      <c r="A360" s="4" t="n">
        <v>4356</v>
      </c>
      <c r="B360" s="204" t="s">
        <v>2887</v>
      </c>
      <c r="D360" s="0" t="s">
        <v>4030</v>
      </c>
      <c r="F360" s="0" t="s">
        <v>2920</v>
      </c>
      <c r="G360" s="80" t="s">
        <v>3180</v>
      </c>
      <c r="H360" s="81" t="s">
        <v>4087</v>
      </c>
      <c r="I360" s="0">
        <f>IF(LEFT(RIGHT(H360,4),1)="8",(CONCATENATE("289F0", 168420+BITAND(HEX2DEC(H360), 65535)-32768)),)</f>
        <v/>
      </c>
      <c r="J360" s="79" t="n"/>
      <c r="K360" s="79" t="s">
        <v>3270</v>
      </c>
      <c r="L360" s="60" t="n">
        <v>44468</v>
      </c>
      <c r="M360" s="60" t="n"/>
      <c r="N360" s="0" t="s">
        <v>1443</v>
      </c>
      <c r="O360" s="0" t="s">
        <v>3445</v>
      </c>
      <c r="P360" s="0" t="s">
        <v>3445</v>
      </c>
      <c r="Q360" s="0" t="s">
        <v>1444</v>
      </c>
      <c r="R360" s="0" t="s">
        <v>2923</v>
      </c>
      <c r="S360" s="0" t="s">
        <v>3391</v>
      </c>
      <c r="V360" s="0" t="s">
        <v>2927</v>
      </c>
      <c r="W360" s="0" t="s">
        <v>4088</v>
      </c>
      <c r="X360" s="160" t="s">
        <v>4089</v>
      </c>
      <c r="Y360" s="6" t="s">
        <v>1882</v>
      </c>
      <c r="Z360" s="0" t="s">
        <v>4090</v>
      </c>
      <c r="AA360" s="0" t="n"/>
      <c r="AF360" s="0" t="s">
        <v>3224</v>
      </c>
      <c r="AG360" s="0" t="s">
        <v>2932</v>
      </c>
      <c r="AH360" s="0" t="s">
        <v>2927</v>
      </c>
    </row>
    <row r="361">
      <c r="A361" s="4" t="n">
        <v>4357</v>
      </c>
      <c r="B361" s="204" t="s">
        <v>2887</v>
      </c>
      <c r="D361" s="0" t="s">
        <v>4081</v>
      </c>
      <c r="F361" s="0" t="s">
        <v>2920</v>
      </c>
      <c r="G361" s="80" t="s">
        <v>3180</v>
      </c>
      <c r="H361" s="81" t="s">
        <v>4091</v>
      </c>
      <c r="I361" s="0">
        <f>IF(LEFT(RIGHT(H361,4),1)="8",(CONCATENATE("289F0", 168420+BITAND(HEX2DEC(H361), 65535)-32768)),)</f>
        <v/>
      </c>
      <c r="J361" s="79" t="n"/>
      <c r="K361" s="79" t="s">
        <v>4083</v>
      </c>
      <c r="L361" s="60" t="n">
        <v>44468</v>
      </c>
      <c r="M361" s="60" t="n"/>
      <c r="N361" s="0" t="s">
        <v>1443</v>
      </c>
      <c r="O361" s="0" t="s">
        <v>3445</v>
      </c>
      <c r="P361" s="0" t="s">
        <v>3445</v>
      </c>
      <c r="Q361" s="0" t="s">
        <v>1444</v>
      </c>
      <c r="R361" s="0" t="s">
        <v>2923</v>
      </c>
      <c r="S361" s="0" t="s">
        <v>3391</v>
      </c>
      <c r="V361" s="0" t="s">
        <v>2927</v>
      </c>
      <c r="W361" s="0" t="s">
        <v>4092</v>
      </c>
      <c r="X361" s="160" t="s">
        <v>4093</v>
      </c>
      <c r="Y361" s="6" t="s">
        <v>1888</v>
      </c>
      <c r="Z361" s="0" t="s">
        <v>4094</v>
      </c>
      <c r="AA361" s="0" t="n"/>
    </row>
    <row r="362">
      <c r="A362" s="4" t="n">
        <v>4358</v>
      </c>
      <c r="B362" s="204" t="s">
        <v>2887</v>
      </c>
      <c r="D362" s="0" t="s">
        <v>4081</v>
      </c>
      <c r="F362" s="0" t="s">
        <v>2920</v>
      </c>
      <c r="G362" s="80" t="s">
        <v>3180</v>
      </c>
      <c r="H362" s="81" t="s">
        <v>4095</v>
      </c>
      <c r="I362" s="0">
        <f>IF(LEFT(RIGHT(H362,4),1)="8",(CONCATENATE("289F0", 168420+BITAND(HEX2DEC(H362), 65535)-32768)),)</f>
        <v/>
      </c>
      <c r="J362" s="79" t="n"/>
      <c r="K362" s="79" t="s">
        <v>4083</v>
      </c>
      <c r="L362" s="60" t="n">
        <v>44468</v>
      </c>
      <c r="M362" s="60" t="n"/>
      <c r="N362" s="0" t="s">
        <v>1443</v>
      </c>
      <c r="O362" s="0" t="s">
        <v>3445</v>
      </c>
      <c r="P362" s="0" t="s">
        <v>3445</v>
      </c>
      <c r="Q362" s="0" t="s">
        <v>1444</v>
      </c>
      <c r="R362" s="0" t="s">
        <v>2923</v>
      </c>
      <c r="S362" s="0" t="s">
        <v>3391</v>
      </c>
      <c r="V362" s="0" t="s">
        <v>2927</v>
      </c>
      <c r="W362" s="0" t="s">
        <v>4096</v>
      </c>
      <c r="X362" s="160" t="s">
        <v>4097</v>
      </c>
      <c r="Y362" s="6" t="s">
        <v>1865</v>
      </c>
      <c r="Z362" s="0" t="s">
        <v>4098</v>
      </c>
      <c r="AA362" s="0" t="n"/>
      <c r="AF362" s="0" t="s">
        <v>3224</v>
      </c>
      <c r="AG362" s="0" t="s">
        <v>2932</v>
      </c>
      <c r="AH362" s="0" t="s">
        <v>2927</v>
      </c>
    </row>
    <row r="363">
      <c r="A363" s="4" t="n">
        <v>4359</v>
      </c>
      <c r="B363" s="204" t="s">
        <v>2887</v>
      </c>
      <c r="D363" s="0" t="s">
        <v>4081</v>
      </c>
      <c r="F363" s="0" t="s">
        <v>2920</v>
      </c>
      <c r="G363" s="80" t="s">
        <v>3180</v>
      </c>
      <c r="H363" s="81" t="s">
        <v>4099</v>
      </c>
      <c r="I363" s="0">
        <f>IF(LEFT(RIGHT(H363,4),1)="8",(CONCATENATE("289F0", 168420+BITAND(HEX2DEC(H363), 65535)-32768)),)</f>
        <v/>
      </c>
      <c r="J363" s="79" t="n"/>
      <c r="K363" s="79" t="s">
        <v>4083</v>
      </c>
      <c r="L363" s="60" t="n">
        <v>44468</v>
      </c>
      <c r="M363" s="60" t="n"/>
      <c r="N363" s="0" t="s">
        <v>1443</v>
      </c>
      <c r="O363" s="0" t="s">
        <v>3445</v>
      </c>
      <c r="P363" s="0" t="s">
        <v>3445</v>
      </c>
      <c r="Q363" s="0" t="s">
        <v>1444</v>
      </c>
      <c r="R363" s="0" t="s">
        <v>2923</v>
      </c>
      <c r="S363" s="0" t="s">
        <v>3391</v>
      </c>
      <c r="V363" s="0" t="s">
        <v>2927</v>
      </c>
      <c r="W363" s="0" t="s">
        <v>4100</v>
      </c>
      <c r="X363" s="160" t="s">
        <v>4101</v>
      </c>
      <c r="Y363" s="6" t="s">
        <v>1887</v>
      </c>
      <c r="Z363" s="0" t="s">
        <v>4102</v>
      </c>
      <c r="AA363" s="0" t="n"/>
      <c r="AF363" s="0" t="s">
        <v>3224</v>
      </c>
      <c r="AG363" s="0" t="s">
        <v>2932</v>
      </c>
      <c r="AH363" s="0" t="s">
        <v>2927</v>
      </c>
    </row>
    <row r="364">
      <c r="A364" s="4" t="n">
        <v>4360</v>
      </c>
      <c r="B364" s="204" t="s">
        <v>2887</v>
      </c>
      <c r="D364" s="0" t="s">
        <v>4103</v>
      </c>
      <c r="E364" s="0" t="s">
        <v>3179</v>
      </c>
      <c r="F364" s="0" t="s">
        <v>3029</v>
      </c>
      <c r="G364" s="80" t="s">
        <v>3180</v>
      </c>
      <c r="H364" s="81" t="s">
        <v>4104</v>
      </c>
      <c r="I364" s="0">
        <f>IF(LEFT(RIGHT(H364,4),1)="8",(CONCATENATE("289F0", 168420+BITAND(HEX2DEC(H364), 65535)-32768)),)</f>
        <v/>
      </c>
      <c r="J364" s="79" t="n"/>
      <c r="K364" s="79" t="s">
        <v>4105</v>
      </c>
      <c r="L364" s="60" t="n">
        <v>44468</v>
      </c>
      <c r="M364" s="60" t="n"/>
      <c r="N364" s="0" t="s">
        <v>1443</v>
      </c>
      <c r="O364" s="0" t="s">
        <v>3445</v>
      </c>
      <c r="P364" s="0" t="s">
        <v>3445</v>
      </c>
      <c r="Q364" s="0" t="s">
        <v>1444</v>
      </c>
      <c r="R364" s="0" t="s">
        <v>2923</v>
      </c>
      <c r="S364" s="0" t="s">
        <v>3391</v>
      </c>
      <c r="T364" s="0" t="s">
        <v>3157</v>
      </c>
      <c r="U364" s="0" t="s">
        <v>3158</v>
      </c>
      <c r="V364" s="0" t="s">
        <v>2927</v>
      </c>
      <c r="W364" s="0" t="s">
        <v>4106</v>
      </c>
      <c r="X364" s="160" t="s">
        <v>4107</v>
      </c>
      <c r="Y364" s="6" t="s">
        <v>1886</v>
      </c>
      <c r="Z364" s="0" t="s">
        <v>4108</v>
      </c>
      <c r="AA364" s="0" t="n"/>
      <c r="AF364" s="0" t="s">
        <v>3224</v>
      </c>
      <c r="AG364" s="0" t="s">
        <v>2932</v>
      </c>
      <c r="AH364" s="0" t="s">
        <v>2927</v>
      </c>
    </row>
    <row r="365">
      <c r="A365" s="4" t="n">
        <v>4361</v>
      </c>
      <c r="B365" s="204" t="s">
        <v>2887</v>
      </c>
      <c r="D365" s="0" t="s">
        <v>4109</v>
      </c>
      <c r="E365" s="0" t="s">
        <v>3179</v>
      </c>
      <c r="F365" s="0" t="s">
        <v>3029</v>
      </c>
      <c r="G365" s="80" t="s">
        <v>3180</v>
      </c>
      <c r="H365" s="81" t="s">
        <v>4110</v>
      </c>
      <c r="I365" s="0">
        <f>IF(LEFT(RIGHT(H365,4),1)="8",(CONCATENATE("289F0", 168420+BITAND(HEX2DEC(H365), 65535)-32768)),)</f>
        <v/>
      </c>
      <c r="J365" s="79" t="n"/>
      <c r="K365" s="79" t="s">
        <v>3748</v>
      </c>
      <c r="L365" s="60" t="n">
        <v>44469</v>
      </c>
      <c r="M365" s="60" t="n"/>
      <c r="N365" s="0" t="s">
        <v>1443</v>
      </c>
      <c r="O365" s="0" t="s">
        <v>3445</v>
      </c>
      <c r="P365" s="0" t="s">
        <v>3445</v>
      </c>
      <c r="Q365" s="0" t="s">
        <v>1444</v>
      </c>
      <c r="R365" s="0" t="s">
        <v>2923</v>
      </c>
      <c r="S365" s="0" t="s">
        <v>3391</v>
      </c>
      <c r="T365" s="0" t="s">
        <v>3157</v>
      </c>
      <c r="U365" s="0" t="s">
        <v>3158</v>
      </c>
      <c r="V365" s="0" t="s">
        <v>2927</v>
      </c>
      <c r="W365" s="0" t="s">
        <v>4111</v>
      </c>
      <c r="X365" s="160" t="s">
        <v>4112</v>
      </c>
      <c r="Y365" s="6" t="s">
        <v>1869</v>
      </c>
      <c r="Z365" s="0" t="s">
        <v>4113</v>
      </c>
      <c r="AA365" s="0" t="n"/>
      <c r="AF365" s="0" t="s">
        <v>3224</v>
      </c>
      <c r="AG365" s="0" t="s">
        <v>2932</v>
      </c>
      <c r="AH365" s="0" t="s">
        <v>2927</v>
      </c>
    </row>
    <row r="366">
      <c r="A366" s="4" t="n">
        <v>4362</v>
      </c>
      <c r="B366" s="204" t="s">
        <v>2887</v>
      </c>
      <c r="D366" s="0" t="s">
        <v>4109</v>
      </c>
      <c r="E366" s="0" t="s">
        <v>3179</v>
      </c>
      <c r="F366" s="0" t="s">
        <v>3029</v>
      </c>
      <c r="G366" s="80" t="s">
        <v>3180</v>
      </c>
      <c r="H366" s="81" t="s">
        <v>4114</v>
      </c>
      <c r="I366" s="0">
        <f>IF(LEFT(RIGHT(H366,4),1)="8",(CONCATENATE("289F0", 168420+BITAND(HEX2DEC(H366), 65535)-32768)),)</f>
        <v/>
      </c>
      <c r="J366" s="79" t="n"/>
      <c r="K366" s="79" t="s">
        <v>3748</v>
      </c>
      <c r="L366" s="60" t="n">
        <v>44469</v>
      </c>
      <c r="M366" s="60" t="n"/>
      <c r="N366" s="0" t="s">
        <v>1443</v>
      </c>
      <c r="O366" s="0" t="s">
        <v>3445</v>
      </c>
      <c r="P366" s="0" t="s">
        <v>3445</v>
      </c>
      <c r="Q366" s="0" t="s">
        <v>1444</v>
      </c>
      <c r="R366" s="0" t="s">
        <v>2923</v>
      </c>
      <c r="S366" s="0" t="s">
        <v>3391</v>
      </c>
      <c r="T366" s="0" t="s">
        <v>3157</v>
      </c>
      <c r="U366" s="0" t="s">
        <v>3158</v>
      </c>
      <c r="V366" s="0" t="s">
        <v>2927</v>
      </c>
      <c r="W366" s="0" t="s">
        <v>4115</v>
      </c>
      <c r="X366" s="160" t="s">
        <v>4116</v>
      </c>
      <c r="Y366" s="6" t="s">
        <v>1889</v>
      </c>
      <c r="Z366" s="0" t="s">
        <v>4117</v>
      </c>
      <c r="AA366" s="0" t="n"/>
      <c r="AF366" s="0" t="s">
        <v>3224</v>
      </c>
      <c r="AG366" s="0" t="s">
        <v>2932</v>
      </c>
      <c r="AH366" s="0" t="s">
        <v>2927</v>
      </c>
    </row>
    <row r="367">
      <c r="A367" s="4" t="n">
        <v>4363</v>
      </c>
      <c r="B367" s="204" t="s">
        <v>2887</v>
      </c>
      <c r="D367" s="0" t="s">
        <v>4109</v>
      </c>
      <c r="E367" s="0" t="s">
        <v>3179</v>
      </c>
      <c r="F367" s="0" t="s">
        <v>3029</v>
      </c>
      <c r="G367" s="80" t="s">
        <v>3180</v>
      </c>
      <c r="H367" s="81" t="s">
        <v>4118</v>
      </c>
      <c r="I367" s="0">
        <f>IF(LEFT(RIGHT(H367,4),1)="8",(CONCATENATE("289F0", 168420+BITAND(HEX2DEC(H367), 65535)-32768)),)</f>
        <v/>
      </c>
      <c r="J367" s="79" t="n"/>
      <c r="K367" s="79" t="s">
        <v>3748</v>
      </c>
      <c r="L367" s="60" t="n">
        <v>44469</v>
      </c>
      <c r="M367" s="60" t="n"/>
      <c r="N367" s="0" t="s">
        <v>1443</v>
      </c>
      <c r="O367" s="0" t="s">
        <v>3445</v>
      </c>
      <c r="P367" s="0" t="s">
        <v>3445</v>
      </c>
      <c r="Q367" s="0" t="s">
        <v>1444</v>
      </c>
      <c r="R367" s="0" t="s">
        <v>2923</v>
      </c>
      <c r="S367" s="0" t="s">
        <v>3391</v>
      </c>
      <c r="T367" s="0" t="s">
        <v>3157</v>
      </c>
      <c r="U367" s="0" t="s">
        <v>3158</v>
      </c>
      <c r="V367" s="0" t="s">
        <v>2927</v>
      </c>
      <c r="W367" s="0" t="s">
        <v>4119</v>
      </c>
      <c r="X367" s="160" t="s">
        <v>4120</v>
      </c>
      <c r="Y367" s="6" t="s">
        <v>1861</v>
      </c>
      <c r="Z367" s="0" t="s">
        <v>4121</v>
      </c>
      <c r="AA367" s="0" t="n"/>
      <c r="AF367" s="0" t="s">
        <v>3224</v>
      </c>
      <c r="AG367" s="0" t="s">
        <v>2932</v>
      </c>
      <c r="AH367" s="0" t="s">
        <v>2927</v>
      </c>
    </row>
    <row r="368">
      <c r="A368" s="4" t="n">
        <v>4364</v>
      </c>
      <c r="B368" s="204" t="s">
        <v>2887</v>
      </c>
      <c r="D368" s="0" t="s">
        <v>4109</v>
      </c>
      <c r="E368" s="0" t="s">
        <v>3179</v>
      </c>
      <c r="F368" s="0" t="s">
        <v>3029</v>
      </c>
      <c r="G368" s="80" t="s">
        <v>3180</v>
      </c>
      <c r="H368" s="81" t="s">
        <v>4122</v>
      </c>
      <c r="I368" s="0">
        <f>IF(LEFT(RIGHT(H368,4),1)="8",(CONCATENATE("289F0", 168420+BITAND(HEX2DEC(H368), 65535)-32768)),)</f>
        <v/>
      </c>
      <c r="J368" s="79" t="n"/>
      <c r="K368" s="79" t="s">
        <v>3748</v>
      </c>
      <c r="L368" s="60" t="n">
        <v>44469</v>
      </c>
      <c r="M368" s="60" t="n"/>
      <c r="N368" s="0" t="s">
        <v>1443</v>
      </c>
      <c r="O368" s="0" t="s">
        <v>3445</v>
      </c>
      <c r="P368" s="0" t="s">
        <v>3445</v>
      </c>
      <c r="Q368" s="0" t="s">
        <v>1444</v>
      </c>
      <c r="R368" s="0" t="s">
        <v>2923</v>
      </c>
      <c r="S368" s="0" t="s">
        <v>3391</v>
      </c>
      <c r="T368" s="0" t="s">
        <v>3157</v>
      </c>
      <c r="U368" s="0" t="s">
        <v>3158</v>
      </c>
      <c r="V368" s="0" t="s">
        <v>2927</v>
      </c>
      <c r="W368" s="0" t="s">
        <v>4123</v>
      </c>
      <c r="X368" s="160" t="s">
        <v>4124</v>
      </c>
      <c r="Y368" s="6" t="s">
        <v>1841</v>
      </c>
      <c r="Z368" s="0" t="s">
        <v>4125</v>
      </c>
      <c r="AA368" s="0" t="n"/>
      <c r="AF368" s="0" t="s">
        <v>3224</v>
      </c>
      <c r="AG368" s="0" t="s">
        <v>2932</v>
      </c>
      <c r="AH368" s="0" t="s">
        <v>2927</v>
      </c>
    </row>
    <row customHeight="1" ht="17.25" r="369">
      <c r="A369" s="4" t="n">
        <v>4365</v>
      </c>
      <c r="B369" s="204" t="s">
        <v>2887</v>
      </c>
      <c r="D369" s="0" t="s">
        <v>4103</v>
      </c>
      <c r="E369" s="0" t="s">
        <v>3179</v>
      </c>
      <c r="F369" s="0" t="s">
        <v>3029</v>
      </c>
      <c r="G369" s="80" t="s">
        <v>3180</v>
      </c>
      <c r="H369" s="81" t="s">
        <v>4126</v>
      </c>
      <c r="I369" s="0">
        <f>IF(LEFT(RIGHT(H369,4),1)="8",(CONCATENATE("289F0", 168420+BITAND(HEX2DEC(H369), 65535)-32768)),)</f>
        <v/>
      </c>
      <c r="J369" s="79" t="n"/>
      <c r="K369" s="79" t="s">
        <v>4105</v>
      </c>
      <c r="L369" s="60" t="n">
        <v>44469</v>
      </c>
      <c r="M369" s="60" t="n"/>
      <c r="N369" s="0" t="s">
        <v>1443</v>
      </c>
      <c r="O369" s="0" t="s">
        <v>3445</v>
      </c>
      <c r="P369" s="0" t="s">
        <v>3445</v>
      </c>
      <c r="Q369" s="0" t="s">
        <v>1444</v>
      </c>
      <c r="R369" s="0" t="s">
        <v>2923</v>
      </c>
      <c r="S369" s="0" t="s">
        <v>3391</v>
      </c>
      <c r="T369" s="0" t="s">
        <v>3157</v>
      </c>
      <c r="U369" s="0" t="s">
        <v>3158</v>
      </c>
      <c r="V369" s="0" t="s">
        <v>2927</v>
      </c>
      <c r="W369" s="0" t="s">
        <v>4127</v>
      </c>
      <c r="X369" s="160" t="s">
        <v>4128</v>
      </c>
      <c r="Y369" s="6" t="s">
        <v>1737</v>
      </c>
      <c r="Z369" s="0" t="s">
        <v>4129</v>
      </c>
      <c r="AA369" s="0" t="n"/>
      <c r="AF369" s="0" t="s">
        <v>3224</v>
      </c>
      <c r="AG369" s="0" t="s">
        <v>2932</v>
      </c>
      <c r="AH369" s="0" t="s">
        <v>2927</v>
      </c>
    </row>
    <row r="370">
      <c r="A370" s="4" t="n">
        <v>4366</v>
      </c>
      <c r="B370" s="204" t="s">
        <v>2887</v>
      </c>
      <c r="D370" s="0" t="s">
        <v>4103</v>
      </c>
      <c r="E370" s="0" t="s">
        <v>3179</v>
      </c>
      <c r="F370" s="0" t="s">
        <v>3029</v>
      </c>
      <c r="G370" s="80" t="s">
        <v>3180</v>
      </c>
      <c r="H370" s="81" t="s">
        <v>4130</v>
      </c>
      <c r="I370" s="0">
        <f>IF(LEFT(RIGHT(H370,4),1)="8",(CONCATENATE("289F0", 168420+BITAND(HEX2DEC(H370), 65535)-32768)),)</f>
        <v/>
      </c>
      <c r="J370" s="79" t="n"/>
      <c r="K370" s="79" t="s">
        <v>4105</v>
      </c>
      <c r="L370" s="60" t="n">
        <v>44474</v>
      </c>
      <c r="M370" s="60" t="n"/>
      <c r="N370" s="0" t="s">
        <v>1443</v>
      </c>
      <c r="O370" s="0" t="s">
        <v>3445</v>
      </c>
      <c r="P370" s="0" t="s">
        <v>3445</v>
      </c>
      <c r="Q370" s="0" t="s">
        <v>1444</v>
      </c>
      <c r="R370" s="0" t="s">
        <v>2923</v>
      </c>
      <c r="S370" s="0" t="s">
        <v>3391</v>
      </c>
      <c r="T370" s="0" t="s">
        <v>3157</v>
      </c>
      <c r="U370" s="0" t="s">
        <v>3158</v>
      </c>
      <c r="V370" s="0" t="s">
        <v>2927</v>
      </c>
      <c r="W370" s="0" t="s">
        <v>4131</v>
      </c>
      <c r="X370" s="160" t="s">
        <v>4132</v>
      </c>
      <c r="Y370" s="6" t="s">
        <v>1843</v>
      </c>
      <c r="Z370" s="0" t="s">
        <v>4133</v>
      </c>
      <c r="AA370" s="0" t="n"/>
      <c r="AF370" s="0" t="s">
        <v>3224</v>
      </c>
      <c r="AG370" s="0" t="s">
        <v>2932</v>
      </c>
      <c r="AH370" s="0" t="s">
        <v>2927</v>
      </c>
    </row>
    <row r="371">
      <c r="A371" s="4" t="n">
        <v>4367</v>
      </c>
      <c r="B371" s="204" t="s">
        <v>2887</v>
      </c>
      <c r="D371" s="0" t="s">
        <v>4103</v>
      </c>
      <c r="E371" s="0" t="s">
        <v>3179</v>
      </c>
      <c r="F371" s="0" t="s">
        <v>3029</v>
      </c>
      <c r="G371" s="80" t="s">
        <v>3180</v>
      </c>
      <c r="H371" s="81" t="s">
        <v>4134</v>
      </c>
      <c r="I371" s="0">
        <f>IF(LEFT(RIGHT(H371,4),1)="8",(CONCATENATE("289F0", 168420+BITAND(HEX2DEC(H371), 65535)-32768)),)</f>
        <v/>
      </c>
      <c r="J371" s="79" t="n"/>
      <c r="K371" s="79" t="s">
        <v>4105</v>
      </c>
      <c r="L371" s="60" t="n">
        <v>44474</v>
      </c>
      <c r="M371" s="60" t="n"/>
      <c r="N371" s="0" t="s">
        <v>1443</v>
      </c>
      <c r="O371" s="0" t="s">
        <v>3445</v>
      </c>
      <c r="P371" s="0" t="s">
        <v>3445</v>
      </c>
      <c r="Q371" s="0" t="s">
        <v>1444</v>
      </c>
      <c r="R371" s="0" t="s">
        <v>2923</v>
      </c>
      <c r="S371" s="0" t="s">
        <v>3391</v>
      </c>
      <c r="T371" s="0" t="s">
        <v>3157</v>
      </c>
      <c r="U371" s="0" t="s">
        <v>3158</v>
      </c>
      <c r="V371" s="0" t="s">
        <v>2927</v>
      </c>
      <c r="W371" s="0" t="s">
        <v>4135</v>
      </c>
      <c r="X371" s="160" t="s">
        <v>4136</v>
      </c>
      <c r="Y371" s="6" t="s">
        <v>1872</v>
      </c>
      <c r="Z371" s="0" t="s">
        <v>4137</v>
      </c>
      <c r="AA371" s="0" t="n"/>
      <c r="AF371" s="0" t="s">
        <v>3224</v>
      </c>
      <c r="AG371" s="0" t="s">
        <v>2932</v>
      </c>
      <c r="AH371" s="0" t="s">
        <v>2927</v>
      </c>
    </row>
    <row r="372">
      <c r="A372" s="4" t="n">
        <v>4368</v>
      </c>
      <c r="B372" s="204" t="s">
        <v>2887</v>
      </c>
      <c r="D372" s="0" t="s">
        <v>4103</v>
      </c>
      <c r="E372" s="0" t="s">
        <v>3179</v>
      </c>
      <c r="F372" s="0" t="s">
        <v>3029</v>
      </c>
      <c r="G372" s="80" t="s">
        <v>3180</v>
      </c>
      <c r="H372" s="81" t="s">
        <v>4138</v>
      </c>
      <c r="I372" s="0">
        <f>IF(LEFT(RIGHT(H372,4),1)="8",(CONCATENATE("289F0", 168420+BITAND(HEX2DEC(H372), 65535)-32768)),)</f>
        <v/>
      </c>
      <c r="J372" s="79" t="n"/>
      <c r="K372" s="79" t="s">
        <v>4105</v>
      </c>
      <c r="L372" s="60" t="n">
        <v>44474</v>
      </c>
      <c r="M372" s="60" t="n"/>
      <c r="N372" s="0" t="s">
        <v>1443</v>
      </c>
      <c r="O372" s="0" t="s">
        <v>3445</v>
      </c>
      <c r="P372" s="0" t="s">
        <v>3445</v>
      </c>
      <c r="Q372" s="0" t="s">
        <v>1444</v>
      </c>
      <c r="R372" s="0" t="s">
        <v>2923</v>
      </c>
      <c r="S372" s="0" t="s">
        <v>3391</v>
      </c>
      <c r="T372" s="0" t="s">
        <v>3157</v>
      </c>
      <c r="U372" s="0" t="s">
        <v>3158</v>
      </c>
      <c r="V372" s="0" t="s">
        <v>2927</v>
      </c>
      <c r="W372" s="0" t="s">
        <v>4139</v>
      </c>
      <c r="X372" s="160" t="s">
        <v>4140</v>
      </c>
      <c r="Y372" s="6" t="s">
        <v>1890</v>
      </c>
      <c r="Z372" s="0" t="s">
        <v>4141</v>
      </c>
      <c r="AA372" s="0" t="n"/>
      <c r="AF372" s="0" t="s">
        <v>3224</v>
      </c>
      <c r="AG372" s="0" t="s">
        <v>2932</v>
      </c>
      <c r="AH372" s="0" t="s">
        <v>2927</v>
      </c>
    </row>
    <row r="373">
      <c r="A373" s="4" t="n">
        <v>4369</v>
      </c>
      <c r="B373" s="204" t="s">
        <v>2887</v>
      </c>
      <c r="D373" s="0" t="s">
        <v>4103</v>
      </c>
      <c r="E373" s="0" t="s">
        <v>3179</v>
      </c>
      <c r="F373" s="0" t="s">
        <v>3029</v>
      </c>
      <c r="G373" s="0" t="s">
        <v>3180</v>
      </c>
      <c r="H373" s="81" t="s">
        <v>4142</v>
      </c>
      <c r="I373" s="0">
        <f>IF(LEFT(RIGHT(H373,4),1)="8",(CONCATENATE("289F0", 168420+BITAND(HEX2DEC(H373), 65535)-32768)),)</f>
        <v/>
      </c>
      <c r="J373" s="79" t="n"/>
      <c r="K373" s="79" t="s">
        <v>4105</v>
      </c>
      <c r="L373" s="60" t="n">
        <v>44474</v>
      </c>
      <c r="M373" s="60" t="n"/>
      <c r="N373" s="0" t="s">
        <v>1443</v>
      </c>
      <c r="O373" s="0" t="s">
        <v>3445</v>
      </c>
      <c r="P373" s="0" t="s">
        <v>3445</v>
      </c>
      <c r="Q373" s="0" t="s">
        <v>1444</v>
      </c>
      <c r="R373" s="0" t="s">
        <v>2923</v>
      </c>
      <c r="S373" s="0" t="s">
        <v>3391</v>
      </c>
      <c r="T373" s="0" t="s">
        <v>3157</v>
      </c>
      <c r="U373" s="0" t="s">
        <v>3158</v>
      </c>
      <c r="V373" s="0" t="s">
        <v>2927</v>
      </c>
      <c r="W373" s="0" t="s">
        <v>4143</v>
      </c>
      <c r="X373" s="160" t="s">
        <v>4144</v>
      </c>
      <c r="Y373" s="6" t="s">
        <v>1895</v>
      </c>
      <c r="Z373" s="0" t="s">
        <v>4145</v>
      </c>
      <c r="AA373" s="0" t="n"/>
      <c r="AF373" s="0" t="s">
        <v>3224</v>
      </c>
      <c r="AG373" s="0" t="s">
        <v>2932</v>
      </c>
      <c r="AH373" s="0" t="s">
        <v>2927</v>
      </c>
    </row>
    <row r="374">
      <c r="A374" s="4" t="n">
        <v>4370</v>
      </c>
      <c r="B374" s="204" t="s">
        <v>2887</v>
      </c>
      <c r="D374" s="0" t="s">
        <v>4103</v>
      </c>
      <c r="E374" s="0" t="s">
        <v>3179</v>
      </c>
      <c r="F374" s="0" t="s">
        <v>3029</v>
      </c>
      <c r="G374" s="80" t="s">
        <v>3180</v>
      </c>
      <c r="H374" s="81" t="s">
        <v>4146</v>
      </c>
      <c r="I374" s="0">
        <f>IF(LEFT(RIGHT(H374,4),1)="8",(CONCATENATE("289F0", 168420+BITAND(HEX2DEC(H374), 65535)-32768)),)</f>
        <v/>
      </c>
      <c r="J374" s="79" t="n"/>
      <c r="K374" s="79" t="s">
        <v>4105</v>
      </c>
      <c r="L374" s="60" t="n">
        <v>44474</v>
      </c>
      <c r="M374" s="60" t="n"/>
      <c r="N374" s="0" t="s">
        <v>1443</v>
      </c>
      <c r="O374" s="0" t="s">
        <v>3445</v>
      </c>
      <c r="P374" s="0" t="s">
        <v>3445</v>
      </c>
      <c r="Q374" s="0" t="s">
        <v>1444</v>
      </c>
      <c r="R374" s="0" t="s">
        <v>2923</v>
      </c>
      <c r="S374" s="0" t="s">
        <v>3391</v>
      </c>
      <c r="T374" s="0" t="s">
        <v>3157</v>
      </c>
      <c r="U374" s="0" t="s">
        <v>3158</v>
      </c>
      <c r="V374" s="0" t="s">
        <v>2927</v>
      </c>
      <c r="W374" s="0" t="s">
        <v>4147</v>
      </c>
      <c r="X374" s="160" t="s">
        <v>4148</v>
      </c>
      <c r="Y374" s="6" t="s">
        <v>1900</v>
      </c>
      <c r="Z374" s="0" t="s">
        <v>4149</v>
      </c>
      <c r="AA374" s="0" t="n"/>
      <c r="AF374" s="0" t="s">
        <v>3224</v>
      </c>
      <c r="AG374" s="0" t="s">
        <v>2932</v>
      </c>
      <c r="AH374" s="0" t="s">
        <v>2927</v>
      </c>
    </row>
    <row r="375">
      <c r="A375" s="4" t="n">
        <v>4371</v>
      </c>
      <c r="B375" s="204" t="s">
        <v>2887</v>
      </c>
      <c r="D375" s="0" t="s">
        <v>4103</v>
      </c>
      <c r="E375" s="0" t="s">
        <v>3179</v>
      </c>
      <c r="F375" s="0" t="s">
        <v>3029</v>
      </c>
      <c r="G375" s="80" t="s">
        <v>3180</v>
      </c>
      <c r="H375" s="81" t="s">
        <v>4150</v>
      </c>
      <c r="I375" s="0">
        <f>IF(LEFT(RIGHT(H375,4),1)="8",(CONCATENATE("289F0", 168420+BITAND(HEX2DEC(H375), 65535)-32768)),)</f>
        <v/>
      </c>
      <c r="J375" s="79" t="n"/>
      <c r="K375" s="79" t="s">
        <v>4105</v>
      </c>
      <c r="L375" s="60" t="n">
        <v>44475</v>
      </c>
      <c r="M375" s="60" t="n"/>
      <c r="N375" s="0" t="s">
        <v>1443</v>
      </c>
      <c r="O375" s="0" t="s">
        <v>3445</v>
      </c>
      <c r="P375" s="0" t="s">
        <v>3445</v>
      </c>
      <c r="Q375" s="0" t="s">
        <v>1444</v>
      </c>
      <c r="R375" s="0" t="s">
        <v>2923</v>
      </c>
      <c r="S375" s="0" t="s">
        <v>3391</v>
      </c>
      <c r="T375" s="0" t="s">
        <v>3157</v>
      </c>
      <c r="U375" s="0" t="s">
        <v>3158</v>
      </c>
      <c r="V375" s="0" t="s">
        <v>2927</v>
      </c>
      <c r="W375" s="0" t="s">
        <v>4151</v>
      </c>
      <c r="X375" s="160" t="s">
        <v>4152</v>
      </c>
      <c r="Y375" s="6" t="s">
        <v>1850</v>
      </c>
      <c r="Z375" s="0" t="s">
        <v>4153</v>
      </c>
      <c r="AA375" s="0" t="n"/>
      <c r="AF375" s="0" t="s">
        <v>3224</v>
      </c>
      <c r="AG375" s="0" t="s">
        <v>2932</v>
      </c>
      <c r="AH375" s="0" t="s">
        <v>2927</v>
      </c>
    </row>
    <row r="376">
      <c r="A376" s="4" t="n">
        <v>4372</v>
      </c>
      <c r="B376" s="204" t="s">
        <v>2887</v>
      </c>
      <c r="D376" s="0" t="s">
        <v>4103</v>
      </c>
      <c r="E376" s="0" t="s">
        <v>3179</v>
      </c>
      <c r="F376" s="0" t="s">
        <v>3029</v>
      </c>
      <c r="G376" s="80" t="s">
        <v>3180</v>
      </c>
      <c r="H376" s="81" t="s">
        <v>4154</v>
      </c>
      <c r="I376" s="0">
        <f>IF(LEFT(RIGHT(H376,4),1)="8",(CONCATENATE("289F0", 168420+BITAND(HEX2DEC(H376), 65535)-32768)),)</f>
        <v/>
      </c>
      <c r="J376" s="79" t="n"/>
      <c r="K376" s="79" t="s">
        <v>4105</v>
      </c>
      <c r="L376" s="60" t="n">
        <v>44475</v>
      </c>
      <c r="M376" s="60" t="n"/>
      <c r="N376" s="0" t="s">
        <v>1443</v>
      </c>
      <c r="O376" s="0" t="s">
        <v>3445</v>
      </c>
      <c r="P376" s="0" t="s">
        <v>3445</v>
      </c>
      <c r="Q376" s="0" t="s">
        <v>1444</v>
      </c>
      <c r="R376" s="0" t="s">
        <v>2923</v>
      </c>
      <c r="S376" s="0" t="s">
        <v>3391</v>
      </c>
      <c r="T376" s="0" t="s">
        <v>3157</v>
      </c>
      <c r="U376" s="0" t="s">
        <v>3158</v>
      </c>
      <c r="V376" s="0" t="s">
        <v>2927</v>
      </c>
      <c r="W376" s="0" t="s">
        <v>4155</v>
      </c>
      <c r="X376" s="160" t="s">
        <v>4156</v>
      </c>
      <c r="Y376" s="6" t="s">
        <v>1840</v>
      </c>
      <c r="Z376" s="0" t="s">
        <v>4157</v>
      </c>
      <c r="AA376" s="0" t="n"/>
      <c r="AF376" s="0" t="s">
        <v>3224</v>
      </c>
      <c r="AG376" s="0" t="s">
        <v>2932</v>
      </c>
      <c r="AH376" s="0" t="s">
        <v>2927</v>
      </c>
    </row>
    <row r="377">
      <c r="A377" s="4" t="n">
        <v>4373</v>
      </c>
      <c r="B377" s="204" t="s">
        <v>2887</v>
      </c>
      <c r="D377" s="0" t="s">
        <v>4103</v>
      </c>
      <c r="E377" s="0" t="s">
        <v>3179</v>
      </c>
      <c r="F377" s="0" t="s">
        <v>3029</v>
      </c>
      <c r="G377" s="80" t="s">
        <v>3180</v>
      </c>
      <c r="H377" s="81" t="s">
        <v>4158</v>
      </c>
      <c r="I377" s="0">
        <f>IF(LEFT(RIGHT(H377,4),1)="8",(CONCATENATE("289F0", 168420+BITAND(HEX2DEC(H377), 65535)-32768)),)</f>
        <v/>
      </c>
      <c r="J377" s="79" t="n"/>
      <c r="K377" s="79" t="s">
        <v>4105</v>
      </c>
      <c r="L377" s="60" t="n">
        <v>44475</v>
      </c>
      <c r="M377" s="60" t="n"/>
      <c r="N377" s="0" t="s">
        <v>1443</v>
      </c>
      <c r="O377" s="0" t="s">
        <v>3445</v>
      </c>
      <c r="P377" s="0" t="s">
        <v>3445</v>
      </c>
      <c r="Q377" s="0" t="s">
        <v>1444</v>
      </c>
      <c r="R377" s="0" t="s">
        <v>2923</v>
      </c>
      <c r="S377" s="0" t="s">
        <v>3391</v>
      </c>
      <c r="T377" s="0" t="s">
        <v>3157</v>
      </c>
      <c r="U377" s="0" t="s">
        <v>3158</v>
      </c>
      <c r="V377" s="0" t="s">
        <v>2927</v>
      </c>
      <c r="W377" s="0" t="s">
        <v>4159</v>
      </c>
      <c r="X377" s="160" t="s">
        <v>4160</v>
      </c>
      <c r="Y377" s="6" t="s">
        <v>1858</v>
      </c>
      <c r="Z377" s="0" t="s">
        <v>4161</v>
      </c>
      <c r="AA377" s="0" t="n"/>
      <c r="AF377" s="0" t="s">
        <v>3224</v>
      </c>
      <c r="AG377" s="0" t="s">
        <v>2932</v>
      </c>
      <c r="AH377" s="0" t="s">
        <v>2927</v>
      </c>
    </row>
    <row r="378">
      <c r="A378" s="4" t="n">
        <v>4374</v>
      </c>
      <c r="B378" s="204" t="s">
        <v>2887</v>
      </c>
      <c r="D378" s="0" t="s">
        <v>4162</v>
      </c>
      <c r="E378" s="0" t="s">
        <v>3179</v>
      </c>
      <c r="F378" s="0" t="s">
        <v>3029</v>
      </c>
      <c r="G378" s="80" t="s">
        <v>3180</v>
      </c>
      <c r="H378" s="81" t="s">
        <v>4163</v>
      </c>
      <c r="I378" s="0">
        <f>IF(LEFT(RIGHT(H378,4),1)="8",(CONCATENATE("289F0", 168420+BITAND(HEX2DEC(H378), 65535)-32768)),)</f>
        <v/>
      </c>
      <c r="J378" s="79" t="n"/>
      <c r="K378" s="79" t="s">
        <v>4164</v>
      </c>
      <c r="L378" s="60" t="n">
        <v>44475</v>
      </c>
      <c r="M378" s="60" t="n"/>
      <c r="N378" s="0" t="s">
        <v>1443</v>
      </c>
      <c r="O378" s="0" t="s">
        <v>3445</v>
      </c>
      <c r="P378" s="0" t="s">
        <v>3445</v>
      </c>
      <c r="Q378" s="0" t="s">
        <v>1444</v>
      </c>
      <c r="R378" s="0" t="s">
        <v>2923</v>
      </c>
      <c r="S378" s="0" t="s">
        <v>3391</v>
      </c>
      <c r="V378" s="0" t="s">
        <v>2927</v>
      </c>
      <c r="W378" s="0" t="s">
        <v>4165</v>
      </c>
      <c r="X378" s="160" t="s">
        <v>4166</v>
      </c>
      <c r="Y378" s="118" t="s">
        <v>1863</v>
      </c>
      <c r="Z378" s="0">
        <f>INDEX('Controller Log'!$A$2:$A$703,MATCH($A378,'Controller Log'!$B$2:$B$703,0))</f>
        <v/>
      </c>
      <c r="AA378" s="0" t="n"/>
      <c r="AF378" s="0" t="s">
        <v>3224</v>
      </c>
      <c r="AG378" s="0" t="s">
        <v>2932</v>
      </c>
      <c r="AH378" s="0" t="s">
        <v>2927</v>
      </c>
    </row>
    <row r="379">
      <c r="A379" s="4" t="n">
        <v>4375</v>
      </c>
      <c r="B379" s="204" t="s">
        <v>2887</v>
      </c>
      <c r="D379" s="0" t="s">
        <v>4162</v>
      </c>
      <c r="E379" s="0" t="s">
        <v>3179</v>
      </c>
      <c r="F379" s="0" t="s">
        <v>3029</v>
      </c>
      <c r="G379" s="80" t="s">
        <v>3180</v>
      </c>
      <c r="H379" s="81" t="s">
        <v>4167</v>
      </c>
      <c r="I379" s="0">
        <f>IF(LEFT(RIGHT(H379,4),1)="8",(CONCATENATE("289F0", 168420+BITAND(HEX2DEC(H379), 65535)-32768)),)</f>
        <v/>
      </c>
      <c r="J379" s="79" t="n"/>
      <c r="K379" s="79" t="s">
        <v>4164</v>
      </c>
      <c r="L379" s="60" t="n">
        <v>44475</v>
      </c>
      <c r="M379" s="60" t="n"/>
      <c r="N379" s="0" t="s">
        <v>1443</v>
      </c>
      <c r="O379" s="0" t="s">
        <v>3445</v>
      </c>
      <c r="P379" s="0" t="s">
        <v>3445</v>
      </c>
      <c r="Q379" s="0" t="s">
        <v>1444</v>
      </c>
      <c r="R379" s="0" t="s">
        <v>2923</v>
      </c>
      <c r="S379" s="0" t="s">
        <v>3391</v>
      </c>
      <c r="V379" s="0" t="s">
        <v>2927</v>
      </c>
      <c r="W379" s="0" t="s">
        <v>4168</v>
      </c>
      <c r="X379" s="160" t="s">
        <v>4169</v>
      </c>
      <c r="Y379" s="118" t="s">
        <v>1909</v>
      </c>
      <c r="Z379" s="0">
        <f>INDEX('Controller Log'!$A$2:$A$703,MATCH($A379,'Controller Log'!$B$2:$B$703,0))</f>
        <v/>
      </c>
      <c r="AA379" s="0" t="n"/>
      <c r="AF379" s="0" t="s">
        <v>3224</v>
      </c>
      <c r="AG379" s="0" t="s">
        <v>2932</v>
      </c>
      <c r="AH379" s="0" t="s">
        <v>2927</v>
      </c>
    </row>
    <row r="380">
      <c r="A380" s="4" t="n">
        <v>4376</v>
      </c>
      <c r="B380" s="204" t="s">
        <v>2887</v>
      </c>
      <c r="D380" s="0" t="s">
        <v>4162</v>
      </c>
      <c r="E380" s="0" t="s">
        <v>3179</v>
      </c>
      <c r="F380" s="0" t="s">
        <v>3029</v>
      </c>
      <c r="G380" s="80" t="s">
        <v>3180</v>
      </c>
      <c r="H380" s="81" t="s">
        <v>4170</v>
      </c>
      <c r="I380" s="0">
        <f>IF(LEFT(RIGHT(H380,4),1)="8",(CONCATENATE("289F0", 168420+BITAND(HEX2DEC(H380), 65535)-32768)),)</f>
        <v/>
      </c>
      <c r="J380" s="79" t="n"/>
      <c r="K380" s="79" t="s">
        <v>4164</v>
      </c>
      <c r="L380" s="60" t="n">
        <v>44476</v>
      </c>
      <c r="M380" s="60" t="n"/>
      <c r="N380" s="0" t="s">
        <v>1443</v>
      </c>
      <c r="O380" s="0" t="s">
        <v>3445</v>
      </c>
      <c r="P380" s="0" t="s">
        <v>3445</v>
      </c>
      <c r="Q380" s="0" t="s">
        <v>1444</v>
      </c>
      <c r="R380" s="0" t="s">
        <v>2923</v>
      </c>
      <c r="S380" s="0" t="s">
        <v>3391</v>
      </c>
      <c r="T380" s="0" t="s">
        <v>3365</v>
      </c>
      <c r="U380" s="0" t="s">
        <v>3366</v>
      </c>
      <c r="V380" s="0" t="s">
        <v>2927</v>
      </c>
      <c r="W380" s="0" t="s">
        <v>4171</v>
      </c>
      <c r="X380" s="160" t="s">
        <v>4172</v>
      </c>
      <c r="Y380" s="118" t="s">
        <v>1881</v>
      </c>
      <c r="Z380" s="0">
        <f>INDEX('Controller Log'!$A$2:$A$703,MATCH($A380,'Controller Log'!$B$2:$B$703,0))</f>
        <v/>
      </c>
      <c r="AA380" s="0" t="n"/>
      <c r="AF380" s="0" t="s">
        <v>3224</v>
      </c>
      <c r="AG380" s="0" t="s">
        <v>2932</v>
      </c>
      <c r="AH380" s="0" t="s">
        <v>2927</v>
      </c>
    </row>
    <row r="381">
      <c r="A381" s="4" t="n">
        <v>4377</v>
      </c>
      <c r="B381" s="204" t="s">
        <v>2887</v>
      </c>
      <c r="D381" s="0" t="s">
        <v>4173</v>
      </c>
      <c r="E381" s="0" t="s">
        <v>3179</v>
      </c>
      <c r="F381" s="0" t="s">
        <v>3029</v>
      </c>
      <c r="G381" s="80" t="s">
        <v>3180</v>
      </c>
      <c r="H381" s="0" t="s">
        <v>4174</v>
      </c>
      <c r="I381" s="0">
        <f>IF(LEFT(RIGHT(H381,4),1)="8",(CONCATENATE("289F0", 168420+BITAND(HEX2DEC(H381), 65535)-32768)),)</f>
        <v/>
      </c>
      <c r="J381" s="79" t="n"/>
      <c r="K381" s="79" t="s">
        <v>4175</v>
      </c>
      <c r="L381" s="60" t="n">
        <v>44476</v>
      </c>
      <c r="M381" s="60" t="n"/>
      <c r="N381" s="0" t="s">
        <v>1443</v>
      </c>
      <c r="O381" s="0" t="s">
        <v>3445</v>
      </c>
      <c r="P381" s="0" t="s">
        <v>3445</v>
      </c>
      <c r="Q381" s="0" t="s">
        <v>1444</v>
      </c>
      <c r="R381" s="0" t="s">
        <v>2923</v>
      </c>
      <c r="S381" s="0" t="s">
        <v>3391</v>
      </c>
      <c r="V381" s="0" t="s">
        <v>2927</v>
      </c>
      <c r="W381" s="0" t="s">
        <v>4176</v>
      </c>
      <c r="X381" s="160" t="s">
        <v>4177</v>
      </c>
      <c r="Y381" s="118" t="s">
        <v>1910</v>
      </c>
      <c r="Z381" s="0">
        <f>INDEX('Controller Log'!$A$2:$A$703,MATCH($A381,'Controller Log'!$B$2:$B$703,0))</f>
        <v/>
      </c>
      <c r="AA381" s="0" t="n"/>
      <c r="AF381" s="0" t="s">
        <v>3224</v>
      </c>
      <c r="AG381" s="0" t="s">
        <v>2932</v>
      </c>
      <c r="AH381" s="0" t="s">
        <v>2927</v>
      </c>
    </row>
    <row r="382">
      <c r="A382" s="4" t="n">
        <v>4378</v>
      </c>
      <c r="B382" s="204" t="s">
        <v>2887</v>
      </c>
      <c r="D382" s="0" t="s">
        <v>4162</v>
      </c>
      <c r="E382" s="0" t="s">
        <v>3179</v>
      </c>
      <c r="F382" s="0" t="s">
        <v>3029</v>
      </c>
      <c r="G382" s="80" t="s">
        <v>3180</v>
      </c>
      <c r="H382" s="81" t="s">
        <v>4178</v>
      </c>
      <c r="I382" s="0">
        <f>IF(LEFT(RIGHT(H382,4),1)="8",(CONCATENATE("289F0", 168420+BITAND(HEX2DEC(H382), 65535)-32768)),)</f>
        <v/>
      </c>
      <c r="J382" s="79" t="n"/>
      <c r="K382" s="79" t="s">
        <v>4164</v>
      </c>
      <c r="L382" s="60" t="n">
        <v>44476</v>
      </c>
      <c r="M382" s="60" t="n"/>
      <c r="N382" s="0" t="s">
        <v>1443</v>
      </c>
      <c r="O382" s="0" t="s">
        <v>3445</v>
      </c>
      <c r="P382" s="0" t="s">
        <v>3445</v>
      </c>
      <c r="Q382" s="0" t="s">
        <v>1444</v>
      </c>
      <c r="R382" s="0" t="s">
        <v>2923</v>
      </c>
      <c r="S382" s="0" t="s">
        <v>3391</v>
      </c>
      <c r="V382" s="0" t="s">
        <v>2927</v>
      </c>
      <c r="W382" s="0" t="s">
        <v>4179</v>
      </c>
      <c r="X382" s="160" t="s">
        <v>4180</v>
      </c>
      <c r="Y382" s="118" t="s">
        <v>1878</v>
      </c>
      <c r="Z382" s="0">
        <f>INDEX('Controller Log'!$A$2:$A$703,MATCH($A382,'Controller Log'!$B$2:$B$703,0))</f>
        <v/>
      </c>
      <c r="AA382" s="0" t="n"/>
      <c r="AF382" s="0" t="s">
        <v>3224</v>
      </c>
      <c r="AG382" s="0" t="s">
        <v>2932</v>
      </c>
      <c r="AH382" s="0" t="s">
        <v>2927</v>
      </c>
    </row>
    <row r="383">
      <c r="A383" s="4" t="n">
        <v>4379</v>
      </c>
      <c r="B383" s="204" t="s">
        <v>2887</v>
      </c>
      <c r="D383" s="0" t="s">
        <v>4162</v>
      </c>
      <c r="E383" s="0" t="s">
        <v>3179</v>
      </c>
      <c r="F383" s="0" t="s">
        <v>3029</v>
      </c>
      <c r="G383" s="80" t="s">
        <v>3180</v>
      </c>
      <c r="H383" s="81" t="s">
        <v>4181</v>
      </c>
      <c r="I383" s="0">
        <f>IF(LEFT(RIGHT(H383,4),1)="8",(CONCATENATE("289F0", 168420+BITAND(HEX2DEC(H383), 65535)-32768)),)</f>
        <v/>
      </c>
      <c r="J383" s="79" t="n"/>
      <c r="K383" s="79" t="s">
        <v>4164</v>
      </c>
      <c r="L383" s="60" t="n">
        <v>44476</v>
      </c>
      <c r="M383" s="60" t="n"/>
      <c r="N383" s="0" t="s">
        <v>1443</v>
      </c>
      <c r="O383" s="0" t="s">
        <v>3445</v>
      </c>
      <c r="P383" s="0" t="s">
        <v>3445</v>
      </c>
      <c r="Q383" s="0" t="s">
        <v>1444</v>
      </c>
      <c r="R383" s="0" t="s">
        <v>2923</v>
      </c>
      <c r="S383" s="0" t="s">
        <v>3391</v>
      </c>
      <c r="V383" s="0" t="s">
        <v>2927</v>
      </c>
      <c r="W383" s="0" t="s">
        <v>4182</v>
      </c>
      <c r="X383" s="160" t="s">
        <v>4183</v>
      </c>
      <c r="Y383" s="118" t="s">
        <v>1902</v>
      </c>
      <c r="Z383" s="0">
        <f>INDEX('Controller Log'!$A$2:$A$703,MATCH($A383,'Controller Log'!$B$2:$B$703,0))</f>
        <v/>
      </c>
      <c r="AA383" s="0" t="n"/>
      <c r="AF383" s="0" t="s">
        <v>3224</v>
      </c>
      <c r="AG383" s="0" t="s">
        <v>2932</v>
      </c>
      <c r="AH383" s="0" t="s">
        <v>2927</v>
      </c>
    </row>
    <row r="384">
      <c r="A384" s="4" t="n">
        <v>4380</v>
      </c>
      <c r="B384" s="204" t="s">
        <v>2887</v>
      </c>
      <c r="D384" s="0" t="s">
        <v>4162</v>
      </c>
      <c r="E384" s="0" t="s">
        <v>3179</v>
      </c>
      <c r="F384" s="0" t="s">
        <v>3029</v>
      </c>
      <c r="G384" s="80" t="s">
        <v>3180</v>
      </c>
      <c r="H384" s="81" t="s">
        <v>4184</v>
      </c>
      <c r="I384" s="0">
        <f>IF(LEFT(RIGHT(H384,4),1)="8",(CONCATENATE("289F0", 168420+BITAND(HEX2DEC(H384), 65535)-32768)),)</f>
        <v/>
      </c>
      <c r="J384" s="79" t="n"/>
      <c r="K384" s="79" t="s">
        <v>4164</v>
      </c>
      <c r="L384" s="60" t="n">
        <v>44476</v>
      </c>
      <c r="M384" s="60" t="n"/>
      <c r="N384" s="0" t="s">
        <v>1443</v>
      </c>
      <c r="O384" s="0" t="s">
        <v>3445</v>
      </c>
      <c r="P384" s="0" t="s">
        <v>3445</v>
      </c>
      <c r="Q384" s="0" t="s">
        <v>1444</v>
      </c>
      <c r="R384" s="0" t="s">
        <v>2923</v>
      </c>
      <c r="S384" s="0" t="s">
        <v>3391</v>
      </c>
      <c r="V384" s="0" t="s">
        <v>2927</v>
      </c>
      <c r="W384" s="0" t="s">
        <v>4185</v>
      </c>
      <c r="X384" s="160" t="s">
        <v>4186</v>
      </c>
      <c r="Y384" s="118" t="s">
        <v>1899</v>
      </c>
      <c r="Z384" s="0">
        <f>INDEX('Controller Log'!$A$2:$A$703,MATCH($A384,'Controller Log'!$B$2:$B$703,0))</f>
        <v/>
      </c>
      <c r="AA384" s="0" t="n"/>
      <c r="AF384" s="0" t="s">
        <v>3224</v>
      </c>
      <c r="AG384" s="0" t="s">
        <v>2932</v>
      </c>
      <c r="AH384" s="0" t="s">
        <v>2927</v>
      </c>
    </row>
    <row r="385">
      <c r="A385" s="4" t="n">
        <v>4381</v>
      </c>
      <c r="B385" s="204" t="s">
        <v>2887</v>
      </c>
      <c r="D385" s="0" t="s">
        <v>4162</v>
      </c>
      <c r="E385" s="0" t="s">
        <v>3179</v>
      </c>
      <c r="F385" s="0" t="s">
        <v>3029</v>
      </c>
      <c r="G385" s="80" t="s">
        <v>3180</v>
      </c>
      <c r="H385" s="81" t="s">
        <v>4187</v>
      </c>
      <c r="I385" s="0">
        <f>IF(LEFT(RIGHT(H385,4),1)="8",(CONCATENATE("289F0", 168420+BITAND(HEX2DEC(H385), 65535)-32768)),)</f>
        <v/>
      </c>
      <c r="J385" s="79" t="n"/>
      <c r="K385" s="79" t="s">
        <v>4164</v>
      </c>
      <c r="L385" s="60" t="n">
        <v>44477</v>
      </c>
      <c r="M385" s="60" t="n"/>
      <c r="N385" s="0" t="s">
        <v>1443</v>
      </c>
      <c r="O385" s="0" t="s">
        <v>3445</v>
      </c>
      <c r="P385" s="0" t="s">
        <v>3445</v>
      </c>
      <c r="Q385" s="0" t="s">
        <v>1444</v>
      </c>
      <c r="R385" s="0" t="s">
        <v>2923</v>
      </c>
      <c r="S385" s="0" t="s">
        <v>3391</v>
      </c>
      <c r="V385" s="0" t="s">
        <v>2927</v>
      </c>
      <c r="W385" s="0" t="s">
        <v>4188</v>
      </c>
      <c r="X385" s="160" t="s">
        <v>4189</v>
      </c>
      <c r="Y385" s="118" t="s">
        <v>1896</v>
      </c>
      <c r="Z385" s="0">
        <f>INDEX('Controller Log'!$A$2:$A$703,MATCH($A385,'Controller Log'!$B$2:$B$703,0))</f>
        <v/>
      </c>
      <c r="AA385" s="0" t="n"/>
      <c r="AF385" s="0" t="s">
        <v>3224</v>
      </c>
      <c r="AG385" s="0" t="s">
        <v>2932</v>
      </c>
      <c r="AH385" s="0" t="s">
        <v>2927</v>
      </c>
    </row>
    <row r="386">
      <c r="A386" s="4" t="n">
        <v>4382</v>
      </c>
      <c r="B386" s="204" t="s">
        <v>2887</v>
      </c>
      <c r="D386" s="0" t="s">
        <v>4162</v>
      </c>
      <c r="E386" s="0" t="s">
        <v>3179</v>
      </c>
      <c r="F386" s="0" t="s">
        <v>3029</v>
      </c>
      <c r="G386" s="80" t="s">
        <v>3180</v>
      </c>
      <c r="H386" s="81" t="s">
        <v>4190</v>
      </c>
      <c r="I386" s="0">
        <f>IF(LEFT(RIGHT(H386,4),1)="8",(CONCATENATE("289F0", 168420+BITAND(HEX2DEC(H386), 65535)-32768)),)</f>
        <v/>
      </c>
      <c r="J386" s="79" t="n"/>
      <c r="K386" s="79" t="s">
        <v>4164</v>
      </c>
      <c r="L386" s="60" t="n">
        <v>44477</v>
      </c>
      <c r="M386" s="60" t="n"/>
      <c r="N386" s="0" t="s">
        <v>1443</v>
      </c>
      <c r="O386" s="0" t="s">
        <v>3445</v>
      </c>
      <c r="P386" s="0" t="s">
        <v>3445</v>
      </c>
      <c r="Q386" s="0" t="s">
        <v>1444</v>
      </c>
      <c r="R386" s="0" t="s">
        <v>2923</v>
      </c>
      <c r="S386" s="0" t="s">
        <v>3391</v>
      </c>
      <c r="V386" s="0" t="s">
        <v>2927</v>
      </c>
      <c r="W386" s="0" t="s">
        <v>4191</v>
      </c>
      <c r="X386" s="160" t="s">
        <v>4192</v>
      </c>
      <c r="Y386" s="118" t="s">
        <v>1901</v>
      </c>
      <c r="Z386" s="0">
        <f>INDEX('Controller Log'!$A$2:$A$703,MATCH($A386,'Controller Log'!$B$2:$B$703,0))</f>
        <v/>
      </c>
      <c r="AA386" s="0" t="n"/>
      <c r="AF386" s="0" t="s">
        <v>3224</v>
      </c>
      <c r="AG386" s="0" t="s">
        <v>2932</v>
      </c>
      <c r="AH386" s="0" t="s">
        <v>2927</v>
      </c>
    </row>
    <row r="387">
      <c r="A387" s="4" t="n">
        <v>4383</v>
      </c>
      <c r="B387" s="204" t="s">
        <v>2887</v>
      </c>
      <c r="E387" s="0" t="s">
        <v>3179</v>
      </c>
      <c r="F387" s="0" t="s">
        <v>3029</v>
      </c>
      <c r="G387" s="80" t="s">
        <v>3180</v>
      </c>
      <c r="H387" s="81" t="s">
        <v>4193</v>
      </c>
      <c r="I387" s="0">
        <f>IF(LEFT(RIGHT(H387,4),1)="8",(CONCATENATE("289F0", 168420+BITAND(HEX2DEC(H387), 65535)-32768)),)</f>
        <v/>
      </c>
      <c r="J387" s="79" t="n"/>
      <c r="K387" s="79" t="s">
        <v>4194</v>
      </c>
      <c r="L387" s="60" t="n">
        <v>44477</v>
      </c>
      <c r="M387" s="60" t="n"/>
      <c r="N387" s="0" t="s">
        <v>1443</v>
      </c>
      <c r="O387" s="0" t="s">
        <v>3445</v>
      </c>
      <c r="P387" s="0" t="s">
        <v>3445</v>
      </c>
      <c r="Q387" s="0" t="s">
        <v>1444</v>
      </c>
      <c r="R387" s="0" t="s">
        <v>2923</v>
      </c>
      <c r="S387" s="0" t="s">
        <v>3156</v>
      </c>
      <c r="V387" s="0" t="s">
        <v>2927</v>
      </c>
      <c r="W387" s="0" t="s">
        <v>4195</v>
      </c>
      <c r="X387" s="160" t="s">
        <v>4196</v>
      </c>
      <c r="Y387" s="118" t="s">
        <v>1916</v>
      </c>
      <c r="Z387" s="0">
        <f>INDEX('Controller Log'!$A$2:$A$703,MATCH($A387,'Controller Log'!$B$2:$B$703,0))</f>
        <v/>
      </c>
      <c r="AA387" s="0" t="n"/>
    </row>
    <row r="388">
      <c r="A388" s="4" t="n">
        <v>4384</v>
      </c>
      <c r="B388" s="204" t="s">
        <v>2887</v>
      </c>
      <c r="E388" s="0" t="s">
        <v>3179</v>
      </c>
      <c r="F388" s="0" t="s">
        <v>3029</v>
      </c>
      <c r="G388" s="0" t="s">
        <v>3180</v>
      </c>
      <c r="H388" s="81" t="s">
        <v>4197</v>
      </c>
      <c r="I388" s="0">
        <f>IF(LEFT(RIGHT(H388,4),1)="8",(CONCATENATE("289F0", 168420+BITAND(HEX2DEC(H388), 65535)-32768)),)</f>
        <v/>
      </c>
      <c r="J388" s="79" t="n"/>
      <c r="K388" s="79" t="s">
        <v>4198</v>
      </c>
      <c r="L388" s="60" t="n">
        <v>44477</v>
      </c>
      <c r="M388" s="60" t="n"/>
      <c r="N388" s="0" t="s">
        <v>1443</v>
      </c>
      <c r="O388" s="0" t="s">
        <v>3445</v>
      </c>
      <c r="P388" s="0" t="s">
        <v>3445</v>
      </c>
      <c r="Q388" s="0" t="s">
        <v>1444</v>
      </c>
      <c r="R388" s="0" t="s">
        <v>2923</v>
      </c>
      <c r="S388" s="0" t="s">
        <v>3156</v>
      </c>
      <c r="V388" s="0" t="s">
        <v>2927</v>
      </c>
      <c r="W388" s="0" t="s">
        <v>4199</v>
      </c>
      <c r="X388" s="160" t="s">
        <v>4200</v>
      </c>
      <c r="Y388" s="118" t="s">
        <v>1912</v>
      </c>
      <c r="Z388" s="0">
        <f>INDEX('Controller Log'!$A$2:$A$703,MATCH($A388,'Controller Log'!$B$2:$B$703,0))</f>
        <v/>
      </c>
      <c r="AA388" s="0" t="n"/>
    </row>
    <row r="389">
      <c r="A389" s="4" t="n">
        <v>4385</v>
      </c>
      <c r="B389" s="204" t="s">
        <v>2887</v>
      </c>
      <c r="D389" s="0" t="s">
        <v>4201</v>
      </c>
      <c r="E389" s="0" t="s">
        <v>3179</v>
      </c>
      <c r="F389" s="0" t="s">
        <v>3029</v>
      </c>
      <c r="G389" s="0" t="s">
        <v>3180</v>
      </c>
      <c r="H389" s="81" t="s">
        <v>4202</v>
      </c>
      <c r="I389" s="0">
        <f>IF(LEFT(RIGHT(H389,4),1)="8",(CONCATENATE("289F0", 168420+BITAND(HEX2DEC(H389), 65535)-32768)),)</f>
        <v/>
      </c>
      <c r="J389" s="79" t="n"/>
      <c r="K389" s="79" t="s">
        <v>4198</v>
      </c>
      <c r="L389" s="60" t="n">
        <v>44477</v>
      </c>
      <c r="M389" s="60" t="n"/>
      <c r="N389" s="0" t="s">
        <v>1443</v>
      </c>
      <c r="O389" s="0" t="s">
        <v>3445</v>
      </c>
      <c r="P389" s="0" t="s">
        <v>3445</v>
      </c>
      <c r="Q389" s="0" t="s">
        <v>1444</v>
      </c>
      <c r="R389" s="0" t="s">
        <v>2923</v>
      </c>
      <c r="S389" s="0" t="s">
        <v>3156</v>
      </c>
      <c r="V389" s="0" t="s">
        <v>2927</v>
      </c>
      <c r="W389" s="0" t="s">
        <v>4203</v>
      </c>
      <c r="X389" s="160" t="s">
        <v>4204</v>
      </c>
      <c r="Y389" s="118" t="s">
        <v>1908</v>
      </c>
      <c r="Z389" s="0">
        <f>INDEX('Controller Log'!$A$2:$A$703,MATCH($A389,'Controller Log'!$B$2:$B$703,0))</f>
        <v/>
      </c>
      <c r="AA389" s="0" t="n"/>
    </row>
    <row r="390">
      <c r="A390" s="4" t="n">
        <v>4386</v>
      </c>
      <c r="B390" s="204" t="s">
        <v>2887</v>
      </c>
      <c r="D390" s="0" t="s">
        <v>4205</v>
      </c>
      <c r="E390" s="0" t="s">
        <v>3179</v>
      </c>
      <c r="F390" s="0" t="s">
        <v>3029</v>
      </c>
      <c r="G390" s="0" t="s">
        <v>3180</v>
      </c>
      <c r="H390" s="81" t="s">
        <v>4206</v>
      </c>
      <c r="I390" s="0">
        <f>IF(LEFT(RIGHT(H390,4),1)="8",(CONCATENATE("289F0", 168420+BITAND(HEX2DEC(H390), 65535)-32768)),)</f>
        <v/>
      </c>
      <c r="J390" s="79" t="n"/>
      <c r="K390" s="79" t="s">
        <v>3448</v>
      </c>
      <c r="L390" s="60" t="n">
        <v>44482</v>
      </c>
      <c r="M390" s="60" t="n"/>
      <c r="N390" s="0" t="s">
        <v>1443</v>
      </c>
      <c r="O390" s="0" t="s">
        <v>3445</v>
      </c>
      <c r="P390" s="0" t="s">
        <v>3445</v>
      </c>
      <c r="Q390" s="0" t="s">
        <v>1444</v>
      </c>
      <c r="R390" s="0" t="s">
        <v>2923</v>
      </c>
      <c r="S390" s="0" t="s">
        <v>3156</v>
      </c>
      <c r="T390" s="0" t="s">
        <v>3365</v>
      </c>
      <c r="U390" s="0" t="s">
        <v>3366</v>
      </c>
      <c r="V390" s="0" t="s">
        <v>2927</v>
      </c>
      <c r="W390" s="0" t="s">
        <v>4207</v>
      </c>
      <c r="X390" s="160" t="s">
        <v>4208</v>
      </c>
      <c r="Y390" s="118" t="s">
        <v>1923</v>
      </c>
      <c r="Z390" s="0">
        <f>INDEX('Controller Log'!$A$2:$A$703,MATCH($A390,'Controller Log'!$B$2:$B$703,0))</f>
        <v/>
      </c>
      <c r="AA390" s="0" t="n"/>
    </row>
    <row r="391">
      <c r="A391" s="4" t="n">
        <v>4387</v>
      </c>
      <c r="B391" s="204" t="s">
        <v>2887</v>
      </c>
      <c r="E391" s="0" t="s">
        <v>3179</v>
      </c>
      <c r="F391" s="0" t="s">
        <v>3029</v>
      </c>
      <c r="G391" s="0" t="s">
        <v>3180</v>
      </c>
      <c r="H391" s="81" t="s">
        <v>4209</v>
      </c>
      <c r="I391" s="0">
        <f>IF(LEFT(RIGHT(H391,4),1)="8",(CONCATENATE("289F0", 168420+BITAND(HEX2DEC(H391), 65535)-32768)),)</f>
        <v/>
      </c>
      <c r="J391" s="79" t="n"/>
      <c r="K391" s="79" t="s">
        <v>4198</v>
      </c>
      <c r="L391" s="60" t="n">
        <v>44482</v>
      </c>
      <c r="M391" s="60" t="n"/>
      <c r="N391" s="0" t="s">
        <v>1443</v>
      </c>
      <c r="O391" s="0" t="s">
        <v>3445</v>
      </c>
      <c r="P391" s="0" t="s">
        <v>3445</v>
      </c>
      <c r="Q391" s="0" t="s">
        <v>1444</v>
      </c>
      <c r="R391" s="0" t="s">
        <v>2923</v>
      </c>
      <c r="S391" s="0" t="s">
        <v>3156</v>
      </c>
      <c r="V391" s="0" t="s">
        <v>2927</v>
      </c>
      <c r="W391" s="0" t="s">
        <v>4210</v>
      </c>
      <c r="X391" s="160" t="s">
        <v>4211</v>
      </c>
      <c r="Y391" s="118" t="s">
        <v>1904</v>
      </c>
      <c r="Z391" s="0">
        <f>INDEX('Controller Log'!$A$2:$A$703,MATCH($A391,'Controller Log'!$B$2:$B$703,0))</f>
        <v/>
      </c>
      <c r="AA391" s="0" t="n"/>
    </row>
    <row r="392">
      <c r="A392" s="4" t="n">
        <v>4388</v>
      </c>
      <c r="B392" s="204" t="s">
        <v>2887</v>
      </c>
      <c r="E392" s="0" t="s">
        <v>3179</v>
      </c>
      <c r="F392" s="0" t="s">
        <v>3029</v>
      </c>
      <c r="G392" s="0" t="s">
        <v>3180</v>
      </c>
      <c r="H392" s="81" t="s">
        <v>4212</v>
      </c>
      <c r="I392" s="0">
        <f>IF(LEFT(RIGHT(H392,4),1)="8",(CONCATENATE("289F0", 168420+BITAND(HEX2DEC(H392), 65535)-32768)),)</f>
        <v/>
      </c>
      <c r="J392" s="79" t="n"/>
      <c r="K392" s="79" t="s">
        <v>4198</v>
      </c>
      <c r="L392" s="60" t="n">
        <v>44482</v>
      </c>
      <c r="M392" s="60" t="n"/>
      <c r="N392" s="0" t="s">
        <v>1443</v>
      </c>
      <c r="O392" s="0" t="s">
        <v>3445</v>
      </c>
      <c r="P392" s="0" t="s">
        <v>3445</v>
      </c>
      <c r="Q392" s="0" t="s">
        <v>1444</v>
      </c>
      <c r="R392" s="0" t="s">
        <v>2923</v>
      </c>
      <c r="S392" s="0" t="s">
        <v>3156</v>
      </c>
      <c r="V392" s="0" t="s">
        <v>2927</v>
      </c>
      <c r="W392" s="0" t="s">
        <v>4213</v>
      </c>
      <c r="X392" s="160" t="s">
        <v>4214</v>
      </c>
      <c r="Y392" s="118" t="s">
        <v>1914</v>
      </c>
      <c r="Z392" s="0">
        <f>INDEX('Controller Log'!$A$2:$A$703,MATCH($A392,'Controller Log'!$B$2:$B$703,0))</f>
        <v/>
      </c>
      <c r="AA392" s="0" t="n"/>
    </row>
    <row r="393">
      <c r="A393" s="4" t="n">
        <v>4389</v>
      </c>
      <c r="B393" s="204" t="s">
        <v>2887</v>
      </c>
      <c r="E393" s="0" t="s">
        <v>3179</v>
      </c>
      <c r="F393" s="0" t="s">
        <v>3029</v>
      </c>
      <c r="G393" s="0" t="s">
        <v>3180</v>
      </c>
      <c r="H393" s="81" t="s">
        <v>4215</v>
      </c>
      <c r="I393" s="0">
        <f>IF(LEFT(RIGHT(H393,4),1)="8",(CONCATENATE("289F0", 168420+BITAND(HEX2DEC(H393), 65535)-32768)),)</f>
        <v/>
      </c>
      <c r="J393" s="79" t="n"/>
      <c r="K393" s="79" t="s">
        <v>4198</v>
      </c>
      <c r="L393" s="60" t="n">
        <v>44482</v>
      </c>
      <c r="M393" s="60" t="n"/>
      <c r="N393" s="0" t="s">
        <v>1443</v>
      </c>
      <c r="O393" s="0" t="s">
        <v>3445</v>
      </c>
      <c r="P393" s="0" t="s">
        <v>3445</v>
      </c>
      <c r="Q393" s="0" t="s">
        <v>1444</v>
      </c>
      <c r="R393" s="0" t="s">
        <v>2923</v>
      </c>
      <c r="S393" s="0" t="s">
        <v>3156</v>
      </c>
      <c r="V393" s="0" t="s">
        <v>2927</v>
      </c>
      <c r="W393" s="0" t="s">
        <v>4216</v>
      </c>
      <c r="X393" s="160" t="s">
        <v>4217</v>
      </c>
      <c r="Y393" s="0" t="s">
        <v>3055</v>
      </c>
      <c r="Z393" s="0">
        <f>INDEX('Controller Log'!$A$2:$A$703,MATCH($A393,'Controller Log'!$B$2:$B$703,0))</f>
        <v/>
      </c>
      <c r="AA393" s="0" t="n"/>
    </row>
    <row r="394">
      <c r="A394" s="4" t="n">
        <v>4390</v>
      </c>
      <c r="B394" s="204" t="s">
        <v>2887</v>
      </c>
      <c r="E394" s="0" t="s">
        <v>3179</v>
      </c>
      <c r="F394" s="0" t="s">
        <v>3029</v>
      </c>
      <c r="G394" s="0" t="s">
        <v>3180</v>
      </c>
      <c r="H394" s="81" t="s">
        <v>4218</v>
      </c>
      <c r="I394" s="0">
        <f>IF(LEFT(RIGHT(H394,4),1)="8",(CONCATENATE("289F0", 168420+BITAND(HEX2DEC(H394), 65535)-32768)),)</f>
        <v/>
      </c>
      <c r="J394" s="79" t="n"/>
      <c r="K394" s="79" t="s">
        <v>4198</v>
      </c>
      <c r="L394" s="60" t="n">
        <v>44482</v>
      </c>
      <c r="M394" s="60" t="n"/>
      <c r="N394" s="0" t="s">
        <v>1443</v>
      </c>
      <c r="O394" s="0" t="s">
        <v>3445</v>
      </c>
      <c r="P394" s="0" t="s">
        <v>3445</v>
      </c>
      <c r="Q394" s="0" t="s">
        <v>1444</v>
      </c>
      <c r="R394" s="0" t="s">
        <v>2923</v>
      </c>
      <c r="S394" s="0" t="s">
        <v>3156</v>
      </c>
      <c r="V394" s="0" t="s">
        <v>2927</v>
      </c>
      <c r="W394" s="0" t="s">
        <v>4219</v>
      </c>
      <c r="X394" s="160" t="s">
        <v>4220</v>
      </c>
      <c r="Y394" s="118" t="s">
        <v>1906</v>
      </c>
      <c r="Z394" s="0">
        <f>INDEX('Controller Log'!$A$2:$A$703,MATCH($A394,'Controller Log'!$B$2:$B$703,0))</f>
        <v/>
      </c>
      <c r="AA394" s="0" t="n"/>
    </row>
    <row r="395">
      <c r="A395" s="4" t="n">
        <v>4391</v>
      </c>
      <c r="B395" s="204" t="s">
        <v>2887</v>
      </c>
      <c r="E395" s="0" t="s">
        <v>3179</v>
      </c>
      <c r="F395" s="0" t="s">
        <v>3029</v>
      </c>
      <c r="G395" s="0" t="s">
        <v>3180</v>
      </c>
      <c r="H395" s="81" t="s">
        <v>4221</v>
      </c>
      <c r="I395" s="0">
        <f>IF(LEFT(RIGHT(H395,4),1)="8",(CONCATENATE("289F0", 168420+BITAND(HEX2DEC(H395), 65535)-32768)),)</f>
        <v/>
      </c>
      <c r="J395" s="79" t="n"/>
      <c r="K395" s="79" t="s">
        <v>4198</v>
      </c>
      <c r="L395" s="60" t="n">
        <v>44483</v>
      </c>
      <c r="M395" s="60" t="n"/>
      <c r="N395" s="0" t="s">
        <v>1443</v>
      </c>
      <c r="O395" s="0" t="s">
        <v>3445</v>
      </c>
      <c r="P395" s="0" t="s">
        <v>3445</v>
      </c>
      <c r="Q395" s="0" t="s">
        <v>1444</v>
      </c>
      <c r="R395" s="0" t="s">
        <v>2923</v>
      </c>
      <c r="S395" s="0" t="s">
        <v>3156</v>
      </c>
      <c r="V395" s="0" t="s">
        <v>2927</v>
      </c>
      <c r="W395" s="0" t="s">
        <v>4222</v>
      </c>
      <c r="X395" s="160" t="s">
        <v>4223</v>
      </c>
      <c r="Y395" s="118" t="s">
        <v>1864</v>
      </c>
      <c r="Z395" s="0">
        <f>INDEX('Controller Log'!$A$2:$A$703,MATCH($A395,'Controller Log'!$B$2:$B$703,0))</f>
        <v/>
      </c>
      <c r="AA395" s="0" t="n"/>
    </row>
    <row r="396">
      <c r="A396" s="4" t="n">
        <v>4392</v>
      </c>
      <c r="B396" s="204" t="s">
        <v>2887</v>
      </c>
      <c r="E396" s="0" t="s">
        <v>3179</v>
      </c>
      <c r="F396" s="0" t="s">
        <v>3029</v>
      </c>
      <c r="G396" s="0" t="s">
        <v>3180</v>
      </c>
      <c r="H396" s="81" t="s">
        <v>4224</v>
      </c>
      <c r="I396" s="0">
        <f>IF(LEFT(RIGHT(H396,4),1)="8",(CONCATENATE("289F0", 168420+BITAND(HEX2DEC(H396), 65535)-32768)),)</f>
        <v/>
      </c>
      <c r="J396" s="79" t="n"/>
      <c r="K396" s="79" t="s">
        <v>4198</v>
      </c>
      <c r="L396" s="60" t="n">
        <v>44483</v>
      </c>
      <c r="M396" s="60" t="n"/>
      <c r="N396" s="0" t="s">
        <v>1443</v>
      </c>
      <c r="O396" s="0" t="s">
        <v>3445</v>
      </c>
      <c r="P396" s="0" t="s">
        <v>3445</v>
      </c>
      <c r="Q396" s="0" t="s">
        <v>1444</v>
      </c>
      <c r="R396" s="0" t="s">
        <v>2923</v>
      </c>
      <c r="S396" s="0" t="s">
        <v>3156</v>
      </c>
      <c r="V396" s="0" t="s">
        <v>2927</v>
      </c>
      <c r="W396" s="0" t="s">
        <v>4225</v>
      </c>
      <c r="X396" s="160" t="s">
        <v>4226</v>
      </c>
      <c r="Y396" s="118" t="s">
        <v>1829</v>
      </c>
      <c r="Z396" s="0">
        <f>INDEX('Controller Log'!$A$2:$A$703,MATCH($A396,'Controller Log'!$B$2:$B$703,0))</f>
        <v/>
      </c>
      <c r="AA396" s="0" t="n"/>
      <c r="AH396" s="0" t="n"/>
    </row>
    <row r="397">
      <c r="A397" s="4" t="n">
        <v>4393</v>
      </c>
      <c r="B397" s="204" t="s">
        <v>2887</v>
      </c>
      <c r="D397" s="0" t="s">
        <v>4162</v>
      </c>
      <c r="E397" s="0" t="s">
        <v>3179</v>
      </c>
      <c r="F397" s="0" t="s">
        <v>3029</v>
      </c>
      <c r="G397" s="0" t="s">
        <v>3180</v>
      </c>
      <c r="H397" s="81" t="s">
        <v>4227</v>
      </c>
      <c r="I397" s="0">
        <f>IF(LEFT(RIGHT(H397,4),1)="8",(CONCATENATE("289F0", 168420+BITAND(HEX2DEC(H397), 65535)-32768)),)</f>
        <v/>
      </c>
      <c r="J397" s="79" t="n"/>
      <c r="K397" s="79" t="s">
        <v>4164</v>
      </c>
      <c r="L397" s="60" t="n">
        <v>44483</v>
      </c>
      <c r="M397" s="60" t="n"/>
      <c r="N397" s="0" t="s">
        <v>1443</v>
      </c>
      <c r="O397" s="0" t="s">
        <v>3445</v>
      </c>
      <c r="P397" s="0" t="s">
        <v>3445</v>
      </c>
      <c r="Q397" s="0" t="s">
        <v>1444</v>
      </c>
      <c r="R397" s="0" t="s">
        <v>2923</v>
      </c>
      <c r="S397" s="0" t="s">
        <v>3391</v>
      </c>
      <c r="V397" s="0" t="s">
        <v>2927</v>
      </c>
      <c r="W397" s="0" t="s">
        <v>4228</v>
      </c>
      <c r="X397" s="160" t="s">
        <v>4229</v>
      </c>
      <c r="Y397" s="118" t="s">
        <v>1919</v>
      </c>
      <c r="Z397" s="0">
        <f>INDEX('Controller Log'!$A$2:$A$703,MATCH($A397,'Controller Log'!$B$2:$B$703,0))</f>
        <v/>
      </c>
      <c r="AA397" s="0" t="n"/>
      <c r="AF397" s="0" t="s">
        <v>3224</v>
      </c>
      <c r="AG397" s="0" t="s">
        <v>2932</v>
      </c>
      <c r="AH397" s="0" t="s">
        <v>2927</v>
      </c>
    </row>
    <row r="398">
      <c r="A398" s="4" t="n">
        <v>4394</v>
      </c>
      <c r="B398" s="204" t="s">
        <v>2887</v>
      </c>
      <c r="E398" s="0" t="s">
        <v>3179</v>
      </c>
      <c r="F398" s="0" t="s">
        <v>3029</v>
      </c>
      <c r="G398" s="0" t="s">
        <v>3180</v>
      </c>
      <c r="H398" s="81" t="s">
        <v>4230</v>
      </c>
      <c r="I398" s="0">
        <f>IF(LEFT(RIGHT(H398,4),1)="8",(CONCATENATE("289F0", 168420+BITAND(HEX2DEC(H398), 65535)-32768)),)</f>
        <v/>
      </c>
      <c r="J398" s="79" t="n"/>
      <c r="K398" s="79" t="s">
        <v>4198</v>
      </c>
      <c r="L398" s="60" t="n">
        <v>44483</v>
      </c>
      <c r="M398" s="60" t="n"/>
      <c r="N398" s="0" t="s">
        <v>1443</v>
      </c>
      <c r="O398" s="0" t="s">
        <v>3445</v>
      </c>
      <c r="P398" s="0" t="s">
        <v>3445</v>
      </c>
      <c r="Q398" s="0" t="s">
        <v>1444</v>
      </c>
      <c r="R398" s="0" t="s">
        <v>2923</v>
      </c>
      <c r="S398" s="0" t="s">
        <v>3156</v>
      </c>
      <c r="V398" s="0" t="s">
        <v>2927</v>
      </c>
      <c r="W398" s="0" t="s">
        <v>4231</v>
      </c>
      <c r="X398" s="160" t="s">
        <v>4232</v>
      </c>
      <c r="Y398" s="118" t="s">
        <v>1796</v>
      </c>
      <c r="Z398" s="0">
        <f>INDEX('Controller Log'!$A$2:$A$703,MATCH($A398,'Controller Log'!$B$2:$B$703,0))</f>
        <v/>
      </c>
      <c r="AA398" s="0" t="n"/>
    </row>
    <row r="399">
      <c r="A399" s="4" t="n">
        <v>4395</v>
      </c>
      <c r="B399" s="204" t="s">
        <v>2887</v>
      </c>
      <c r="E399" s="0" t="s">
        <v>3179</v>
      </c>
      <c r="F399" s="0" t="s">
        <v>3029</v>
      </c>
      <c r="G399" s="0" t="s">
        <v>3180</v>
      </c>
      <c r="H399" s="0" t="n">
        <v>21318067</v>
      </c>
      <c r="I399" s="0">
        <f>IF(LEFT(RIGHT(H399,4),1)="8",(CONCATENATE("289F0", 168420+BITAND(HEX2DEC(H399), 65535)-32768)),)</f>
        <v/>
      </c>
      <c r="J399" s="79" t="n"/>
      <c r="K399" s="79" t="s">
        <v>4198</v>
      </c>
      <c r="L399" s="60" t="n">
        <v>44483</v>
      </c>
      <c r="M399" s="60" t="n"/>
      <c r="N399" s="0" t="s">
        <v>1443</v>
      </c>
      <c r="O399" s="0" t="s">
        <v>3445</v>
      </c>
      <c r="P399" s="0" t="s">
        <v>3445</v>
      </c>
      <c r="Q399" s="0" t="s">
        <v>1444</v>
      </c>
      <c r="R399" s="0" t="s">
        <v>2923</v>
      </c>
      <c r="S399" s="0" t="s">
        <v>3156</v>
      </c>
      <c r="V399" s="0" t="s">
        <v>2927</v>
      </c>
      <c r="W399" s="0" t="s">
        <v>4233</v>
      </c>
      <c r="X399" s="160" t="s">
        <v>4234</v>
      </c>
      <c r="Y399" s="0" t="s">
        <v>3055</v>
      </c>
      <c r="Z399" s="0">
        <f>INDEX('Controller Log'!$A$2:$A$703,MATCH($A399,'Controller Log'!$B$2:$B$703,0))</f>
        <v/>
      </c>
      <c r="AA399" s="0" t="n"/>
    </row>
    <row r="400">
      <c r="A400" s="4" t="n">
        <v>4396</v>
      </c>
      <c r="B400" s="204" t="s">
        <v>2887</v>
      </c>
      <c r="D400" s="0" t="s">
        <v>4235</v>
      </c>
      <c r="E400" s="0" t="s">
        <v>3179</v>
      </c>
      <c r="F400" s="0" t="s">
        <v>3029</v>
      </c>
      <c r="G400" s="0" t="s">
        <v>3180</v>
      </c>
      <c r="H400" s="0" t="s">
        <v>4236</v>
      </c>
      <c r="I400" s="0">
        <f>IF(LEFT(RIGHT(H400,4),1)="8",(CONCATENATE("289F0", 168420+BITAND(HEX2DEC(H400), 65535)-32768)),)</f>
        <v/>
      </c>
      <c r="J400" s="79" t="n"/>
      <c r="K400" s="79" t="s">
        <v>4175</v>
      </c>
      <c r="L400" s="60" t="n">
        <v>44484</v>
      </c>
      <c r="M400" s="60" t="n"/>
      <c r="N400" s="0" t="s">
        <v>1443</v>
      </c>
      <c r="O400" s="0" t="s">
        <v>3445</v>
      </c>
      <c r="P400" s="0" t="s">
        <v>3445</v>
      </c>
      <c r="Q400" s="0" t="s">
        <v>1444</v>
      </c>
      <c r="R400" s="0" t="s">
        <v>2923</v>
      </c>
      <c r="S400" s="0" t="s">
        <v>3156</v>
      </c>
      <c r="T400" s="0" t="s">
        <v>3365</v>
      </c>
      <c r="U400" s="0" t="s">
        <v>3366</v>
      </c>
      <c r="V400" s="0" t="s">
        <v>2927</v>
      </c>
      <c r="W400" s="0" t="s">
        <v>4237</v>
      </c>
      <c r="X400" s="160" t="s">
        <v>4238</v>
      </c>
      <c r="Y400" s="118" t="s">
        <v>1771</v>
      </c>
      <c r="Z400" s="0">
        <f>INDEX('Controller Log'!$A$2:$A$703,MATCH($A400,'Controller Log'!$B$2:$B$703,0))</f>
        <v/>
      </c>
      <c r="AA400" s="0" t="n"/>
      <c r="AF400" s="0" t="s">
        <v>3224</v>
      </c>
      <c r="AG400" s="0" t="s">
        <v>2932</v>
      </c>
      <c r="AH400" s="0" t="s">
        <v>2927</v>
      </c>
    </row>
    <row r="401">
      <c r="A401" s="4" t="n">
        <v>4397</v>
      </c>
      <c r="B401" s="204" t="s">
        <v>2887</v>
      </c>
      <c r="D401" s="0" t="s">
        <v>4235</v>
      </c>
      <c r="E401" s="0" t="s">
        <v>3179</v>
      </c>
      <c r="F401" s="0" t="s">
        <v>3029</v>
      </c>
      <c r="G401" s="0" t="s">
        <v>3180</v>
      </c>
      <c r="H401" s="0" t="s">
        <v>4239</v>
      </c>
      <c r="I401" s="0">
        <f>IF(LEFT(RIGHT(H401,4),1)="8",(CONCATENATE("289F0", 168420+BITAND(HEX2DEC(H401), 65535)-32768)),)</f>
        <v/>
      </c>
      <c r="J401" s="79" t="n"/>
      <c r="K401" s="79" t="s">
        <v>4175</v>
      </c>
      <c r="L401" s="60" t="n">
        <v>44484</v>
      </c>
      <c r="M401" s="60" t="n"/>
      <c r="N401" s="0" t="s">
        <v>1443</v>
      </c>
      <c r="O401" s="0" t="s">
        <v>3445</v>
      </c>
      <c r="P401" s="0" t="s">
        <v>3445</v>
      </c>
      <c r="Q401" s="0" t="s">
        <v>1444</v>
      </c>
      <c r="R401" s="0" t="s">
        <v>2923</v>
      </c>
      <c r="S401" s="0" t="s">
        <v>3156</v>
      </c>
      <c r="T401" s="0" t="s">
        <v>3365</v>
      </c>
      <c r="U401" s="0" t="s">
        <v>3366</v>
      </c>
      <c r="V401" s="0" t="s">
        <v>2927</v>
      </c>
      <c r="W401" s="0" t="s">
        <v>4240</v>
      </c>
      <c r="X401" s="160" t="s">
        <v>4241</v>
      </c>
      <c r="Y401" s="118" t="s">
        <v>1824</v>
      </c>
      <c r="Z401" s="0">
        <f>INDEX('Controller Log'!$A$2:$A$703,MATCH($A401,'Controller Log'!$B$2:$B$703,0))</f>
        <v/>
      </c>
      <c r="AA401" s="0" t="n"/>
      <c r="AF401" s="0" t="s">
        <v>3224</v>
      </c>
      <c r="AG401" s="0" t="s">
        <v>2932</v>
      </c>
      <c r="AH401" s="0" t="s">
        <v>2927</v>
      </c>
    </row>
    <row r="402">
      <c r="A402" s="4" t="n">
        <v>4398</v>
      </c>
      <c r="B402" s="204" t="s">
        <v>2887</v>
      </c>
      <c r="D402" s="0" t="s">
        <v>4235</v>
      </c>
      <c r="E402" s="0" t="s">
        <v>3179</v>
      </c>
      <c r="F402" s="0" t="s">
        <v>3029</v>
      </c>
      <c r="G402" s="0" t="s">
        <v>3180</v>
      </c>
      <c r="H402" s="0" t="s">
        <v>4242</v>
      </c>
      <c r="I402" s="0">
        <f>IF(LEFT(RIGHT(H402,4),1)="8",(CONCATENATE("289F0", 168420+BITAND(HEX2DEC(H402), 65535)-32768)),)</f>
        <v/>
      </c>
      <c r="J402" s="79" t="n"/>
      <c r="K402" s="79" t="s">
        <v>4175</v>
      </c>
      <c r="L402" s="60" t="n">
        <v>44484</v>
      </c>
      <c r="M402" s="60" t="n"/>
      <c r="N402" s="0" t="s">
        <v>1443</v>
      </c>
      <c r="O402" s="0" t="s">
        <v>3445</v>
      </c>
      <c r="P402" s="0" t="s">
        <v>3445</v>
      </c>
      <c r="Q402" s="0" t="s">
        <v>1444</v>
      </c>
      <c r="R402" s="0" t="s">
        <v>2923</v>
      </c>
      <c r="S402" s="0" t="s">
        <v>3156</v>
      </c>
      <c r="T402" s="0" t="s">
        <v>3365</v>
      </c>
      <c r="U402" s="0" t="s">
        <v>3366</v>
      </c>
      <c r="V402" s="0" t="s">
        <v>2927</v>
      </c>
      <c r="W402" s="0" t="s">
        <v>4243</v>
      </c>
      <c r="X402" s="160" t="s">
        <v>4244</v>
      </c>
      <c r="Y402" s="118" t="s">
        <v>1823</v>
      </c>
      <c r="Z402" s="0">
        <f>INDEX('Controller Log'!$A$2:$A$703,MATCH($A402,'Controller Log'!$B$2:$B$703,0))</f>
        <v/>
      </c>
      <c r="AA402" s="0" t="n"/>
      <c r="AF402" s="0" t="s">
        <v>3224</v>
      </c>
      <c r="AG402" s="0" t="s">
        <v>2932</v>
      </c>
      <c r="AH402" s="0" t="s">
        <v>2927</v>
      </c>
    </row>
    <row r="403">
      <c r="A403" s="4" t="n">
        <v>4399</v>
      </c>
      <c r="B403" s="204" t="s">
        <v>2887</v>
      </c>
      <c r="D403" s="0" t="s">
        <v>4235</v>
      </c>
      <c r="E403" s="0" t="s">
        <v>3179</v>
      </c>
      <c r="F403" s="0" t="s">
        <v>3029</v>
      </c>
      <c r="G403" s="0" t="s">
        <v>3180</v>
      </c>
      <c r="H403" s="0" t="s">
        <v>4245</v>
      </c>
      <c r="I403" s="0">
        <f>IF(LEFT(RIGHT(H403,4),1)="8",(CONCATENATE("289F0", 168420+BITAND(HEX2DEC(H403), 65535)-32768)),)</f>
        <v/>
      </c>
      <c r="J403" s="79" t="n"/>
      <c r="K403" s="79" t="s">
        <v>4175</v>
      </c>
      <c r="L403" s="60" t="n">
        <v>44484</v>
      </c>
      <c r="M403" s="60" t="n"/>
      <c r="N403" s="0" t="s">
        <v>1443</v>
      </c>
      <c r="O403" s="0" t="s">
        <v>3445</v>
      </c>
      <c r="P403" s="0" t="s">
        <v>3445</v>
      </c>
      <c r="Q403" s="0" t="s">
        <v>1444</v>
      </c>
      <c r="R403" s="0" t="s">
        <v>2923</v>
      </c>
      <c r="S403" s="0" t="s">
        <v>3156</v>
      </c>
      <c r="T403" s="0" t="s">
        <v>3365</v>
      </c>
      <c r="U403" s="0" t="s">
        <v>3366</v>
      </c>
      <c r="V403" s="0" t="s">
        <v>2927</v>
      </c>
      <c r="W403" s="0" t="s">
        <v>4246</v>
      </c>
      <c r="X403" s="160" t="s">
        <v>4247</v>
      </c>
      <c r="Y403" s="118" t="s">
        <v>1860</v>
      </c>
      <c r="Z403" s="0">
        <f>INDEX('Controller Log'!$A$2:$A$703,MATCH($A403,'Controller Log'!$B$2:$B$703,0))</f>
        <v/>
      </c>
      <c r="AA403" s="0" t="n"/>
      <c r="AF403" s="0" t="s">
        <v>3224</v>
      </c>
      <c r="AG403" s="0" t="s">
        <v>2932</v>
      </c>
      <c r="AH403" s="0" t="s">
        <v>2927</v>
      </c>
    </row>
    <row r="404">
      <c r="A404" s="4" t="n">
        <v>4400</v>
      </c>
      <c r="B404" s="204" t="s">
        <v>2887</v>
      </c>
      <c r="D404" s="0" t="s">
        <v>4235</v>
      </c>
      <c r="E404" s="0" t="s">
        <v>3179</v>
      </c>
      <c r="F404" s="0" t="s">
        <v>3029</v>
      </c>
      <c r="G404" s="0" t="s">
        <v>3180</v>
      </c>
      <c r="H404" s="0" t="s">
        <v>4248</v>
      </c>
      <c r="I404" s="0">
        <f>IF(LEFT(RIGHT(H404,4),1)="8",(CONCATENATE("289F0", 168420+BITAND(HEX2DEC(H404), 65535)-32768)),)</f>
        <v/>
      </c>
      <c r="J404" s="79" t="n"/>
      <c r="K404" s="79" t="s">
        <v>4175</v>
      </c>
      <c r="L404" s="60" t="n">
        <v>44484</v>
      </c>
      <c r="M404" s="60" t="n"/>
      <c r="N404" s="0" t="s">
        <v>1443</v>
      </c>
      <c r="O404" s="0" t="s">
        <v>3445</v>
      </c>
      <c r="P404" s="0" t="s">
        <v>3445</v>
      </c>
      <c r="Q404" s="0" t="s">
        <v>1444</v>
      </c>
      <c r="R404" s="0" t="s">
        <v>2923</v>
      </c>
      <c r="S404" s="0" t="s">
        <v>3156</v>
      </c>
      <c r="T404" s="0" t="s">
        <v>3365</v>
      </c>
      <c r="U404" s="0" t="s">
        <v>3366</v>
      </c>
      <c r="V404" s="0" t="s">
        <v>2927</v>
      </c>
      <c r="W404" s="0" t="s">
        <v>4249</v>
      </c>
      <c r="X404" s="160" t="s">
        <v>4250</v>
      </c>
      <c r="Y404" s="118" t="s">
        <v>1802</v>
      </c>
      <c r="Z404" s="0">
        <f>INDEX('Controller Log'!$A$2:$A$703,MATCH($A404,'Controller Log'!$B$2:$B$703,0))</f>
        <v/>
      </c>
      <c r="AA404" s="0" t="n"/>
      <c r="AF404" s="0" t="s">
        <v>3224</v>
      </c>
      <c r="AG404" s="0" t="s">
        <v>2932</v>
      </c>
      <c r="AH404" s="0" t="s">
        <v>2927</v>
      </c>
    </row>
    <row r="405">
      <c r="A405" s="4" t="n">
        <v>4401</v>
      </c>
      <c r="B405" s="204" t="s">
        <v>2887</v>
      </c>
      <c r="D405" s="0" t="s">
        <v>4235</v>
      </c>
      <c r="E405" s="0" t="s">
        <v>3179</v>
      </c>
      <c r="F405" s="0" t="s">
        <v>3029</v>
      </c>
      <c r="G405" s="0" t="s">
        <v>3180</v>
      </c>
      <c r="H405" s="79" t="s">
        <v>4251</v>
      </c>
      <c r="I405" s="0">
        <f>IF(LEFT(RIGHT(H405,4),1)="8",(CONCATENATE("289F0", 168420+BITAND(HEX2DEC(H405), 65535)-32768)),)</f>
        <v/>
      </c>
      <c r="J405" s="79" t="n"/>
      <c r="K405" s="79" t="s">
        <v>4175</v>
      </c>
      <c r="L405" s="60" t="n">
        <v>44489</v>
      </c>
      <c r="M405" s="60" t="n"/>
      <c r="N405" s="0" t="s">
        <v>1443</v>
      </c>
      <c r="O405" s="0" t="s">
        <v>3445</v>
      </c>
      <c r="P405" s="0" t="s">
        <v>3445</v>
      </c>
      <c r="Q405" s="0" t="s">
        <v>1444</v>
      </c>
      <c r="R405" s="0" t="s">
        <v>2923</v>
      </c>
      <c r="S405" s="0" t="s">
        <v>3156</v>
      </c>
      <c r="T405" s="0" t="s">
        <v>3365</v>
      </c>
      <c r="U405" s="0" t="s">
        <v>3366</v>
      </c>
      <c r="V405" s="0" t="s">
        <v>2927</v>
      </c>
      <c r="W405" s="0" t="s">
        <v>4252</v>
      </c>
      <c r="X405" s="160" t="s">
        <v>4253</v>
      </c>
      <c r="Y405" s="118" t="s">
        <v>1768</v>
      </c>
      <c r="Z405" s="0">
        <f>INDEX('Controller Log'!$A$2:$A$703,MATCH($A405,'Controller Log'!$B$2:$B$703,0))</f>
        <v/>
      </c>
      <c r="AA405" s="0" t="n"/>
      <c r="AF405" s="0" t="s">
        <v>3224</v>
      </c>
      <c r="AG405" s="0" t="s">
        <v>2932</v>
      </c>
      <c r="AH405" s="0" t="s">
        <v>2927</v>
      </c>
    </row>
    <row r="406">
      <c r="A406" s="4" t="n">
        <v>4402</v>
      </c>
      <c r="B406" s="204" t="s">
        <v>2887</v>
      </c>
      <c r="D406" s="0" t="s">
        <v>4235</v>
      </c>
      <c r="E406" s="0" t="s">
        <v>3179</v>
      </c>
      <c r="F406" s="0" t="s">
        <v>3029</v>
      </c>
      <c r="G406" s="0" t="s">
        <v>3180</v>
      </c>
      <c r="H406" s="79" t="s">
        <v>4254</v>
      </c>
      <c r="I406" s="0">
        <f>IF(LEFT(RIGHT(H406,4),1)="8",(CONCATENATE("289F0", 168420+BITAND(HEX2DEC(H406), 65535)-32768)),)</f>
        <v/>
      </c>
      <c r="J406" s="79" t="n"/>
      <c r="K406" s="79" t="s">
        <v>4175</v>
      </c>
      <c r="L406" s="60" t="n">
        <v>44489</v>
      </c>
      <c r="M406" s="60" t="n"/>
      <c r="N406" s="0" t="s">
        <v>1443</v>
      </c>
      <c r="O406" s="0" t="s">
        <v>3445</v>
      </c>
      <c r="P406" s="0" t="s">
        <v>3445</v>
      </c>
      <c r="Q406" s="0" t="s">
        <v>1444</v>
      </c>
      <c r="R406" s="0" t="s">
        <v>2923</v>
      </c>
      <c r="S406" s="0" t="s">
        <v>3156</v>
      </c>
      <c r="T406" s="0" t="s">
        <v>3365</v>
      </c>
      <c r="U406" s="0" t="s">
        <v>3366</v>
      </c>
      <c r="V406" s="0" t="s">
        <v>2927</v>
      </c>
      <c r="W406" s="0" t="s">
        <v>4255</v>
      </c>
      <c r="X406" s="160" t="s">
        <v>4256</v>
      </c>
      <c r="Y406" s="118" t="s">
        <v>1767</v>
      </c>
      <c r="Z406" s="0">
        <f>INDEX('Controller Log'!$A$2:$A$703,MATCH($A406,'Controller Log'!$B$2:$B$703,0))</f>
        <v/>
      </c>
      <c r="AA406" s="0" t="n"/>
      <c r="AF406" s="0" t="s">
        <v>3224</v>
      </c>
      <c r="AG406" s="0" t="s">
        <v>2932</v>
      </c>
      <c r="AH406" s="0" t="s">
        <v>2927</v>
      </c>
    </row>
    <row r="407">
      <c r="A407" s="4" t="n">
        <v>4403</v>
      </c>
      <c r="B407" s="204" t="s">
        <v>2887</v>
      </c>
      <c r="F407" s="0" t="s">
        <v>2920</v>
      </c>
      <c r="G407" s="0" t="s">
        <v>3180</v>
      </c>
      <c r="H407" s="79" t="n">
        <v>21310132</v>
      </c>
      <c r="I407" s="0">
        <f>IF(LEFT(RIGHT(H407,4),1)="8",(CONCATENATE("289F0", 168420+BITAND(HEX2DEC(H407), 65535)-32768)),)</f>
        <v/>
      </c>
      <c r="J407" s="79" t="n"/>
      <c r="K407" s="79" t="s">
        <v>3469</v>
      </c>
      <c r="L407" s="60" t="n">
        <v>44489</v>
      </c>
      <c r="M407" s="60" t="n"/>
      <c r="N407" s="0" t="s">
        <v>1443</v>
      </c>
      <c r="O407" s="0" t="s">
        <v>3445</v>
      </c>
      <c r="P407" s="0" t="s">
        <v>3445</v>
      </c>
      <c r="Q407" s="0" t="s">
        <v>1444</v>
      </c>
      <c r="R407" s="0" t="s">
        <v>2923</v>
      </c>
      <c r="S407" s="0" t="s">
        <v>3156</v>
      </c>
      <c r="T407" s="0" t="s">
        <v>3414</v>
      </c>
      <c r="U407" s="0" t="s">
        <v>3961</v>
      </c>
      <c r="V407" s="0" t="s">
        <v>2927</v>
      </c>
      <c r="W407" s="0" t="s">
        <v>4257</v>
      </c>
      <c r="X407" s="160" t="s">
        <v>4258</v>
      </c>
      <c r="Y407" s="118" t="s">
        <v>1781</v>
      </c>
      <c r="Z407" s="0">
        <f>INDEX('Controller Log'!$A$2:$A$703,MATCH($A407,'Controller Log'!$B$2:$B$703,0))</f>
        <v/>
      </c>
      <c r="AA407" s="0" t="n"/>
    </row>
    <row customHeight="1" ht="15.75" r="408">
      <c r="A408" s="4" t="n">
        <v>4404</v>
      </c>
      <c r="B408" s="204" t="s">
        <v>2887</v>
      </c>
      <c r="F408" s="0" t="s">
        <v>2920</v>
      </c>
      <c r="G408" s="0" t="s">
        <v>3180</v>
      </c>
      <c r="H408" s="79" t="n">
        <v>21310133</v>
      </c>
      <c r="I408" s="0">
        <f>IF(LEFT(RIGHT(H408,4),1)="8",(CONCATENATE("289F0", 168420+BITAND(HEX2DEC(H408), 65535)-32768)),)</f>
        <v/>
      </c>
      <c r="J408" s="79" t="n"/>
      <c r="K408" s="79" t="s">
        <v>3469</v>
      </c>
      <c r="L408" s="60" t="n">
        <v>44489</v>
      </c>
      <c r="M408" s="60" t="n"/>
      <c r="N408" s="0" t="s">
        <v>1443</v>
      </c>
      <c r="O408" s="0" t="s">
        <v>3445</v>
      </c>
      <c r="P408" s="0" t="s">
        <v>3445</v>
      </c>
      <c r="Q408" s="0" t="s">
        <v>1444</v>
      </c>
      <c r="R408" s="0" t="s">
        <v>2923</v>
      </c>
      <c r="S408" s="0" t="s">
        <v>3156</v>
      </c>
      <c r="T408" s="0" t="s">
        <v>3414</v>
      </c>
      <c r="U408" s="0" t="s">
        <v>3961</v>
      </c>
      <c r="V408" s="0" t="s">
        <v>2927</v>
      </c>
      <c r="W408" s="0" t="s">
        <v>4259</v>
      </c>
      <c r="X408" s="160" t="s">
        <v>4260</v>
      </c>
      <c r="Y408" s="118" t="s">
        <v>1800</v>
      </c>
      <c r="Z408" s="0">
        <f>INDEX('Controller Log'!$A$2:$A$703,MATCH($A408,'Controller Log'!$B$2:$B$703,0))</f>
        <v/>
      </c>
      <c r="AA408" s="0" t="n"/>
    </row>
    <row r="409">
      <c r="A409" s="4" t="n">
        <v>4405</v>
      </c>
      <c r="B409" s="204" t="s">
        <v>2887</v>
      </c>
      <c r="F409" s="0" t="s">
        <v>2920</v>
      </c>
      <c r="G409" s="0" t="s">
        <v>3180</v>
      </c>
      <c r="H409" s="79" t="n">
        <v>21310134</v>
      </c>
      <c r="I409" s="0">
        <f>IF(LEFT(RIGHT(H409,4),1)="8",(CONCATENATE("289F0", 168420+BITAND(HEX2DEC(H409), 65535)-32768)),)</f>
        <v/>
      </c>
      <c r="J409" s="79" t="n"/>
      <c r="K409" s="79" t="s">
        <v>2934</v>
      </c>
      <c r="L409" s="60" t="n">
        <v>44489</v>
      </c>
      <c r="M409" s="60" t="n"/>
      <c r="N409" s="0" t="s">
        <v>1443</v>
      </c>
      <c r="O409" s="0" t="s">
        <v>3445</v>
      </c>
      <c r="P409" s="0" t="s">
        <v>3445</v>
      </c>
      <c r="Q409" s="0" t="s">
        <v>1444</v>
      </c>
      <c r="R409" s="0" t="s">
        <v>2923</v>
      </c>
      <c r="S409" s="0" t="s">
        <v>3156</v>
      </c>
      <c r="V409" s="0" t="s">
        <v>2927</v>
      </c>
      <c r="W409" s="0" t="s">
        <v>4261</v>
      </c>
      <c r="X409" s="160" t="s">
        <v>4262</v>
      </c>
      <c r="Y409" s="118" t="s">
        <v>1814</v>
      </c>
      <c r="Z409" s="0">
        <f>INDEX('Controller Log'!$A$2:$A$703,MATCH($A409,'Controller Log'!$B$2:$B$703,0))</f>
        <v/>
      </c>
      <c r="AA409" s="0" t="n"/>
    </row>
    <row r="410">
      <c r="A410" s="4" t="n">
        <v>4406</v>
      </c>
      <c r="B410" s="204" t="s">
        <v>2887</v>
      </c>
      <c r="F410" s="0" t="s">
        <v>2920</v>
      </c>
      <c r="G410" s="0" t="s">
        <v>3180</v>
      </c>
      <c r="H410" s="79" t="n">
        <v>21310135</v>
      </c>
      <c r="I410" s="0">
        <f>IF(LEFT(RIGHT(H410,4),1)="8",(CONCATENATE("289F0", 168420+BITAND(HEX2DEC(H410), 65535)-32768)),)</f>
        <v/>
      </c>
      <c r="J410" s="79" t="n"/>
      <c r="K410" s="79" t="s">
        <v>2934</v>
      </c>
      <c r="L410" s="60" t="n">
        <v>44490</v>
      </c>
      <c r="M410" s="60" t="n"/>
      <c r="N410" s="0" t="s">
        <v>1443</v>
      </c>
      <c r="O410" s="0" t="s">
        <v>3445</v>
      </c>
      <c r="P410" s="0" t="s">
        <v>3445</v>
      </c>
      <c r="Q410" s="0" t="s">
        <v>1444</v>
      </c>
      <c r="R410" s="0" t="s">
        <v>2923</v>
      </c>
      <c r="S410" s="0" t="s">
        <v>3156</v>
      </c>
      <c r="V410" s="0" t="s">
        <v>2927</v>
      </c>
      <c r="W410" s="0" t="s">
        <v>4263</v>
      </c>
      <c r="X410" s="160" t="s">
        <v>4264</v>
      </c>
      <c r="Y410" s="118" t="s">
        <v>1813</v>
      </c>
      <c r="Z410" s="0">
        <f>INDEX('Controller Log'!$A$2:$A$703,MATCH($A410,'Controller Log'!$B$2:$B$703,0))</f>
        <v/>
      </c>
      <c r="AA410" s="0" t="n"/>
    </row>
    <row r="411">
      <c r="A411" s="4" t="n">
        <v>4407</v>
      </c>
      <c r="B411" s="204" t="s">
        <v>2887</v>
      </c>
      <c r="F411" s="0" t="s">
        <v>2920</v>
      </c>
      <c r="G411" s="0" t="s">
        <v>3180</v>
      </c>
      <c r="H411" s="79" t="n">
        <v>21310136</v>
      </c>
      <c r="I411" s="0">
        <f>IF(LEFT(RIGHT(H411,4),1)="8",(CONCATENATE("289F0", 168420+BITAND(HEX2DEC(H411), 65535)-32768)),)</f>
        <v/>
      </c>
      <c r="J411" s="79" t="n"/>
      <c r="K411" s="79" t="s">
        <v>2934</v>
      </c>
      <c r="L411" s="60" t="n">
        <v>44490</v>
      </c>
      <c r="M411" s="60" t="n"/>
      <c r="N411" s="0" t="s">
        <v>1443</v>
      </c>
      <c r="O411" s="0" t="s">
        <v>3445</v>
      </c>
      <c r="P411" s="0" t="s">
        <v>3445</v>
      </c>
      <c r="Q411" s="0" t="s">
        <v>1444</v>
      </c>
      <c r="R411" s="0" t="s">
        <v>2923</v>
      </c>
      <c r="S411" s="0" t="s">
        <v>3156</v>
      </c>
      <c r="V411" s="0" t="s">
        <v>2927</v>
      </c>
      <c r="W411" s="0" t="s">
        <v>4265</v>
      </c>
      <c r="X411" s="160" t="s">
        <v>4266</v>
      </c>
      <c r="Y411" s="118" t="s">
        <v>1782</v>
      </c>
      <c r="Z411" s="0">
        <f>INDEX('Controller Log'!$A$2:$A$703,MATCH($A411,'Controller Log'!$B$2:$B$703,0))</f>
        <v/>
      </c>
      <c r="AA411" s="0" t="n"/>
    </row>
    <row r="412">
      <c r="A412" s="4" t="n">
        <v>4408</v>
      </c>
      <c r="B412" s="204" t="s">
        <v>2887</v>
      </c>
      <c r="F412" s="0" t="s">
        <v>2920</v>
      </c>
      <c r="G412" s="0" t="s">
        <v>3180</v>
      </c>
      <c r="H412" s="79" t="n">
        <v>21310137</v>
      </c>
      <c r="I412" s="0">
        <f>IF(LEFT(RIGHT(H412,4),1)="8",(CONCATENATE("289F0", 168420+BITAND(HEX2DEC(H412), 65535)-32768)),)</f>
        <v/>
      </c>
      <c r="J412" s="79" t="n"/>
      <c r="K412" s="79" t="s">
        <v>2934</v>
      </c>
      <c r="L412" s="60" t="n">
        <v>44490</v>
      </c>
      <c r="M412" s="60" t="n"/>
      <c r="N412" s="0" t="s">
        <v>1443</v>
      </c>
      <c r="O412" s="0" t="s">
        <v>3445</v>
      </c>
      <c r="P412" s="0" t="s">
        <v>3445</v>
      </c>
      <c r="Q412" s="0" t="s">
        <v>1444</v>
      </c>
      <c r="R412" s="0" t="s">
        <v>2923</v>
      </c>
      <c r="S412" s="0" t="s">
        <v>3156</v>
      </c>
      <c r="V412" s="0" t="s">
        <v>2927</v>
      </c>
      <c r="W412" s="0" t="s">
        <v>4267</v>
      </c>
      <c r="X412" s="160" t="s">
        <v>4268</v>
      </c>
      <c r="Y412" s="118" t="s">
        <v>1760</v>
      </c>
      <c r="Z412" s="0">
        <f>INDEX('Controller Log'!$A$2:$A$703,MATCH($A412,'Controller Log'!$B$2:$B$703,0))</f>
        <v/>
      </c>
      <c r="AA412" s="0" t="n"/>
    </row>
    <row r="413">
      <c r="A413" s="4" t="n">
        <v>4409</v>
      </c>
      <c r="B413" s="204" t="s">
        <v>2887</v>
      </c>
      <c r="E413" s="0" t="s">
        <v>3179</v>
      </c>
      <c r="F413" s="0" t="s">
        <v>3029</v>
      </c>
      <c r="G413" s="0" t="s">
        <v>3180</v>
      </c>
      <c r="H413" s="79" t="s">
        <v>4269</v>
      </c>
      <c r="I413" s="0">
        <f>IF(LEFT(RIGHT(H413,4),1)="8",(CONCATENATE("289F0", 168420+BITAND(HEX2DEC(H413), 65535)-32768)),)</f>
        <v/>
      </c>
      <c r="J413" s="79" t="n"/>
      <c r="K413" s="79" t="s">
        <v>4270</v>
      </c>
      <c r="L413" s="60" t="n">
        <v>44490</v>
      </c>
      <c r="M413" s="60" t="n"/>
      <c r="N413" s="0" t="s">
        <v>1443</v>
      </c>
      <c r="O413" s="0" t="s">
        <v>3445</v>
      </c>
      <c r="P413" s="0" t="s">
        <v>3445</v>
      </c>
      <c r="Q413" s="0" t="s">
        <v>3224</v>
      </c>
      <c r="R413" s="0" t="s">
        <v>2923</v>
      </c>
      <c r="S413" s="0" t="s">
        <v>3156</v>
      </c>
      <c r="T413" s="0" t="s">
        <v>3414</v>
      </c>
      <c r="U413" s="0" t="s">
        <v>3961</v>
      </c>
      <c r="V413" s="0" t="s">
        <v>2927</v>
      </c>
      <c r="W413" s="0" t="s">
        <v>4271</v>
      </c>
      <c r="X413" s="160" t="s">
        <v>4272</v>
      </c>
      <c r="Y413" s="118" t="s">
        <v>1936</v>
      </c>
      <c r="Z413" s="0">
        <f>INDEX('Controller Log'!$A$2:$A$703,MATCH($A413,'Controller Log'!$B$2:$B$703,0))</f>
        <v/>
      </c>
      <c r="AA413" s="0" t="n"/>
      <c r="AF413" s="0" t="s">
        <v>3224</v>
      </c>
      <c r="AG413" s="0" t="s">
        <v>2932</v>
      </c>
      <c r="AH413" s="0" t="s">
        <v>2927</v>
      </c>
    </row>
    <row r="414">
      <c r="A414" s="4" t="n">
        <v>4410</v>
      </c>
      <c r="B414" s="204" t="s">
        <v>2887</v>
      </c>
      <c r="D414" s="0" t="s">
        <v>4273</v>
      </c>
      <c r="E414" s="0" t="s">
        <v>4274</v>
      </c>
      <c r="F414" s="0" t="s">
        <v>3029</v>
      </c>
      <c r="G414" s="0" t="s">
        <v>3180</v>
      </c>
      <c r="H414" s="0" t="s">
        <v>4275</v>
      </c>
      <c r="I414" s="0">
        <f>IF(LEFT(RIGHT(H414,4),1)="8",(CONCATENATE("289F0", 168420+BITAND(HEX2DEC(H414), 65535)-32768)),)</f>
        <v/>
      </c>
      <c r="J414" s="79" t="n"/>
      <c r="K414" s="79" t="s">
        <v>3986</v>
      </c>
      <c r="L414" s="60" t="n">
        <v>44490</v>
      </c>
      <c r="M414" s="60" t="n"/>
      <c r="N414" s="0" t="s">
        <v>1443</v>
      </c>
      <c r="O414" s="0" t="s">
        <v>3445</v>
      </c>
      <c r="P414" s="0" t="s">
        <v>3445</v>
      </c>
      <c r="R414" s="0" t="s">
        <v>2923</v>
      </c>
      <c r="T414" s="0" t="s">
        <v>3414</v>
      </c>
      <c r="U414" s="0" t="s">
        <v>3961</v>
      </c>
      <c r="V414" s="0" t="s">
        <v>2927</v>
      </c>
      <c r="W414" s="0" t="s">
        <v>4276</v>
      </c>
      <c r="X414" s="160" t="s">
        <v>4277</v>
      </c>
      <c r="Y414" s="118" t="s">
        <v>1801</v>
      </c>
      <c r="Z414" s="0">
        <f>INDEX('Controller Log'!$A$2:$A$703,MATCH($A414,'Controller Log'!$B$2:$B$703,0))</f>
        <v/>
      </c>
      <c r="AA414" s="0" t="n"/>
      <c r="AF414" s="118" t="s">
        <v>3224</v>
      </c>
      <c r="AG414" s="118" t="s">
        <v>2932</v>
      </c>
      <c r="AH414" s="118" t="s">
        <v>2927</v>
      </c>
    </row>
    <row r="415">
      <c r="A415" s="4" t="n">
        <v>4411</v>
      </c>
      <c r="B415" s="204" t="s">
        <v>2887</v>
      </c>
      <c r="D415" s="0" t="s">
        <v>4278</v>
      </c>
      <c r="E415" s="0" t="s">
        <v>3179</v>
      </c>
      <c r="F415" s="0" t="s">
        <v>3029</v>
      </c>
      <c r="G415" s="0" t="s">
        <v>3180</v>
      </c>
      <c r="H415" s="96" t="n">
        <v>21318069</v>
      </c>
      <c r="I415" s="0">
        <f>IF(LEFT(RIGHT(H415,4),1)="8",(CONCATENATE("289F0", 168420+BITAND(HEX2DEC(H415), 65535)-32768)),)</f>
        <v/>
      </c>
      <c r="J415" s="79" t="n"/>
      <c r="K415" s="79" t="s">
        <v>4270</v>
      </c>
      <c r="L415" s="60" t="n">
        <v>44501</v>
      </c>
      <c r="M415" s="60" t="n"/>
      <c r="N415" s="0" t="s">
        <v>1443</v>
      </c>
      <c r="O415" s="0" t="s">
        <v>3445</v>
      </c>
      <c r="P415" s="0" t="s">
        <v>3445</v>
      </c>
      <c r="Q415" s="0" t="s">
        <v>3224</v>
      </c>
      <c r="R415" s="0" t="s">
        <v>2923</v>
      </c>
      <c r="S415" s="0" t="s">
        <v>3156</v>
      </c>
      <c r="T415" s="0" t="s">
        <v>3414</v>
      </c>
      <c r="U415" s="0" t="s">
        <v>3961</v>
      </c>
      <c r="V415" s="0" t="s">
        <v>2927</v>
      </c>
      <c r="W415" s="0" t="s">
        <v>4279</v>
      </c>
      <c r="X415" s="160" t="s">
        <v>4280</v>
      </c>
      <c r="Y415" s="118" t="s">
        <v>1924</v>
      </c>
      <c r="Z415" s="0">
        <f>INDEX('Controller Log'!$A$2:$A$703,MATCH($A415,'Controller Log'!$B$2:$B$703,0))</f>
        <v/>
      </c>
      <c r="AA415" s="0" t="n"/>
      <c r="AF415" s="0" t="s">
        <v>3224</v>
      </c>
      <c r="AG415" s="0" t="s">
        <v>2932</v>
      </c>
      <c r="AH415" s="0" t="s">
        <v>2927</v>
      </c>
    </row>
    <row r="416">
      <c r="A416" s="3" t="n">
        <v>4412</v>
      </c>
      <c r="B416" s="204" t="s">
        <v>2886</v>
      </c>
      <c r="D416" s="0" t="s">
        <v>4281</v>
      </c>
      <c r="F416" s="0" t="s">
        <v>3029</v>
      </c>
      <c r="G416" s="0" t="s">
        <v>3180</v>
      </c>
      <c r="H416" s="99" t="s">
        <v>4282</v>
      </c>
      <c r="I416" s="0">
        <f>IF(LEFT(RIGHT(H416,4),1)="8",(CONCATENATE("289F0", 168420+BITAND(HEX2DEC(H416), 65535)-32768)),)</f>
        <v/>
      </c>
      <c r="J416" s="79" t="n"/>
      <c r="L416" s="60" t="n">
        <v>44501</v>
      </c>
      <c r="M416" s="60" t="n"/>
      <c r="N416" s="0" t="s">
        <v>1443</v>
      </c>
      <c r="O416" s="0" t="s">
        <v>3445</v>
      </c>
      <c r="P416" s="0" t="s">
        <v>3445</v>
      </c>
      <c r="R416" s="0" t="n"/>
      <c r="S416" s="0" t="s">
        <v>3156</v>
      </c>
      <c r="V416" s="0" t="s">
        <v>2927</v>
      </c>
      <c r="W416" s="0" t="s">
        <v>4283</v>
      </c>
      <c r="X416" s="160" t="s">
        <v>4284</v>
      </c>
      <c r="Y416" s="118" t="s">
        <v>1925</v>
      </c>
      <c r="Z416" s="0">
        <f>INDEX('Controller Log'!$A$2:$A$703,MATCH($A416,'Controller Log'!$B$2:$B$703,0))</f>
        <v/>
      </c>
      <c r="AA416" s="0" t="n"/>
    </row>
    <row r="417">
      <c r="A417" s="4" t="n">
        <v>4413</v>
      </c>
      <c r="B417" s="204" t="s">
        <v>2887</v>
      </c>
      <c r="E417" s="0" t="s">
        <v>3179</v>
      </c>
      <c r="F417" s="0" t="s">
        <v>3029</v>
      </c>
      <c r="G417" s="0" t="s">
        <v>3180</v>
      </c>
      <c r="H417" s="99" t="s">
        <v>4285</v>
      </c>
      <c r="I417" s="0">
        <f>IF(LEFT(RIGHT(H417,4),1)="8",(CONCATENATE("289F0", 168420+BITAND(HEX2DEC(H417), 65535)-32768)),)</f>
        <v/>
      </c>
      <c r="J417" s="79" t="n"/>
      <c r="K417" s="79" t="s">
        <v>4270</v>
      </c>
      <c r="L417" s="60" t="n">
        <v>44501</v>
      </c>
      <c r="M417" s="60" t="n"/>
      <c r="N417" s="0" t="s">
        <v>1443</v>
      </c>
      <c r="O417" s="0" t="s">
        <v>3445</v>
      </c>
      <c r="P417" s="0" t="s">
        <v>3445</v>
      </c>
      <c r="Q417" s="0" t="s">
        <v>3224</v>
      </c>
      <c r="R417" s="0" t="s">
        <v>2923</v>
      </c>
      <c r="S417" s="0" t="s">
        <v>3156</v>
      </c>
      <c r="T417" s="0" t="s">
        <v>3414</v>
      </c>
      <c r="U417" s="0" t="s">
        <v>3961</v>
      </c>
      <c r="V417" s="0" t="s">
        <v>2927</v>
      </c>
      <c r="W417" s="0" t="s">
        <v>4286</v>
      </c>
      <c r="X417" s="160" t="s">
        <v>4287</v>
      </c>
      <c r="Y417" s="118" t="s">
        <v>1926</v>
      </c>
      <c r="Z417" s="0">
        <f>INDEX('Controller Log'!$A$2:$A$703,MATCH($A417,'Controller Log'!$B$2:$B$703,0))</f>
        <v/>
      </c>
      <c r="AA417" s="0" t="n"/>
      <c r="AF417" s="0" t="s">
        <v>3224</v>
      </c>
      <c r="AG417" s="0" t="s">
        <v>2932</v>
      </c>
      <c r="AH417" s="0" t="s">
        <v>2927</v>
      </c>
    </row>
    <row r="418">
      <c r="A418" s="4" t="n">
        <v>4414</v>
      </c>
      <c r="B418" s="204" t="s">
        <v>2887</v>
      </c>
      <c r="D418" s="0" t="n"/>
      <c r="E418" s="96" t="s">
        <v>3362</v>
      </c>
      <c r="F418" s="0" t="s">
        <v>3029</v>
      </c>
      <c r="G418" s="0" t="s">
        <v>3180</v>
      </c>
      <c r="H418" s="99" t="s">
        <v>4288</v>
      </c>
      <c r="I418" s="0">
        <f>IF(LEFT(RIGHT(H418,4),1)="8",(CONCATENATE("289F0", 168420+BITAND(HEX2DEC(H418), 65535)-32768)),)</f>
        <v/>
      </c>
      <c r="J418" s="79" t="n"/>
      <c r="K418" s="79" t="s">
        <v>3986</v>
      </c>
      <c r="L418" s="60" t="n">
        <v>44501</v>
      </c>
      <c r="M418" s="60" t="n"/>
      <c r="N418" s="0" t="s">
        <v>1443</v>
      </c>
      <c r="O418" s="0" t="s">
        <v>3445</v>
      </c>
      <c r="P418" s="0" t="s">
        <v>3445</v>
      </c>
      <c r="R418" s="0" t="s">
        <v>2923</v>
      </c>
      <c r="S418" s="0" t="s">
        <v>3156</v>
      </c>
      <c r="T418" s="0" t="s">
        <v>3414</v>
      </c>
      <c r="U418" s="0" t="s">
        <v>3961</v>
      </c>
      <c r="V418" s="0" t="s">
        <v>2927</v>
      </c>
      <c r="W418" s="0" t="s">
        <v>4289</v>
      </c>
      <c r="X418" s="160" t="s">
        <v>4290</v>
      </c>
      <c r="Y418" s="118" t="s">
        <v>1927</v>
      </c>
      <c r="Z418" s="0">
        <f>INDEX('Controller Log'!$A$2:$A$703,MATCH($A418,'Controller Log'!$B$2:$B$703,0))</f>
        <v/>
      </c>
      <c r="AA418" s="0" t="n"/>
      <c r="AF418" s="118" t="s">
        <v>3224</v>
      </c>
      <c r="AG418" s="118" t="s">
        <v>2932</v>
      </c>
      <c r="AH418" s="118" t="s">
        <v>2927</v>
      </c>
    </row>
    <row r="419">
      <c r="A419" s="4" t="n">
        <v>4415</v>
      </c>
      <c r="B419" s="204" t="s">
        <v>2887</v>
      </c>
      <c r="E419" s="96" t="s">
        <v>3362</v>
      </c>
      <c r="F419" s="0" t="s">
        <v>3029</v>
      </c>
      <c r="G419" s="0" t="s">
        <v>3180</v>
      </c>
      <c r="H419" s="99" t="s">
        <v>4291</v>
      </c>
      <c r="I419" s="0">
        <f>IF(LEFT(RIGHT(H419,4),1)="8",(CONCATENATE("289F0", 168420+BITAND(HEX2DEC(H419), 65535)-32768)),)</f>
        <v/>
      </c>
      <c r="J419" s="79" t="n"/>
      <c r="K419" s="79" t="s">
        <v>3986</v>
      </c>
      <c r="L419" s="60" t="n">
        <v>44501</v>
      </c>
      <c r="M419" s="60" t="n"/>
      <c r="N419" s="0" t="s">
        <v>1443</v>
      </c>
      <c r="O419" s="0" t="s">
        <v>3445</v>
      </c>
      <c r="P419" s="0" t="s">
        <v>3445</v>
      </c>
      <c r="R419" s="0" t="s">
        <v>2923</v>
      </c>
      <c r="S419" s="0" t="s">
        <v>3156</v>
      </c>
      <c r="T419" s="0" t="s">
        <v>3414</v>
      </c>
      <c r="U419" s="0" t="s">
        <v>3961</v>
      </c>
      <c r="V419" s="0" t="s">
        <v>2927</v>
      </c>
      <c r="W419" s="0" t="s">
        <v>4292</v>
      </c>
      <c r="X419" s="160" t="s">
        <v>4293</v>
      </c>
      <c r="Y419" s="118" t="s">
        <v>1928</v>
      </c>
      <c r="Z419" s="0">
        <f>INDEX('Controller Log'!$A$2:$A$703,MATCH($A419,'Controller Log'!$B$2:$B$703,0))</f>
        <v/>
      </c>
      <c r="AA419" s="0" t="n"/>
      <c r="AF419" s="118" t="s">
        <v>3224</v>
      </c>
      <c r="AG419" s="118" t="s">
        <v>2932</v>
      </c>
      <c r="AH419" s="118" t="s">
        <v>2927</v>
      </c>
    </row>
    <row r="420">
      <c r="A420" s="4" t="n">
        <v>4416</v>
      </c>
      <c r="B420" s="204" t="s">
        <v>2887</v>
      </c>
      <c r="D420" s="0" t="n"/>
      <c r="E420" s="96" t="s">
        <v>3362</v>
      </c>
      <c r="F420" s="0" t="s">
        <v>3029</v>
      </c>
      <c r="G420" s="0" t="s">
        <v>3180</v>
      </c>
      <c r="H420" s="99" t="s">
        <v>4294</v>
      </c>
      <c r="I420" s="0">
        <f>IF(LEFT(RIGHT(H420,4),1)="8",(CONCATENATE("289F0", 168420+BITAND(HEX2DEC(H420), 65535)-32768)),)</f>
        <v/>
      </c>
      <c r="J420" s="79" t="n"/>
      <c r="K420" s="79" t="s">
        <v>3986</v>
      </c>
      <c r="L420" s="60" t="n">
        <v>44502</v>
      </c>
      <c r="M420" s="60" t="n"/>
      <c r="N420" s="0" t="s">
        <v>1443</v>
      </c>
      <c r="O420" s="0" t="s">
        <v>3445</v>
      </c>
      <c r="P420" s="0" t="s">
        <v>3445</v>
      </c>
      <c r="Q420" s="0" t="s">
        <v>3224</v>
      </c>
      <c r="R420" s="0" t="s">
        <v>2923</v>
      </c>
      <c r="S420" s="0" t="s">
        <v>3156</v>
      </c>
      <c r="T420" s="0" t="s">
        <v>3414</v>
      </c>
      <c r="U420" s="0" t="s">
        <v>3961</v>
      </c>
      <c r="V420" s="0" t="s">
        <v>2927</v>
      </c>
      <c r="W420" s="0" t="s">
        <v>4295</v>
      </c>
      <c r="X420" s="160" t="s">
        <v>4296</v>
      </c>
      <c r="Y420" s="118" t="s">
        <v>1929</v>
      </c>
      <c r="Z420" s="0">
        <f>INDEX('Controller Log'!$A$2:$A$703,MATCH($A420,'Controller Log'!$B$2:$B$703,0))</f>
        <v/>
      </c>
      <c r="AA420" s="0" t="n"/>
      <c r="AF420" s="118" t="s">
        <v>3224</v>
      </c>
      <c r="AG420" s="118" t="s">
        <v>2932</v>
      </c>
      <c r="AH420" s="118" t="s">
        <v>2927</v>
      </c>
    </row>
    <row r="421">
      <c r="A421" s="4" t="n">
        <v>4417</v>
      </c>
      <c r="B421" s="204" t="s">
        <v>2887</v>
      </c>
      <c r="D421" s="0" t="n"/>
      <c r="E421" s="0" t="s">
        <v>3179</v>
      </c>
      <c r="F421" s="0" t="s">
        <v>3029</v>
      </c>
      <c r="G421" s="0" t="s">
        <v>3180</v>
      </c>
      <c r="H421" s="79" t="s">
        <v>4297</v>
      </c>
      <c r="I421" s="0">
        <f>IF(LEFT(RIGHT(H421,4),1)="8",(CONCATENATE("289F0", 168420+BITAND(HEX2DEC(H421), 65535)-32768)),)</f>
        <v/>
      </c>
      <c r="J421" s="79" t="n"/>
      <c r="K421" s="79" t="s">
        <v>4270</v>
      </c>
      <c r="L421" s="60" t="n">
        <v>44502</v>
      </c>
      <c r="M421" s="60" t="n"/>
      <c r="N421" s="0" t="s">
        <v>1443</v>
      </c>
      <c r="O421" s="0" t="s">
        <v>3224</v>
      </c>
      <c r="P421" s="0" t="s">
        <v>3224</v>
      </c>
      <c r="Q421" s="0" t="n"/>
      <c r="S421" s="0" t="s">
        <v>3156</v>
      </c>
      <c r="T421" s="0" t="s">
        <v>3414</v>
      </c>
      <c r="V421" s="0" t="s">
        <v>2927</v>
      </c>
      <c r="W421" s="0" t="s">
        <v>4298</v>
      </c>
      <c r="X421" s="160" t="s">
        <v>4299</v>
      </c>
      <c r="Y421" s="118" t="s">
        <v>1809</v>
      </c>
      <c r="Z421" s="0">
        <f>INDEX('Controller Log'!$A$2:$A$703,MATCH($A421,'Controller Log'!$B$2:$B$703,0))</f>
        <v/>
      </c>
      <c r="AA421" s="0" t="n"/>
      <c r="AF421" s="0" t="s">
        <v>3224</v>
      </c>
      <c r="AG421" s="0" t="s">
        <v>2932</v>
      </c>
      <c r="AH421" s="0" t="s">
        <v>2927</v>
      </c>
    </row>
    <row customFormat="1" r="422" s="73">
      <c r="A422" s="73" t="n">
        <v>4418</v>
      </c>
      <c r="B422" s="204" t="s">
        <v>4300</v>
      </c>
      <c r="D422" s="73" t="s">
        <v>4301</v>
      </c>
      <c r="E422" s="73" t="s">
        <v>4302</v>
      </c>
      <c r="F422" s="73" t="s">
        <v>4303</v>
      </c>
      <c r="G422" s="73" t="s">
        <v>3180</v>
      </c>
      <c r="H422" s="147" t="s">
        <v>4304</v>
      </c>
      <c r="I422" s="0">
        <f>IF(LEFT(RIGHT(H422,4),1)="8",(CONCATENATE("289F0", 168420+BITAND(HEX2DEC(H422), 65535)-32768)),)</f>
        <v/>
      </c>
      <c r="J422" s="147" t="n"/>
      <c r="K422" s="147" t="n"/>
      <c r="L422" s="123" t="n">
        <v>44502</v>
      </c>
      <c r="M422" s="123" t="n"/>
      <c r="N422" s="73" t="s">
        <v>1443</v>
      </c>
      <c r="O422" s="73" t="s">
        <v>3445</v>
      </c>
      <c r="P422" s="73" t="s">
        <v>3445</v>
      </c>
      <c r="S422" s="73" t="s">
        <v>3156</v>
      </c>
      <c r="V422" s="73" t="s">
        <v>2927</v>
      </c>
      <c r="W422" s="73" t="s">
        <v>4305</v>
      </c>
      <c r="X422" s="161" t="s">
        <v>4306</v>
      </c>
      <c r="Y422" s="241" t="s">
        <v>1943</v>
      </c>
      <c r="Z422" s="73" t="s">
        <v>4307</v>
      </c>
      <c r="AA422" s="73" t="s">
        <v>4303</v>
      </c>
      <c r="AB422" s="73" t="n">
        <v>23</v>
      </c>
    </row>
    <row r="423">
      <c r="A423" s="4" t="n">
        <v>4419</v>
      </c>
      <c r="B423" s="204" t="s">
        <v>2887</v>
      </c>
      <c r="E423" s="0" t="s">
        <v>3179</v>
      </c>
      <c r="F423" s="0" t="s">
        <v>4308</v>
      </c>
      <c r="G423" s="0" t="s">
        <v>3180</v>
      </c>
      <c r="H423" s="0" t="s">
        <v>4309</v>
      </c>
      <c r="I423" s="0">
        <f>IF(LEFT(RIGHT(H423,4),1)="8",(CONCATENATE("289F0", 168420+BITAND(HEX2DEC(H423), 65535)-32768)),)</f>
        <v/>
      </c>
      <c r="J423" s="79" t="n"/>
      <c r="K423" s="79" t="s">
        <v>4270</v>
      </c>
      <c r="L423" s="60" t="n">
        <v>44502</v>
      </c>
      <c r="M423" s="60" t="n"/>
      <c r="N423" s="0" t="s">
        <v>1443</v>
      </c>
      <c r="O423" s="0" t="s">
        <v>3224</v>
      </c>
      <c r="P423" s="0" t="s">
        <v>3224</v>
      </c>
      <c r="Q423" s="0" t="s">
        <v>3224</v>
      </c>
      <c r="R423" s="0" t="s">
        <v>2923</v>
      </c>
      <c r="S423" s="0" t="s">
        <v>3156</v>
      </c>
      <c r="T423" s="0" t="s">
        <v>3414</v>
      </c>
      <c r="U423" s="0" t="s">
        <v>3961</v>
      </c>
      <c r="V423" s="0" t="s">
        <v>2927</v>
      </c>
      <c r="W423" s="0" t="s">
        <v>4310</v>
      </c>
      <c r="X423" s="160" t="s">
        <v>4311</v>
      </c>
      <c r="Y423" s="6" t="s">
        <v>1930</v>
      </c>
      <c r="Z423" s="0">
        <f>INDEX('Controller Log'!$A$2:$A$703,MATCH($A423,'Controller Log'!$B$2:$B$703,0))</f>
        <v/>
      </c>
      <c r="AB423" s="0" t="n">
        <v>16</v>
      </c>
      <c r="AC423" s="0" t="n"/>
      <c r="AF423" s="0" t="s">
        <v>3224</v>
      </c>
      <c r="AG423" s="0" t="s">
        <v>2932</v>
      </c>
      <c r="AH423" s="0" t="s">
        <v>2927</v>
      </c>
    </row>
    <row r="424">
      <c r="A424" s="4" t="n">
        <v>4420</v>
      </c>
      <c r="B424" s="204" t="s">
        <v>2887</v>
      </c>
      <c r="D424" s="0" t="n"/>
      <c r="E424" s="0" t="s">
        <v>3179</v>
      </c>
      <c r="F424" s="0" t="s">
        <v>4308</v>
      </c>
      <c r="G424" s="0" t="s">
        <v>3180</v>
      </c>
      <c r="H424" s="0" t="n">
        <v>21318070</v>
      </c>
      <c r="I424" s="0">
        <f>IF(LEFT(RIGHT(H424,4),1)="8",(CONCATENATE("289F0", 168420+BITAND(HEX2DEC(H424), 65535)-32768)),)</f>
        <v/>
      </c>
      <c r="J424" s="79" t="n"/>
      <c r="K424" s="79" t="s">
        <v>4270</v>
      </c>
      <c r="L424" s="60" t="n">
        <v>44502</v>
      </c>
      <c r="M424" s="60" t="n"/>
      <c r="N424" s="0" t="s">
        <v>1443</v>
      </c>
      <c r="O424" s="0" t="s">
        <v>3224</v>
      </c>
      <c r="P424" s="0" t="s">
        <v>3224</v>
      </c>
      <c r="Q424" s="0" t="s">
        <v>3224</v>
      </c>
      <c r="R424" s="0" t="s">
        <v>2923</v>
      </c>
      <c r="S424" s="0" t="s">
        <v>3156</v>
      </c>
      <c r="T424" s="0" t="s">
        <v>3414</v>
      </c>
      <c r="U424" s="0" t="s">
        <v>3961</v>
      </c>
      <c r="V424" s="0" t="s">
        <v>2927</v>
      </c>
      <c r="W424" s="0" t="s">
        <v>4312</v>
      </c>
      <c r="X424" s="160" t="s">
        <v>4313</v>
      </c>
      <c r="Y424" s="6" t="s">
        <v>1931</v>
      </c>
      <c r="Z424" s="0">
        <f>INDEX('Controller Log'!$A$2:$A$703,MATCH($A424,'Controller Log'!$B$2:$B$703,0))</f>
        <v/>
      </c>
      <c r="AB424" s="0" t="n">
        <v>18</v>
      </c>
      <c r="AC424" s="0" t="n"/>
      <c r="AF424" s="0" t="s">
        <v>3224</v>
      </c>
      <c r="AG424" s="0" t="s">
        <v>2932</v>
      </c>
      <c r="AH424" s="0" t="s">
        <v>2927</v>
      </c>
    </row>
    <row r="425">
      <c r="A425" s="85" t="n">
        <v>4421</v>
      </c>
      <c r="B425" s="204" t="s">
        <v>25</v>
      </c>
      <c r="F425" s="0" t="s">
        <v>4308</v>
      </c>
      <c r="G425" s="0" t="s">
        <v>3180</v>
      </c>
      <c r="H425" s="0" t="n">
        <v>21318071</v>
      </c>
      <c r="I425" s="0">
        <f>IF(LEFT(RIGHT(H425,4),1)="8",(CONCATENATE("289F0", 168420+BITAND(HEX2DEC(H425), 65535)-32768)),)</f>
        <v/>
      </c>
      <c r="J425" s="79" t="n"/>
      <c r="L425" s="60" t="n">
        <v>44503</v>
      </c>
      <c r="M425" s="60" t="n"/>
      <c r="N425" s="0" t="s">
        <v>1443</v>
      </c>
      <c r="O425" s="0" t="s">
        <v>3224</v>
      </c>
      <c r="P425" s="0" t="s">
        <v>3224</v>
      </c>
      <c r="S425" s="0" t="s">
        <v>3156</v>
      </c>
      <c r="V425" s="0" t="s">
        <v>2927</v>
      </c>
      <c r="W425" s="0" t="s">
        <v>4314</v>
      </c>
      <c r="X425" s="160" t="s">
        <v>4315</v>
      </c>
      <c r="Y425" s="160" t="s">
        <v>1932</v>
      </c>
      <c r="Z425" s="0">
        <f>INDEX('Controller Log'!$A$2:$A$703,MATCH($A425,'Controller Log'!$B$2:$B$703,0))</f>
        <v/>
      </c>
      <c r="AB425" s="0" t="n">
        <v>22</v>
      </c>
      <c r="AC425" s="0" t="n"/>
    </row>
    <row r="426">
      <c r="A426" s="4" t="n">
        <v>4422</v>
      </c>
      <c r="B426" s="204" t="s">
        <v>2887</v>
      </c>
      <c r="E426" s="0" t="s">
        <v>3179</v>
      </c>
      <c r="F426" s="0" t="s">
        <v>4308</v>
      </c>
      <c r="G426" s="0" t="s">
        <v>3180</v>
      </c>
      <c r="H426" s="0" t="n">
        <v>21318072</v>
      </c>
      <c r="I426" s="0">
        <f>IF(LEFT(RIGHT(H426,4),1)="8",(CONCATENATE("289F0", 168420+BITAND(HEX2DEC(H426), 65535)-32768)),)</f>
        <v/>
      </c>
      <c r="J426" s="79" t="n"/>
      <c r="K426" s="79" t="s">
        <v>4270</v>
      </c>
      <c r="L426" s="60" t="n">
        <v>44503</v>
      </c>
      <c r="M426" s="60" t="n"/>
      <c r="N426" s="0" t="s">
        <v>1443</v>
      </c>
      <c r="O426" s="0" t="s">
        <v>3224</v>
      </c>
      <c r="P426" s="0" t="s">
        <v>3224</v>
      </c>
      <c r="Q426" s="0" t="s">
        <v>3224</v>
      </c>
      <c r="R426" s="0" t="s">
        <v>2923</v>
      </c>
      <c r="S426" s="0" t="s">
        <v>3156</v>
      </c>
      <c r="T426" s="0" t="s">
        <v>3414</v>
      </c>
      <c r="U426" s="0" t="s">
        <v>3961</v>
      </c>
      <c r="V426" s="0" t="s">
        <v>2927</v>
      </c>
      <c r="W426" s="0" t="s">
        <v>4316</v>
      </c>
      <c r="X426" s="160" t="s">
        <v>4317</v>
      </c>
      <c r="Y426" s="160" t="s">
        <v>1933</v>
      </c>
      <c r="Z426" s="0">
        <f>INDEX('Controller Log'!$A$2:$A$703,MATCH($A426,'Controller Log'!$B$2:$B$703,0))</f>
        <v/>
      </c>
      <c r="AB426" s="0" t="s">
        <v>4318</v>
      </c>
      <c r="AC426" s="0" t="n"/>
      <c r="AF426" s="0" t="s">
        <v>3224</v>
      </c>
      <c r="AG426" s="0" t="s">
        <v>2932</v>
      </c>
      <c r="AH426" s="0" t="s">
        <v>2927</v>
      </c>
    </row>
    <row r="427">
      <c r="A427" s="4" t="n">
        <v>4423</v>
      </c>
      <c r="B427" s="204" t="s">
        <v>2887</v>
      </c>
      <c r="E427" s="0" t="s">
        <v>3179</v>
      </c>
      <c r="F427" s="0" t="s">
        <v>4308</v>
      </c>
      <c r="G427" s="0" t="s">
        <v>3180</v>
      </c>
      <c r="H427" s="0" t="n">
        <v>21318073</v>
      </c>
      <c r="I427" s="0">
        <f>IF(LEFT(RIGHT(H427,4),1)="8",(CONCATENATE("289F0", 168420+BITAND(HEX2DEC(H427), 65535)-32768)),)</f>
        <v/>
      </c>
      <c r="J427" s="79" t="n"/>
      <c r="K427" s="79" t="s">
        <v>4270</v>
      </c>
      <c r="L427" s="60" t="n">
        <v>44503</v>
      </c>
      <c r="M427" s="60" t="n"/>
      <c r="N427" s="0" t="s">
        <v>1443</v>
      </c>
      <c r="O427" s="0" t="s">
        <v>3224</v>
      </c>
      <c r="P427" s="0" t="s">
        <v>3224</v>
      </c>
      <c r="Q427" s="0" t="s">
        <v>3224</v>
      </c>
      <c r="R427" s="0" t="s">
        <v>2923</v>
      </c>
      <c r="S427" s="0" t="s">
        <v>3156</v>
      </c>
      <c r="T427" s="0" t="s">
        <v>3414</v>
      </c>
      <c r="U427" s="0" t="s">
        <v>3961</v>
      </c>
      <c r="V427" s="0" t="s">
        <v>2927</v>
      </c>
      <c r="W427" s="0" t="s">
        <v>4319</v>
      </c>
      <c r="X427" s="160" t="s">
        <v>4320</v>
      </c>
      <c r="Y427" s="160" t="s">
        <v>1948</v>
      </c>
      <c r="Z427" s="0">
        <f>INDEX('Controller Log'!$A$2:$A$703,MATCH($A427,'Controller Log'!$B$2:$B$703,0))</f>
        <v/>
      </c>
      <c r="AB427" s="0" t="n">
        <v>17</v>
      </c>
      <c r="AC427" s="0" t="n"/>
      <c r="AF427" s="0" t="s">
        <v>3224</v>
      </c>
      <c r="AG427" s="0" t="s">
        <v>2932</v>
      </c>
      <c r="AH427" s="0" t="s">
        <v>2927</v>
      </c>
    </row>
    <row customFormat="1" r="428" s="73">
      <c r="A428" s="73" t="n">
        <v>4424</v>
      </c>
      <c r="B428" s="204" t="s">
        <v>4300</v>
      </c>
      <c r="D428" s="73" t="s">
        <v>4321</v>
      </c>
      <c r="E428" s="73" t="s">
        <v>4322</v>
      </c>
      <c r="F428" s="73" t="s">
        <v>4308</v>
      </c>
      <c r="G428" s="73" t="s">
        <v>3180</v>
      </c>
      <c r="H428" s="73" t="n">
        <v>22310142</v>
      </c>
      <c r="I428" s="0">
        <f>IF(LEFT(RIGHT(H428,4),1)="8",(CONCATENATE("289F0", 168420+BITAND(HEX2DEC(H428), 65535)-32768)),)</f>
        <v/>
      </c>
      <c r="J428" s="147" t="n"/>
      <c r="K428" s="147" t="n"/>
      <c r="L428" s="123" t="n">
        <v>44503</v>
      </c>
      <c r="M428" s="123" t="n"/>
      <c r="N428" s="73" t="s">
        <v>1443</v>
      </c>
      <c r="O428" s="73" t="s">
        <v>3224</v>
      </c>
      <c r="P428" s="73" t="s">
        <v>3224</v>
      </c>
      <c r="R428" s="73" t="n"/>
      <c r="S428" s="73" t="s">
        <v>3156</v>
      </c>
      <c r="V428" s="73" t="s">
        <v>2927</v>
      </c>
      <c r="W428" s="73" t="s">
        <v>4323</v>
      </c>
      <c r="X428" s="161" t="s">
        <v>4324</v>
      </c>
      <c r="Y428" s="161" t="s">
        <v>2034</v>
      </c>
      <c r="Z428" s="73">
        <f>INDEX('Controller Log'!$A$2:$A$703,MATCH($A428,'Controller Log'!$B$2:$B$703,0))</f>
        <v/>
      </c>
      <c r="AB428" s="73" t="n">
        <v>20</v>
      </c>
      <c r="AC428" s="73" t="n"/>
    </row>
    <row r="429">
      <c r="A429" s="4" t="n">
        <v>4425</v>
      </c>
      <c r="B429" s="204" t="s">
        <v>2887</v>
      </c>
      <c r="D429" s="0" t="s">
        <v>4325</v>
      </c>
      <c r="E429" s="117" t="s">
        <v>4326</v>
      </c>
      <c r="F429" s="0" t="s">
        <v>4308</v>
      </c>
      <c r="G429" s="0" t="s">
        <v>3180</v>
      </c>
      <c r="H429" s="0" t="n">
        <v>21310143</v>
      </c>
      <c r="I429" s="0">
        <f>IF(LEFT(RIGHT(H429,4),1)="8",(CONCATENATE("289F0", 168420+BITAND(HEX2DEC(H429), 65535)-32768)),)</f>
        <v/>
      </c>
      <c r="J429" s="79" t="n"/>
      <c r="K429" s="79" t="s">
        <v>3364</v>
      </c>
      <c r="L429" s="60" t="n">
        <v>44503</v>
      </c>
      <c r="M429" s="60" t="n"/>
      <c r="N429" s="0" t="s">
        <v>1443</v>
      </c>
      <c r="O429" s="0" t="s">
        <v>3445</v>
      </c>
      <c r="P429" s="0" t="s">
        <v>3445</v>
      </c>
      <c r="Q429" s="0" t="s">
        <v>3224</v>
      </c>
      <c r="R429" s="0" t="s">
        <v>2923</v>
      </c>
      <c r="S429" s="0" t="s">
        <v>3156</v>
      </c>
      <c r="T429" s="0" t="s">
        <v>3365</v>
      </c>
      <c r="U429" s="0" t="s">
        <v>3366</v>
      </c>
      <c r="V429" s="0" t="s">
        <v>2927</v>
      </c>
      <c r="W429" s="0" t="s">
        <v>4327</v>
      </c>
      <c r="X429" s="160" t="s">
        <v>4328</v>
      </c>
      <c r="Y429" s="160" t="s">
        <v>1957</v>
      </c>
      <c r="Z429" s="0">
        <f>INDEX('Controller Log'!$A$2:$A$703,MATCH($A429,'Controller Log'!$B$2:$B$703,0))</f>
        <v/>
      </c>
      <c r="AC429" s="0" t="n"/>
      <c r="AG429" s="0" t="s">
        <v>2932</v>
      </c>
    </row>
    <row customFormat="1" r="430" s="5">
      <c r="A430" s="4" t="n">
        <v>4426</v>
      </c>
      <c r="B430" s="0" t="s">
        <v>2887</v>
      </c>
      <c r="C430" s="0" t="n"/>
      <c r="D430" s="0" t="s">
        <v>4329</v>
      </c>
      <c r="E430" s="0" t="n"/>
      <c r="F430" s="0" t="s">
        <v>4330</v>
      </c>
      <c r="G430" s="0" t="s">
        <v>3180</v>
      </c>
      <c r="H430" s="0" t="s">
        <v>4331</v>
      </c>
      <c r="I430" s="0">
        <f>IF(LEFT(RIGHT(H430,4),1)="8",(CONCATENATE("289F0", 168420+BITAND(HEX2DEC(H430), 65535)-32768)),)</f>
        <v/>
      </c>
      <c r="J430" s="79" t="n"/>
      <c r="K430" s="79" t="s">
        <v>4332</v>
      </c>
      <c r="L430" s="0" t="n">
        <v>44504</v>
      </c>
      <c r="M430" s="0" t="n"/>
      <c r="N430" s="0" t="s">
        <v>1443</v>
      </c>
      <c r="O430" s="0" t="s">
        <v>3224</v>
      </c>
      <c r="P430" s="0" t="s">
        <v>3224</v>
      </c>
      <c r="Q430" s="0" t="s">
        <v>3224</v>
      </c>
      <c r="R430" s="0" t="s">
        <v>2923</v>
      </c>
      <c r="S430" s="0" t="s">
        <v>3156</v>
      </c>
      <c r="T430" s="0" t="s">
        <v>3320</v>
      </c>
      <c r="U430" s="0" t="s">
        <v>4333</v>
      </c>
      <c r="V430" s="5" t="s">
        <v>2927</v>
      </c>
      <c r="W430" s="0" t="s">
        <v>4334</v>
      </c>
      <c r="X430" s="0" t="s">
        <v>4335</v>
      </c>
      <c r="Y430" s="0" t="s">
        <v>2038</v>
      </c>
      <c r="Z430" s="0">
        <f>INDEX('Controller Log'!$A$2:$A$703,MATCH($A430,'Controller Log'!$B$2:$B$703,0))</f>
        <v/>
      </c>
      <c r="AA430" s="0" t="n"/>
      <c r="AB430" s="0" t="n">
        <v>7</v>
      </c>
      <c r="AC430" s="0" t="n"/>
      <c r="AD430" s="0" t="n"/>
      <c r="AE430" s="0" t="n"/>
      <c r="AF430" s="0" t="s">
        <v>1444</v>
      </c>
      <c r="AG430" s="0" t="s">
        <v>1556</v>
      </c>
      <c r="AH430" s="0" t="n"/>
      <c r="AI430" s="0" t="n"/>
      <c r="AJ430" s="0" t="n"/>
      <c r="AK430" s="0" t="n"/>
      <c r="AL430" s="0" t="n"/>
      <c r="AM430" s="0" t="n"/>
      <c r="AN430" s="0" t="n"/>
      <c r="AO430" s="0" t="n"/>
      <c r="AP430" s="0" t="n"/>
      <c r="AQ430" s="0" t="n"/>
      <c r="AR430" s="0" t="n"/>
      <c r="AS430" s="0" t="n"/>
      <c r="AT430" s="0" t="n"/>
      <c r="AU430" s="0" t="n"/>
      <c r="AV430" s="0" t="n"/>
      <c r="AW430" s="0" t="n"/>
      <c r="AX430" s="0" t="n"/>
      <c r="AY430" s="0" t="n"/>
      <c r="AZ430" s="0" t="n"/>
      <c r="BA430" s="0" t="n"/>
    </row>
    <row r="431">
      <c r="A431" s="4" t="n">
        <v>4427</v>
      </c>
      <c r="B431" s="204" t="s">
        <v>2887</v>
      </c>
      <c r="D431" s="0" t="s">
        <v>4325</v>
      </c>
      <c r="E431" s="99" t="s">
        <v>3362</v>
      </c>
      <c r="F431" s="0" t="s">
        <v>4308</v>
      </c>
      <c r="G431" s="0" t="s">
        <v>3180</v>
      </c>
      <c r="H431" s="79" t="s">
        <v>4336</v>
      </c>
      <c r="I431" s="0">
        <f>IF(LEFT(RIGHT(H431,4),1)="8",(CONCATENATE("289F0", 168420+BITAND(HEX2DEC(H431), 65535)-32768)),)</f>
        <v/>
      </c>
      <c r="J431" s="79" t="n"/>
      <c r="K431" s="79" t="s">
        <v>3364</v>
      </c>
      <c r="L431" s="60" t="n">
        <v>44504</v>
      </c>
      <c r="M431" s="60" t="n"/>
      <c r="N431" s="0" t="s">
        <v>1443</v>
      </c>
      <c r="O431" s="0" t="s">
        <v>3445</v>
      </c>
      <c r="P431" s="0" t="s">
        <v>3445</v>
      </c>
      <c r="Q431" s="0" t="s">
        <v>3224</v>
      </c>
      <c r="R431" s="0" t="s">
        <v>2923</v>
      </c>
      <c r="S431" s="0" t="s">
        <v>3156</v>
      </c>
      <c r="T431" s="0" t="s">
        <v>3365</v>
      </c>
      <c r="U431" s="0" t="s">
        <v>3366</v>
      </c>
      <c r="V431" s="0" t="s">
        <v>2927</v>
      </c>
      <c r="W431" s="0" t="s">
        <v>4337</v>
      </c>
      <c r="X431" s="160" t="s">
        <v>4338</v>
      </c>
      <c r="Y431" s="0" t="s">
        <v>1959</v>
      </c>
      <c r="Z431" s="0">
        <f>INDEX('Controller Log'!$A$2:$A$703,MATCH($A431,'Controller Log'!$B$2:$B$703,0))</f>
        <v/>
      </c>
      <c r="AB431" s="0" t="n">
        <v>3</v>
      </c>
      <c r="AC431" s="0" t="n"/>
      <c r="AG431" s="0" t="s">
        <v>2932</v>
      </c>
    </row>
    <row r="432">
      <c r="A432" s="4" t="n">
        <v>4428</v>
      </c>
      <c r="B432" s="204" t="s">
        <v>2887</v>
      </c>
      <c r="E432" s="0" t="s">
        <v>3179</v>
      </c>
      <c r="F432" s="0" t="s">
        <v>4308</v>
      </c>
      <c r="G432" s="0" t="s">
        <v>3180</v>
      </c>
      <c r="H432" s="79" t="n">
        <v>21318076</v>
      </c>
      <c r="I432" s="0">
        <f>IF(LEFT(RIGHT(H432,4),1)="8",(CONCATENATE("289F0", 168420+BITAND(HEX2DEC(H432), 65535)-32768)),)</f>
        <v/>
      </c>
      <c r="J432" s="79" t="n"/>
      <c r="K432" s="79" t="s">
        <v>4270</v>
      </c>
      <c r="L432" s="60" t="n">
        <v>44504</v>
      </c>
      <c r="M432" s="60" t="n"/>
      <c r="N432" s="0" t="s">
        <v>1443</v>
      </c>
      <c r="O432" s="0" t="s">
        <v>3224</v>
      </c>
      <c r="P432" s="0" t="s">
        <v>3224</v>
      </c>
      <c r="Q432" s="0" t="s">
        <v>3224</v>
      </c>
      <c r="R432" s="0" t="s">
        <v>2923</v>
      </c>
      <c r="S432" s="0" t="s">
        <v>3156</v>
      </c>
      <c r="T432" s="0" t="s">
        <v>3414</v>
      </c>
      <c r="U432" s="0" t="s">
        <v>3961</v>
      </c>
      <c r="V432" s="0" t="s">
        <v>2927</v>
      </c>
      <c r="W432" s="0" t="s">
        <v>4339</v>
      </c>
      <c r="X432" s="160" t="s">
        <v>4340</v>
      </c>
      <c r="Y432" s="0" t="s">
        <v>1953</v>
      </c>
      <c r="Z432" s="0">
        <f>INDEX('Controller Log'!$A$2:$A$703,MATCH($A432,'Controller Log'!$B$2:$B$703,0))</f>
        <v/>
      </c>
      <c r="AB432" s="0" t="n">
        <v>1</v>
      </c>
      <c r="AC432" s="0" t="n"/>
      <c r="AF432" s="0" t="s">
        <v>3224</v>
      </c>
      <c r="AG432" s="0" t="s">
        <v>2932</v>
      </c>
      <c r="AH432" s="0" t="s">
        <v>2927</v>
      </c>
    </row>
    <row r="433">
      <c r="A433" s="4" t="n">
        <v>4429</v>
      </c>
      <c r="B433" s="204" t="s">
        <v>2887</v>
      </c>
      <c r="E433" s="0" t="s">
        <v>3179</v>
      </c>
      <c r="F433" s="0" t="s">
        <v>4308</v>
      </c>
      <c r="G433" s="0" t="s">
        <v>3180</v>
      </c>
      <c r="H433" s="79" t="n">
        <v>21318077</v>
      </c>
      <c r="I433" s="0">
        <f>IF(LEFT(RIGHT(H433,4),1)="8",(CONCATENATE("289F0", 168420+BITAND(HEX2DEC(H433), 65535)-32768)),)</f>
        <v/>
      </c>
      <c r="J433" s="79" t="n"/>
      <c r="K433" s="79" t="s">
        <v>4270</v>
      </c>
      <c r="L433" s="60" t="n">
        <v>44504</v>
      </c>
      <c r="M433" s="60" t="n"/>
      <c r="N433" s="0" t="s">
        <v>1443</v>
      </c>
      <c r="O433" s="0" t="s">
        <v>3224</v>
      </c>
      <c r="P433" s="0" t="s">
        <v>3224</v>
      </c>
      <c r="Q433" s="0" t="s">
        <v>3224</v>
      </c>
      <c r="R433" s="0" t="s">
        <v>2923</v>
      </c>
      <c r="S433" s="0" t="s">
        <v>3156</v>
      </c>
      <c r="T433" s="0" t="s">
        <v>3414</v>
      </c>
      <c r="U433" s="0" t="s">
        <v>3961</v>
      </c>
      <c r="V433" s="0" t="s">
        <v>2927</v>
      </c>
      <c r="W433" s="0" t="s">
        <v>4341</v>
      </c>
      <c r="X433" s="160" t="s">
        <v>4342</v>
      </c>
      <c r="Y433" s="0" t="s">
        <v>1954</v>
      </c>
      <c r="Z433" s="0">
        <f>INDEX('Controller Log'!$A$2:$A$703,MATCH($A433,'Controller Log'!$B$2:$B$703,0))</f>
        <v/>
      </c>
      <c r="AB433" s="0" t="n">
        <v>4</v>
      </c>
      <c r="AC433" s="0" t="n"/>
      <c r="AF433" s="0" t="s">
        <v>3224</v>
      </c>
      <c r="AG433" s="0" t="s">
        <v>2932</v>
      </c>
      <c r="AH433" s="0" t="s">
        <v>2927</v>
      </c>
    </row>
    <row customFormat="1" r="434" s="73">
      <c r="A434" s="73" t="n">
        <v>4430</v>
      </c>
      <c r="B434" s="204" t="s">
        <v>4300</v>
      </c>
      <c r="D434" s="73" t="s">
        <v>4343</v>
      </c>
      <c r="E434" s="73" t="s">
        <v>4344</v>
      </c>
      <c r="F434" s="73" t="s">
        <v>4308</v>
      </c>
      <c r="G434" s="73" t="s">
        <v>3180</v>
      </c>
      <c r="H434" s="147" t="s">
        <v>4345</v>
      </c>
      <c r="I434" s="0">
        <f>IF(LEFT(RIGHT(H434,4),1)="8",(CONCATENATE("289F0", 168420+BITAND(HEX2DEC(H434), 65535)-32768)),)</f>
        <v/>
      </c>
      <c r="J434" s="147" t="n"/>
      <c r="K434" s="147" t="n"/>
      <c r="L434" s="123" t="n">
        <v>44504</v>
      </c>
      <c r="M434" s="123" t="n"/>
      <c r="N434" s="73" t="s">
        <v>1443</v>
      </c>
      <c r="O434" s="73" t="s">
        <v>3224</v>
      </c>
      <c r="P434" s="73" t="s">
        <v>3224</v>
      </c>
      <c r="R434" s="73" t="n"/>
      <c r="S434" s="73" t="s">
        <v>3156</v>
      </c>
      <c r="V434" s="73" t="s">
        <v>2927</v>
      </c>
      <c r="W434" s="73" t="s">
        <v>4346</v>
      </c>
      <c r="X434" s="161" t="s">
        <v>4347</v>
      </c>
      <c r="Y434" s="73" t="s">
        <v>1963</v>
      </c>
      <c r="Z434" s="73">
        <f>INDEX('Controller Log'!$A$2:$A$1480,MATCH($A434,'Controller Log'!$B$2:$B$1480,0))</f>
        <v/>
      </c>
      <c r="AB434" s="73" t="n">
        <v>2</v>
      </c>
      <c r="AC434" s="73" t="n"/>
    </row>
    <row r="435">
      <c r="A435" s="4" t="n">
        <v>4431</v>
      </c>
      <c r="B435" s="204" t="s">
        <v>2887</v>
      </c>
      <c r="D435" s="0" t="s">
        <v>4325</v>
      </c>
      <c r="E435" s="96" t="s">
        <v>3362</v>
      </c>
      <c r="F435" s="0" t="s">
        <v>4308</v>
      </c>
      <c r="G435" s="0" t="s">
        <v>3180</v>
      </c>
      <c r="H435" s="79" t="s">
        <v>4348</v>
      </c>
      <c r="I435" s="0">
        <f>IF(LEFT(RIGHT(H435,4),1)="8",(CONCATENATE("289F0", 168420+BITAND(HEX2DEC(H435), 65535)-32768)),)</f>
        <v/>
      </c>
      <c r="J435" s="79" t="n"/>
      <c r="K435" s="79" t="s">
        <v>3364</v>
      </c>
      <c r="L435" s="60" t="n">
        <v>44512</v>
      </c>
      <c r="M435" s="60" t="n"/>
      <c r="N435" s="0" t="s">
        <v>1443</v>
      </c>
      <c r="O435" s="0" t="s">
        <v>3445</v>
      </c>
      <c r="P435" s="0" t="s">
        <v>3445</v>
      </c>
      <c r="Q435" s="0" t="s">
        <v>3224</v>
      </c>
      <c r="R435" s="0" t="s">
        <v>2923</v>
      </c>
      <c r="S435" s="0" t="s">
        <v>3156</v>
      </c>
      <c r="T435" s="0" t="s">
        <v>3365</v>
      </c>
      <c r="U435" s="0" t="s">
        <v>3366</v>
      </c>
      <c r="V435" s="0" t="s">
        <v>2927</v>
      </c>
      <c r="W435" s="0" t="s">
        <v>4349</v>
      </c>
      <c r="X435" s="160" t="s">
        <v>4350</v>
      </c>
      <c r="Y435" s="0" t="s">
        <v>1958</v>
      </c>
      <c r="Z435" s="0">
        <f>INDEX('Controller Log'!$A$2:$A$1480,MATCH($A435,'Controller Log'!$B$2:$B$1480,0))</f>
        <v/>
      </c>
      <c r="AB435" s="0" t="n">
        <v>14</v>
      </c>
      <c r="AC435" s="0" t="n"/>
      <c r="AG435" s="0" t="s">
        <v>2932</v>
      </c>
    </row>
    <row r="436">
      <c r="A436" s="4" t="n">
        <v>4432</v>
      </c>
      <c r="B436" s="204" t="s">
        <v>2887</v>
      </c>
      <c r="E436" s="96" t="s">
        <v>3362</v>
      </c>
      <c r="F436" s="0" t="s">
        <v>4308</v>
      </c>
      <c r="G436" s="0" t="s">
        <v>3180</v>
      </c>
      <c r="H436" s="79" t="s">
        <v>4351</v>
      </c>
      <c r="I436" s="0">
        <f>IF(LEFT(RIGHT(H436,4),1)="8",(CONCATENATE("289F0", 168420+BITAND(HEX2DEC(H436), 65535)-32768)),)</f>
        <v/>
      </c>
      <c r="J436" s="79" t="n"/>
      <c r="K436" s="79" t="s">
        <v>3986</v>
      </c>
      <c r="L436" s="60" t="n">
        <v>44512</v>
      </c>
      <c r="M436" s="60" t="n"/>
      <c r="N436" s="0" t="s">
        <v>1443</v>
      </c>
      <c r="P436" s="0" t="s">
        <v>3224</v>
      </c>
      <c r="Q436" s="0" t="s">
        <v>3224</v>
      </c>
      <c r="R436" s="0" t="s">
        <v>2923</v>
      </c>
      <c r="S436" s="0" t="s">
        <v>3156</v>
      </c>
      <c r="T436" s="0" t="s">
        <v>3414</v>
      </c>
      <c r="U436" s="0" t="s">
        <v>3961</v>
      </c>
      <c r="V436" s="0" t="s">
        <v>2927</v>
      </c>
      <c r="W436" s="0" t="s">
        <v>4352</v>
      </c>
      <c r="X436" s="160" t="s">
        <v>4353</v>
      </c>
      <c r="Y436" s="0" t="s">
        <v>1937</v>
      </c>
      <c r="Z436" s="0">
        <f>INDEX('Controller Log'!$A$2:$A$1480,MATCH($A436,'Controller Log'!$B$2:$B$1480,0))</f>
        <v/>
      </c>
      <c r="AB436" s="0" t="n">
        <v>13</v>
      </c>
      <c r="AC436" s="0" t="n"/>
      <c r="AF436" s="118" t="s">
        <v>3224</v>
      </c>
      <c r="AG436" s="118" t="s">
        <v>2932</v>
      </c>
      <c r="AH436" s="118" t="s">
        <v>2927</v>
      </c>
    </row>
    <row r="437">
      <c r="A437" s="4" t="n">
        <v>4433</v>
      </c>
      <c r="B437" s="204" t="s">
        <v>2887</v>
      </c>
      <c r="E437" s="96" t="s">
        <v>3362</v>
      </c>
      <c r="F437" s="0" t="s">
        <v>4308</v>
      </c>
      <c r="G437" s="0" t="s">
        <v>3180</v>
      </c>
      <c r="H437" s="79" t="s">
        <v>4354</v>
      </c>
      <c r="I437" s="0">
        <f>IF(LEFT(RIGHT(H437,4),1)="8",(CONCATENATE("289F0", 168420+BITAND(HEX2DEC(H437), 65535)-32768)),)</f>
        <v/>
      </c>
      <c r="J437" s="79" t="n"/>
      <c r="K437" s="79" t="s">
        <v>3986</v>
      </c>
      <c r="L437" s="60" t="n">
        <v>44512</v>
      </c>
      <c r="M437" s="60" t="n"/>
      <c r="N437" s="0" t="s">
        <v>1443</v>
      </c>
      <c r="P437" s="0" t="s">
        <v>3224</v>
      </c>
      <c r="Q437" s="0" t="s">
        <v>3224</v>
      </c>
      <c r="R437" s="0" t="s">
        <v>2923</v>
      </c>
      <c r="S437" s="0" t="s">
        <v>3156</v>
      </c>
      <c r="T437" s="0" t="s">
        <v>3414</v>
      </c>
      <c r="U437" s="0" t="s">
        <v>3961</v>
      </c>
      <c r="V437" s="0" t="s">
        <v>2927</v>
      </c>
      <c r="W437" s="0" t="s">
        <v>4355</v>
      </c>
      <c r="X437" s="160" t="s">
        <v>4356</v>
      </c>
      <c r="Y437" s="0" t="s">
        <v>1938</v>
      </c>
      <c r="Z437" s="0">
        <f>INDEX('Controller Log'!$A$2:$A$1480,MATCH($A437,'Controller Log'!$B$2:$B$1480,0))</f>
        <v/>
      </c>
      <c r="AB437" s="0" t="n">
        <v>10</v>
      </c>
      <c r="AC437" s="0" t="n"/>
      <c r="AF437" s="118" t="s">
        <v>3224</v>
      </c>
      <c r="AG437" s="118" t="s">
        <v>2932</v>
      </c>
      <c r="AH437" s="118" t="s">
        <v>2927</v>
      </c>
    </row>
    <row r="438">
      <c r="A438" s="4" t="n">
        <v>4434</v>
      </c>
      <c r="B438" s="204" t="s">
        <v>2887</v>
      </c>
      <c r="D438" s="0" t="s">
        <v>4325</v>
      </c>
      <c r="E438" s="96" t="s">
        <v>3362</v>
      </c>
      <c r="F438" s="0" t="s">
        <v>4308</v>
      </c>
      <c r="G438" s="0" t="s">
        <v>3180</v>
      </c>
      <c r="H438" s="79" t="s">
        <v>4357</v>
      </c>
      <c r="I438" s="0">
        <f>IF(LEFT(RIGHT(H438,4),1)="8",(CONCATENATE("289F0", 168420+BITAND(HEX2DEC(H438), 65535)-32768)),)</f>
        <v/>
      </c>
      <c r="J438" s="79" t="n"/>
      <c r="K438" s="79" t="s">
        <v>3364</v>
      </c>
      <c r="L438" s="60" t="n">
        <v>44512</v>
      </c>
      <c r="M438" s="60" t="n"/>
      <c r="N438" s="0" t="s">
        <v>1443</v>
      </c>
      <c r="O438" s="0" t="s">
        <v>3445</v>
      </c>
      <c r="P438" s="0" t="s">
        <v>3445</v>
      </c>
      <c r="Q438" s="0" t="s">
        <v>3224</v>
      </c>
      <c r="R438" s="0" t="s">
        <v>2923</v>
      </c>
      <c r="S438" s="0" t="s">
        <v>3156</v>
      </c>
      <c r="T438" s="0" t="s">
        <v>3365</v>
      </c>
      <c r="U438" s="0" t="s">
        <v>3366</v>
      </c>
      <c r="V438" s="0" t="s">
        <v>2927</v>
      </c>
      <c r="W438" s="0" t="s">
        <v>4358</v>
      </c>
      <c r="X438" s="160" t="s">
        <v>4359</v>
      </c>
      <c r="Y438" s="0" t="s">
        <v>1960</v>
      </c>
      <c r="Z438" s="0">
        <f>INDEX('Controller Log'!$A$2:$A$1480,MATCH($A438,'Controller Log'!$B$2:$B$1480,0))</f>
        <v/>
      </c>
      <c r="AB438" s="0" t="n">
        <v>11</v>
      </c>
      <c r="AC438" s="0" t="n"/>
      <c r="AG438" s="0" t="s">
        <v>2932</v>
      </c>
    </row>
    <row r="439">
      <c r="A439" s="4" t="n">
        <v>4435</v>
      </c>
      <c r="B439" s="204" t="s">
        <v>2887</v>
      </c>
      <c r="E439" s="96" t="s">
        <v>3362</v>
      </c>
      <c r="F439" s="0" t="s">
        <v>4308</v>
      </c>
      <c r="G439" s="0" t="s">
        <v>3180</v>
      </c>
      <c r="H439" s="79" t="s">
        <v>4360</v>
      </c>
      <c r="I439" s="0">
        <f>IF(LEFT(RIGHT(H439,4),1)="8",(CONCATENATE("289F0", 168420+BITAND(HEX2DEC(H439), 65535)-32768)),)</f>
        <v/>
      </c>
      <c r="J439" s="79" t="n"/>
      <c r="K439" s="79" t="s">
        <v>3986</v>
      </c>
      <c r="L439" s="60" t="n">
        <v>44512</v>
      </c>
      <c r="M439" s="60" t="n"/>
      <c r="N439" s="0" t="s">
        <v>1443</v>
      </c>
      <c r="P439" s="0" t="s">
        <v>3224</v>
      </c>
      <c r="Q439" s="0" t="s">
        <v>3224</v>
      </c>
      <c r="R439" s="0" t="s">
        <v>2923</v>
      </c>
      <c r="S439" s="0" t="s">
        <v>3156</v>
      </c>
      <c r="T439" s="0" t="s">
        <v>3414</v>
      </c>
      <c r="U439" s="0" t="s">
        <v>3961</v>
      </c>
      <c r="V439" s="0" t="s">
        <v>2927</v>
      </c>
      <c r="W439" s="0" t="s">
        <v>4361</v>
      </c>
      <c r="X439" s="160" t="s">
        <v>4362</v>
      </c>
      <c r="Y439" s="0" t="s">
        <v>1757</v>
      </c>
      <c r="Z439" s="0">
        <f>INDEX('Controller Log'!$A$2:$A$1480,MATCH($A439,'Controller Log'!$B$2:$B$1480,0))</f>
        <v/>
      </c>
      <c r="AB439" s="0" t="n">
        <v>12</v>
      </c>
      <c r="AC439" s="0" t="n"/>
      <c r="AF439" s="118" t="s">
        <v>3224</v>
      </c>
      <c r="AG439" s="118" t="s">
        <v>2932</v>
      </c>
      <c r="AH439" s="118" t="s">
        <v>2927</v>
      </c>
    </row>
    <row r="440">
      <c r="A440" s="85" t="n">
        <v>4436</v>
      </c>
      <c r="B440" s="204" t="s">
        <v>25</v>
      </c>
      <c r="D440" s="0" t="s">
        <v>4363</v>
      </c>
      <c r="F440" s="0" t="s">
        <v>4308</v>
      </c>
      <c r="G440" s="0" t="s">
        <v>3180</v>
      </c>
      <c r="H440" s="0" t="n">
        <v>21310139</v>
      </c>
      <c r="I440" s="0">
        <f>IF(LEFT(RIGHT(H440,4),1)="8",(CONCATENATE("289F0", 168420+BITAND(HEX2DEC(H440), 65535)-32768)),)</f>
        <v/>
      </c>
      <c r="J440" s="79" t="n"/>
      <c r="L440" s="60" t="n">
        <v>44543</v>
      </c>
      <c r="M440" s="60" t="n"/>
      <c r="P440" s="0" t="s">
        <v>3224</v>
      </c>
      <c r="S440" s="0" t="s">
        <v>3156</v>
      </c>
      <c r="W440" s="0" t="s">
        <v>4364</v>
      </c>
      <c r="X440" s="160" t="s">
        <v>4365</v>
      </c>
      <c r="Y440" s="0" t="s">
        <v>1941</v>
      </c>
      <c r="Z440" s="0">
        <f>INDEX('Controller Log'!$A$2:$A$1480,MATCH($A440,'Controller Log'!$B$2:$B$1480,0))</f>
        <v/>
      </c>
      <c r="AC440" s="0" t="n"/>
    </row>
    <row r="441">
      <c r="A441" s="0" t="n">
        <v>4437</v>
      </c>
      <c r="B441" s="204" t="n"/>
      <c r="F441" s="0" t="s">
        <v>4330</v>
      </c>
      <c r="G441" s="0" t="s">
        <v>3180</v>
      </c>
      <c r="H441" s="0" t="s">
        <v>4366</v>
      </c>
      <c r="I441" s="0">
        <f>IF(LEFT(RIGHT(H441,4),1)="8",(CONCATENATE("289F0", 168420+BITAND(HEX2DEC(H441), 65535)-32768)),)</f>
        <v/>
      </c>
      <c r="J441" s="79" t="n"/>
      <c r="L441" s="60" t="n">
        <v>44581</v>
      </c>
      <c r="M441" s="60" t="n"/>
      <c r="N441" s="0" t="s">
        <v>1443</v>
      </c>
      <c r="O441" s="0" t="s">
        <v>3445</v>
      </c>
      <c r="P441" s="0" t="s">
        <v>3224</v>
      </c>
      <c r="S441" s="0" t="s">
        <v>3156</v>
      </c>
      <c r="W441" s="0" t="s">
        <v>4367</v>
      </c>
      <c r="X441" s="160" t="s">
        <v>4368</v>
      </c>
      <c r="Y441" s="0" t="s">
        <v>1969</v>
      </c>
      <c r="Z441" s="0">
        <f>INDEX('Controller Log'!$A$2:$A$1480,MATCH($A441,'Controller Log'!$B$2:$B$1480,0))</f>
        <v/>
      </c>
      <c r="AC441" s="0" t="n"/>
    </row>
    <row r="442">
      <c r="A442" s="0" t="n">
        <v>4438</v>
      </c>
      <c r="B442" s="204" t="n"/>
      <c r="E442" s="0" t="n"/>
      <c r="F442" s="0" t="s">
        <v>4330</v>
      </c>
      <c r="G442" s="0" t="s">
        <v>3180</v>
      </c>
      <c r="H442" s="0" t="s">
        <v>4369</v>
      </c>
      <c r="I442" s="0">
        <f>IF(LEFT(RIGHT(H442,4),1)="8",(CONCATENATE("289F0", 168420+BITAND(HEX2DEC(H442), 65535)-32768)),)</f>
        <v/>
      </c>
      <c r="J442" s="79" t="n"/>
      <c r="L442" s="60" t="n">
        <v>44581</v>
      </c>
      <c r="M442" s="60" t="n"/>
      <c r="N442" s="0" t="s">
        <v>1443</v>
      </c>
      <c r="P442" s="0" t="s">
        <v>3224</v>
      </c>
      <c r="R442" s="0" t="s">
        <v>4370</v>
      </c>
      <c r="S442" s="0" t="s">
        <v>4371</v>
      </c>
      <c r="W442" s="0" t="s">
        <v>4372</v>
      </c>
      <c r="X442" s="160" t="s">
        <v>4373</v>
      </c>
      <c r="Y442" s="0" t="s">
        <v>1968</v>
      </c>
      <c r="Z442" s="0">
        <f>INDEX('Controller Log'!$A$2:$A$1480,MATCH($A442,'Controller Log'!$B$2:$B$1480,0))</f>
        <v/>
      </c>
      <c r="AC442" s="0" t="n"/>
    </row>
    <row r="443">
      <c r="A443" s="0" t="n">
        <v>4439</v>
      </c>
      <c r="B443" s="204" t="n"/>
      <c r="E443" s="0" t="n"/>
      <c r="F443" s="0" t="s">
        <v>4330</v>
      </c>
      <c r="G443" s="0" t="s">
        <v>3180</v>
      </c>
      <c r="H443" s="0" t="s">
        <v>4374</v>
      </c>
      <c r="I443" s="0">
        <f>IF(LEFT(RIGHT(H443,4),1)="8",(CONCATENATE("289F0", 168420+BITAND(HEX2DEC(H443), 65535)-32768)),)</f>
        <v/>
      </c>
      <c r="J443" s="79" t="n"/>
      <c r="L443" s="60" t="n">
        <v>44581</v>
      </c>
      <c r="M443" s="60" t="n"/>
      <c r="N443" s="0" t="s">
        <v>1443</v>
      </c>
      <c r="P443" s="0" t="s">
        <v>3224</v>
      </c>
      <c r="R443" s="0" t="s">
        <v>4375</v>
      </c>
      <c r="S443" s="0" t="s">
        <v>4371</v>
      </c>
      <c r="W443" s="0" t="s">
        <v>4376</v>
      </c>
      <c r="X443" s="160" t="s">
        <v>4377</v>
      </c>
      <c r="Y443" s="0" t="s">
        <v>1967</v>
      </c>
      <c r="Z443" s="0">
        <f>INDEX('Controller Log'!$A$2:$A$1480,MATCH($A443,'Controller Log'!$B$2:$B$1480,0))</f>
        <v/>
      </c>
      <c r="AC443" s="0" t="n"/>
    </row>
    <row r="444">
      <c r="A444" s="4" t="n">
        <v>4440</v>
      </c>
      <c r="B444" s="204" t="s">
        <v>2887</v>
      </c>
      <c r="E444" s="0" t="n"/>
      <c r="F444" s="0" t="s">
        <v>4330</v>
      </c>
      <c r="G444" s="0" t="s">
        <v>3180</v>
      </c>
      <c r="H444" s="0" t="s">
        <v>4378</v>
      </c>
      <c r="I444" s="0">
        <f>IF(LEFT(RIGHT(H444,4),1)="8",(CONCATENATE("289F0", 168420+BITAND(HEX2DEC(H444), 65535)-32768)),)</f>
        <v/>
      </c>
      <c r="J444" s="79" t="n"/>
      <c r="K444" s="79" t="s">
        <v>4379</v>
      </c>
      <c r="L444" s="60" t="n">
        <v>44581</v>
      </c>
      <c r="M444" s="60" t="n"/>
      <c r="N444" s="0" t="s">
        <v>1443</v>
      </c>
      <c r="O444" s="0" t="s">
        <v>3445</v>
      </c>
      <c r="P444" s="0" t="s">
        <v>3224</v>
      </c>
      <c r="Q444" s="0" t="s">
        <v>3224</v>
      </c>
      <c r="R444" s="0" t="s">
        <v>3666</v>
      </c>
      <c r="S444" s="0" t="s">
        <v>4371</v>
      </c>
      <c r="T444" s="0" t="s">
        <v>4380</v>
      </c>
      <c r="U444" s="0" t="s">
        <v>4381</v>
      </c>
      <c r="V444" s="0" t="s">
        <v>2927</v>
      </c>
      <c r="W444" s="0" t="s">
        <v>4382</v>
      </c>
      <c r="X444" s="160" t="s">
        <v>4383</v>
      </c>
      <c r="Y444" s="0" t="s">
        <v>1966</v>
      </c>
      <c r="Z444" s="0">
        <f>INDEX('Controller Log'!$A$2:$A$1480,MATCH($A444,'Controller Log'!$B$2:$B$1480,0))</f>
        <v/>
      </c>
      <c r="AC444" s="0" t="n"/>
      <c r="AE444" s="0" t="s">
        <v>4384</v>
      </c>
      <c r="AF444" s="0" t="s">
        <v>1444</v>
      </c>
      <c r="AG444" s="0" t="s">
        <v>1556</v>
      </c>
      <c r="AH444" s="0" t="s">
        <v>1444</v>
      </c>
    </row>
    <row r="445">
      <c r="A445" s="4" t="n">
        <v>4441</v>
      </c>
      <c r="B445" s="204" t="s">
        <v>2887</v>
      </c>
      <c r="C445" s="0" t="n"/>
      <c r="D445" s="0" t="n"/>
      <c r="E445" s="0" t="n"/>
      <c r="F445" s="0" t="s">
        <v>4330</v>
      </c>
      <c r="G445" s="0" t="s">
        <v>3180</v>
      </c>
      <c r="H445" s="0" t="n">
        <v>22310147</v>
      </c>
      <c r="I445" s="0">
        <f>IF(LEFT(RIGHT(H445,4),1)="8",(CONCATENATE("289F0", 168420+BITAND(HEX2DEC(H445), 65535)-32768)),)</f>
        <v/>
      </c>
      <c r="J445" s="79" t="n"/>
      <c r="K445" s="79" t="s">
        <v>3247</v>
      </c>
      <c r="L445" s="60" t="n">
        <v>44581</v>
      </c>
      <c r="M445" s="60" t="n"/>
      <c r="N445" s="0" t="s">
        <v>1443</v>
      </c>
      <c r="O445" s="0" t="s">
        <v>3445</v>
      </c>
      <c r="P445" s="0" t="s">
        <v>3224</v>
      </c>
      <c r="Q445" s="0" t="s">
        <v>3224</v>
      </c>
      <c r="R445" s="0" t="s">
        <v>2923</v>
      </c>
      <c r="S445" s="0" t="s">
        <v>4371</v>
      </c>
      <c r="T445" s="0" t="s">
        <v>4380</v>
      </c>
      <c r="U445" s="0" t="s">
        <v>4381</v>
      </c>
      <c r="V445" s="0" t="s">
        <v>2927</v>
      </c>
      <c r="W445" s="0" t="s">
        <v>4385</v>
      </c>
      <c r="X445" s="160" t="s">
        <v>4386</v>
      </c>
      <c r="Y445" s="0" t="s">
        <v>1965</v>
      </c>
      <c r="Z445" s="0">
        <f>INDEX('Controller Log'!$A$2:$A$1480,MATCH($A445,'Controller Log'!$B$2:$B$1480,0))</f>
        <v/>
      </c>
      <c r="AC445" s="0" t="n"/>
    </row>
    <row r="446">
      <c r="A446" s="4" t="n">
        <v>4442</v>
      </c>
      <c r="B446" s="204" t="s">
        <v>2887</v>
      </c>
      <c r="C446" s="0" t="n"/>
      <c r="D446" s="0" t="n"/>
      <c r="E446" s="0" t="n"/>
      <c r="F446" s="0" t="s">
        <v>4330</v>
      </c>
      <c r="G446" s="0" t="s">
        <v>3180</v>
      </c>
      <c r="H446" s="0" t="n">
        <v>22310148</v>
      </c>
      <c r="I446" s="0">
        <f>IF(LEFT(RIGHT(H446,4),1)="8",(CONCATENATE("289F0", 168420+BITAND(HEX2DEC(H446), 65535)-32768)),)</f>
        <v/>
      </c>
      <c r="J446" s="79" t="n"/>
      <c r="K446" s="79" t="s">
        <v>3247</v>
      </c>
      <c r="L446" s="60" t="n">
        <v>44582</v>
      </c>
      <c r="M446" s="60" t="n"/>
      <c r="N446" s="0" t="s">
        <v>1443</v>
      </c>
      <c r="O446" s="0" t="s">
        <v>3445</v>
      </c>
      <c r="P446" s="0" t="s">
        <v>3224</v>
      </c>
      <c r="Q446" s="0" t="s">
        <v>3224</v>
      </c>
      <c r="R446" s="0" t="s">
        <v>2923</v>
      </c>
      <c r="S446" s="0" t="s">
        <v>3156</v>
      </c>
      <c r="T446" s="0" t="s">
        <v>4380</v>
      </c>
      <c r="U446" s="0" t="s">
        <v>4381</v>
      </c>
      <c r="V446" s="0" t="s">
        <v>2927</v>
      </c>
      <c r="W446" s="0" t="s">
        <v>4387</v>
      </c>
      <c r="X446" s="160" t="s">
        <v>4388</v>
      </c>
      <c r="Y446" s="0" t="s">
        <v>1962</v>
      </c>
      <c r="Z446" s="0">
        <f>INDEX('Controller Log'!$A$2:$A$1480,MATCH($A446,'Controller Log'!$B$2:$B$1480,0))</f>
        <v/>
      </c>
      <c r="AC446" s="0" t="n"/>
    </row>
    <row r="447">
      <c r="A447" s="0" t="n">
        <v>4443</v>
      </c>
      <c r="B447" s="204" t="n"/>
      <c r="E447" s="0" t="n"/>
      <c r="F447" s="0" t="s">
        <v>4330</v>
      </c>
      <c r="G447" s="0" t="s">
        <v>3180</v>
      </c>
      <c r="H447" s="0" t="n">
        <v>22310149</v>
      </c>
      <c r="I447" s="0">
        <f>IF(LEFT(RIGHT(H447,4),1)="8",(CONCATENATE("289F0", 168420+BITAND(HEX2DEC(H447), 65535)-32768)),)</f>
        <v/>
      </c>
      <c r="J447" s="79" t="n"/>
      <c r="L447" s="60" t="n">
        <v>44582</v>
      </c>
      <c r="M447" s="60" t="n"/>
      <c r="N447" s="0" t="s">
        <v>1443</v>
      </c>
      <c r="P447" s="0" t="s">
        <v>3224</v>
      </c>
      <c r="Q447" s="0" t="s">
        <v>4389</v>
      </c>
      <c r="R447" s="0" t="s">
        <v>4390</v>
      </c>
      <c r="S447" s="0" t="s">
        <v>3156</v>
      </c>
      <c r="W447" s="0" t="s">
        <v>4391</v>
      </c>
      <c r="X447" s="160" t="s">
        <v>4392</v>
      </c>
      <c r="Y447" s="0" t="s">
        <v>1999</v>
      </c>
      <c r="Z447" s="0">
        <f>INDEX('Controller Log'!$A$2:$A$1480,MATCH($A447,'Controller Log'!$B$2:$B$1480,0))</f>
        <v/>
      </c>
      <c r="AC447" s="0" t="n"/>
    </row>
    <row r="448">
      <c r="A448" s="0" t="n">
        <v>4444</v>
      </c>
      <c r="B448" s="204" t="n"/>
      <c r="E448" s="0" t="n"/>
      <c r="F448" s="0" t="s">
        <v>4330</v>
      </c>
      <c r="G448" s="0" t="s">
        <v>3180</v>
      </c>
      <c r="H448" s="0" t="s">
        <v>4393</v>
      </c>
      <c r="I448" s="0">
        <f>IF(LEFT(RIGHT(H448,4),1)="8",(CONCATENATE("289F0", 168420+BITAND(HEX2DEC(H448), 65535)-32768)),)</f>
        <v/>
      </c>
      <c r="J448" s="79" t="n"/>
      <c r="K448" s="79" t="n"/>
      <c r="L448" s="60" t="n">
        <v>44582</v>
      </c>
      <c r="M448" s="60" t="n"/>
      <c r="N448" s="0" t="s">
        <v>1443</v>
      </c>
      <c r="O448" s="0" t="n"/>
      <c r="P448" s="0" t="s">
        <v>3224</v>
      </c>
      <c r="Q448" s="0" t="s">
        <v>3224</v>
      </c>
      <c r="R448" s="0" t="s">
        <v>2923</v>
      </c>
      <c r="S448" s="0" t="s">
        <v>3156</v>
      </c>
      <c r="T448" s="0" t="n"/>
      <c r="U448" s="0" t="n"/>
      <c r="W448" s="0" t="s">
        <v>4394</v>
      </c>
      <c r="X448" s="160" t="s">
        <v>4395</v>
      </c>
      <c r="Y448" s="0" t="s">
        <v>2000</v>
      </c>
      <c r="Z448" s="0">
        <f>INDEX('Controller Log'!$A$2:$A$1480,MATCH($A448,'Controller Log'!$B$2:$B$1480,0))</f>
        <v/>
      </c>
      <c r="AC448" s="0" t="n"/>
    </row>
    <row r="449">
      <c r="A449" s="4" t="n">
        <v>4445</v>
      </c>
      <c r="B449" s="204" t="s">
        <v>2887</v>
      </c>
      <c r="E449" s="0" t="n"/>
      <c r="F449" s="0" t="s">
        <v>4330</v>
      </c>
      <c r="G449" s="0" t="s">
        <v>3180</v>
      </c>
      <c r="H449" s="0" t="s">
        <v>4396</v>
      </c>
      <c r="I449" s="0">
        <f>IF(LEFT(RIGHT(H449,4),1)="8",(CONCATENATE("289F0", 168420+BITAND(HEX2DEC(H449), 65535)-32768)),)</f>
        <v/>
      </c>
      <c r="J449" s="79" t="n"/>
      <c r="K449" s="79" t="s">
        <v>4379</v>
      </c>
      <c r="L449" s="60" t="n">
        <v>44582</v>
      </c>
      <c r="M449" s="60" t="n"/>
      <c r="N449" s="0" t="s">
        <v>1443</v>
      </c>
      <c r="O449" s="0" t="s">
        <v>3445</v>
      </c>
      <c r="P449" s="0" t="s">
        <v>3224</v>
      </c>
      <c r="Q449" s="0" t="s">
        <v>3224</v>
      </c>
      <c r="R449" s="0" t="s">
        <v>2923</v>
      </c>
      <c r="S449" s="0" t="s">
        <v>3156</v>
      </c>
      <c r="T449" s="0" t="s">
        <v>4380</v>
      </c>
      <c r="U449" s="0" t="s">
        <v>4381</v>
      </c>
      <c r="V449" s="0" t="s">
        <v>2927</v>
      </c>
      <c r="W449" s="0" t="s">
        <v>4397</v>
      </c>
      <c r="X449" s="160" t="s">
        <v>4398</v>
      </c>
      <c r="Y449" s="0" t="s">
        <v>1985</v>
      </c>
      <c r="Z449" s="0">
        <f>INDEX('Controller Log'!$A$2:$A$1480,MATCH($A449,'Controller Log'!$B$2:$B$1480,0))</f>
        <v/>
      </c>
      <c r="AC449" s="0" t="n"/>
      <c r="AE449" s="0" t="s">
        <v>4384</v>
      </c>
      <c r="AF449" s="0" t="s">
        <v>1444</v>
      </c>
      <c r="AG449" s="0" t="s">
        <v>1556</v>
      </c>
      <c r="AH449" s="0" t="s">
        <v>1444</v>
      </c>
    </row>
    <row r="450">
      <c r="A450" s="4" t="n">
        <v>4446</v>
      </c>
      <c r="B450" s="204" t="s">
        <v>2887</v>
      </c>
      <c r="E450" s="0" t="n"/>
      <c r="F450" s="0" t="s">
        <v>4330</v>
      </c>
      <c r="G450" s="0" t="s">
        <v>3180</v>
      </c>
      <c r="H450" s="0" t="s">
        <v>4399</v>
      </c>
      <c r="I450" s="0">
        <f>IF(LEFT(RIGHT(H450,4),1)="8",(CONCATENATE("289F0", 168420+BITAND(HEX2DEC(H450), 65535)-32768)),)</f>
        <v/>
      </c>
      <c r="J450" s="79" t="n"/>
      <c r="K450" s="79" t="s">
        <v>4379</v>
      </c>
      <c r="L450" s="60" t="n">
        <v>44582</v>
      </c>
      <c r="M450" s="60" t="n"/>
      <c r="N450" s="0" t="s">
        <v>1443</v>
      </c>
      <c r="O450" s="0" t="s">
        <v>3445</v>
      </c>
      <c r="P450" s="0" t="s">
        <v>3224</v>
      </c>
      <c r="Q450" s="0" t="n"/>
      <c r="R450" s="0" t="s">
        <v>3666</v>
      </c>
      <c r="S450" s="0" t="s">
        <v>3156</v>
      </c>
      <c r="T450" s="0" t="s">
        <v>4380</v>
      </c>
      <c r="U450" s="0" t="s">
        <v>4381</v>
      </c>
      <c r="V450" s="0" t="s">
        <v>2927</v>
      </c>
      <c r="W450" s="0" t="s">
        <v>4400</v>
      </c>
      <c r="X450" s="160" t="s">
        <v>4401</v>
      </c>
      <c r="Y450" s="0" t="s">
        <v>1996</v>
      </c>
      <c r="Z450" s="0">
        <f>INDEX('Controller Log'!$A$2:$A$1480,MATCH($A450,'Controller Log'!$B$2:$B$1480,0))</f>
        <v/>
      </c>
      <c r="AC450" s="0" t="n"/>
      <c r="AE450" s="0" t="s">
        <v>4384</v>
      </c>
      <c r="AF450" s="0" t="s">
        <v>1444</v>
      </c>
      <c r="AG450" s="0" t="s">
        <v>1556</v>
      </c>
      <c r="AH450" s="0" t="s">
        <v>1444</v>
      </c>
    </row>
    <row r="451">
      <c r="A451" s="4" t="n">
        <v>4447</v>
      </c>
      <c r="B451" s="204" t="s">
        <v>2887</v>
      </c>
      <c r="C451" s="0" t="n"/>
      <c r="D451" s="0" t="n"/>
      <c r="E451" s="0" t="n"/>
      <c r="F451" s="0" t="s">
        <v>4330</v>
      </c>
      <c r="G451" s="0" t="s">
        <v>3180</v>
      </c>
      <c r="H451" s="0" t="s">
        <v>4402</v>
      </c>
      <c r="I451" s="0">
        <f>IF(LEFT(RIGHT(H451,4),1)="8",(CONCATENATE("289F0", 168420+BITAND(HEX2DEC(H451), 65535)-32768)),)</f>
        <v/>
      </c>
      <c r="J451" s="79" t="n"/>
      <c r="K451" s="79" t="s">
        <v>3247</v>
      </c>
      <c r="L451" s="60" t="n">
        <v>44585</v>
      </c>
      <c r="M451" s="60" t="n"/>
      <c r="N451" s="0" t="s">
        <v>1443</v>
      </c>
      <c r="O451" s="0" t="s">
        <v>3445</v>
      </c>
      <c r="P451" s="0" t="s">
        <v>3224</v>
      </c>
      <c r="Q451" s="0" t="s">
        <v>3224</v>
      </c>
      <c r="R451" s="0" t="s">
        <v>2923</v>
      </c>
      <c r="S451" s="0" t="s">
        <v>3156</v>
      </c>
      <c r="T451" s="0" t="s">
        <v>4380</v>
      </c>
      <c r="U451" s="0" t="s">
        <v>4381</v>
      </c>
      <c r="V451" s="0" t="s">
        <v>2927</v>
      </c>
      <c r="W451" s="0" t="s">
        <v>4403</v>
      </c>
      <c r="X451" s="160" t="s">
        <v>4404</v>
      </c>
      <c r="Y451" s="0" t="s">
        <v>1997</v>
      </c>
      <c r="Z451" s="0">
        <f>INDEX('Controller Log'!$A$2:$A$1480,MATCH($A451,'Controller Log'!$B$2:$B$1480,0))</f>
        <v/>
      </c>
      <c r="AC451" s="0" t="n"/>
    </row>
    <row r="452">
      <c r="A452" s="4" t="n">
        <v>4448</v>
      </c>
      <c r="B452" s="204" t="s">
        <v>2887</v>
      </c>
      <c r="C452" s="0" t="n"/>
      <c r="D452" s="0" t="n"/>
      <c r="E452" s="0" t="n"/>
      <c r="F452" s="0" t="s">
        <v>4330</v>
      </c>
      <c r="G452" s="0" t="s">
        <v>3180</v>
      </c>
      <c r="H452" s="0" t="s">
        <v>4405</v>
      </c>
      <c r="I452" s="0">
        <f>IF(LEFT(RIGHT(H452,4),1)="8",(CONCATENATE("289F0", 168420+BITAND(HEX2DEC(H452), 65535)-32768)),)</f>
        <v/>
      </c>
      <c r="J452" s="79" t="n"/>
      <c r="K452" s="79" t="s">
        <v>3247</v>
      </c>
      <c r="L452" s="60" t="n">
        <v>44585</v>
      </c>
      <c r="M452" s="60" t="n"/>
      <c r="N452" s="0" t="s">
        <v>1443</v>
      </c>
      <c r="O452" s="0" t="s">
        <v>3445</v>
      </c>
      <c r="P452" s="0" t="s">
        <v>3224</v>
      </c>
      <c r="Q452" s="0" t="s">
        <v>3224</v>
      </c>
      <c r="R452" s="0" t="s">
        <v>2923</v>
      </c>
      <c r="S452" s="0" t="s">
        <v>3156</v>
      </c>
      <c r="T452" s="0" t="s">
        <v>4380</v>
      </c>
      <c r="U452" s="0" t="s">
        <v>4381</v>
      </c>
      <c r="V452" s="0" t="s">
        <v>2927</v>
      </c>
      <c r="W452" s="0" t="s">
        <v>4406</v>
      </c>
      <c r="X452" s="160" t="s">
        <v>4407</v>
      </c>
      <c r="Y452" s="0" t="s">
        <v>2047</v>
      </c>
      <c r="Z452" s="0">
        <f>INDEX('Controller Log'!$A$2:$A$1480,MATCH($A452,'Controller Log'!$B$2:$B$1480,0))</f>
        <v/>
      </c>
      <c r="AC452" s="0" t="n"/>
    </row>
    <row r="453">
      <c r="A453" s="4" t="n">
        <v>4449</v>
      </c>
      <c r="B453" s="204" t="s">
        <v>2887</v>
      </c>
      <c r="C453" s="0" t="n"/>
      <c r="D453" s="0" t="n"/>
      <c r="E453" s="0" t="n"/>
      <c r="F453" s="0" t="s">
        <v>4330</v>
      </c>
      <c r="G453" s="0" t="s">
        <v>3180</v>
      </c>
      <c r="H453" s="0" t="s">
        <v>4408</v>
      </c>
      <c r="I453" s="0">
        <f>IF(LEFT(RIGHT(H453,4),1)="8",(CONCATENATE("289F0", 168420+BITAND(HEX2DEC(H453), 65535)-32768)),)</f>
        <v/>
      </c>
      <c r="J453" s="79" t="n"/>
      <c r="K453" s="79" t="s">
        <v>3247</v>
      </c>
      <c r="L453" s="60" t="n">
        <v>44585</v>
      </c>
      <c r="M453" s="60" t="n"/>
      <c r="N453" s="0" t="s">
        <v>1443</v>
      </c>
      <c r="O453" s="0" t="s">
        <v>3445</v>
      </c>
      <c r="P453" s="0" t="s">
        <v>3224</v>
      </c>
      <c r="Q453" s="0" t="s">
        <v>3224</v>
      </c>
      <c r="R453" s="0" t="s">
        <v>2923</v>
      </c>
      <c r="S453" s="0" t="s">
        <v>3156</v>
      </c>
      <c r="T453" s="0" t="s">
        <v>4380</v>
      </c>
      <c r="U453" s="0" t="s">
        <v>4381</v>
      </c>
      <c r="V453" s="0" t="s">
        <v>2927</v>
      </c>
      <c r="W453" s="0" t="s">
        <v>4409</v>
      </c>
      <c r="X453" s="160" t="s">
        <v>4410</v>
      </c>
      <c r="Y453" s="0" t="s">
        <v>1986</v>
      </c>
      <c r="Z453" s="0">
        <f>INDEX('Controller Log'!$A$2:$A$1480,MATCH($A453,'Controller Log'!$B$2:$B$1480,0))</f>
        <v/>
      </c>
      <c r="AC453" s="0" t="n"/>
    </row>
    <row r="454">
      <c r="A454" s="4" t="n">
        <v>4450</v>
      </c>
      <c r="B454" s="204" t="s">
        <v>2887</v>
      </c>
      <c r="C454" s="0" t="n"/>
      <c r="D454" s="0" t="n"/>
      <c r="E454" s="0" t="n"/>
      <c r="F454" s="0" t="s">
        <v>4330</v>
      </c>
      <c r="G454" s="0" t="s">
        <v>3180</v>
      </c>
      <c r="H454" s="0" t="n">
        <v>22310150</v>
      </c>
      <c r="I454" s="0">
        <f>IF(LEFT(RIGHT(H454,4),1)="8",(CONCATENATE("289F0", 168420+BITAND(HEX2DEC(H454), 65535)-32768)),)</f>
        <v/>
      </c>
      <c r="J454" s="79" t="n"/>
      <c r="K454" s="79" t="s">
        <v>3247</v>
      </c>
      <c r="L454" s="60" t="n">
        <v>44585</v>
      </c>
      <c r="M454" s="60" t="n"/>
      <c r="N454" s="0" t="s">
        <v>1443</v>
      </c>
      <c r="O454" s="0" t="s">
        <v>3445</v>
      </c>
      <c r="P454" s="0" t="s">
        <v>3224</v>
      </c>
      <c r="Q454" s="0" t="s">
        <v>3224</v>
      </c>
      <c r="R454" s="0" t="s">
        <v>2923</v>
      </c>
      <c r="S454" s="0" t="s">
        <v>3156</v>
      </c>
      <c r="T454" s="0" t="s">
        <v>4380</v>
      </c>
      <c r="U454" s="0" t="s">
        <v>4381</v>
      </c>
      <c r="V454" s="0" t="s">
        <v>2927</v>
      </c>
      <c r="W454" s="0" t="s">
        <v>4411</v>
      </c>
      <c r="X454" s="160" t="s">
        <v>4412</v>
      </c>
      <c r="Y454" s="0" t="s">
        <v>1984</v>
      </c>
      <c r="Z454" s="0">
        <f>INDEX('Controller Log'!$A$2:$A$1480,MATCH($A454,'Controller Log'!$B$2:$B$1480,0))</f>
        <v/>
      </c>
      <c r="AC454" s="0" t="n"/>
    </row>
    <row r="455">
      <c r="A455" s="4" t="n">
        <v>4451</v>
      </c>
      <c r="B455" s="204" t="s">
        <v>2887</v>
      </c>
      <c r="F455" s="0" t="s">
        <v>4330</v>
      </c>
      <c r="G455" s="0" t="s">
        <v>3180</v>
      </c>
      <c r="H455" s="0" t="n">
        <v>22310151</v>
      </c>
      <c r="I455" s="0">
        <f>IF(LEFT(RIGHT(H455,4),1)="8",(CONCATENATE("289F0", 168420+BITAND(HEX2DEC(H455), 65535)-32768)),)</f>
        <v/>
      </c>
      <c r="J455" s="79" t="n"/>
      <c r="K455" s="79" t="s">
        <v>3247</v>
      </c>
      <c r="L455" s="60" t="n">
        <v>44585</v>
      </c>
      <c r="M455" s="60" t="n"/>
      <c r="N455" s="0" t="s">
        <v>1443</v>
      </c>
      <c r="O455" s="0" t="s">
        <v>3445</v>
      </c>
      <c r="P455" s="0" t="s">
        <v>3224</v>
      </c>
      <c r="Q455" s="0" t="s">
        <v>3224</v>
      </c>
      <c r="R455" s="0" t="s">
        <v>2923</v>
      </c>
      <c r="S455" s="0" t="s">
        <v>3156</v>
      </c>
      <c r="T455" s="0" t="s">
        <v>4380</v>
      </c>
      <c r="U455" s="0" t="s">
        <v>4381</v>
      </c>
      <c r="V455" s="0" t="s">
        <v>2927</v>
      </c>
      <c r="W455" s="0" t="s">
        <v>4413</v>
      </c>
      <c r="X455" s="160" t="s">
        <v>4414</v>
      </c>
      <c r="Y455" s="0" t="s">
        <v>1983</v>
      </c>
      <c r="Z455" s="0">
        <f>INDEX('Controller Log'!$A$2:$A$1480,MATCH($A455,'Controller Log'!$B$2:$B$1480,0))</f>
        <v/>
      </c>
      <c r="AC455" s="0" t="n"/>
    </row>
    <row r="456">
      <c r="A456" s="5" t="n">
        <v>4452</v>
      </c>
      <c r="B456" s="204" t="s">
        <v>25</v>
      </c>
      <c r="D456" s="0" t="s">
        <v>4415</v>
      </c>
      <c r="E456" s="0" t="n"/>
      <c r="F456" s="0" t="s">
        <v>4330</v>
      </c>
      <c r="G456" s="0" t="s">
        <v>3180</v>
      </c>
      <c r="H456" s="0" t="n">
        <v>22318081</v>
      </c>
      <c r="I456" s="0">
        <f>IF(LEFT(RIGHT(H456,4),1)="8",(CONCATENATE("289F0", 168420+BITAND(HEX2DEC(H456), 65535)-32768)),)</f>
        <v/>
      </c>
      <c r="J456" s="79" t="n"/>
      <c r="L456" s="60" t="n">
        <v>44586</v>
      </c>
      <c r="M456" s="60" t="n"/>
      <c r="N456" s="0" t="s">
        <v>1443</v>
      </c>
      <c r="W456" s="0" t="s">
        <v>4416</v>
      </c>
      <c r="X456" s="160" t="s">
        <v>4417</v>
      </c>
      <c r="Y456" s="0" t="s">
        <v>2003</v>
      </c>
      <c r="Z456" s="0">
        <f>INDEX('Controller Log'!$A$2:$A$1480,MATCH($A456,'Controller Log'!$B$2:$B$1480,0))</f>
        <v/>
      </c>
      <c r="AC456" s="0" t="n"/>
    </row>
    <row r="457">
      <c r="A457" s="4" t="n">
        <v>4453</v>
      </c>
      <c r="B457" s="204" t="s">
        <v>2887</v>
      </c>
      <c r="F457" s="0" t="s">
        <v>4330</v>
      </c>
      <c r="G457" s="0" t="s">
        <v>3180</v>
      </c>
      <c r="H457" s="0" t="n">
        <v>22310152</v>
      </c>
      <c r="I457" s="0">
        <f>IF(LEFT(RIGHT(H457,4),1)="8",(CONCATENATE("289F0", 168420+BITAND(HEX2DEC(H457), 65535)-32768)),)</f>
        <v/>
      </c>
      <c r="J457" s="79" t="n"/>
      <c r="K457" s="79" t="s">
        <v>4418</v>
      </c>
      <c r="L457" s="60" t="n">
        <v>44586</v>
      </c>
      <c r="M457" s="60" t="n"/>
      <c r="N457" s="0" t="s">
        <v>1443</v>
      </c>
      <c r="O457" s="0" t="s">
        <v>3445</v>
      </c>
      <c r="P457" s="0" t="s">
        <v>3224</v>
      </c>
      <c r="Q457" s="0" t="s">
        <v>3224</v>
      </c>
      <c r="R457" s="0" t="s">
        <v>2923</v>
      </c>
      <c r="S457" s="0" t="s">
        <v>3156</v>
      </c>
      <c r="T457" s="0" t="s">
        <v>4380</v>
      </c>
      <c r="U457" s="0" t="s">
        <v>4381</v>
      </c>
      <c r="V457" s="0" t="s">
        <v>2927</v>
      </c>
      <c r="W457" s="0" t="s">
        <v>4419</v>
      </c>
      <c r="X457" s="160" t="s">
        <v>4420</v>
      </c>
      <c r="Y457" s="0" t="s">
        <v>2089</v>
      </c>
      <c r="Z457" s="0">
        <f>INDEX('Controller Log'!$A$2:$A$1480,MATCH($A457,'Controller Log'!$B$2:$B$1480,0))</f>
        <v/>
      </c>
      <c r="AC457" s="0" t="n"/>
      <c r="AE457" s="0" t="s">
        <v>4421</v>
      </c>
      <c r="AF457" s="0" t="s">
        <v>1444</v>
      </c>
      <c r="AG457" s="0" t="s">
        <v>1556</v>
      </c>
      <c r="AH457" s="0" t="s">
        <v>1444</v>
      </c>
    </row>
    <row r="458">
      <c r="A458" s="4" t="n">
        <v>4454</v>
      </c>
      <c r="B458" s="204" t="s">
        <v>2887</v>
      </c>
      <c r="F458" s="0" t="s">
        <v>4330</v>
      </c>
      <c r="G458" s="0" t="s">
        <v>3180</v>
      </c>
      <c r="H458" s="0" t="n">
        <v>22310153</v>
      </c>
      <c r="I458" s="0">
        <f>IF(LEFT(RIGHT(H458,4),1)="8",(CONCATENATE("289F0", 168420+BITAND(HEX2DEC(H458), 65535)-32768)),)</f>
        <v/>
      </c>
      <c r="J458" s="79" t="n"/>
      <c r="K458" s="79" t="s">
        <v>4418</v>
      </c>
      <c r="L458" s="60" t="n">
        <v>44586</v>
      </c>
      <c r="M458" s="60" t="n"/>
      <c r="N458" s="0" t="s">
        <v>1443</v>
      </c>
      <c r="O458" s="0" t="s">
        <v>3445</v>
      </c>
      <c r="P458" s="0" t="s">
        <v>3224</v>
      </c>
      <c r="Q458" s="0" t="s">
        <v>3224</v>
      </c>
      <c r="R458" s="0" t="s">
        <v>2923</v>
      </c>
      <c r="S458" s="0" t="s">
        <v>3156</v>
      </c>
      <c r="T458" s="0" t="s">
        <v>4380</v>
      </c>
      <c r="U458" s="0" t="s">
        <v>4381</v>
      </c>
      <c r="V458" s="0" t="s">
        <v>2927</v>
      </c>
      <c r="W458" s="0" t="s">
        <v>4422</v>
      </c>
      <c r="X458" s="160" t="s">
        <v>4423</v>
      </c>
      <c r="Y458" s="0" t="s">
        <v>2063</v>
      </c>
      <c r="Z458" s="0">
        <f>INDEX('Controller Log'!$A$2:$A$1480,MATCH($A458,'Controller Log'!$B$2:$B$1480,0))</f>
        <v/>
      </c>
      <c r="AC458" s="0" t="n"/>
      <c r="AE458" s="0" t="s">
        <v>4421</v>
      </c>
      <c r="AF458" s="0" t="s">
        <v>1444</v>
      </c>
      <c r="AG458" s="0" t="s">
        <v>1556</v>
      </c>
      <c r="AH458" s="0" t="s">
        <v>1444</v>
      </c>
    </row>
    <row r="459">
      <c r="A459" s="4" t="n">
        <v>4455</v>
      </c>
      <c r="B459" s="204" t="s">
        <v>2887</v>
      </c>
      <c r="F459" s="0" t="s">
        <v>4330</v>
      </c>
      <c r="G459" s="0" t="s">
        <v>3180</v>
      </c>
      <c r="H459" s="0" t="n">
        <v>22310154</v>
      </c>
      <c r="I459" s="0">
        <f>IF(LEFT(RIGHT(H459,4),1)="8",(CONCATENATE("289F0", 168420+BITAND(HEX2DEC(H459), 65535)-32768)),)</f>
        <v/>
      </c>
      <c r="J459" s="79" t="n"/>
      <c r="K459" s="79" t="s">
        <v>4418</v>
      </c>
      <c r="L459" s="60" t="n">
        <v>44586</v>
      </c>
      <c r="M459" s="60" t="n"/>
      <c r="N459" s="0" t="s">
        <v>1443</v>
      </c>
      <c r="O459" s="0" t="s">
        <v>3445</v>
      </c>
      <c r="P459" s="0" t="s">
        <v>3224</v>
      </c>
      <c r="Q459" s="0" t="s">
        <v>3224</v>
      </c>
      <c r="R459" s="0" t="s">
        <v>2923</v>
      </c>
      <c r="S459" s="0" t="s">
        <v>3156</v>
      </c>
      <c r="T459" s="0" t="s">
        <v>4380</v>
      </c>
      <c r="U459" s="0" t="s">
        <v>4381</v>
      </c>
      <c r="V459" s="0" t="s">
        <v>2927</v>
      </c>
      <c r="W459" s="0" t="s">
        <v>4424</v>
      </c>
      <c r="X459" s="160" t="s">
        <v>4425</v>
      </c>
      <c r="Y459" s="0" t="s">
        <v>2068</v>
      </c>
      <c r="Z459" s="0">
        <f>INDEX('Controller Log'!$A$2:$A$1480,MATCH($A459,'Controller Log'!$B$2:$B$1480,0))</f>
        <v/>
      </c>
      <c r="AC459" s="0" t="n"/>
      <c r="AE459" s="0" t="s">
        <v>4421</v>
      </c>
      <c r="AF459" s="0" t="s">
        <v>1444</v>
      </c>
      <c r="AG459" s="0" t="s">
        <v>1556</v>
      </c>
      <c r="AH459" s="0" t="s">
        <v>1444</v>
      </c>
    </row>
    <row r="460">
      <c r="A460" s="5" t="n">
        <v>4456</v>
      </c>
      <c r="B460" s="204" t="s">
        <v>25</v>
      </c>
      <c r="D460" s="0" t="s">
        <v>4426</v>
      </c>
      <c r="F460" s="0" t="s">
        <v>4330</v>
      </c>
      <c r="G460" s="0" t="s">
        <v>3180</v>
      </c>
      <c r="H460" s="0" t="n">
        <v>22310155</v>
      </c>
      <c r="I460" s="0">
        <f>IF(LEFT(RIGHT(H460,4),1)="8",(CONCATENATE("289F0", 168420+BITAND(HEX2DEC(H460), 65535)-32768)),)</f>
        <v/>
      </c>
      <c r="J460" s="79" t="n"/>
      <c r="L460" s="60" t="n">
        <v>44586</v>
      </c>
      <c r="M460" s="60" t="n"/>
      <c r="N460" s="0" t="s">
        <v>1443</v>
      </c>
      <c r="P460" s="0" t="s">
        <v>3224</v>
      </c>
      <c r="S460" s="0" t="s">
        <v>3156</v>
      </c>
      <c r="W460" s="0" t="s">
        <v>4427</v>
      </c>
      <c r="X460" s="160" t="s">
        <v>4428</v>
      </c>
      <c r="Y460" s="0" t="s">
        <v>2080</v>
      </c>
      <c r="Z460" s="0">
        <f>INDEX('Controller Log'!$A$2:$A$1480,MATCH($A460,'Controller Log'!$B$2:$B$1480,0))</f>
        <v/>
      </c>
      <c r="AC460" s="0" t="n"/>
    </row>
    <row r="461">
      <c r="A461" s="4" t="n">
        <v>4457</v>
      </c>
      <c r="B461" s="204" t="s">
        <v>2887</v>
      </c>
      <c r="E461" s="0" t="s">
        <v>4429</v>
      </c>
      <c r="F461" s="0" t="s">
        <v>4430</v>
      </c>
      <c r="G461" s="0" t="s">
        <v>3180</v>
      </c>
      <c r="H461" s="0" t="n">
        <v>22310156</v>
      </c>
      <c r="I461" s="0">
        <f>IF(LEFT(RIGHT(H461,4),1)="8",(CONCATENATE("289F0", 168420+BITAND(HEX2DEC(H461), 65535)-32768)),)</f>
        <v/>
      </c>
      <c r="J461" s="79" t="n"/>
      <c r="K461" s="79" t="s">
        <v>4431</v>
      </c>
      <c r="L461" s="60" t="n">
        <v>44587</v>
      </c>
      <c r="M461" s="60" t="n"/>
      <c r="N461" s="0" t="s">
        <v>1443</v>
      </c>
      <c r="O461" s="0" t="s">
        <v>3445</v>
      </c>
      <c r="P461" s="0" t="s">
        <v>3224</v>
      </c>
      <c r="Q461" s="0" t="s">
        <v>3224</v>
      </c>
      <c r="R461" s="0" t="s">
        <v>2923</v>
      </c>
      <c r="S461" s="0" t="s">
        <v>3156</v>
      </c>
      <c r="T461" s="0" t="s">
        <v>4380</v>
      </c>
      <c r="U461" s="0" t="s">
        <v>4381</v>
      </c>
      <c r="V461" s="0" t="s">
        <v>2927</v>
      </c>
      <c r="W461" s="0" t="s">
        <v>4432</v>
      </c>
      <c r="X461" s="160" t="s">
        <v>4433</v>
      </c>
      <c r="Y461" s="0" t="s">
        <v>2087</v>
      </c>
      <c r="Z461" s="0">
        <f>INDEX('Controller Log'!$A$2:$A$1480,MATCH($A461,'Controller Log'!$B$2:$B$1480,0))</f>
        <v/>
      </c>
      <c r="AC461" s="0" t="n"/>
      <c r="AE461" s="0" t="s">
        <v>4384</v>
      </c>
      <c r="AF461" s="0" t="s">
        <v>1444</v>
      </c>
      <c r="AG461" s="0" t="s">
        <v>1556</v>
      </c>
    </row>
    <row r="462">
      <c r="A462" s="4" t="n">
        <v>4458</v>
      </c>
      <c r="B462" s="204" t="s">
        <v>2887</v>
      </c>
      <c r="E462" s="0" t="s">
        <v>4429</v>
      </c>
      <c r="F462" s="0" t="s">
        <v>4430</v>
      </c>
      <c r="G462" s="0" t="s">
        <v>3180</v>
      </c>
      <c r="H462" s="0" t="n">
        <v>22310157</v>
      </c>
      <c r="I462" s="0">
        <f>IF(LEFT(RIGHT(H462,4),1)="8",(CONCATENATE("289F0", 168420+BITAND(HEX2DEC(H462), 65535)-32768)),)</f>
        <v/>
      </c>
      <c r="J462" s="79" t="n"/>
      <c r="K462" s="79" t="s">
        <v>4431</v>
      </c>
      <c r="L462" s="60" t="n">
        <v>44587</v>
      </c>
      <c r="M462" s="60" t="n"/>
      <c r="N462" s="0" t="s">
        <v>1443</v>
      </c>
      <c r="O462" s="0" t="s">
        <v>3445</v>
      </c>
      <c r="P462" s="0" t="s">
        <v>3224</v>
      </c>
      <c r="Q462" s="0" t="s">
        <v>3224</v>
      </c>
      <c r="R462" s="0" t="s">
        <v>2923</v>
      </c>
      <c r="S462" s="0" t="s">
        <v>3156</v>
      </c>
      <c r="T462" s="0" t="s">
        <v>4380</v>
      </c>
      <c r="U462" s="0" t="s">
        <v>4381</v>
      </c>
      <c r="V462" s="0" t="s">
        <v>2927</v>
      </c>
      <c r="W462" s="0" t="s">
        <v>4434</v>
      </c>
      <c r="X462" s="160" t="s">
        <v>4435</v>
      </c>
      <c r="Y462" s="0" t="s">
        <v>2069</v>
      </c>
      <c r="Z462" s="0">
        <f>INDEX('Controller Log'!$A$2:$A$1480,MATCH($A462,'Controller Log'!$B$2:$B$1480,0))</f>
        <v/>
      </c>
      <c r="AC462" s="0" t="n"/>
      <c r="AE462" s="0" t="s">
        <v>4384</v>
      </c>
      <c r="AF462" s="0" t="s">
        <v>1444</v>
      </c>
      <c r="AG462" s="0" t="s">
        <v>1556</v>
      </c>
    </row>
    <row customFormat="1" r="463" s="5">
      <c r="A463" s="4" t="n">
        <v>4459</v>
      </c>
      <c r="B463" s="0" t="s">
        <v>2887</v>
      </c>
      <c r="C463" s="0" t="n"/>
      <c r="D463" s="0" t="s">
        <v>4436</v>
      </c>
      <c r="E463" s="0" t="n"/>
      <c r="F463" s="0" t="s">
        <v>4330</v>
      </c>
      <c r="G463" s="0" t="s">
        <v>3180</v>
      </c>
      <c r="H463" s="0" t="n">
        <v>22310160</v>
      </c>
      <c r="I463" s="0">
        <f>IF(LEFT(RIGHT(H463,4),1)="8",(CONCATENATE("289F0", 168420+BITAND(HEX2DEC(H463), 65535)-32768)),)</f>
        <v/>
      </c>
      <c r="J463" s="79" t="n"/>
      <c r="K463" s="79" t="s">
        <v>4332</v>
      </c>
      <c r="L463" s="0" t="n">
        <v>44587</v>
      </c>
      <c r="M463" s="0" t="n"/>
      <c r="N463" s="0" t="s">
        <v>1443</v>
      </c>
      <c r="O463" s="0" t="s">
        <v>3224</v>
      </c>
      <c r="P463" s="0" t="s">
        <v>3224</v>
      </c>
      <c r="Q463" s="0" t="s">
        <v>3224</v>
      </c>
      <c r="R463" s="0" t="s">
        <v>2923</v>
      </c>
      <c r="S463" s="0" t="s">
        <v>3156</v>
      </c>
      <c r="T463" s="0" t="s">
        <v>3320</v>
      </c>
      <c r="U463" s="0" t="s">
        <v>4333</v>
      </c>
      <c r="V463" s="5" t="s">
        <v>2927</v>
      </c>
      <c r="W463" s="0" t="s">
        <v>4437</v>
      </c>
      <c r="X463" s="0" t="s">
        <v>4438</v>
      </c>
      <c r="Y463" s="0" t="s">
        <v>2096</v>
      </c>
      <c r="Z463" s="0">
        <f>INDEX('Controller Log'!$A$2:$A$1480,MATCH($A463,'Controller Log'!$B$2:$B$1480,0))</f>
        <v/>
      </c>
      <c r="AA463" s="0" t="n"/>
      <c r="AB463" s="0" t="n"/>
      <c r="AC463" s="0" t="n"/>
      <c r="AD463" s="0" t="n"/>
      <c r="AE463" s="0" t="n"/>
      <c r="AF463" s="0" t="s">
        <v>1444</v>
      </c>
      <c r="AG463" s="0" t="s">
        <v>1556</v>
      </c>
      <c r="AH463" s="0" t="n"/>
      <c r="AI463" s="0" t="n"/>
      <c r="AJ463" s="0" t="n"/>
      <c r="AK463" s="0" t="n"/>
      <c r="AL463" s="0" t="n"/>
      <c r="AM463" s="0" t="n"/>
      <c r="AN463" s="0" t="n"/>
      <c r="AO463" s="0" t="n"/>
      <c r="AP463" s="0" t="n"/>
      <c r="AQ463" s="0" t="n"/>
      <c r="AR463" s="0" t="n"/>
      <c r="AS463" s="0" t="n"/>
      <c r="AT463" s="0" t="n"/>
      <c r="AU463" s="0" t="n"/>
      <c r="AV463" s="0" t="n"/>
      <c r="AW463" s="0" t="n"/>
      <c r="AX463" s="0" t="n"/>
      <c r="AY463" s="0" t="n"/>
      <c r="AZ463" s="0" t="n"/>
      <c r="BA463" s="0" t="n"/>
    </row>
    <row customFormat="1" r="464" s="5">
      <c r="A464" s="4" t="n">
        <v>4460</v>
      </c>
      <c r="B464" s="204" t="s">
        <v>2887</v>
      </c>
      <c r="C464" s="204" t="n"/>
      <c r="D464" s="204" t="s">
        <v>4329</v>
      </c>
      <c r="E464" s="204" t="s">
        <v>4439</v>
      </c>
      <c r="F464" s="204" t="s">
        <v>4430</v>
      </c>
      <c r="G464" s="204" t="s">
        <v>3180</v>
      </c>
      <c r="H464" s="204" t="n">
        <v>22318094</v>
      </c>
      <c r="I464" s="0">
        <f>IF(LEFT(RIGHT(H464,4),1)="8",(CONCATENATE("289F0", 168420+BITAND(HEX2DEC(H464), 65535)-32768)),)</f>
        <v/>
      </c>
      <c r="J464" s="234" t="n"/>
      <c r="K464" s="234" t="s">
        <v>4440</v>
      </c>
      <c r="L464" s="60" t="n">
        <v>44587</v>
      </c>
      <c r="M464" s="204" t="n"/>
      <c r="N464" s="204" t="s">
        <v>1443</v>
      </c>
      <c r="O464" s="204" t="s">
        <v>3224</v>
      </c>
      <c r="P464" s="204" t="s">
        <v>3224</v>
      </c>
      <c r="Q464" s="204" t="s">
        <v>3224</v>
      </c>
      <c r="R464" s="204" t="s">
        <v>2923</v>
      </c>
      <c r="S464" s="204" t="s">
        <v>3156</v>
      </c>
      <c r="T464" s="204" t="s">
        <v>3414</v>
      </c>
      <c r="U464" s="204" t="s">
        <v>3961</v>
      </c>
      <c r="V464" s="206" t="s">
        <v>2927</v>
      </c>
      <c r="W464" s="204" t="s">
        <v>4441</v>
      </c>
      <c r="X464" s="204" t="s">
        <v>4442</v>
      </c>
      <c r="Y464" s="0" t="s">
        <v>2114</v>
      </c>
      <c r="Z464" s="0">
        <f>INDEX('Controller Log'!$A$2:$A$1480,MATCH($A464,'Controller Log'!$B$2:$B$1480,0))</f>
        <v/>
      </c>
      <c r="AA464" s="204" t="n"/>
      <c r="AB464" s="204" t="n"/>
      <c r="AC464" s="204" t="n"/>
      <c r="AD464" s="204" t="n"/>
      <c r="AE464" s="204" t="s">
        <v>4384</v>
      </c>
      <c r="AF464" s="204" t="s">
        <v>1444</v>
      </c>
      <c r="AG464" s="204" t="s">
        <v>1556</v>
      </c>
      <c r="AH464" s="204" t="n"/>
      <c r="AI464" s="204" t="n"/>
      <c r="AJ464" s="204" t="n"/>
      <c r="AK464" s="204" t="n"/>
      <c r="AL464" s="204" t="n"/>
      <c r="AM464" s="204" t="n"/>
      <c r="AN464" s="204" t="n"/>
      <c r="AO464" s="204" t="n"/>
      <c r="AP464" s="204" t="n"/>
      <c r="AQ464" s="204" t="n"/>
      <c r="AR464" s="204" t="n"/>
      <c r="AS464" s="204" t="n"/>
      <c r="AT464" s="204" t="n"/>
      <c r="AU464" s="204" t="n"/>
      <c r="AV464" s="204" t="n"/>
      <c r="AW464" s="204" t="n"/>
      <c r="AX464" s="204" t="n"/>
      <c r="AY464" s="204" t="n"/>
      <c r="AZ464" s="204" t="n"/>
      <c r="BA464" s="204" t="n"/>
    </row>
    <row customFormat="1" r="465" s="1">
      <c r="A465" s="1" t="n">
        <v>4461</v>
      </c>
      <c r="B465" s="204" t="s">
        <v>4443</v>
      </c>
      <c r="F465" s="1" t="s">
        <v>4430</v>
      </c>
      <c r="H465" s="1" t="s">
        <v>4444</v>
      </c>
      <c r="I465" s="0">
        <f>IF(LEFT(RIGHT(H465,4),1)="8",(CONCATENATE("289F0", 168420+BITAND(HEX2DEC(H465), 65535)-32768)),)</f>
        <v/>
      </c>
      <c r="J465" s="105" t="n"/>
      <c r="K465" s="105" t="n"/>
      <c r="L465" s="92" t="n">
        <v>44587</v>
      </c>
      <c r="M465" s="92" t="n"/>
      <c r="N465" s="1" t="s">
        <v>1443</v>
      </c>
      <c r="P465" s="1" t="s">
        <v>3224</v>
      </c>
      <c r="S465" s="1" t="s">
        <v>3156</v>
      </c>
      <c r="W465" s="1" t="s">
        <v>4445</v>
      </c>
      <c r="X465" s="163" t="s">
        <v>4446</v>
      </c>
      <c r="Y465" s="1" t="s">
        <v>2077</v>
      </c>
      <c r="Z465" s="1" t="s">
        <v>3055</v>
      </c>
      <c r="AC465" s="1" t="n"/>
    </row>
    <row r="466">
      <c r="A466" s="4" t="n">
        <v>4462</v>
      </c>
      <c r="B466" s="204" t="s">
        <v>2887</v>
      </c>
      <c r="E466" s="0" t="s">
        <v>4429</v>
      </c>
      <c r="F466" s="0" t="s">
        <v>4430</v>
      </c>
      <c r="G466" s="0" t="s">
        <v>3180</v>
      </c>
      <c r="H466" s="0" t="n">
        <v>22310158</v>
      </c>
      <c r="I466" s="0">
        <f>IF(LEFT(RIGHT(H466,4),1)="8",(CONCATENATE("289F0", 168420+BITAND(HEX2DEC(H466), 65535)-32768)),)</f>
        <v/>
      </c>
      <c r="J466" s="79" t="n"/>
      <c r="K466" s="79" t="s">
        <v>4431</v>
      </c>
      <c r="L466" s="60" t="n">
        <v>44588</v>
      </c>
      <c r="M466" s="60" t="n"/>
      <c r="N466" s="0" t="s">
        <v>1443</v>
      </c>
      <c r="O466" s="0" t="s">
        <v>3445</v>
      </c>
      <c r="P466" s="0" t="s">
        <v>3224</v>
      </c>
      <c r="Q466" s="0" t="s">
        <v>3224</v>
      </c>
      <c r="R466" s="0" t="s">
        <v>2923</v>
      </c>
      <c r="S466" s="0" t="s">
        <v>3156</v>
      </c>
      <c r="T466" s="0" t="s">
        <v>4380</v>
      </c>
      <c r="U466" s="0" t="s">
        <v>4381</v>
      </c>
      <c r="V466" s="0" t="s">
        <v>2927</v>
      </c>
      <c r="W466" s="0" t="s">
        <v>4447</v>
      </c>
      <c r="X466" s="160" t="s">
        <v>4448</v>
      </c>
      <c r="Y466" s="0" t="s">
        <v>2066</v>
      </c>
      <c r="Z466" s="0">
        <f>INDEX('Controller Log'!$A$2:$A$1480,MATCH($A466,'Controller Log'!$B$2:$B$1480,0))</f>
        <v/>
      </c>
      <c r="AC466" s="0" t="n"/>
      <c r="AE466" s="0" t="s">
        <v>4384</v>
      </c>
      <c r="AF466" s="0" t="s">
        <v>1444</v>
      </c>
      <c r="AG466" s="0" t="s">
        <v>1556</v>
      </c>
    </row>
    <row customFormat="1" r="467" s="73">
      <c r="A467" s="73" t="n">
        <v>4463</v>
      </c>
      <c r="B467" s="204" t="s">
        <v>4300</v>
      </c>
      <c r="D467" s="73" t="s">
        <v>4449</v>
      </c>
      <c r="E467" s="73" t="s">
        <v>4450</v>
      </c>
      <c r="F467" s="0" t="s">
        <v>4430</v>
      </c>
      <c r="I467" s="0">
        <f>IF(LEFT(RIGHT(H467,4),1)="8",(CONCATENATE("289F0", 168420+BITAND(HEX2DEC(H467), 65535)-32768)),)</f>
        <v/>
      </c>
      <c r="J467" s="147" t="n"/>
      <c r="K467" s="147" t="n"/>
      <c r="L467" s="123" t="n">
        <v>44588</v>
      </c>
      <c r="M467" s="123" t="n"/>
      <c r="N467" s="73" t="s">
        <v>1443</v>
      </c>
      <c r="W467" s="73" t="s">
        <v>4451</v>
      </c>
      <c r="X467" s="161" t="s">
        <v>4452</v>
      </c>
      <c r="Y467" s="241" t="s">
        <v>2105</v>
      </c>
      <c r="Z467" s="73" t="s">
        <v>4453</v>
      </c>
      <c r="AC467" s="73" t="n"/>
    </row>
    <row customFormat="1" r="468" s="73">
      <c r="A468" s="73" t="n">
        <v>4464</v>
      </c>
      <c r="B468" s="204" t="s">
        <v>4300</v>
      </c>
      <c r="D468" s="73" t="s">
        <v>4449</v>
      </c>
      <c r="E468" s="73" t="s">
        <v>4450</v>
      </c>
      <c r="F468" s="0" t="s">
        <v>4430</v>
      </c>
      <c r="I468" s="0">
        <f>IF(LEFT(RIGHT(H468,4),1)="8",(CONCATENATE("289F0", 168420+BITAND(HEX2DEC(H468), 65535)-32768)),)</f>
        <v/>
      </c>
      <c r="J468" s="147" t="n"/>
      <c r="K468" s="147" t="n"/>
      <c r="L468" s="123" t="n">
        <v>44588</v>
      </c>
      <c r="M468" s="123" t="n"/>
      <c r="N468" s="73" t="s">
        <v>1443</v>
      </c>
      <c r="W468" s="73" t="s">
        <v>4454</v>
      </c>
      <c r="X468" s="161" t="s">
        <v>4455</v>
      </c>
      <c r="Y468" s="241" t="s">
        <v>2075</v>
      </c>
      <c r="Z468" s="73" t="s">
        <v>4456</v>
      </c>
      <c r="AC468" s="73" t="n"/>
    </row>
    <row customFormat="1" r="469" s="73">
      <c r="A469" s="73" t="n">
        <v>4465</v>
      </c>
      <c r="B469" s="204" t="s">
        <v>4300</v>
      </c>
      <c r="D469" s="73" t="s">
        <v>4449</v>
      </c>
      <c r="E469" s="73" t="s">
        <v>4450</v>
      </c>
      <c r="F469" s="0" t="s">
        <v>4430</v>
      </c>
      <c r="H469" s="73" t="n"/>
      <c r="I469" s="0">
        <f>IF(LEFT(RIGHT(H469,4),1)="8",(CONCATENATE("289F0", 168420+BITAND(HEX2DEC(H469), 65535)-32768)),)</f>
        <v/>
      </c>
      <c r="J469" s="147" t="n"/>
      <c r="K469" s="147" t="n"/>
      <c r="L469" s="123" t="n">
        <v>44588</v>
      </c>
      <c r="M469" s="123" t="n"/>
      <c r="N469" s="73" t="s">
        <v>1443</v>
      </c>
      <c r="W469" s="73" t="s">
        <v>4457</v>
      </c>
      <c r="X469" s="161" t="s">
        <v>4458</v>
      </c>
      <c r="Y469" s="241" t="s">
        <v>2078</v>
      </c>
      <c r="Z469" s="73" t="s">
        <v>4459</v>
      </c>
      <c r="AC469" s="73" t="n"/>
    </row>
    <row r="470">
      <c r="A470" s="4" t="n">
        <v>4466</v>
      </c>
      <c r="B470" s="204" t="s">
        <v>2887</v>
      </c>
      <c r="E470" s="0" t="s">
        <v>4429</v>
      </c>
      <c r="F470" s="0" t="s">
        <v>4430</v>
      </c>
      <c r="G470" s="0" t="s">
        <v>3180</v>
      </c>
      <c r="H470" s="0" t="n">
        <v>22310159</v>
      </c>
      <c r="I470" s="0">
        <f>IF(LEFT(RIGHT(H470,4),1)="8",(CONCATENATE("289F0", 168420+BITAND(HEX2DEC(H470), 65535)-32768)),)</f>
        <v/>
      </c>
      <c r="J470" s="79" t="n"/>
      <c r="K470" s="79" t="s">
        <v>4431</v>
      </c>
      <c r="L470" s="60" t="n">
        <v>44588</v>
      </c>
      <c r="M470" s="60" t="n"/>
      <c r="N470" s="118" t="s">
        <v>1443</v>
      </c>
      <c r="O470" s="0" t="s">
        <v>3445</v>
      </c>
      <c r="P470" s="0" t="s">
        <v>3224</v>
      </c>
      <c r="Q470" s="0" t="s">
        <v>3224</v>
      </c>
      <c r="R470" s="0" t="s">
        <v>2923</v>
      </c>
      <c r="S470" s="0" t="s">
        <v>3156</v>
      </c>
      <c r="T470" s="0" t="s">
        <v>4380</v>
      </c>
      <c r="U470" s="0" t="s">
        <v>4381</v>
      </c>
      <c r="V470" s="0" t="s">
        <v>2927</v>
      </c>
      <c r="W470" s="0" t="s">
        <v>4460</v>
      </c>
      <c r="X470" s="160" t="s">
        <v>4461</v>
      </c>
      <c r="Y470" s="0" t="s">
        <v>2029</v>
      </c>
      <c r="Z470" s="0">
        <f>INDEX('Controller Log'!$A$2:$A$1480,MATCH($A470,'Controller Log'!$B$2:$B$1480,0))</f>
        <v/>
      </c>
      <c r="AC470" s="0" t="n"/>
      <c r="AE470" s="0" t="s">
        <v>4384</v>
      </c>
      <c r="AF470" s="0" t="s">
        <v>1444</v>
      </c>
      <c r="AG470" s="0" t="s">
        <v>1556</v>
      </c>
    </row>
    <row customFormat="1" customHeight="1" ht="15.75" r="471" s="73">
      <c r="A471" s="73" t="n">
        <v>4467</v>
      </c>
      <c r="B471" s="204" t="s">
        <v>4300</v>
      </c>
      <c r="D471" s="73" t="s">
        <v>4462</v>
      </c>
      <c r="E471" s="73" t="s">
        <v>4450</v>
      </c>
      <c r="F471" s="73" t="s">
        <v>4463</v>
      </c>
      <c r="G471" s="73" t="s">
        <v>3180</v>
      </c>
      <c r="H471" s="73" t="s">
        <v>4464</v>
      </c>
      <c r="I471" s="0">
        <f>IF(LEFT(RIGHT(H471,4),1)="8",(CONCATENATE("289F0", 168420+BITAND(HEX2DEC(H471), 65535)-32768)),)</f>
        <v/>
      </c>
      <c r="J471" s="147" t="n"/>
      <c r="K471" s="147" t="n"/>
      <c r="L471" s="123" t="n">
        <v>44589</v>
      </c>
      <c r="M471" s="123" t="n"/>
      <c r="N471" s="73" t="s">
        <v>1443</v>
      </c>
      <c r="P471" s="73" t="s">
        <v>3224</v>
      </c>
      <c r="Q471" s="73" t="s">
        <v>4465</v>
      </c>
      <c r="R471" s="73" t="s">
        <v>2923</v>
      </c>
      <c r="S471" s="73" t="s">
        <v>3156</v>
      </c>
      <c r="W471" s="73" t="s">
        <v>4466</v>
      </c>
      <c r="X471" s="161" t="s">
        <v>4467</v>
      </c>
      <c r="Y471" s="73" t="s">
        <v>3055</v>
      </c>
      <c r="Z471" s="73">
        <f>INDEX('Controller Log'!$A$2:$A$1480,MATCH($A471,'Controller Log'!$B$2:$B$1480,0))</f>
        <v/>
      </c>
      <c r="AA471" s="73" t="n"/>
      <c r="AB471" s="73" t="n">
        <v>97</v>
      </c>
      <c r="AC471" s="73" t="n"/>
    </row>
    <row customFormat="1" r="472" s="73">
      <c r="A472" s="73" t="n">
        <v>4468</v>
      </c>
      <c r="B472" s="204" t="s">
        <v>4300</v>
      </c>
      <c r="D472" s="73" t="s">
        <v>4449</v>
      </c>
      <c r="E472" s="73" t="s">
        <v>4302</v>
      </c>
      <c r="F472" s="0" t="s">
        <v>4430</v>
      </c>
      <c r="H472" s="73" t="s">
        <v>4468</v>
      </c>
      <c r="I472" s="0">
        <f>IF(LEFT(RIGHT(H472,4),1)="8",(CONCATENATE("289F0", 168420+BITAND(HEX2DEC(H472), 65535)-32768)),)</f>
        <v/>
      </c>
      <c r="J472" s="147" t="n"/>
      <c r="K472" s="147" t="n"/>
      <c r="L472" s="123" t="n">
        <v>44589</v>
      </c>
      <c r="M472" s="123" t="n"/>
      <c r="N472" s="124" t="s">
        <v>1443</v>
      </c>
      <c r="O472" s="73" t="s">
        <v>3224</v>
      </c>
      <c r="P472" s="73" t="s">
        <v>3224</v>
      </c>
      <c r="S472" s="73" t="s">
        <v>3156</v>
      </c>
      <c r="W472" s="73" t="s">
        <v>4469</v>
      </c>
      <c r="X472" s="161" t="s">
        <v>4470</v>
      </c>
      <c r="Y472" s="73" t="s">
        <v>1949</v>
      </c>
      <c r="Z472" s="73">
        <f>INDEX('Controller Log'!$A$2:$A$1480,MATCH($A472,'Controller Log'!$B$2:$B$1480,0))</f>
        <v/>
      </c>
      <c r="AC472" s="73" t="n"/>
    </row>
    <row customFormat="1" r="473" s="73">
      <c r="A473" s="73" t="n">
        <v>4469</v>
      </c>
      <c r="B473" s="204" t="s">
        <v>4300</v>
      </c>
      <c r="D473" s="73" t="s">
        <v>4449</v>
      </c>
      <c r="E473" s="73" t="s">
        <v>4471</v>
      </c>
      <c r="F473" s="0" t="s">
        <v>4430</v>
      </c>
      <c r="H473" s="73" t="s">
        <v>4472</v>
      </c>
      <c r="I473" s="0">
        <f>IF(LEFT(RIGHT(H473,4),1)="8",(CONCATENATE("289F0", 168420+BITAND(HEX2DEC(H473), 65535)-32768)),)</f>
        <v/>
      </c>
      <c r="J473" s="147" t="n"/>
      <c r="K473" s="147" t="n"/>
      <c r="L473" s="123" t="n">
        <v>44589</v>
      </c>
      <c r="M473" s="123" t="n"/>
      <c r="N473" s="73" t="s">
        <v>1443</v>
      </c>
      <c r="O473" s="73" t="s">
        <v>3224</v>
      </c>
      <c r="P473" s="73" t="s">
        <v>3224</v>
      </c>
      <c r="S473" s="73" t="s">
        <v>3156</v>
      </c>
      <c r="W473" s="73" t="s">
        <v>4473</v>
      </c>
      <c r="X473" s="161" t="s">
        <v>4474</v>
      </c>
      <c r="Y473" s="73" t="n"/>
      <c r="Z473" s="73" t="s">
        <v>4475</v>
      </c>
      <c r="AB473" s="73" t="n">
        <v>81</v>
      </c>
      <c r="AC473" s="73" t="n"/>
    </row>
    <row customFormat="1" r="474" s="5">
      <c r="A474" s="4" t="n">
        <v>4470</v>
      </c>
      <c r="B474" s="204" t="s">
        <v>2887</v>
      </c>
      <c r="C474" s="204" t="n"/>
      <c r="D474" s="204" t="s">
        <v>4436</v>
      </c>
      <c r="E474" s="204" t="n"/>
      <c r="F474" s="204" t="s">
        <v>4330</v>
      </c>
      <c r="G474" s="204" t="s">
        <v>3180</v>
      </c>
      <c r="H474" s="204" t="s">
        <v>4476</v>
      </c>
      <c r="I474" s="0">
        <f>IF(LEFT(RIGHT(H474,4),1)="8",(CONCATENATE("289F0", 168420+BITAND(HEX2DEC(H474), 65535)-32768)),)</f>
        <v/>
      </c>
      <c r="J474" s="234" t="n"/>
      <c r="K474" s="234" t="s">
        <v>4332</v>
      </c>
      <c r="L474" s="204" t="n">
        <v>44589</v>
      </c>
      <c r="M474" s="204" t="n"/>
      <c r="N474" s="204" t="s">
        <v>1443</v>
      </c>
      <c r="O474" s="204" t="s">
        <v>3224</v>
      </c>
      <c r="P474" s="204" t="s">
        <v>3224</v>
      </c>
      <c r="Q474" s="204" t="s">
        <v>3224</v>
      </c>
      <c r="R474" s="204" t="s">
        <v>2923</v>
      </c>
      <c r="S474" s="204" t="s">
        <v>3156</v>
      </c>
      <c r="T474" s="204" t="s">
        <v>3320</v>
      </c>
      <c r="U474" s="204" t="s">
        <v>4333</v>
      </c>
      <c r="V474" s="206" t="s">
        <v>2927</v>
      </c>
      <c r="W474" s="204" t="s">
        <v>4477</v>
      </c>
      <c r="X474" s="204" t="s">
        <v>4478</v>
      </c>
      <c r="Y474" s="0" t="s">
        <v>2049</v>
      </c>
      <c r="Z474" s="0">
        <f>INDEX('Controller Log'!$A$2:$A$1480,MATCH($A474,'Controller Log'!$B$2:$B$1480,0))</f>
        <v/>
      </c>
      <c r="AA474" s="204" t="n"/>
      <c r="AB474" s="204" t="n"/>
      <c r="AC474" s="204" t="n"/>
      <c r="AD474" s="204" t="n"/>
      <c r="AE474" s="204" t="n"/>
      <c r="AF474" s="204" t="s">
        <v>1444</v>
      </c>
      <c r="AG474" s="204" t="s">
        <v>1556</v>
      </c>
      <c r="AH474" s="204" t="n"/>
      <c r="AI474" s="204" t="n"/>
      <c r="AJ474" s="204" t="n"/>
      <c r="AK474" s="204" t="n"/>
      <c r="AL474" s="204" t="n"/>
      <c r="AM474" s="204" t="n"/>
      <c r="AN474" s="204" t="n"/>
      <c r="AO474" s="204" t="n"/>
      <c r="AP474" s="204" t="n"/>
      <c r="AQ474" s="204" t="n"/>
      <c r="AR474" s="204" t="n"/>
      <c r="AS474" s="204" t="n"/>
      <c r="AT474" s="204" t="n"/>
      <c r="AU474" s="204" t="n"/>
      <c r="AV474" s="204" t="n"/>
      <c r="AW474" s="204" t="n"/>
      <c r="AX474" s="204" t="n"/>
      <c r="AY474" s="204" t="n"/>
      <c r="AZ474" s="204" t="n"/>
      <c r="BA474" s="204" t="n"/>
    </row>
    <row r="475">
      <c r="A475" s="4" t="n">
        <v>4471</v>
      </c>
      <c r="B475" s="204" t="s">
        <v>2887</v>
      </c>
      <c r="F475" s="0" t="s">
        <v>4430</v>
      </c>
      <c r="H475" s="0" t="n">
        <v>22318086</v>
      </c>
      <c r="I475" s="0">
        <f>IF(LEFT(RIGHT(H475,4),1)="8",(CONCATENATE("289F0", 168420+BITAND(HEX2DEC(H475), 65535)-32768)),)</f>
        <v/>
      </c>
      <c r="J475" s="79" t="n"/>
      <c r="K475" s="79" t="s">
        <v>4479</v>
      </c>
      <c r="L475" s="60" t="n">
        <v>44589</v>
      </c>
      <c r="M475" s="60" t="n"/>
      <c r="N475" s="0" t="s">
        <v>1443</v>
      </c>
      <c r="O475" s="0" t="s">
        <v>3445</v>
      </c>
      <c r="P475" s="0" t="s">
        <v>3224</v>
      </c>
      <c r="Q475" s="0" t="s">
        <v>3224</v>
      </c>
      <c r="R475" s="0" t="s">
        <v>2923</v>
      </c>
      <c r="S475" s="0" t="s">
        <v>3156</v>
      </c>
      <c r="T475" s="0" t="s">
        <v>3414</v>
      </c>
      <c r="U475" s="0" t="s">
        <v>3961</v>
      </c>
      <c r="V475" s="0" t="s">
        <v>2927</v>
      </c>
      <c r="W475" s="0" t="s">
        <v>4480</v>
      </c>
      <c r="X475" s="160" t="s">
        <v>4481</v>
      </c>
      <c r="Y475" s="0" t="s">
        <v>2020</v>
      </c>
      <c r="Z475" s="0">
        <f>INDEX('Controller Log'!$A$2:$A$1480,MATCH($A475,'Controller Log'!$B$2:$B$1480,0))</f>
        <v/>
      </c>
      <c r="AC475" s="0" t="n"/>
      <c r="AE475" s="0" t="s">
        <v>4384</v>
      </c>
      <c r="AF475" s="0" t="s">
        <v>1444</v>
      </c>
      <c r="AG475" s="0" t="s">
        <v>1556</v>
      </c>
    </row>
    <row r="476">
      <c r="A476" s="4" t="n">
        <v>4472</v>
      </c>
      <c r="B476" s="204" t="s">
        <v>2887</v>
      </c>
      <c r="F476" s="0" t="s">
        <v>4430</v>
      </c>
      <c r="H476" s="0" t="n">
        <v>22318087</v>
      </c>
      <c r="I476" s="0">
        <f>IF(LEFT(RIGHT(H476,4),1)="8",(CONCATENATE("289F0", 168420+BITAND(HEX2DEC(H476), 65535)-32768)),)</f>
        <v/>
      </c>
      <c r="J476" s="79" t="n"/>
      <c r="K476" s="79" t="s">
        <v>4479</v>
      </c>
      <c r="L476" s="60" t="n">
        <v>44592</v>
      </c>
      <c r="M476" s="60" t="n"/>
      <c r="N476" s="0" t="s">
        <v>1443</v>
      </c>
      <c r="O476" s="0" t="s">
        <v>3445</v>
      </c>
      <c r="P476" s="0" t="s">
        <v>3224</v>
      </c>
      <c r="Q476" s="0" t="s">
        <v>3224</v>
      </c>
      <c r="R476" s="0" t="s">
        <v>2923</v>
      </c>
      <c r="S476" s="0" t="s">
        <v>3156</v>
      </c>
      <c r="T476" s="0" t="s">
        <v>3414</v>
      </c>
      <c r="U476" s="0" t="s">
        <v>3961</v>
      </c>
      <c r="V476" s="0" t="s">
        <v>2927</v>
      </c>
      <c r="W476" s="0" t="s">
        <v>4482</v>
      </c>
      <c r="X476" s="160" t="s">
        <v>4483</v>
      </c>
      <c r="Y476" s="0" t="s">
        <v>2017</v>
      </c>
      <c r="Z476" s="0">
        <f>INDEX('Controller Log'!$A$2:$A$1480,MATCH($A476,'Controller Log'!$B$2:$B$1480,0))</f>
        <v/>
      </c>
      <c r="AC476" s="0" t="n"/>
      <c r="AE476" s="0" t="s">
        <v>4384</v>
      </c>
      <c r="AF476" s="0" t="s">
        <v>1444</v>
      </c>
      <c r="AG476" s="0" t="s">
        <v>1556</v>
      </c>
    </row>
    <row customFormat="1" r="477" s="2">
      <c r="A477" s="2" t="n">
        <v>4473</v>
      </c>
      <c r="B477" s="204" t="s">
        <v>2884</v>
      </c>
      <c r="D477" s="2" t="s">
        <v>4484</v>
      </c>
      <c r="F477" s="2" t="s">
        <v>4430</v>
      </c>
      <c r="H477" s="2" t="s">
        <v>4485</v>
      </c>
      <c r="I477" s="0">
        <f>IF(LEFT(RIGHT(H477,4),1)="8",(CONCATENATE("289F0", 168420+BITAND(HEX2DEC(H477), 65535)-32768)),)</f>
        <v/>
      </c>
      <c r="J477" s="244" t="n"/>
      <c r="K477" s="244" t="n"/>
      <c r="L477" s="142" t="n">
        <v>44592</v>
      </c>
      <c r="M477" s="142" t="n"/>
      <c r="N477" s="2" t="s">
        <v>1443</v>
      </c>
      <c r="O477" s="2" t="s">
        <v>3445</v>
      </c>
      <c r="P477" s="2" t="s">
        <v>3224</v>
      </c>
      <c r="R477" s="2" t="s">
        <v>4486</v>
      </c>
      <c r="S477" s="2" t="s">
        <v>3156</v>
      </c>
      <c r="W477" s="2" t="s">
        <v>4487</v>
      </c>
      <c r="X477" s="157" t="s">
        <v>4488</v>
      </c>
      <c r="Y477" s="2" t="s">
        <v>2007</v>
      </c>
      <c r="Z477" s="2">
        <f>INDEX('Controller Log'!$A$2:$A$1480,MATCH($A477,'Controller Log'!$B$2:$B$1480,0))</f>
        <v/>
      </c>
      <c r="AC477" s="2" t="n"/>
    </row>
    <row r="478">
      <c r="A478" s="4" t="n">
        <v>4474</v>
      </c>
      <c r="B478" s="204" t="s">
        <v>2887</v>
      </c>
      <c r="F478" s="0" t="s">
        <v>4430</v>
      </c>
      <c r="H478" s="0" t="n">
        <v>22318088</v>
      </c>
      <c r="I478" s="0">
        <f>IF(LEFT(RIGHT(H478,4),1)="8",(CONCATENATE("289F0", 168420+BITAND(HEX2DEC(H478), 65535)-32768)),)</f>
        <v/>
      </c>
      <c r="J478" s="79" t="n"/>
      <c r="K478" s="79" t="s">
        <v>4479</v>
      </c>
      <c r="L478" s="60" t="n">
        <v>44592</v>
      </c>
      <c r="M478" s="60" t="n"/>
      <c r="N478" s="0" t="s">
        <v>1443</v>
      </c>
      <c r="O478" s="0" t="s">
        <v>3445</v>
      </c>
      <c r="P478" s="0" t="s">
        <v>3224</v>
      </c>
      <c r="Q478" s="0" t="s">
        <v>3224</v>
      </c>
      <c r="R478" s="0" t="s">
        <v>2923</v>
      </c>
      <c r="S478" s="0" t="s">
        <v>3156</v>
      </c>
      <c r="T478" s="0" t="s">
        <v>3414</v>
      </c>
      <c r="U478" s="0" t="s">
        <v>3961</v>
      </c>
      <c r="V478" s="0" t="s">
        <v>2927</v>
      </c>
      <c r="W478" s="0" t="s">
        <v>4489</v>
      </c>
      <c r="X478" s="160" t="s">
        <v>4490</v>
      </c>
      <c r="Y478" s="0" t="s">
        <v>2022</v>
      </c>
      <c r="Z478" s="0">
        <f>INDEX('Controller Log'!$A$2:$A$1480,MATCH($A478,'Controller Log'!$B$2:$B$1480,0))</f>
        <v/>
      </c>
      <c r="AA478" s="0" t="n"/>
      <c r="AE478" s="0" t="s">
        <v>4384</v>
      </c>
      <c r="AF478" s="0" t="s">
        <v>1444</v>
      </c>
      <c r="AG478" s="0" t="s">
        <v>1556</v>
      </c>
    </row>
    <row customFormat="1" r="479" s="5">
      <c r="A479" s="4" t="n">
        <v>4475</v>
      </c>
      <c r="B479" s="204" t="s">
        <v>2887</v>
      </c>
      <c r="C479" s="204" t="n"/>
      <c r="D479" s="204" t="s">
        <v>4329</v>
      </c>
      <c r="E479" s="204" t="n"/>
      <c r="F479" s="204" t="s">
        <v>4430</v>
      </c>
      <c r="G479" s="204" t="s">
        <v>3180</v>
      </c>
      <c r="H479" s="204" t="n">
        <v>22318095</v>
      </c>
      <c r="I479" s="0">
        <f>IF(LEFT(RIGHT(H479,4),1)="8",(CONCATENATE("289F0", 168420+BITAND(HEX2DEC(H479), 65535)-32768)),)</f>
        <v/>
      </c>
      <c r="J479" s="234" t="n"/>
      <c r="K479" s="234" t="s">
        <v>4440</v>
      </c>
      <c r="L479" s="204" t="n">
        <v>44592</v>
      </c>
      <c r="M479" s="204" t="n"/>
      <c r="N479" s="204" t="s">
        <v>1443</v>
      </c>
      <c r="O479" s="204" t="s">
        <v>3224</v>
      </c>
      <c r="P479" s="204" t="s">
        <v>3224</v>
      </c>
      <c r="Q479" s="204" t="s">
        <v>3224</v>
      </c>
      <c r="R479" s="204" t="s">
        <v>2923</v>
      </c>
      <c r="S479" s="204" t="s">
        <v>3156</v>
      </c>
      <c r="T479" s="204" t="s">
        <v>3414</v>
      </c>
      <c r="U479" s="204" t="s">
        <v>3961</v>
      </c>
      <c r="V479" s="206" t="s">
        <v>2927</v>
      </c>
      <c r="W479" s="204" t="s">
        <v>4491</v>
      </c>
      <c r="X479" s="204" t="s">
        <v>4492</v>
      </c>
      <c r="Y479" s="0" t="s">
        <v>2120</v>
      </c>
      <c r="Z479" s="0">
        <f>INDEX('Controller Log'!$A$2:$A$1480,MATCH($A479,'Controller Log'!$B$2:$B$1480,0))</f>
        <v/>
      </c>
      <c r="AA479" s="0" t="n"/>
      <c r="AB479" s="204" t="n"/>
      <c r="AC479" s="204" t="n"/>
      <c r="AD479" s="204" t="n"/>
      <c r="AE479" s="204" t="s">
        <v>4384</v>
      </c>
      <c r="AF479" s="204" t="s">
        <v>1444</v>
      </c>
      <c r="AG479" s="204" t="s">
        <v>1556</v>
      </c>
      <c r="AH479" s="204" t="n"/>
      <c r="AI479" s="204" t="n"/>
      <c r="AJ479" s="204" t="n"/>
      <c r="AK479" s="204" t="n"/>
      <c r="AL479" s="204" t="n"/>
      <c r="AM479" s="204" t="n"/>
      <c r="AN479" s="204" t="n"/>
      <c r="AO479" s="204" t="n"/>
      <c r="AP479" s="204" t="n"/>
      <c r="AQ479" s="204" t="n"/>
      <c r="AR479" s="204" t="n"/>
      <c r="AS479" s="204" t="n"/>
      <c r="AT479" s="204" t="n"/>
      <c r="AU479" s="204" t="n"/>
      <c r="AV479" s="204" t="n"/>
      <c r="AW479" s="204" t="n"/>
      <c r="AX479" s="204" t="n"/>
      <c r="AY479" s="204" t="n"/>
      <c r="AZ479" s="204" t="n"/>
      <c r="BA479" s="204" t="n"/>
    </row>
    <row r="480">
      <c r="A480" s="4" t="n">
        <v>4476</v>
      </c>
      <c r="B480" s="204" t="s">
        <v>2887</v>
      </c>
      <c r="F480" s="0" t="s">
        <v>4430</v>
      </c>
      <c r="H480" s="0" t="n">
        <v>22318089</v>
      </c>
      <c r="I480" s="0">
        <f>IF(LEFT(RIGHT(H480,4),1)="8",(CONCATENATE("289F0", 168420+BITAND(HEX2DEC(H480), 65535)-32768)),)</f>
        <v/>
      </c>
      <c r="J480" s="79" t="n"/>
      <c r="K480" s="79" t="s">
        <v>4479</v>
      </c>
      <c r="L480" s="60" t="n">
        <v>44592</v>
      </c>
      <c r="M480" s="60" t="n"/>
      <c r="N480" s="0" t="s">
        <v>1443</v>
      </c>
      <c r="O480" s="0" t="s">
        <v>3445</v>
      </c>
      <c r="P480" s="0" t="s">
        <v>3224</v>
      </c>
      <c r="Q480" s="0" t="s">
        <v>3224</v>
      </c>
      <c r="R480" s="0" t="s">
        <v>2923</v>
      </c>
      <c r="S480" s="0" t="s">
        <v>3156</v>
      </c>
      <c r="T480" s="0" t="s">
        <v>3414</v>
      </c>
      <c r="U480" s="0" t="s">
        <v>3961</v>
      </c>
      <c r="V480" s="0" t="s">
        <v>2927</v>
      </c>
      <c r="W480" s="0" t="s">
        <v>4493</v>
      </c>
      <c r="X480" s="160" t="s">
        <v>4494</v>
      </c>
      <c r="Y480" s="0" t="s">
        <v>2100</v>
      </c>
      <c r="Z480" s="0">
        <f>INDEX('Controller Log'!$A$2:$A$1480,MATCH($A480,'Controller Log'!$B$2:$B$1480,0))</f>
        <v/>
      </c>
      <c r="AA480" s="0" t="n"/>
      <c r="AE480" s="0" t="s">
        <v>4384</v>
      </c>
      <c r="AF480" s="0" t="s">
        <v>1444</v>
      </c>
      <c r="AG480" s="0" t="s">
        <v>1556</v>
      </c>
    </row>
    <row r="481">
      <c r="A481" s="4" t="n">
        <v>4477</v>
      </c>
      <c r="B481" s="204" t="s">
        <v>2887</v>
      </c>
      <c r="E481" s="0" t="s">
        <v>4495</v>
      </c>
      <c r="F481" s="0" t="s">
        <v>4430</v>
      </c>
      <c r="H481" s="99" t="s">
        <v>4496</v>
      </c>
      <c r="I481" s="0">
        <f>IF(LEFT(RIGHT(H481,4),1)="8",(CONCATENATE("289F0", 168420+BITAND(HEX2DEC(H481), 65535)-32768)),)</f>
        <v/>
      </c>
      <c r="J481" s="79" t="n"/>
      <c r="K481" s="79" t="s">
        <v>4479</v>
      </c>
      <c r="L481" s="60" t="n">
        <v>44593</v>
      </c>
      <c r="M481" s="60" t="n"/>
      <c r="N481" s="0" t="s">
        <v>1443</v>
      </c>
      <c r="O481" s="0" t="s">
        <v>3445</v>
      </c>
      <c r="P481" s="0" t="s">
        <v>3224</v>
      </c>
      <c r="Q481" s="0" t="s">
        <v>3224</v>
      </c>
      <c r="R481" s="0" t="s">
        <v>2923</v>
      </c>
      <c r="S481" s="0" t="s">
        <v>3156</v>
      </c>
      <c r="T481" s="0" t="s">
        <v>3414</v>
      </c>
      <c r="U481" s="0" t="s">
        <v>3961</v>
      </c>
      <c r="V481" s="0" t="s">
        <v>2927</v>
      </c>
      <c r="W481" s="0" t="s">
        <v>4497</v>
      </c>
      <c r="X481" s="160" t="s">
        <v>4498</v>
      </c>
      <c r="Y481" s="0" t="s">
        <v>2102</v>
      </c>
      <c r="Z481" s="0">
        <f>INDEX('Controller Log'!$A$2:$A$1480,MATCH($A481,'Controller Log'!$B$2:$B$1480,0))</f>
        <v/>
      </c>
      <c r="AA481" s="0" t="n"/>
      <c r="AE481" s="0" t="s">
        <v>4384</v>
      </c>
      <c r="AF481" s="0" t="s">
        <v>1444</v>
      </c>
      <c r="AG481" s="0" t="s">
        <v>1556</v>
      </c>
    </row>
    <row r="482">
      <c r="A482" s="4" t="n">
        <v>4478</v>
      </c>
      <c r="B482" s="204" t="s">
        <v>2887</v>
      </c>
      <c r="F482" s="0" t="s">
        <v>4430</v>
      </c>
      <c r="H482" s="99" t="s">
        <v>4499</v>
      </c>
      <c r="I482" s="0">
        <f>IF(LEFT(RIGHT(H482,4),1)="8",(CONCATENATE("289F0", 168420+BITAND(HEX2DEC(H482), 65535)-32768)),)</f>
        <v/>
      </c>
      <c r="J482" s="79" t="n"/>
      <c r="K482" s="79" t="s">
        <v>4479</v>
      </c>
      <c r="L482" s="60" t="n">
        <v>44593</v>
      </c>
      <c r="M482" s="60" t="n"/>
      <c r="N482" s="0" t="s">
        <v>1443</v>
      </c>
      <c r="O482" s="0" t="s">
        <v>3445</v>
      </c>
      <c r="P482" s="0" t="s">
        <v>3224</v>
      </c>
      <c r="Q482" s="0" t="s">
        <v>3224</v>
      </c>
      <c r="R482" s="0" t="s">
        <v>2923</v>
      </c>
      <c r="S482" s="0" t="s">
        <v>3156</v>
      </c>
      <c r="T482" s="0" t="s">
        <v>3414</v>
      </c>
      <c r="U482" s="0" t="s">
        <v>3961</v>
      </c>
      <c r="V482" s="0" t="s">
        <v>2927</v>
      </c>
      <c r="W482" s="0" t="s">
        <v>4500</v>
      </c>
      <c r="X482" s="160" t="s">
        <v>4501</v>
      </c>
      <c r="Y482" s="0" t="s">
        <v>2115</v>
      </c>
      <c r="Z482" s="0">
        <f>INDEX('Controller Log'!$A$2:$A$1480,MATCH($A482,'Controller Log'!$B$2:$B$1480,0))</f>
        <v/>
      </c>
      <c r="AA482" s="0" t="n"/>
      <c r="AE482" s="0" t="s">
        <v>4384</v>
      </c>
      <c r="AF482" s="0" t="s">
        <v>1444</v>
      </c>
      <c r="AG482" s="0" t="s">
        <v>1556</v>
      </c>
    </row>
    <row customFormat="1" r="483" s="5">
      <c r="A483" s="4" t="n">
        <v>4479</v>
      </c>
      <c r="B483" s="204" t="s">
        <v>2887</v>
      </c>
      <c r="C483" s="204" t="n"/>
      <c r="D483" s="204" t="s">
        <v>4329</v>
      </c>
      <c r="E483" s="204" t="n"/>
      <c r="F483" s="204" t="s">
        <v>4430</v>
      </c>
      <c r="G483" s="204" t="s">
        <v>3180</v>
      </c>
      <c r="H483" s="204" t="n">
        <v>22318096</v>
      </c>
      <c r="I483" s="0">
        <f>IF(LEFT(RIGHT(H483,4),1)="8",(CONCATENATE("289F0", 168420+BITAND(HEX2DEC(H483), 65535)-32768)),)</f>
        <v/>
      </c>
      <c r="J483" s="234" t="n"/>
      <c r="K483" s="234" t="s">
        <v>4440</v>
      </c>
      <c r="L483" s="204" t="n">
        <v>44593</v>
      </c>
      <c r="M483" s="204" t="n"/>
      <c r="N483" s="204" t="s">
        <v>1443</v>
      </c>
      <c r="O483" s="204" t="s">
        <v>3224</v>
      </c>
      <c r="P483" s="204" t="s">
        <v>3224</v>
      </c>
      <c r="Q483" s="204" t="s">
        <v>3224</v>
      </c>
      <c r="R483" s="204" t="s">
        <v>2923</v>
      </c>
      <c r="S483" s="204" t="s">
        <v>3156</v>
      </c>
      <c r="T483" s="204" t="s">
        <v>3414</v>
      </c>
      <c r="U483" s="204" t="s">
        <v>3961</v>
      </c>
      <c r="V483" s="206" t="s">
        <v>2927</v>
      </c>
      <c r="W483" s="204" t="s">
        <v>4502</v>
      </c>
      <c r="X483" s="204" t="s">
        <v>4503</v>
      </c>
      <c r="Y483" s="0" t="s">
        <v>2123</v>
      </c>
      <c r="Z483" s="0">
        <f>INDEX('Controller Log'!$A$2:$A$1480,MATCH($A483,'Controller Log'!$B$2:$B$1480,0))</f>
        <v/>
      </c>
      <c r="AA483" s="0" t="n"/>
      <c r="AB483" s="204" t="n"/>
      <c r="AC483" s="204" t="n"/>
      <c r="AD483" s="204" t="n"/>
      <c r="AE483" s="204" t="s">
        <v>4384</v>
      </c>
      <c r="AF483" s="204" t="s">
        <v>1444</v>
      </c>
      <c r="AG483" s="204" t="s">
        <v>1556</v>
      </c>
      <c r="AH483" s="204" t="n"/>
      <c r="AI483" s="204" t="n"/>
      <c r="AJ483" s="204" t="n"/>
      <c r="AK483" s="204" t="n"/>
      <c r="AL483" s="204" t="n"/>
      <c r="AM483" s="204" t="n"/>
      <c r="AN483" s="204" t="n"/>
      <c r="AO483" s="204" t="n"/>
      <c r="AP483" s="204" t="n"/>
      <c r="AQ483" s="204" t="n"/>
      <c r="AR483" s="204" t="n"/>
      <c r="AS483" s="204" t="n"/>
      <c r="AT483" s="204" t="n"/>
      <c r="AU483" s="204" t="n"/>
      <c r="AV483" s="204" t="n"/>
      <c r="AW483" s="204" t="n"/>
      <c r="AX483" s="204" t="n"/>
      <c r="AY483" s="204" t="n"/>
      <c r="AZ483" s="204" t="n"/>
      <c r="BA483" s="204" t="n"/>
    </row>
    <row r="484">
      <c r="A484" s="4" t="n">
        <v>4480</v>
      </c>
      <c r="B484" s="204" t="s">
        <v>2887</v>
      </c>
      <c r="F484" s="0" t="s">
        <v>4430</v>
      </c>
      <c r="H484" s="99" t="s">
        <v>4504</v>
      </c>
      <c r="I484" s="0">
        <f>IF(LEFT(RIGHT(H484,4),1)="8",(CONCATENATE("289F0", 168420+BITAND(HEX2DEC(H484), 65535)-32768)),)</f>
        <v/>
      </c>
      <c r="J484" s="79" t="n"/>
      <c r="K484" s="79" t="s">
        <v>4479</v>
      </c>
      <c r="L484" s="60" t="n">
        <v>44593</v>
      </c>
      <c r="M484" s="60" t="n"/>
      <c r="N484" s="0" t="s">
        <v>1443</v>
      </c>
      <c r="O484" s="0" t="s">
        <v>3445</v>
      </c>
      <c r="P484" s="0" t="s">
        <v>3224</v>
      </c>
      <c r="Q484" s="0" t="s">
        <v>3224</v>
      </c>
      <c r="R484" s="0" t="s">
        <v>2923</v>
      </c>
      <c r="S484" s="0" t="s">
        <v>3156</v>
      </c>
      <c r="T484" s="0" t="s">
        <v>3414</v>
      </c>
      <c r="U484" s="0" t="s">
        <v>3961</v>
      </c>
      <c r="V484" s="0" t="s">
        <v>2927</v>
      </c>
      <c r="W484" s="0" t="s">
        <v>4505</v>
      </c>
      <c r="X484" s="160" t="s">
        <v>4506</v>
      </c>
      <c r="Y484" s="0" t="s">
        <v>2112</v>
      </c>
      <c r="Z484" s="0">
        <f>INDEX('Controller Log'!$A$2:$A$1480,MATCH($A484,'Controller Log'!$B$2:$B$1480,0))</f>
        <v/>
      </c>
      <c r="AA484" s="0" t="n"/>
      <c r="AE484" s="0" t="s">
        <v>4384</v>
      </c>
      <c r="AF484" s="0" t="s">
        <v>1444</v>
      </c>
      <c r="AG484" s="0" t="s">
        <v>1556</v>
      </c>
    </row>
    <row r="485">
      <c r="A485" s="4" t="n">
        <v>4481</v>
      </c>
      <c r="B485" s="204" t="s">
        <v>2887</v>
      </c>
      <c r="F485" s="0" t="s">
        <v>4430</v>
      </c>
      <c r="H485" s="99" t="s">
        <v>4507</v>
      </c>
      <c r="I485" s="0">
        <f>IF(LEFT(RIGHT(H485,4),1)="8",(CONCATENATE("289F0", 168420+BITAND(HEX2DEC(H485), 65535)-32768)),)</f>
        <v/>
      </c>
      <c r="J485" s="79" t="n"/>
      <c r="K485" s="79" t="s">
        <v>4479</v>
      </c>
      <c r="L485" s="60" t="n">
        <v>44593</v>
      </c>
      <c r="M485" s="60" t="n"/>
      <c r="N485" s="0" t="s">
        <v>1443</v>
      </c>
      <c r="O485" s="0" t="s">
        <v>3445</v>
      </c>
      <c r="P485" s="0" t="s">
        <v>3224</v>
      </c>
      <c r="Q485" s="0" t="s">
        <v>3224</v>
      </c>
      <c r="R485" s="0" t="s">
        <v>2923</v>
      </c>
      <c r="S485" s="0" t="s">
        <v>3156</v>
      </c>
      <c r="T485" s="0" t="s">
        <v>3414</v>
      </c>
      <c r="U485" s="0" t="s">
        <v>3961</v>
      </c>
      <c r="V485" s="0" t="s">
        <v>2927</v>
      </c>
      <c r="W485" s="0" t="s">
        <v>4508</v>
      </c>
      <c r="X485" s="160" t="s">
        <v>4509</v>
      </c>
      <c r="Y485" s="0" t="s">
        <v>2058</v>
      </c>
      <c r="Z485" s="0">
        <f>INDEX('Controller Log'!$A$2:$A$1480,MATCH($A485,'Controller Log'!$B$2:$B$1480,0))</f>
        <v/>
      </c>
      <c r="AA485" s="0" t="n"/>
      <c r="AE485" s="0" t="s">
        <v>4384</v>
      </c>
      <c r="AF485" s="0" t="s">
        <v>1444</v>
      </c>
      <c r="AG485" s="0" t="s">
        <v>1556</v>
      </c>
    </row>
    <row customHeight="1" ht="15.75" r="486">
      <c r="A486" s="4" t="n">
        <v>4482</v>
      </c>
      <c r="B486" s="204" t="s">
        <v>2887</v>
      </c>
      <c r="D486" s="0" t="n"/>
      <c r="E486" s="0" t="n"/>
      <c r="F486" s="0" t="s">
        <v>4430</v>
      </c>
      <c r="G486" s="0" t="s">
        <v>3180</v>
      </c>
      <c r="H486" s="99" t="s">
        <v>4510</v>
      </c>
      <c r="I486" s="0">
        <f>IF(LEFT(RIGHT(H486,4),1)="8",(CONCATENATE("289F0", 168420+BITAND(HEX2DEC(H486), 65535)-32768)),)</f>
        <v/>
      </c>
      <c r="J486" s="79" t="n"/>
      <c r="K486" s="79" t="s">
        <v>4440</v>
      </c>
      <c r="L486" s="60" t="n">
        <v>44594</v>
      </c>
      <c r="M486" s="60" t="n"/>
      <c r="N486" s="0" t="s">
        <v>1443</v>
      </c>
      <c r="O486" s="0" t="s">
        <v>3445</v>
      </c>
      <c r="P486" s="0" t="s">
        <v>3224</v>
      </c>
      <c r="Q486" s="0" t="s">
        <v>3224</v>
      </c>
      <c r="R486" s="0" t="s">
        <v>2923</v>
      </c>
      <c r="S486" s="0" t="s">
        <v>3156</v>
      </c>
      <c r="T486" s="0" t="s">
        <v>3414</v>
      </c>
      <c r="U486" s="0" t="s">
        <v>3961</v>
      </c>
      <c r="V486" s="0" t="s">
        <v>2927</v>
      </c>
      <c r="W486" s="0" t="s">
        <v>4511</v>
      </c>
      <c r="X486" s="160" t="s">
        <v>4512</v>
      </c>
      <c r="Y486" s="0" t="s">
        <v>2059</v>
      </c>
      <c r="Z486" s="0">
        <f>INDEX('Controller Log'!$A$2:$A$1480,MATCH($A486,'Controller Log'!$B$2:$B$1480,0))</f>
        <v/>
      </c>
      <c r="AA486" s="0" t="n"/>
      <c r="AE486" s="0" t="s">
        <v>4384</v>
      </c>
      <c r="AF486" s="0" t="s">
        <v>1444</v>
      </c>
      <c r="AG486" s="0" t="s">
        <v>1556</v>
      </c>
      <c r="AK486" s="204">
        <f>IF(ISERROR(SEARCH("PMI",F486)),IF(ISERROR(SEARCH("TE",F486)),"Weird","TE"),"PMI")</f>
        <v/>
      </c>
    </row>
    <row customFormat="1" customHeight="1" ht="15.75" r="487" s="5">
      <c r="A487" s="3" t="n">
        <v>4483</v>
      </c>
      <c r="B487" s="0" t="s">
        <v>2886</v>
      </c>
      <c r="C487" s="0" t="n"/>
      <c r="D487" s="0" t="s">
        <v>4329</v>
      </c>
      <c r="E487" s="0" t="s">
        <v>4513</v>
      </c>
      <c r="F487" s="0" t="s">
        <v>4430</v>
      </c>
      <c r="G487" s="0" t="n"/>
      <c r="H487" s="0" t="n">
        <v>22318097</v>
      </c>
      <c r="I487" s="0">
        <f>IF(LEFT(RIGHT(H487,4),1)="8",(CONCATENATE("289F0", 168420+BITAND(HEX2DEC(H487), 65535)-32768)),)</f>
        <v/>
      </c>
      <c r="J487" s="79" t="n"/>
      <c r="K487" s="79" t="n"/>
      <c r="L487" s="0" t="n">
        <v>44594</v>
      </c>
      <c r="M487" s="0" t="n"/>
      <c r="N487" s="0" t="s">
        <v>1443</v>
      </c>
      <c r="O487" s="0" t="s">
        <v>3224</v>
      </c>
      <c r="P487" s="0" t="s">
        <v>3224</v>
      </c>
      <c r="Q487" s="0" t="n"/>
      <c r="R487" s="0" t="n"/>
      <c r="S487" s="0" t="s">
        <v>3156</v>
      </c>
      <c r="T487" s="0" t="n"/>
      <c r="U487" s="0" t="n"/>
      <c r="W487" s="0" t="s">
        <v>4514</v>
      </c>
      <c r="X487" s="0" t="s">
        <v>4515</v>
      </c>
      <c r="Y487" s="0" t="s">
        <v>2116</v>
      </c>
      <c r="Z487" s="0">
        <f>INDEX('Controller Log'!$A$2:$A$1480,MATCH($A487,'Controller Log'!$B$2:$B$1480,0))</f>
        <v/>
      </c>
      <c r="AA487" s="0" t="n"/>
      <c r="AB487" s="0" t="n"/>
      <c r="AC487" s="0" t="n"/>
      <c r="AD487" s="0" t="n"/>
      <c r="AE487" s="0" t="n"/>
      <c r="AF487" s="0" t="n"/>
      <c r="AG487" s="0" t="n"/>
      <c r="AH487" s="0" t="n"/>
      <c r="AI487" s="0" t="n"/>
      <c r="AJ487" s="0" t="n"/>
      <c r="AK487" s="204">
        <f>IF(ISERROR(SEARCH("PMI",F487)),IF(ISERROR(SEARCH("TE",F487)),"Weird","TE"),"PMI")</f>
        <v/>
      </c>
      <c r="AL487" s="0" t="n"/>
      <c r="AM487" s="0" t="n"/>
      <c r="AN487" s="0" t="n"/>
      <c r="AO487" s="0" t="n"/>
      <c r="AP487" s="0" t="n"/>
      <c r="AQ487" s="0" t="n"/>
      <c r="AR487" s="0" t="n"/>
      <c r="AS487" s="0" t="n"/>
      <c r="AT487" s="0" t="n"/>
      <c r="AU487" s="0" t="n"/>
      <c r="AV487" s="0" t="n"/>
      <c r="AW487" s="0" t="n"/>
      <c r="AX487" s="0" t="n"/>
      <c r="AY487" s="0" t="n"/>
      <c r="AZ487" s="0" t="n"/>
      <c r="BA487" s="0" t="n"/>
    </row>
    <row r="488">
      <c r="A488" s="4" t="n">
        <v>4484</v>
      </c>
      <c r="B488" s="204" t="s">
        <v>2887</v>
      </c>
      <c r="F488" s="0" t="s">
        <v>4430</v>
      </c>
      <c r="H488" s="99" t="s">
        <v>4516</v>
      </c>
      <c r="I488" s="0">
        <f>IF(LEFT(RIGHT(H488,4),1)="8",(CONCATENATE("289F0", 168420+BITAND(HEX2DEC(H488), 65535)-32768)),)</f>
        <v/>
      </c>
      <c r="J488" s="79" t="n"/>
      <c r="K488" s="79" t="s">
        <v>4479</v>
      </c>
      <c r="L488" s="60" t="n">
        <v>44594</v>
      </c>
      <c r="M488" s="60" t="n"/>
      <c r="N488" s="0" t="s">
        <v>1443</v>
      </c>
      <c r="O488" s="0" t="s">
        <v>3445</v>
      </c>
      <c r="P488" s="0" t="s">
        <v>3224</v>
      </c>
      <c r="Q488" s="0" t="s">
        <v>3224</v>
      </c>
      <c r="R488" s="0" t="s">
        <v>2923</v>
      </c>
      <c r="S488" s="0" t="s">
        <v>3156</v>
      </c>
      <c r="T488" s="0" t="s">
        <v>3414</v>
      </c>
      <c r="U488" s="0" t="s">
        <v>3961</v>
      </c>
      <c r="V488" s="0" t="s">
        <v>2927</v>
      </c>
      <c r="W488" s="0" t="s">
        <v>4517</v>
      </c>
      <c r="X488" s="160" t="s">
        <v>4518</v>
      </c>
      <c r="Y488" s="0" t="s">
        <v>2055</v>
      </c>
      <c r="Z488" s="0">
        <f>INDEX('Controller Log'!$A$2:$A$1480,MATCH($A488,'Controller Log'!$B$2:$B$1480,0))</f>
        <v/>
      </c>
      <c r="AA488" s="0" t="n"/>
      <c r="AE488" s="0" t="s">
        <v>4384</v>
      </c>
      <c r="AF488" s="0" t="s">
        <v>1444</v>
      </c>
      <c r="AG488" s="0" t="s">
        <v>1556</v>
      </c>
      <c r="AK488" s="204">
        <f>IF(ISERROR(SEARCH("PMI",F488)),IF(ISERROR(SEARCH("TE",F488)),"Weird","TE"),"PMI")</f>
        <v/>
      </c>
    </row>
    <row r="489">
      <c r="A489" s="4" t="n">
        <v>4485</v>
      </c>
      <c r="B489" s="204" t="s">
        <v>2887</v>
      </c>
      <c r="D489" s="0" t="n"/>
      <c r="E489" s="0" t="n"/>
      <c r="F489" s="0" t="s">
        <v>4430</v>
      </c>
      <c r="H489" s="99" t="s">
        <v>4519</v>
      </c>
      <c r="I489" s="0">
        <f>IF(LEFT(RIGHT(H489,4),1)="8",(CONCATENATE("289F0", 168420+BITAND(HEX2DEC(H489), 65535)-32768)),)</f>
        <v/>
      </c>
      <c r="J489" s="79" t="n"/>
      <c r="K489" s="79" t="s">
        <v>4479</v>
      </c>
      <c r="L489" s="60" t="n">
        <v>44594</v>
      </c>
      <c r="M489" s="60" t="n"/>
      <c r="N489" s="0" t="s">
        <v>1443</v>
      </c>
      <c r="O489" s="0" t="s">
        <v>3445</v>
      </c>
      <c r="P489" s="0" t="s">
        <v>3224</v>
      </c>
      <c r="Q489" s="0" t="s">
        <v>3224</v>
      </c>
      <c r="R489" s="0" t="s">
        <v>2923</v>
      </c>
      <c r="S489" s="0" t="s">
        <v>3156</v>
      </c>
      <c r="T489" s="0" t="s">
        <v>3414</v>
      </c>
      <c r="U489" s="0" t="s">
        <v>3961</v>
      </c>
      <c r="V489" s="0" t="s">
        <v>2927</v>
      </c>
      <c r="W489" s="0" t="s">
        <v>4520</v>
      </c>
      <c r="X489" s="160" t="s">
        <v>4521</v>
      </c>
      <c r="Y489" s="0" t="s">
        <v>2056</v>
      </c>
      <c r="Z489" s="0">
        <f>INDEX('Controller Log'!$A$2:$A$1480,MATCH($A489,'Controller Log'!$B$2:$B$1480,0))</f>
        <v/>
      </c>
      <c r="AA489" s="0" t="n"/>
      <c r="AE489" s="0" t="s">
        <v>4384</v>
      </c>
      <c r="AF489" s="0" t="s">
        <v>1444</v>
      </c>
      <c r="AG489" s="0" t="s">
        <v>1556</v>
      </c>
      <c r="AK489" s="204">
        <f>IF(ISERROR(SEARCH("PMI",F489)),IF(ISERROR(SEARCH("TE",F489)),"Weird","TE"),"PMI")</f>
        <v/>
      </c>
    </row>
    <row r="490">
      <c r="A490" s="4" t="n">
        <v>4486</v>
      </c>
      <c r="B490" s="204" t="s">
        <v>2887</v>
      </c>
      <c r="F490" s="0" t="s">
        <v>4430</v>
      </c>
      <c r="H490" s="99" t="n">
        <v>22318090</v>
      </c>
      <c r="I490" s="0">
        <f>IF(LEFT(RIGHT(H490,4),1)="8",(CONCATENATE("289F0", 168420+BITAND(HEX2DEC(H490), 65535)-32768)),)</f>
        <v/>
      </c>
      <c r="J490" s="79" t="n"/>
      <c r="K490" s="79" t="s">
        <v>4479</v>
      </c>
      <c r="L490" s="60" t="n">
        <v>44594</v>
      </c>
      <c r="M490" s="60" t="n"/>
      <c r="N490" s="0" t="s">
        <v>1443</v>
      </c>
      <c r="O490" s="0" t="s">
        <v>3445</v>
      </c>
      <c r="P490" s="0" t="s">
        <v>3224</v>
      </c>
      <c r="Q490" s="0" t="s">
        <v>3224</v>
      </c>
      <c r="R490" s="0" t="s">
        <v>2923</v>
      </c>
      <c r="S490" s="0" t="s">
        <v>3156</v>
      </c>
      <c r="T490" s="0" t="s">
        <v>3414</v>
      </c>
      <c r="U490" s="0" t="s">
        <v>3961</v>
      </c>
      <c r="V490" s="0" t="s">
        <v>2927</v>
      </c>
      <c r="W490" s="0" t="s">
        <v>4522</v>
      </c>
      <c r="X490" s="160" t="s">
        <v>4523</v>
      </c>
      <c r="Y490" s="0" t="s">
        <v>2010</v>
      </c>
      <c r="Z490" s="0">
        <f>INDEX('Controller Log'!$A$2:$A$1480,MATCH($A490,'Controller Log'!$B$2:$B$1480,0))</f>
        <v/>
      </c>
      <c r="AA490" s="0" t="n"/>
      <c r="AE490" s="0" t="s">
        <v>4384</v>
      </c>
      <c r="AF490" s="0" t="s">
        <v>1444</v>
      </c>
      <c r="AG490" s="0" t="s">
        <v>1556</v>
      </c>
      <c r="AK490" s="204">
        <f>IF(ISERROR(SEARCH("PMI",F490)),IF(ISERROR(SEARCH("TE",F490)),"Weird","TE"),"PMI")</f>
        <v/>
      </c>
    </row>
    <row r="491">
      <c r="A491" s="4" t="n">
        <v>4487</v>
      </c>
      <c r="B491" s="204" t="s">
        <v>2887</v>
      </c>
      <c r="F491" s="0" t="s">
        <v>4430</v>
      </c>
      <c r="H491" s="99" t="n">
        <v>22318091</v>
      </c>
      <c r="I491" s="0">
        <f>IF(LEFT(RIGHT(H491,4),1)="8",(CONCATENATE("289F0", 168420+BITAND(HEX2DEC(H491), 65535)-32768)),)</f>
        <v/>
      </c>
      <c r="J491" s="79" t="n"/>
      <c r="K491" s="79" t="s">
        <v>4479</v>
      </c>
      <c r="L491" s="60" t="n">
        <v>44595</v>
      </c>
      <c r="M491" s="60" t="n"/>
      <c r="N491" s="0" t="s">
        <v>1443</v>
      </c>
      <c r="O491" s="0" t="s">
        <v>3445</v>
      </c>
      <c r="P491" s="0" t="s">
        <v>3224</v>
      </c>
      <c r="Q491" s="0" t="s">
        <v>3224</v>
      </c>
      <c r="R491" s="0" t="s">
        <v>2923</v>
      </c>
      <c r="S491" s="0" t="s">
        <v>3156</v>
      </c>
      <c r="T491" s="0" t="s">
        <v>3414</v>
      </c>
      <c r="U491" s="0" t="s">
        <v>3961</v>
      </c>
      <c r="V491" s="0" t="s">
        <v>2927</v>
      </c>
      <c r="W491" s="0" t="s">
        <v>4524</v>
      </c>
      <c r="X491" s="160" t="s">
        <v>4525</v>
      </c>
      <c r="Y491" s="0" t="s">
        <v>2061</v>
      </c>
      <c r="Z491" s="0">
        <f>INDEX('Controller Log'!$A$2:$A$1480,MATCH($A491,'Controller Log'!$B$2:$B$1480,0))</f>
        <v/>
      </c>
      <c r="AA491" s="0" t="n"/>
      <c r="AE491" s="0" t="s">
        <v>4384</v>
      </c>
      <c r="AF491" s="0" t="s">
        <v>1444</v>
      </c>
      <c r="AG491" s="0" t="s">
        <v>1556</v>
      </c>
      <c r="AK491" s="204">
        <f>IF(ISERROR(SEARCH("PMI",F491)),IF(ISERROR(SEARCH("TE",F491)),"Weird","TE"),"PMI")</f>
        <v/>
      </c>
    </row>
    <row r="492">
      <c r="A492" s="4" t="n">
        <v>4488</v>
      </c>
      <c r="B492" s="204" t="s">
        <v>2887</v>
      </c>
      <c r="D492" s="0" t="s">
        <v>4526</v>
      </c>
      <c r="E492" s="0" t="n"/>
      <c r="F492" s="0" t="s">
        <v>4430</v>
      </c>
      <c r="G492" s="0" t="s">
        <v>3180</v>
      </c>
      <c r="H492" s="79" t="s">
        <v>4527</v>
      </c>
      <c r="I492" s="0">
        <f>IF(LEFT(RIGHT(H492,4),1)="8",(CONCATENATE("289F0", 168420+BITAND(HEX2DEC(H492), 65535)-32768)),)</f>
        <v/>
      </c>
      <c r="J492" s="79" t="n"/>
      <c r="K492" s="79" t="s">
        <v>4528</v>
      </c>
      <c r="L492" s="60" t="n">
        <v>44595</v>
      </c>
      <c r="M492" s="60" t="n"/>
      <c r="N492" s="0" t="s">
        <v>1443</v>
      </c>
      <c r="O492" s="0" t="s">
        <v>3445</v>
      </c>
      <c r="P492" s="0" t="s">
        <v>3224</v>
      </c>
      <c r="Q492" s="0" t="s">
        <v>3224</v>
      </c>
      <c r="S492" s="0" t="s">
        <v>3156</v>
      </c>
      <c r="T492" s="0" t="s">
        <v>3414</v>
      </c>
      <c r="U492" s="0" t="s">
        <v>3415</v>
      </c>
      <c r="W492" s="0" t="s">
        <v>4529</v>
      </c>
      <c r="X492" s="160" t="s">
        <v>4530</v>
      </c>
      <c r="Y492" s="0" t="s">
        <v>2060</v>
      </c>
      <c r="Z492" s="0">
        <f>INDEX('Controller Log'!$A$2:$A$1480,MATCH($A492,'Controller Log'!$B$2:$B$1480,0))</f>
        <v/>
      </c>
      <c r="AA492" s="0" t="n"/>
      <c r="AK492" s="204">
        <f>IF(ISERROR(SEARCH("PMI",F492)),IF(ISERROR(SEARCH("TE",F492)),"Weird","TE"),"PMI")</f>
        <v/>
      </c>
    </row>
    <row customFormat="1" r="493" s="5">
      <c r="A493" s="4" t="n">
        <v>4489</v>
      </c>
      <c r="B493" s="204" t="s">
        <v>2887</v>
      </c>
      <c r="C493" s="204" t="n"/>
      <c r="D493" s="204" t="s">
        <v>4436</v>
      </c>
      <c r="E493" s="204" t="n"/>
      <c r="F493" s="204" t="s">
        <v>4330</v>
      </c>
      <c r="G493" s="204" t="s">
        <v>3180</v>
      </c>
      <c r="H493" s="204" t="s">
        <v>4531</v>
      </c>
      <c r="I493" s="0">
        <f>IF(LEFT(RIGHT(H493,4),1)="8",(CONCATENATE("289F0", 168420+BITAND(HEX2DEC(H493), 65535)-32768)),)</f>
        <v/>
      </c>
      <c r="J493" s="234" t="n"/>
      <c r="K493" s="234" t="s">
        <v>4332</v>
      </c>
      <c r="L493" s="204" t="n">
        <v>44595</v>
      </c>
      <c r="M493" s="204" t="n"/>
      <c r="N493" s="204" t="s">
        <v>1443</v>
      </c>
      <c r="O493" s="204" t="s">
        <v>3224</v>
      </c>
      <c r="P493" s="204" t="s">
        <v>3224</v>
      </c>
      <c r="Q493" s="204" t="s">
        <v>3224</v>
      </c>
      <c r="R493" s="204" t="s">
        <v>2923</v>
      </c>
      <c r="S493" s="204" t="s">
        <v>3156</v>
      </c>
      <c r="T493" s="204" t="s">
        <v>3320</v>
      </c>
      <c r="U493" s="204" t="s">
        <v>4333</v>
      </c>
      <c r="V493" s="206" t="s">
        <v>2927</v>
      </c>
      <c r="W493" s="204" t="s">
        <v>4532</v>
      </c>
      <c r="X493" s="204" t="s">
        <v>4533</v>
      </c>
      <c r="Y493" s="0" t="s">
        <v>2046</v>
      </c>
      <c r="Z493" s="0">
        <f>INDEX('Controller Log'!$A$2:$A$1480,MATCH($A493,'Controller Log'!$B$2:$B$1480,0))</f>
        <v/>
      </c>
      <c r="AA493" s="0" t="n"/>
      <c r="AB493" s="204" t="n"/>
      <c r="AC493" s="204" t="n"/>
      <c r="AD493" s="204" t="n"/>
      <c r="AE493" s="204" t="n"/>
      <c r="AF493" s="204" t="s">
        <v>1444</v>
      </c>
      <c r="AG493" s="204" t="s">
        <v>1556</v>
      </c>
      <c r="AH493" s="204" t="n"/>
      <c r="AI493" s="204" t="n"/>
      <c r="AJ493" s="204" t="n"/>
      <c r="AK493" s="204">
        <f>IF(ISERROR(SEARCH("PMI",F493)),IF(ISERROR(SEARCH("TE",F493)),"Weird","TE"),"PMI")</f>
        <v/>
      </c>
      <c r="AL493" s="204" t="n"/>
      <c r="AM493" s="0" t="n"/>
      <c r="AN493" s="204" t="n"/>
      <c r="AO493" s="204" t="n"/>
      <c r="AP493" s="204" t="n"/>
      <c r="AQ493" s="204" t="n"/>
      <c r="AR493" s="204" t="n"/>
      <c r="AS493" s="204" t="n"/>
      <c r="AT493" s="204" t="n"/>
      <c r="AU493" s="204" t="n"/>
      <c r="AV493" s="204" t="n"/>
      <c r="AW493" s="204" t="n"/>
      <c r="AX493" s="204" t="n"/>
      <c r="AY493" s="204" t="n"/>
      <c r="AZ493" s="204" t="n"/>
      <c r="BA493" s="204" t="n"/>
    </row>
    <row customFormat="1" r="494" s="5">
      <c r="A494" s="4" t="n">
        <v>4490</v>
      </c>
      <c r="B494" s="204" t="s">
        <v>2887</v>
      </c>
      <c r="C494" s="204" t="n"/>
      <c r="D494" s="204" t="s">
        <v>4329</v>
      </c>
      <c r="E494" s="204" t="n"/>
      <c r="F494" s="204" t="s">
        <v>4430</v>
      </c>
      <c r="G494" s="204" t="s">
        <v>3180</v>
      </c>
      <c r="H494" s="204" t="n">
        <v>22318098</v>
      </c>
      <c r="I494" s="0">
        <f>IF(LEFT(RIGHT(H494,4),1)="8",(CONCATENATE("289F0", 168420+BITAND(HEX2DEC(H494), 65535)-32768)),)</f>
        <v/>
      </c>
      <c r="J494" s="234" t="n"/>
      <c r="K494" s="234" t="s">
        <v>4440</v>
      </c>
      <c r="L494" s="204" t="n">
        <v>44595</v>
      </c>
      <c r="M494" s="204" t="n"/>
      <c r="N494" s="204" t="s">
        <v>1443</v>
      </c>
      <c r="O494" s="204" t="s">
        <v>3224</v>
      </c>
      <c r="P494" s="204" t="s">
        <v>3224</v>
      </c>
      <c r="Q494" s="204" t="s">
        <v>3224</v>
      </c>
      <c r="R494" s="204" t="s">
        <v>2923</v>
      </c>
      <c r="S494" s="204" t="s">
        <v>3156</v>
      </c>
      <c r="T494" s="204" t="s">
        <v>3414</v>
      </c>
      <c r="U494" s="204" t="s">
        <v>3961</v>
      </c>
      <c r="V494" s="206" t="s">
        <v>2927</v>
      </c>
      <c r="W494" s="204" t="s">
        <v>4534</v>
      </c>
      <c r="X494" s="204" t="s">
        <v>4535</v>
      </c>
      <c r="Y494" s="0" t="s">
        <v>2071</v>
      </c>
      <c r="Z494" s="0">
        <f>INDEX('Controller Log'!$A$2:$A$1480,MATCH($A494,'Controller Log'!$B$2:$B$1480,0))</f>
        <v/>
      </c>
      <c r="AA494" s="0" t="n"/>
      <c r="AB494" s="204" t="n"/>
      <c r="AC494" s="204" t="n"/>
      <c r="AD494" s="204" t="n"/>
      <c r="AE494" s="204" t="s">
        <v>4384</v>
      </c>
      <c r="AF494" s="204" t="s">
        <v>1444</v>
      </c>
      <c r="AG494" s="204" t="s">
        <v>1556</v>
      </c>
      <c r="AH494" s="204" t="n"/>
      <c r="AI494" s="204" t="n"/>
      <c r="AJ494" s="204" t="n"/>
      <c r="AK494" s="204">
        <f>IF(ISERROR(SEARCH("PMI",F494)),IF(ISERROR(SEARCH("TE",F494)),"Weird","TE"),"PMI")</f>
        <v/>
      </c>
      <c r="AL494" s="204" t="n"/>
      <c r="AM494" s="204" t="n"/>
      <c r="AN494" s="204" t="n"/>
      <c r="AO494" s="204" t="n"/>
      <c r="AP494" s="204" t="n"/>
      <c r="AQ494" s="204" t="n"/>
      <c r="AR494" s="204" t="n"/>
      <c r="AS494" s="204" t="n"/>
      <c r="AT494" s="204" t="n"/>
      <c r="AU494" s="204" t="n"/>
      <c r="AV494" s="204" t="n"/>
      <c r="AW494" s="204" t="n"/>
      <c r="AX494" s="204" t="n"/>
      <c r="AY494" s="204" t="n"/>
      <c r="AZ494" s="204" t="n"/>
      <c r="BA494" s="204" t="n"/>
    </row>
    <row customFormat="1" r="495" s="5">
      <c r="A495" s="4" t="n">
        <v>4491</v>
      </c>
      <c r="B495" s="204" t="s">
        <v>2887</v>
      </c>
      <c r="C495" s="204" t="n"/>
      <c r="D495" s="204" t="s">
        <v>4329</v>
      </c>
      <c r="E495" s="204" t="n"/>
      <c r="F495" s="204" t="s">
        <v>4430</v>
      </c>
      <c r="G495" s="204" t="s">
        <v>3180</v>
      </c>
      <c r="H495" s="204" t="n">
        <v>22318099</v>
      </c>
      <c r="I495" s="0">
        <f>IF(LEFT(RIGHT(H495,4),1)="8",(CONCATENATE("289F0", 168420+BITAND(HEX2DEC(H495), 65535)-32768)),)</f>
        <v/>
      </c>
      <c r="J495" s="234" t="n"/>
      <c r="K495" s="234" t="s">
        <v>4440</v>
      </c>
      <c r="L495" s="204" t="n">
        <v>44595</v>
      </c>
      <c r="M495" s="204" t="n"/>
      <c r="N495" s="204" t="s">
        <v>1443</v>
      </c>
      <c r="O495" s="204" t="s">
        <v>3224</v>
      </c>
      <c r="P495" s="204" t="s">
        <v>3224</v>
      </c>
      <c r="Q495" s="204" t="s">
        <v>3224</v>
      </c>
      <c r="R495" s="204" t="s">
        <v>2923</v>
      </c>
      <c r="S495" s="204" t="s">
        <v>3156</v>
      </c>
      <c r="T495" s="204" t="s">
        <v>3414</v>
      </c>
      <c r="U495" s="204" t="s">
        <v>3961</v>
      </c>
      <c r="V495" s="206" t="s">
        <v>2927</v>
      </c>
      <c r="W495" s="204" t="s">
        <v>4536</v>
      </c>
      <c r="X495" s="204" t="s">
        <v>4537</v>
      </c>
      <c r="Y495" s="0" t="s">
        <v>2001</v>
      </c>
      <c r="Z495" s="0">
        <f>INDEX('Controller Log'!$A$2:$A$1480,MATCH($A495,'Controller Log'!$B$2:$B$1480,0))</f>
        <v/>
      </c>
      <c r="AA495" s="0" t="n"/>
      <c r="AB495" s="204" t="n"/>
      <c r="AC495" s="204" t="n"/>
      <c r="AD495" s="204" t="n"/>
      <c r="AE495" s="204" t="s">
        <v>4384</v>
      </c>
      <c r="AF495" s="204" t="s">
        <v>1444</v>
      </c>
      <c r="AG495" s="204" t="s">
        <v>1556</v>
      </c>
      <c r="AH495" s="204" t="n"/>
      <c r="AI495" s="204" t="n"/>
      <c r="AJ495" s="204" t="n"/>
      <c r="AK495" s="204">
        <f>IF(ISERROR(SEARCH("PMI",F495)),IF(ISERROR(SEARCH("TE",F495)),"Weird","TE"),"PMI")</f>
        <v/>
      </c>
      <c r="AL495" s="204" t="n"/>
      <c r="AM495" s="204" t="n"/>
      <c r="AN495" s="204" t="n"/>
      <c r="AO495" s="204" t="n"/>
      <c r="AP495" s="204" t="n"/>
      <c r="AQ495" s="204" t="n"/>
      <c r="AR495" s="204" t="n"/>
      <c r="AS495" s="204" t="n"/>
      <c r="AT495" s="204" t="n"/>
      <c r="AU495" s="204" t="n"/>
      <c r="AV495" s="204" t="n"/>
      <c r="AW495" s="204" t="n"/>
      <c r="AX495" s="204" t="n"/>
      <c r="AY495" s="204" t="n"/>
      <c r="AZ495" s="204" t="n"/>
      <c r="BA495" s="204" t="n"/>
    </row>
    <row r="496">
      <c r="A496" s="4" t="n">
        <v>4492</v>
      </c>
      <c r="B496" s="204" t="s">
        <v>2887</v>
      </c>
      <c r="F496" s="0" t="s">
        <v>4430</v>
      </c>
      <c r="H496" s="99" t="n">
        <v>22318092</v>
      </c>
      <c r="I496" s="0">
        <f>IF(LEFT(RIGHT(H496,4),1)="8",(CONCATENATE("289F0", 168420+BITAND(HEX2DEC(H496), 65535)-32768)),)</f>
        <v/>
      </c>
      <c r="J496" s="79" t="n"/>
      <c r="K496" s="79" t="s">
        <v>4479</v>
      </c>
      <c r="L496" s="60" t="n">
        <v>44596</v>
      </c>
      <c r="M496" s="60" t="n"/>
      <c r="N496" s="0" t="s">
        <v>1443</v>
      </c>
      <c r="O496" s="0" t="s">
        <v>3445</v>
      </c>
      <c r="P496" s="0" t="s">
        <v>3224</v>
      </c>
      <c r="Q496" s="0" t="s">
        <v>3224</v>
      </c>
      <c r="R496" s="0" t="s">
        <v>2923</v>
      </c>
      <c r="S496" s="0" t="s">
        <v>3156</v>
      </c>
      <c r="T496" s="0" t="s">
        <v>3414</v>
      </c>
      <c r="U496" s="0" t="s">
        <v>3961</v>
      </c>
      <c r="V496" s="0" t="s">
        <v>2927</v>
      </c>
      <c r="W496" s="0" t="s">
        <v>4538</v>
      </c>
      <c r="X496" s="160" t="s">
        <v>4539</v>
      </c>
      <c r="Y496" s="0" t="s">
        <v>2057</v>
      </c>
      <c r="Z496" s="0">
        <f>INDEX('Controller Log'!$A$2:$A$1480,MATCH($A496,'Controller Log'!$B$2:$B$1480,0))</f>
        <v/>
      </c>
      <c r="AA496" s="0" t="n"/>
      <c r="AE496" s="0" t="s">
        <v>4384</v>
      </c>
      <c r="AF496" s="0" t="s">
        <v>1444</v>
      </c>
      <c r="AG496" s="0" t="s">
        <v>1556</v>
      </c>
      <c r="AK496" s="204">
        <f>IF(ISERROR(SEARCH("PMI",F496)),IF(ISERROR(SEARCH("TE",F496)),"Weird","TE"),"PMI")</f>
        <v/>
      </c>
      <c r="AL496" s="204" t="n"/>
      <c r="AM496" s="204" t="n"/>
    </row>
    <row r="497">
      <c r="A497" s="4" t="n">
        <v>4493</v>
      </c>
      <c r="B497" s="204" t="s">
        <v>2887</v>
      </c>
      <c r="E497" s="0" t="n"/>
      <c r="F497" s="0" t="s">
        <v>4430</v>
      </c>
      <c r="G497" s="0" t="s">
        <v>3180</v>
      </c>
      <c r="H497" s="99" t="s">
        <v>4540</v>
      </c>
      <c r="I497" s="0">
        <f>IF(LEFT(RIGHT(H497,4),1)="8",(CONCATENATE("289F0", 168420+BITAND(HEX2DEC(H497), 65535)-32768)),)</f>
        <v/>
      </c>
      <c r="J497" s="79" t="n"/>
      <c r="K497" s="79" t="s">
        <v>4440</v>
      </c>
      <c r="L497" s="60" t="n">
        <v>44596</v>
      </c>
      <c r="M497" s="60" t="n"/>
      <c r="N497" s="0" t="s">
        <v>1443</v>
      </c>
      <c r="O497" s="0" t="s">
        <v>3445</v>
      </c>
      <c r="P497" s="0" t="s">
        <v>3224</v>
      </c>
      <c r="Q497" s="0" t="s">
        <v>3224</v>
      </c>
      <c r="R497" s="0" t="s">
        <v>2923</v>
      </c>
      <c r="S497" s="0" t="s">
        <v>3156</v>
      </c>
      <c r="T497" s="0" t="s">
        <v>3414</v>
      </c>
      <c r="U497" s="0" t="s">
        <v>3961</v>
      </c>
      <c r="V497" s="0" t="s">
        <v>2927</v>
      </c>
      <c r="W497" s="0" t="s">
        <v>4541</v>
      </c>
      <c r="X497" s="160" t="s">
        <v>4542</v>
      </c>
      <c r="Y497" s="0" t="s">
        <v>2079</v>
      </c>
      <c r="Z497" s="0">
        <f>INDEX('Controller Log'!$A$2:$A$1480,MATCH($A497,'Controller Log'!$B$2:$B$1480,0))</f>
        <v/>
      </c>
      <c r="AA497" s="0" t="n"/>
      <c r="AE497" s="0" t="s">
        <v>4384</v>
      </c>
      <c r="AF497" s="0" t="s">
        <v>1444</v>
      </c>
      <c r="AG497" s="0" t="s">
        <v>1556</v>
      </c>
      <c r="AK497" s="204">
        <f>IF(ISERROR(SEARCH("PMI",F497)),IF(ISERROR(SEARCH("TE",F497)),"Weird","TE"),"PMI")</f>
        <v/>
      </c>
      <c r="AL497" s="204" t="n"/>
      <c r="AM497" s="204" t="n"/>
    </row>
    <row r="498">
      <c r="A498" s="4" t="n">
        <v>4494</v>
      </c>
      <c r="B498" s="204" t="s">
        <v>2887</v>
      </c>
      <c r="F498" s="0" t="s">
        <v>4430</v>
      </c>
      <c r="G498" s="0" t="s">
        <v>3180</v>
      </c>
      <c r="H498" s="99" t="s">
        <v>4543</v>
      </c>
      <c r="I498" s="0">
        <f>IF(LEFT(RIGHT(H498,4),1)="8",(CONCATENATE("289F0", 168420+BITAND(HEX2DEC(H498), 65535)-32768)),)</f>
        <v/>
      </c>
      <c r="J498" s="79" t="n"/>
      <c r="K498" s="79" t="s">
        <v>4440</v>
      </c>
      <c r="L498" s="60" t="n">
        <v>44596</v>
      </c>
      <c r="M498" s="60" t="n"/>
      <c r="N498" s="0" t="s">
        <v>1443</v>
      </c>
      <c r="O498" s="0" t="s">
        <v>3445</v>
      </c>
      <c r="P498" s="96" t="s">
        <v>3224</v>
      </c>
      <c r="Q498" s="0" t="s">
        <v>3224</v>
      </c>
      <c r="R498" s="0" t="s">
        <v>2923</v>
      </c>
      <c r="S498" s="0" t="s">
        <v>3156</v>
      </c>
      <c r="T498" s="0" t="s">
        <v>3414</v>
      </c>
      <c r="U498" s="0" t="s">
        <v>3961</v>
      </c>
      <c r="V498" s="0" t="s">
        <v>2927</v>
      </c>
      <c r="W498" s="0" t="s">
        <v>4544</v>
      </c>
      <c r="X498" s="160" t="s">
        <v>4545</v>
      </c>
      <c r="Y498" s="0" t="s">
        <v>2082</v>
      </c>
      <c r="Z498" s="0">
        <f>INDEX('Controller Log'!$A$2:$A$1480,MATCH($A498,'Controller Log'!$B$2:$B$1480,0))</f>
        <v/>
      </c>
      <c r="AA498" s="0" t="n"/>
      <c r="AE498" s="0" t="s">
        <v>4384</v>
      </c>
      <c r="AF498" s="0" t="s">
        <v>1444</v>
      </c>
      <c r="AG498" s="0" t="s">
        <v>1556</v>
      </c>
      <c r="AK498" s="204">
        <f>IF(ISERROR(SEARCH("PMI",F498)),IF(ISERROR(SEARCH("TE",F498)),"Weird","TE"),"PMI")</f>
        <v/>
      </c>
      <c r="AL498" s="204" t="n"/>
      <c r="AM498" s="204" t="n"/>
    </row>
    <row customFormat="1" customHeight="1" ht="15.75" r="499" s="5">
      <c r="A499" s="4" t="n">
        <v>4495</v>
      </c>
      <c r="B499" s="0" t="s">
        <v>2887</v>
      </c>
      <c r="C499" s="0" t="n"/>
      <c r="D499" s="0" t="s">
        <v>4329</v>
      </c>
      <c r="E499" s="0" t="n"/>
      <c r="F499" s="0" t="s">
        <v>4430</v>
      </c>
      <c r="G499" s="0" t="s">
        <v>3180</v>
      </c>
      <c r="H499" s="0" t="s">
        <v>4546</v>
      </c>
      <c r="I499" s="0">
        <f>IF(LEFT(RIGHT(H499,4),1)="8",(CONCATENATE("289F0", 168420+BITAND(HEX2DEC(H499), 65535)-32768)),)</f>
        <v/>
      </c>
      <c r="J499" s="79" t="n"/>
      <c r="K499" s="79" t="s">
        <v>4440</v>
      </c>
      <c r="L499" s="0" t="n">
        <v>44596</v>
      </c>
      <c r="M499" s="0" t="n"/>
      <c r="N499" s="0" t="s">
        <v>1443</v>
      </c>
      <c r="O499" s="0" t="s">
        <v>3224</v>
      </c>
      <c r="P499" s="0" t="s">
        <v>3224</v>
      </c>
      <c r="Q499" s="0" t="s">
        <v>3224</v>
      </c>
      <c r="R499" s="0" t="s">
        <v>2923</v>
      </c>
      <c r="S499" s="0" t="s">
        <v>3156</v>
      </c>
      <c r="T499" s="0" t="s">
        <v>3414</v>
      </c>
      <c r="U499" s="0" t="s">
        <v>3961</v>
      </c>
      <c r="V499" s="5" t="s">
        <v>2927</v>
      </c>
      <c r="W499" s="0" t="s">
        <v>4547</v>
      </c>
      <c r="X499" s="0" t="s">
        <v>4548</v>
      </c>
      <c r="Y499" s="0" t="s">
        <v>2119</v>
      </c>
      <c r="Z499" s="0">
        <f>INDEX('Controller Log'!$A$2:$A$1480,MATCH($A499,'Controller Log'!$B$2:$B$1480,0))</f>
        <v/>
      </c>
      <c r="AA499" s="0" t="n"/>
      <c r="AB499" s="0" t="n"/>
      <c r="AC499" s="0" t="n"/>
      <c r="AD499" s="0" t="n"/>
      <c r="AE499" s="0" t="s">
        <v>4384</v>
      </c>
      <c r="AF499" s="0" t="s">
        <v>1444</v>
      </c>
      <c r="AG499" s="0" t="s">
        <v>1556</v>
      </c>
      <c r="AH499" s="0" t="n"/>
      <c r="AI499" s="0" t="n"/>
      <c r="AJ499" s="0" t="n"/>
      <c r="AK499" s="204">
        <f>IF(ISERROR(SEARCH("PMI",F499)),IF(ISERROR(SEARCH("TE",F499)),"Weird","TE"),"PMI")</f>
        <v/>
      </c>
      <c r="AL499" s="0" t="n"/>
      <c r="AM499" s="204" t="n"/>
      <c r="AN499" s="0" t="n"/>
      <c r="AO499" s="0" t="n"/>
      <c r="AP499" s="0" t="n"/>
      <c r="AQ499" s="0" t="n"/>
      <c r="AR499" s="0" t="n"/>
      <c r="AS499" s="0" t="n"/>
      <c r="AT499" s="0" t="n"/>
      <c r="AU499" s="0" t="n"/>
      <c r="AV499" s="0" t="n"/>
      <c r="AW499" s="0" t="n"/>
      <c r="AX499" s="0" t="n"/>
      <c r="AY499" s="0" t="n"/>
      <c r="AZ499" s="0" t="n"/>
      <c r="BA499" s="0" t="n"/>
    </row>
    <row r="500">
      <c r="A500" s="4" t="n">
        <v>4496</v>
      </c>
      <c r="B500" s="204" t="s">
        <v>2887</v>
      </c>
      <c r="F500" s="0" t="s">
        <v>4430</v>
      </c>
      <c r="H500" s="99" t="n">
        <v>22318093</v>
      </c>
      <c r="I500" s="0">
        <f>IF(LEFT(RIGHT(H500,4),1)="8",(CONCATENATE("289F0", 168420+BITAND(HEX2DEC(H500), 65535)-32768)),)</f>
        <v/>
      </c>
      <c r="J500" s="79" t="n"/>
      <c r="K500" s="79" t="s">
        <v>4479</v>
      </c>
      <c r="L500" s="60" t="n">
        <v>44596</v>
      </c>
      <c r="M500" s="60" t="n"/>
      <c r="N500" s="0" t="s">
        <v>1443</v>
      </c>
      <c r="O500" s="0" t="s">
        <v>3445</v>
      </c>
      <c r="P500" s="96" t="s">
        <v>3224</v>
      </c>
      <c r="Q500" s="0" t="s">
        <v>3224</v>
      </c>
      <c r="R500" s="0" t="s">
        <v>2923</v>
      </c>
      <c r="S500" s="0" t="s">
        <v>3156</v>
      </c>
      <c r="T500" s="0" t="s">
        <v>3414</v>
      </c>
      <c r="U500" s="0" t="s">
        <v>3961</v>
      </c>
      <c r="V500" s="0" t="s">
        <v>2927</v>
      </c>
      <c r="W500" s="0" t="s">
        <v>4549</v>
      </c>
      <c r="X500" s="160" t="s">
        <v>4550</v>
      </c>
      <c r="Y500" s="0" t="s">
        <v>2121</v>
      </c>
      <c r="Z500" s="0">
        <f>INDEX('Controller Log'!$A$2:$A$1480,MATCH($A500,'Controller Log'!$B$2:$B$1480,0))</f>
        <v/>
      </c>
      <c r="AA500" s="0" t="n"/>
      <c r="AE500" s="0" t="s">
        <v>4384</v>
      </c>
      <c r="AF500" s="0" t="s">
        <v>1444</v>
      </c>
      <c r="AG500" s="0" t="s">
        <v>1556</v>
      </c>
      <c r="AK500" s="204">
        <f>IF(ISERROR(SEARCH("PMI",F500)),IF(ISERROR(SEARCH("TE",F500)),"Weird","TE"),"PMI")</f>
        <v/>
      </c>
      <c r="AM500" s="204" t="n"/>
    </row>
    <row r="501">
      <c r="A501" s="4" t="n">
        <v>4497</v>
      </c>
      <c r="B501" s="204" t="s">
        <v>2887</v>
      </c>
      <c r="D501" s="0" t="s">
        <v>4551</v>
      </c>
      <c r="E501" s="0" t="s">
        <v>4552</v>
      </c>
      <c r="F501" s="0" t="s">
        <v>4430</v>
      </c>
      <c r="G501" s="0" t="s">
        <v>3180</v>
      </c>
      <c r="H501" s="0" t="s">
        <v>4553</v>
      </c>
      <c r="I501" s="0">
        <f>IF(LEFT(RIGHT(H501,4),1)="8",(CONCATENATE("289F0", 168420+BITAND(HEX2DEC(H501), 65535)-32768)),)</f>
        <v/>
      </c>
      <c r="J501" s="79" t="n"/>
      <c r="K501" s="79" t="s">
        <v>4554</v>
      </c>
      <c r="L501" s="60" t="n">
        <v>44599</v>
      </c>
      <c r="M501" s="60" t="n"/>
      <c r="N501" s="0" t="s">
        <v>1443</v>
      </c>
      <c r="O501" s="0" t="s">
        <v>3445</v>
      </c>
      <c r="P501" s="96" t="s">
        <v>3224</v>
      </c>
      <c r="Q501" s="0" t="s">
        <v>3224</v>
      </c>
      <c r="R501" s="0" t="s">
        <v>2923</v>
      </c>
      <c r="S501" s="0" t="s">
        <v>3156</v>
      </c>
      <c r="T501" s="0" t="s">
        <v>3414</v>
      </c>
      <c r="U501" s="0" t="s">
        <v>4555</v>
      </c>
      <c r="V501" s="0" t="s">
        <v>2927</v>
      </c>
      <c r="W501" s="0" t="s">
        <v>4556</v>
      </c>
      <c r="X501" s="160" t="s">
        <v>4557</v>
      </c>
      <c r="Y501" s="0" t="s">
        <v>2118</v>
      </c>
      <c r="Z501" s="0">
        <f>INDEX('Controller Log'!$A$2:$A$1480,MATCH($A501,'Controller Log'!$B$2:$B$1480,0))</f>
        <v/>
      </c>
      <c r="AA501" s="0" t="n"/>
      <c r="AE501" s="0" t="s">
        <v>4384</v>
      </c>
      <c r="AF501" s="0" t="s">
        <v>1444</v>
      </c>
      <c r="AG501" s="0" t="s">
        <v>1556</v>
      </c>
      <c r="AK501" s="204">
        <f>IF(ISERROR(SEARCH("PMI",F501)),IF(ISERROR(SEARCH("TE",F501)),"Weird","TE"),"PMI")</f>
        <v/>
      </c>
      <c r="AM501" s="204" t="n"/>
    </row>
    <row r="502">
      <c r="A502" s="4" t="n">
        <v>4498</v>
      </c>
      <c r="B502" s="204" t="s">
        <v>2887</v>
      </c>
      <c r="F502" s="0" t="s">
        <v>4430</v>
      </c>
      <c r="G502" s="0" t="s">
        <v>3180</v>
      </c>
      <c r="H502" s="99" t="s">
        <v>4558</v>
      </c>
      <c r="I502" s="0">
        <f>IF(LEFT(RIGHT(H502,4),1)="8",(CONCATENATE("289F0", 168420+BITAND(HEX2DEC(H502), 65535)-32768)),)</f>
        <v/>
      </c>
      <c r="J502" s="79" t="n"/>
      <c r="K502" s="79" t="s">
        <v>4440</v>
      </c>
      <c r="L502" s="60" t="n">
        <v>44599</v>
      </c>
      <c r="M502" s="60" t="n"/>
      <c r="N502" s="0" t="s">
        <v>1443</v>
      </c>
      <c r="O502" s="0" t="s">
        <v>3445</v>
      </c>
      <c r="P502" s="96" t="s">
        <v>3224</v>
      </c>
      <c r="Q502" s="0" t="s">
        <v>3224</v>
      </c>
      <c r="R502" s="0" t="s">
        <v>2923</v>
      </c>
      <c r="S502" s="0" t="s">
        <v>3156</v>
      </c>
      <c r="T502" s="0" t="s">
        <v>3414</v>
      </c>
      <c r="U502" s="0" t="s">
        <v>3961</v>
      </c>
      <c r="V502" s="0" t="s">
        <v>2927</v>
      </c>
      <c r="W502" s="0" t="s">
        <v>4559</v>
      </c>
      <c r="X502" s="160" t="s">
        <v>4560</v>
      </c>
      <c r="Y502" s="0" t="s">
        <v>2050</v>
      </c>
      <c r="Z502" s="0">
        <f>INDEX('Controller Log'!$A$2:$A$1480,MATCH($A502,'Controller Log'!$B$2:$B$1480,0))</f>
        <v/>
      </c>
      <c r="AA502" s="0" t="n"/>
      <c r="AE502" s="0" t="s">
        <v>4384</v>
      </c>
      <c r="AF502" s="0" t="s">
        <v>1444</v>
      </c>
      <c r="AG502" s="0" t="s">
        <v>1556</v>
      </c>
      <c r="AK502" s="204">
        <f>IF(ISERROR(SEARCH("PMI",F502)),IF(ISERROR(SEARCH("TE",F502)),"Weird","TE"),"PMI")</f>
        <v/>
      </c>
      <c r="AM502" s="204" t="n"/>
    </row>
    <row r="503">
      <c r="A503" s="4" t="n">
        <v>4499</v>
      </c>
      <c r="B503" s="204" t="s">
        <v>2887</v>
      </c>
      <c r="D503" s="0" t="s">
        <v>4561</v>
      </c>
      <c r="E503" s="0" t="n"/>
      <c r="F503" s="0" t="s">
        <v>4430</v>
      </c>
      <c r="G503" s="0" t="s">
        <v>3180</v>
      </c>
      <c r="H503" s="79" t="s">
        <v>4562</v>
      </c>
      <c r="I503" s="0">
        <f>IF(LEFT(RIGHT(H503,4),1)="8",(CONCATENATE("289F0", 168420+BITAND(HEX2DEC(H503), 65535)-32768)),)</f>
        <v/>
      </c>
      <c r="J503" s="79" t="n"/>
      <c r="K503" s="79" t="s">
        <v>4528</v>
      </c>
      <c r="L503" s="60" t="n">
        <v>44599</v>
      </c>
      <c r="M503" s="60" t="n"/>
      <c r="N503" s="0" t="s">
        <v>1443</v>
      </c>
      <c r="O503" s="0" t="s">
        <v>3445</v>
      </c>
      <c r="P503" s="96" t="s">
        <v>3224</v>
      </c>
      <c r="Q503" s="0" t="s">
        <v>3224</v>
      </c>
      <c r="S503" s="0" t="s">
        <v>3156</v>
      </c>
      <c r="T503" s="0" t="s">
        <v>3414</v>
      </c>
      <c r="U503" s="0" t="s">
        <v>3415</v>
      </c>
      <c r="W503" s="0" t="s">
        <v>4563</v>
      </c>
      <c r="X503" s="160" t="s">
        <v>4564</v>
      </c>
      <c r="Y503" s="0" t="s">
        <v>2097</v>
      </c>
      <c r="Z503" s="0" t="s">
        <v>3055</v>
      </c>
      <c r="AA503" s="0" t="n"/>
      <c r="AK503" s="204">
        <f>IF(ISERROR(SEARCH("PMI",F503)),IF(ISERROR(SEARCH("TE",F503)),"Weird","TE"),"PMI")</f>
        <v/>
      </c>
    </row>
    <row r="504">
      <c r="A504" s="4" t="n">
        <v>4500</v>
      </c>
      <c r="B504" s="204" t="s">
        <v>2887</v>
      </c>
      <c r="D504" s="0" t="s">
        <v>4565</v>
      </c>
      <c r="F504" s="0" t="s">
        <v>4430</v>
      </c>
      <c r="G504" s="0" t="s">
        <v>3180</v>
      </c>
      <c r="H504" s="99" t="s">
        <v>4566</v>
      </c>
      <c r="I504" s="0">
        <f>IF(LEFT(RIGHT(H504,4),1)="8",(CONCATENATE("289F0", 168420+BITAND(HEX2DEC(H504), 65535)-32768)),)</f>
        <v/>
      </c>
      <c r="J504" s="79" t="n"/>
      <c r="K504" s="79" t="s">
        <v>4440</v>
      </c>
      <c r="L504" s="60" t="n">
        <v>44599</v>
      </c>
      <c r="M504" s="60" t="n"/>
      <c r="N504" s="0" t="s">
        <v>1443</v>
      </c>
      <c r="O504" s="0" t="s">
        <v>3445</v>
      </c>
      <c r="P504" s="96" t="s">
        <v>3224</v>
      </c>
      <c r="Q504" s="0" t="s">
        <v>3224</v>
      </c>
      <c r="R504" s="0" t="s">
        <v>2923</v>
      </c>
      <c r="S504" s="0" t="s">
        <v>3156</v>
      </c>
      <c r="T504" s="0" t="s">
        <v>3414</v>
      </c>
      <c r="U504" s="0" t="s">
        <v>3961</v>
      </c>
      <c r="V504" s="0" t="s">
        <v>2927</v>
      </c>
      <c r="W504" s="0" t="s">
        <v>4567</v>
      </c>
      <c r="X504" s="160" t="s">
        <v>4568</v>
      </c>
      <c r="Y504" s="0" t="s">
        <v>2111</v>
      </c>
      <c r="Z504" s="0">
        <f>INDEX('Controller Log'!$A$2:$A$1480,MATCH($A504,'Controller Log'!$B$2:$B$1480,0))</f>
        <v/>
      </c>
      <c r="AA504" s="0" t="n"/>
      <c r="AE504" s="0" t="s">
        <v>4384</v>
      </c>
      <c r="AF504" s="0" t="s">
        <v>1444</v>
      </c>
      <c r="AG504" s="0" t="s">
        <v>1556</v>
      </c>
      <c r="AK504" s="204">
        <f>IF(ISERROR(SEARCH("PMI",F504)),IF(ISERROR(SEARCH("TE",F504)),"Weird","TE"),"PMI")</f>
        <v/>
      </c>
    </row>
    <row r="505">
      <c r="A505" s="4" t="n">
        <v>4501</v>
      </c>
      <c r="B505" s="204" t="s">
        <v>2887</v>
      </c>
      <c r="F505" s="0" t="s">
        <v>4430</v>
      </c>
      <c r="G505" s="0" t="s">
        <v>3180</v>
      </c>
      <c r="H505" s="99" t="s">
        <v>4569</v>
      </c>
      <c r="I505" s="0">
        <f>IF(LEFT(RIGHT(H505,4),1)="8",(CONCATENATE("289F0", 168420+BITAND(HEX2DEC(H505), 65535)-32768)),)</f>
        <v/>
      </c>
      <c r="J505" s="79" t="n"/>
      <c r="K505" s="79" t="s">
        <v>4440</v>
      </c>
      <c r="L505" s="60" t="n">
        <v>44599</v>
      </c>
      <c r="M505" s="60" t="n"/>
      <c r="N505" s="0" t="s">
        <v>1443</v>
      </c>
      <c r="O505" s="0" t="s">
        <v>3445</v>
      </c>
      <c r="P505" s="96" t="s">
        <v>3224</v>
      </c>
      <c r="Q505" s="0" t="s">
        <v>3224</v>
      </c>
      <c r="R505" s="0" t="s">
        <v>2923</v>
      </c>
      <c r="S505" s="0" t="s">
        <v>3156</v>
      </c>
      <c r="T505" s="0" t="s">
        <v>3414</v>
      </c>
      <c r="U505" s="0" t="s">
        <v>3961</v>
      </c>
      <c r="V505" s="0" t="s">
        <v>2927</v>
      </c>
      <c r="W505" s="0" t="s">
        <v>4570</v>
      </c>
      <c r="X505" s="160" t="s">
        <v>4571</v>
      </c>
      <c r="Y505" s="0" t="s">
        <v>2109</v>
      </c>
      <c r="Z505" s="0">
        <f>INDEX('Controller Log'!$A$2:$A$1480,MATCH($A505,'Controller Log'!$B$2:$B$1480,0))</f>
        <v/>
      </c>
      <c r="AA505" s="0" t="n"/>
      <c r="AE505" s="0" t="s">
        <v>4384</v>
      </c>
      <c r="AF505" s="0" t="s">
        <v>1444</v>
      </c>
      <c r="AG505" s="0" t="s">
        <v>1556</v>
      </c>
      <c r="AK505" s="204">
        <f>IF(ISERROR(SEARCH("PMI",F505)),IF(ISERROR(SEARCH("TE",F505)),"Weird","TE"),"PMI")</f>
        <v/>
      </c>
    </row>
    <row r="506">
      <c r="A506" s="4" t="n">
        <v>4502</v>
      </c>
      <c r="B506" s="204" t="s">
        <v>2887</v>
      </c>
      <c r="F506" s="0" t="s">
        <v>4430</v>
      </c>
      <c r="G506" s="0" t="s">
        <v>3180</v>
      </c>
      <c r="H506" s="0" t="n">
        <v>22318082</v>
      </c>
      <c r="I506" s="0">
        <f>IF(LEFT(RIGHT(H506,4),1)="8",(CONCATENATE("289F0", 168420+BITAND(HEX2DEC(H506), 65535)-32768)),)</f>
        <v/>
      </c>
      <c r="J506" s="79" t="n"/>
      <c r="K506" s="79" t="s">
        <v>4440</v>
      </c>
      <c r="L506" s="60" t="n">
        <v>44600</v>
      </c>
      <c r="M506" s="60" t="n"/>
      <c r="N506" s="0" t="s">
        <v>1443</v>
      </c>
      <c r="O506" s="0" t="s">
        <v>3445</v>
      </c>
      <c r="P506" s="96" t="s">
        <v>3224</v>
      </c>
      <c r="Q506" s="0" t="s">
        <v>3224</v>
      </c>
      <c r="R506" s="0" t="s">
        <v>2923</v>
      </c>
      <c r="S506" s="0" t="s">
        <v>3156</v>
      </c>
      <c r="T506" s="0" t="s">
        <v>3414</v>
      </c>
      <c r="U506" s="0" t="s">
        <v>3961</v>
      </c>
      <c r="V506" s="0" t="s">
        <v>2927</v>
      </c>
      <c r="W506" s="0" t="s">
        <v>4572</v>
      </c>
      <c r="X506" s="160" t="s">
        <v>4573</v>
      </c>
      <c r="Y506" s="0" t="s">
        <v>2065</v>
      </c>
      <c r="Z506" s="0">
        <f>INDEX('Controller Log'!$A$2:$A$1480,MATCH($A506,'Controller Log'!$B$2:$B$1480,0))</f>
        <v/>
      </c>
      <c r="AA506" s="0" t="n"/>
      <c r="AE506" s="0" t="s">
        <v>4384</v>
      </c>
      <c r="AF506" s="0" t="s">
        <v>1444</v>
      </c>
      <c r="AG506" s="0" t="s">
        <v>1556</v>
      </c>
      <c r="AK506" s="204">
        <f>IF(ISERROR(SEARCH("PMI",F506)),IF(ISERROR(SEARCH("TE",F506)),"Weird","TE"),"PMI")</f>
        <v/>
      </c>
    </row>
    <row r="507">
      <c r="A507" s="4" t="n">
        <v>4503</v>
      </c>
      <c r="B507" s="204" t="s">
        <v>2887</v>
      </c>
      <c r="F507" s="0" t="s">
        <v>4430</v>
      </c>
      <c r="G507" s="0" t="s">
        <v>3180</v>
      </c>
      <c r="H507" s="0" t="s">
        <v>4574</v>
      </c>
      <c r="I507" s="0">
        <f>IF(LEFT(RIGHT(H507,4),1)="8",(CONCATENATE("289F0", 168420+BITAND(HEX2DEC(H507), 65535)-32768)),)</f>
        <v/>
      </c>
      <c r="J507" s="79" t="n"/>
      <c r="K507" s="79" t="s">
        <v>4554</v>
      </c>
      <c r="L507" s="60" t="n">
        <v>44600</v>
      </c>
      <c r="M507" s="60" t="n"/>
      <c r="N507" s="0" t="s">
        <v>1443</v>
      </c>
      <c r="O507" s="0" t="s">
        <v>3445</v>
      </c>
      <c r="P507" s="96" t="s">
        <v>3224</v>
      </c>
      <c r="Q507" s="0" t="s">
        <v>3224</v>
      </c>
      <c r="R507" s="0" t="s">
        <v>2923</v>
      </c>
      <c r="S507" s="0" t="s">
        <v>3156</v>
      </c>
      <c r="T507" s="0" t="s">
        <v>3414</v>
      </c>
      <c r="U507" s="0" t="s">
        <v>4555</v>
      </c>
      <c r="V507" s="0" t="s">
        <v>2927</v>
      </c>
      <c r="W507" s="0" t="s">
        <v>4575</v>
      </c>
      <c r="X507" s="160" t="s">
        <v>4576</v>
      </c>
      <c r="Y507" s="0" t="s">
        <v>2006</v>
      </c>
      <c r="Z507" s="0">
        <f>INDEX('Controller Log'!$A$2:$A$1480,MATCH($A507,'Controller Log'!$B$2:$B$1480,0))</f>
        <v/>
      </c>
      <c r="AA507" s="0" t="n"/>
      <c r="AE507" s="118" t="s">
        <v>4384</v>
      </c>
      <c r="AF507" s="118" t="s">
        <v>1444</v>
      </c>
      <c r="AG507" s="118" t="s">
        <v>1556</v>
      </c>
      <c r="AK507" s="204">
        <f>IF(ISERROR(SEARCH("PMI",F507)),IF(ISERROR(SEARCH("TE",F507)),"Weird","TE"),"PMI")</f>
        <v/>
      </c>
    </row>
    <row r="508">
      <c r="A508" s="4" t="n">
        <v>4504</v>
      </c>
      <c r="B508" s="204" t="s">
        <v>2887</v>
      </c>
      <c r="F508" s="0" t="s">
        <v>4430</v>
      </c>
      <c r="G508" s="0" t="s">
        <v>3180</v>
      </c>
      <c r="H508" s="0" t="n">
        <v>22318084</v>
      </c>
      <c r="I508" s="0">
        <f>IF(LEFT(RIGHT(H508,4),1)="8",(CONCATENATE("289F0", 168420+BITAND(HEX2DEC(H508), 65535)-32768)),)</f>
        <v/>
      </c>
      <c r="J508" s="79" t="n"/>
      <c r="K508" s="79" t="s">
        <v>4440</v>
      </c>
      <c r="L508" s="60" t="n">
        <v>44600</v>
      </c>
      <c r="M508" s="60" t="n"/>
      <c r="N508" s="0" t="s">
        <v>1443</v>
      </c>
      <c r="O508" s="0" t="s">
        <v>3445</v>
      </c>
      <c r="P508" s="96" t="s">
        <v>3224</v>
      </c>
      <c r="Q508" s="0" t="s">
        <v>3224</v>
      </c>
      <c r="R508" s="0" t="s">
        <v>2923</v>
      </c>
      <c r="S508" s="0" t="s">
        <v>3156</v>
      </c>
      <c r="T508" s="0" t="s">
        <v>3414</v>
      </c>
      <c r="U508" s="0" t="s">
        <v>3961</v>
      </c>
      <c r="V508" s="0" t="s">
        <v>2927</v>
      </c>
      <c r="W508" s="0" t="s">
        <v>4577</v>
      </c>
      <c r="X508" s="160" t="s">
        <v>4578</v>
      </c>
      <c r="Y508" s="0" t="s">
        <v>2106</v>
      </c>
      <c r="Z508" s="0">
        <f>INDEX('Controller Log'!$A$2:$A$1480,MATCH($A508,'Controller Log'!$B$2:$B$1480,0))</f>
        <v/>
      </c>
      <c r="AA508" s="0" t="n"/>
      <c r="AE508" s="0" t="s">
        <v>4384</v>
      </c>
      <c r="AF508" s="0" t="s">
        <v>1444</v>
      </c>
      <c r="AG508" s="0" t="s">
        <v>1556</v>
      </c>
      <c r="AK508" s="204">
        <f>IF(ISERROR(SEARCH("PMI",F508)),IF(ISERROR(SEARCH("TE",F508)),"Weird","TE"),"PMI")</f>
        <v/>
      </c>
    </row>
    <row r="509">
      <c r="A509" s="4" t="n">
        <v>4505</v>
      </c>
      <c r="B509" s="204" t="s">
        <v>2887</v>
      </c>
      <c r="F509" s="0" t="s">
        <v>4430</v>
      </c>
      <c r="G509" s="0" t="s">
        <v>3180</v>
      </c>
      <c r="H509" s="0" t="n">
        <v>22318085</v>
      </c>
      <c r="I509" s="0">
        <f>IF(LEFT(RIGHT(H509,4),1)="8",(CONCATENATE("289F0", 168420+BITAND(HEX2DEC(H509), 65535)-32768)),)</f>
        <v/>
      </c>
      <c r="J509" s="79" t="n"/>
      <c r="K509" s="79" t="s">
        <v>4440</v>
      </c>
      <c r="L509" s="60" t="n">
        <v>44600</v>
      </c>
      <c r="M509" s="60" t="n"/>
      <c r="N509" s="0" t="s">
        <v>1443</v>
      </c>
      <c r="O509" s="0" t="s">
        <v>3445</v>
      </c>
      <c r="P509" s="96" t="s">
        <v>3224</v>
      </c>
      <c r="Q509" s="0" t="s">
        <v>3224</v>
      </c>
      <c r="R509" s="0" t="s">
        <v>2923</v>
      </c>
      <c r="S509" s="0" t="s">
        <v>3156</v>
      </c>
      <c r="T509" s="0" t="s">
        <v>3414</v>
      </c>
      <c r="U509" s="0" t="s">
        <v>3961</v>
      </c>
      <c r="V509" s="0" t="s">
        <v>2927</v>
      </c>
      <c r="W509" s="0" t="s">
        <v>4579</v>
      </c>
      <c r="X509" s="160" t="s">
        <v>4580</v>
      </c>
      <c r="Y509" s="0" t="s">
        <v>2081</v>
      </c>
      <c r="Z509" s="0">
        <f>INDEX('Controller Log'!$A$2:$A$1480,MATCH($A509,'Controller Log'!$B$2:$B$1480,0))</f>
        <v/>
      </c>
      <c r="AA509" s="0" t="n"/>
      <c r="AE509" s="0" t="s">
        <v>4384</v>
      </c>
      <c r="AF509" s="0" t="s">
        <v>1444</v>
      </c>
      <c r="AG509" s="0" t="s">
        <v>1556</v>
      </c>
      <c r="AK509" s="204">
        <f>IF(ISERROR(SEARCH("PMI",F509)),IF(ISERROR(SEARCH("TE",F509)),"Weird","TE"),"PMI")</f>
        <v/>
      </c>
    </row>
    <row customFormat="1" r="510" s="5">
      <c r="A510" s="4" t="n">
        <v>4506</v>
      </c>
      <c r="B510" s="204" t="s">
        <v>2887</v>
      </c>
      <c r="C510" s="204" t="n"/>
      <c r="D510" s="204" t="s">
        <v>4436</v>
      </c>
      <c r="E510" s="204" t="n"/>
      <c r="F510" s="204" t="s">
        <v>4330</v>
      </c>
      <c r="G510" s="204" t="s">
        <v>3180</v>
      </c>
      <c r="H510" s="204" t="s">
        <v>4581</v>
      </c>
      <c r="I510" s="0">
        <f>IF(LEFT(RIGHT(H510,4),1)="8",(CONCATENATE("289F0", 168420+BITAND(HEX2DEC(H510), 65535)-32768)),)</f>
        <v/>
      </c>
      <c r="J510" s="234" t="n"/>
      <c r="K510" s="234" t="s">
        <v>4332</v>
      </c>
      <c r="L510" s="204" t="n">
        <v>44600</v>
      </c>
      <c r="M510" s="204" t="n"/>
      <c r="N510" s="204" t="s">
        <v>1443</v>
      </c>
      <c r="O510" s="204" t="s">
        <v>3224</v>
      </c>
      <c r="P510" s="204" t="s">
        <v>3224</v>
      </c>
      <c r="Q510" s="204" t="s">
        <v>3224</v>
      </c>
      <c r="R510" s="204" t="s">
        <v>2923</v>
      </c>
      <c r="S510" s="204" t="s">
        <v>3156</v>
      </c>
      <c r="T510" s="204" t="s">
        <v>3320</v>
      </c>
      <c r="U510" s="204" t="s">
        <v>4333</v>
      </c>
      <c r="V510" s="206" t="s">
        <v>2927</v>
      </c>
      <c r="W510" s="204" t="s">
        <v>4582</v>
      </c>
      <c r="X510" s="204" t="s">
        <v>4583</v>
      </c>
      <c r="Y510" s="0" t="s">
        <v>2052</v>
      </c>
      <c r="Z510" s="0">
        <f>INDEX('Controller Log'!$A$2:$A$1480,MATCH($A510,'Controller Log'!$B$2:$B$1480,0))</f>
        <v/>
      </c>
      <c r="AA510" s="0" t="n"/>
      <c r="AB510" s="204" t="n"/>
      <c r="AC510" s="204" t="n"/>
      <c r="AD510" s="204" t="n"/>
      <c r="AE510" s="204" t="n"/>
      <c r="AF510" s="204" t="s">
        <v>1444</v>
      </c>
      <c r="AG510" s="204" t="s">
        <v>1556</v>
      </c>
      <c r="AH510" s="204" t="n"/>
      <c r="AI510" s="204" t="n"/>
      <c r="AJ510" s="204" t="n"/>
      <c r="AK510" s="204">
        <f>IF(ISERROR(SEARCH("PMI",F510)),IF(ISERROR(SEARCH("TE",F510)),"Weird","TE"),"PMI")</f>
        <v/>
      </c>
      <c r="AL510" s="204" t="n"/>
      <c r="AM510" s="204" t="n"/>
      <c r="AN510" s="204" t="n"/>
      <c r="AO510" s="204" t="n"/>
      <c r="AP510" s="204" t="n"/>
      <c r="AQ510" s="204" t="n"/>
      <c r="AR510" s="204" t="n"/>
      <c r="AS510" s="204" t="n"/>
      <c r="AT510" s="204" t="n"/>
      <c r="AU510" s="204" t="n"/>
      <c r="AV510" s="204" t="n"/>
      <c r="AW510" s="204" t="n"/>
      <c r="AX510" s="204" t="n"/>
      <c r="AY510" s="204" t="n"/>
      <c r="AZ510" s="204" t="n"/>
      <c r="BA510" s="204" t="n"/>
    </row>
    <row r="511">
      <c r="A511" s="4" t="n">
        <v>4507</v>
      </c>
      <c r="B511" s="204" t="s">
        <v>2887</v>
      </c>
      <c r="F511" s="0" t="s">
        <v>4430</v>
      </c>
      <c r="G511" s="0" t="s">
        <v>3180</v>
      </c>
      <c r="H511" s="0" t="s">
        <v>4584</v>
      </c>
      <c r="I511" s="0">
        <f>IF(LEFT(RIGHT(H511,4),1)="8",(CONCATENATE("289F0", 168420+BITAND(HEX2DEC(H511), 65535)-32768)),)</f>
        <v/>
      </c>
      <c r="J511" s="79" t="n"/>
      <c r="K511" s="79" t="s">
        <v>4554</v>
      </c>
      <c r="L511" s="60" t="n">
        <v>44601</v>
      </c>
      <c r="M511" s="60" t="n"/>
      <c r="N511" s="0" t="s">
        <v>1443</v>
      </c>
      <c r="O511" s="0" t="s">
        <v>3445</v>
      </c>
      <c r="P511" s="96" t="s">
        <v>3224</v>
      </c>
      <c r="Q511" s="0" t="s">
        <v>3224</v>
      </c>
      <c r="R511" s="0" t="s">
        <v>2923</v>
      </c>
      <c r="S511" s="0" t="s">
        <v>3156</v>
      </c>
      <c r="T511" s="0" t="s">
        <v>3414</v>
      </c>
      <c r="U511" s="0" t="s">
        <v>4555</v>
      </c>
      <c r="V511" s="0" t="s">
        <v>2927</v>
      </c>
      <c r="W511" s="0" t="s">
        <v>4585</v>
      </c>
      <c r="X511" s="160" t="s">
        <v>4586</v>
      </c>
      <c r="Y511" s="0" t="s">
        <v>2084</v>
      </c>
      <c r="Z511" s="0">
        <f>INDEX('Controller Log'!$A$2:$A$1480,MATCH($A511,'Controller Log'!$B$2:$B$1480,0))</f>
        <v/>
      </c>
      <c r="AA511" s="0" t="n"/>
      <c r="AE511" s="118" t="s">
        <v>4384</v>
      </c>
      <c r="AF511" s="118" t="s">
        <v>1444</v>
      </c>
      <c r="AG511" s="118" t="s">
        <v>1556</v>
      </c>
      <c r="AK511" s="204">
        <f>IF(ISERROR(SEARCH("PMI",F511)),IF(ISERROR(SEARCH("TE",F511)),"Weird","TE"),"PMI")</f>
        <v/>
      </c>
    </row>
    <row r="512">
      <c r="A512" s="4" t="n">
        <v>4508</v>
      </c>
      <c r="B512" s="204" t="s">
        <v>2887</v>
      </c>
      <c r="F512" s="0" t="s">
        <v>4430</v>
      </c>
      <c r="G512" s="0" t="s">
        <v>3180</v>
      </c>
      <c r="H512" s="0" t="n">
        <v>22310174</v>
      </c>
      <c r="I512" s="0">
        <f>IF(LEFT(RIGHT(H512,4),1)="8",(CONCATENATE("289F0", 168420+BITAND(HEX2DEC(H512), 65535)-32768)),)</f>
        <v/>
      </c>
      <c r="J512" s="79" t="n"/>
      <c r="K512" s="79" t="s">
        <v>4554</v>
      </c>
      <c r="L512" s="60" t="n">
        <v>44601</v>
      </c>
      <c r="M512" s="60" t="n"/>
      <c r="N512" s="0" t="s">
        <v>1443</v>
      </c>
      <c r="O512" s="0" t="s">
        <v>3224</v>
      </c>
      <c r="P512" s="0" t="s">
        <v>3224</v>
      </c>
      <c r="Q512" s="0" t="s">
        <v>3224</v>
      </c>
      <c r="R512" s="0" t="s">
        <v>2923</v>
      </c>
      <c r="S512" s="0" t="s">
        <v>3156</v>
      </c>
      <c r="T512" s="0" t="s">
        <v>3414</v>
      </c>
      <c r="U512" s="0" t="s">
        <v>4555</v>
      </c>
      <c r="V512" s="0" t="s">
        <v>2927</v>
      </c>
      <c r="W512" s="0" t="s">
        <v>4587</v>
      </c>
      <c r="X512" s="160" t="s">
        <v>4588</v>
      </c>
      <c r="Y512" s="0" t="s">
        <v>2124</v>
      </c>
      <c r="Z512" s="0">
        <f>INDEX('Controller Log'!$A$2:$A$1480,MATCH($A512,'Controller Log'!$B$2:$B$1480,0))</f>
        <v/>
      </c>
      <c r="AA512" s="0" t="n"/>
      <c r="AE512" s="118" t="s">
        <v>4384</v>
      </c>
      <c r="AF512" s="118" t="s">
        <v>1444</v>
      </c>
      <c r="AG512" s="118" t="s">
        <v>1556</v>
      </c>
      <c r="AK512" s="204">
        <f>IF(ISERROR(SEARCH("PMI",F512)),IF(ISERROR(SEARCH("TE",F512)),"Weird","TE"),"PMI")</f>
        <v/>
      </c>
    </row>
    <row r="513">
      <c r="A513" s="4" t="n">
        <v>4509</v>
      </c>
      <c r="B513" s="204" t="s">
        <v>2887</v>
      </c>
      <c r="D513" s="0" t="n"/>
      <c r="F513" s="0" t="s">
        <v>4430</v>
      </c>
      <c r="G513" s="0" t="s">
        <v>3180</v>
      </c>
      <c r="H513" s="0" t="n">
        <v>22310175</v>
      </c>
      <c r="I513" s="0">
        <f>IF(LEFT(RIGHT(H513,4),1)="8",(CONCATENATE("289F0", 168420+BITAND(HEX2DEC(H513), 65535)-32768)),)</f>
        <v/>
      </c>
      <c r="J513" s="79" t="n"/>
      <c r="K513" s="79" t="s">
        <v>4554</v>
      </c>
      <c r="L513" s="60" t="n">
        <v>44601</v>
      </c>
      <c r="M513" s="60" t="n"/>
      <c r="N513" s="0" t="s">
        <v>1443</v>
      </c>
      <c r="O513" s="0" t="s">
        <v>3224</v>
      </c>
      <c r="P513" s="0" t="s">
        <v>3224</v>
      </c>
      <c r="Q513" s="0" t="s">
        <v>3224</v>
      </c>
      <c r="R513" s="0" t="s">
        <v>2923</v>
      </c>
      <c r="S513" s="0" t="s">
        <v>3156</v>
      </c>
      <c r="T513" s="0" t="s">
        <v>3414</v>
      </c>
      <c r="U513" s="0" t="s">
        <v>4555</v>
      </c>
      <c r="V513" s="0" t="s">
        <v>2927</v>
      </c>
      <c r="W513" s="0" t="s">
        <v>4589</v>
      </c>
      <c r="X513" s="160" t="s">
        <v>4590</v>
      </c>
      <c r="Y513" s="0" t="s">
        <v>2086</v>
      </c>
      <c r="Z513" s="0">
        <f>INDEX('Controller Log'!$A$2:$A$1480,MATCH($A513,'Controller Log'!$B$2:$B$1480,0))</f>
        <v/>
      </c>
      <c r="AA513" s="0" t="n"/>
      <c r="AE513" s="118" t="s">
        <v>4384</v>
      </c>
      <c r="AF513" s="118" t="s">
        <v>1444</v>
      </c>
      <c r="AG513" s="118" t="s">
        <v>1556</v>
      </c>
      <c r="AK513" s="204">
        <f>IF(ISERROR(SEARCH("PMI",F513)),IF(ISERROR(SEARCH("TE",F513)),"Weird","TE"),"PMI")</f>
        <v/>
      </c>
    </row>
    <row r="514">
      <c r="A514" s="5" t="n">
        <v>4510</v>
      </c>
      <c r="B514" s="204" t="s">
        <v>25</v>
      </c>
      <c r="D514" s="0" t="s">
        <v>4591</v>
      </c>
      <c r="F514" s="0" t="s">
        <v>4430</v>
      </c>
      <c r="G514" s="0" t="s">
        <v>3180</v>
      </c>
      <c r="H514" s="0" t="n">
        <v>22310176</v>
      </c>
      <c r="I514" s="0">
        <f>IF(LEFT(RIGHT(H514,4),1)="8",(CONCATENATE("289F0", 168420+BITAND(HEX2DEC(H514), 65535)-32768)),)</f>
        <v/>
      </c>
      <c r="J514" s="79" t="n"/>
      <c r="L514" s="60" t="n">
        <v>44601</v>
      </c>
      <c r="M514" s="60" t="n"/>
      <c r="N514" s="0" t="s">
        <v>1443</v>
      </c>
      <c r="O514" s="0" t="s">
        <v>3224</v>
      </c>
      <c r="P514" s="0" t="s">
        <v>3224</v>
      </c>
      <c r="V514" s="0" t="s">
        <v>2927</v>
      </c>
      <c r="W514" s="0" t="s">
        <v>4592</v>
      </c>
      <c r="X514" s="160" t="s">
        <v>4593</v>
      </c>
      <c r="Y514" s="0" t="s">
        <v>2092</v>
      </c>
      <c r="Z514" s="0">
        <f>INDEX('Controller Log'!$A$2:$A$1480,MATCH($A514,'Controller Log'!$B$2:$B$1480,0))</f>
        <v/>
      </c>
      <c r="AA514" s="0" t="n"/>
      <c r="AK514" s="204">
        <f>IF(ISERROR(SEARCH("PMI",F514)),IF(ISERROR(SEARCH("TE",F514)),"Weird","TE"),"PMI")</f>
        <v/>
      </c>
    </row>
    <row r="515">
      <c r="A515" s="4" t="n">
        <v>4511</v>
      </c>
      <c r="B515" s="204" t="s">
        <v>2887</v>
      </c>
      <c r="F515" s="0" t="s">
        <v>4430</v>
      </c>
      <c r="G515" s="0" t="s">
        <v>3180</v>
      </c>
      <c r="H515" s="0" t="n">
        <v>22310171</v>
      </c>
      <c r="I515" s="0">
        <f>IF(LEFT(RIGHT(H515,4),1)="8",(CONCATENATE("289F0", 168420+BITAND(HEX2DEC(H515), 65535)-32768)),)</f>
        <v/>
      </c>
      <c r="J515" s="79" t="n"/>
      <c r="K515" s="79" t="s">
        <v>4554</v>
      </c>
      <c r="L515" s="60" t="n">
        <v>44601</v>
      </c>
      <c r="M515" s="60" t="n"/>
      <c r="N515" s="0" t="s">
        <v>1443</v>
      </c>
      <c r="O515" s="0" t="s">
        <v>3224</v>
      </c>
      <c r="P515" s="0" t="s">
        <v>3224</v>
      </c>
      <c r="Q515" s="0" t="s">
        <v>3224</v>
      </c>
      <c r="R515" s="0" t="s">
        <v>2923</v>
      </c>
      <c r="S515" s="0" t="s">
        <v>3156</v>
      </c>
      <c r="T515" s="0" t="s">
        <v>3414</v>
      </c>
      <c r="U515" s="0" t="s">
        <v>4555</v>
      </c>
      <c r="V515" s="0" t="s">
        <v>2927</v>
      </c>
      <c r="W515" s="0" t="s">
        <v>4594</v>
      </c>
      <c r="X515" s="160" t="s">
        <v>4595</v>
      </c>
      <c r="Y515" s="0" t="s">
        <v>2085</v>
      </c>
      <c r="Z515" s="0">
        <f>INDEX('Controller Log'!$A$2:$A$1480,MATCH($A515,'Controller Log'!$B$2:$B$1480,0))</f>
        <v/>
      </c>
      <c r="AA515" s="0" t="n"/>
      <c r="AE515" s="118" t="s">
        <v>4384</v>
      </c>
      <c r="AF515" s="118" t="s">
        <v>1444</v>
      </c>
      <c r="AG515" s="118" t="s">
        <v>1556</v>
      </c>
      <c r="AK515" s="204">
        <f>IF(ISERROR(SEARCH("PMI",F515)),IF(ISERROR(SEARCH("TE",F515)),"Weird","TE"),"PMI")</f>
        <v/>
      </c>
    </row>
    <row r="516">
      <c r="A516" s="4" t="n">
        <v>4512</v>
      </c>
      <c r="B516" s="204" t="s">
        <v>2887</v>
      </c>
      <c r="F516" s="0" t="s">
        <v>4430</v>
      </c>
      <c r="G516" s="0" t="s">
        <v>3180</v>
      </c>
      <c r="H516" s="0" t="n">
        <v>22310172</v>
      </c>
      <c r="I516" s="0">
        <f>IF(LEFT(RIGHT(H516,4),1)="8",(CONCATENATE("289F0", 168420+BITAND(HEX2DEC(H516), 65535)-32768)),)</f>
        <v/>
      </c>
      <c r="J516" s="79" t="n"/>
      <c r="K516" s="79" t="s">
        <v>4554</v>
      </c>
      <c r="L516" s="60" t="n">
        <v>44602</v>
      </c>
      <c r="M516" s="60" t="n"/>
      <c r="N516" s="0" t="s">
        <v>1443</v>
      </c>
      <c r="O516" s="0" t="s">
        <v>3224</v>
      </c>
      <c r="P516" s="0" t="s">
        <v>3224</v>
      </c>
      <c r="Q516" s="0" t="s">
        <v>3224</v>
      </c>
      <c r="R516" s="0" t="s">
        <v>2923</v>
      </c>
      <c r="S516" s="0" t="s">
        <v>3156</v>
      </c>
      <c r="T516" s="0" t="s">
        <v>3414</v>
      </c>
      <c r="U516" s="0" t="s">
        <v>4555</v>
      </c>
      <c r="V516" s="0" t="s">
        <v>2927</v>
      </c>
      <c r="W516" s="0" t="s">
        <v>4596</v>
      </c>
      <c r="X516" s="160" t="s">
        <v>4597</v>
      </c>
      <c r="Y516" s="0" t="s">
        <v>2091</v>
      </c>
      <c r="Z516" s="0">
        <f>INDEX('Controller Log'!$A$2:$A$1480,MATCH($A516,'Controller Log'!$B$2:$B$1480,0))</f>
        <v/>
      </c>
      <c r="AA516" s="0" t="n"/>
      <c r="AE516" s="118" t="s">
        <v>4384</v>
      </c>
      <c r="AF516" s="118" t="s">
        <v>1444</v>
      </c>
      <c r="AG516" s="118" t="s">
        <v>1556</v>
      </c>
      <c r="AK516" s="204">
        <f>IF(ISERROR(SEARCH("PMI",F516)),IF(ISERROR(SEARCH("TE",F516)),"Weird","TE"),"PMI")</f>
        <v/>
      </c>
    </row>
    <row r="517">
      <c r="A517" s="4" t="n">
        <v>4513</v>
      </c>
      <c r="B517" s="204" t="s">
        <v>2887</v>
      </c>
      <c r="F517" s="0" t="s">
        <v>4430</v>
      </c>
      <c r="G517" s="0" t="s">
        <v>3180</v>
      </c>
      <c r="H517" s="0" t="n">
        <v>22310173</v>
      </c>
      <c r="I517" s="0">
        <f>IF(LEFT(RIGHT(H517,4),1)="8",(CONCATENATE("289F0", 168420+BITAND(HEX2DEC(H517), 65535)-32768)),)</f>
        <v/>
      </c>
      <c r="J517" s="79" t="n"/>
      <c r="K517" s="79" t="s">
        <v>4554</v>
      </c>
      <c r="L517" s="60" t="n">
        <v>44602</v>
      </c>
      <c r="M517" s="60" t="n"/>
      <c r="N517" s="0" t="s">
        <v>1443</v>
      </c>
      <c r="O517" s="0" t="s">
        <v>3224</v>
      </c>
      <c r="P517" s="0" t="s">
        <v>3224</v>
      </c>
      <c r="Q517" s="0" t="s">
        <v>3224</v>
      </c>
      <c r="R517" s="0" t="s">
        <v>2923</v>
      </c>
      <c r="S517" s="0" t="s">
        <v>3156</v>
      </c>
      <c r="T517" s="0" t="s">
        <v>3414</v>
      </c>
      <c r="U517" s="0" t="s">
        <v>4555</v>
      </c>
      <c r="V517" s="0" t="s">
        <v>2927</v>
      </c>
      <c r="W517" s="0" t="s">
        <v>4598</v>
      </c>
      <c r="X517" s="160" t="s">
        <v>4599</v>
      </c>
      <c r="Y517" s="0" t="s">
        <v>2088</v>
      </c>
      <c r="Z517" s="0">
        <f>INDEX('Controller Log'!$A$2:$A$1480,MATCH($A517,'Controller Log'!$B$2:$B$1480,0))</f>
        <v/>
      </c>
      <c r="AA517" s="0" t="n"/>
      <c r="AE517" s="118" t="s">
        <v>4384</v>
      </c>
      <c r="AF517" s="118" t="s">
        <v>1444</v>
      </c>
      <c r="AG517" s="118" t="s">
        <v>1556</v>
      </c>
      <c r="AK517" s="204">
        <f>IF(ISERROR(SEARCH("PMI",F517)),IF(ISERROR(SEARCH("TE",F517)),"Weird","TE"),"PMI")</f>
        <v/>
      </c>
    </row>
    <row customFormat="1" r="518" s="5">
      <c r="A518" s="4" t="n">
        <v>4514</v>
      </c>
      <c r="B518" s="204" t="s">
        <v>2887</v>
      </c>
      <c r="C518" s="204" t="n"/>
      <c r="D518" s="204" t="s">
        <v>4436</v>
      </c>
      <c r="E518" s="204" t="n"/>
      <c r="F518" s="204" t="s">
        <v>4330</v>
      </c>
      <c r="G518" s="204" t="s">
        <v>3180</v>
      </c>
      <c r="H518" s="204" t="s">
        <v>4600</v>
      </c>
      <c r="I518" s="0">
        <f>IF(LEFT(RIGHT(H518,4),1)="8",(CONCATENATE("289F0", 168420+BITAND(HEX2DEC(H518), 65535)-32768)),)</f>
        <v/>
      </c>
      <c r="J518" s="234" t="n"/>
      <c r="K518" s="234" t="s">
        <v>4332</v>
      </c>
      <c r="L518" s="204" t="n">
        <v>44602</v>
      </c>
      <c r="M518" s="204" t="n"/>
      <c r="N518" s="204" t="s">
        <v>1443</v>
      </c>
      <c r="O518" s="204" t="s">
        <v>3224</v>
      </c>
      <c r="P518" s="204" t="s">
        <v>3224</v>
      </c>
      <c r="Q518" s="204" t="s">
        <v>3224</v>
      </c>
      <c r="R518" s="204" t="s">
        <v>2923</v>
      </c>
      <c r="S518" s="204" t="s">
        <v>3156</v>
      </c>
      <c r="T518" s="204" t="s">
        <v>3320</v>
      </c>
      <c r="U518" s="204" t="s">
        <v>4333</v>
      </c>
      <c r="V518" s="206" t="s">
        <v>2927</v>
      </c>
      <c r="W518" s="204" t="s">
        <v>4601</v>
      </c>
      <c r="X518" s="204" t="s">
        <v>4602</v>
      </c>
      <c r="Y518" s="0" t="s">
        <v>2053</v>
      </c>
      <c r="Z518" s="204">
        <f>INDEX('Controller Log'!$A$2:$A$1480,MATCH($A518,'Controller Log'!$B$2:$B$1480,0))</f>
        <v/>
      </c>
      <c r="AA518" s="0" t="n"/>
      <c r="AB518" s="204" t="n"/>
      <c r="AC518" s="204" t="n"/>
      <c r="AD518" s="204" t="n"/>
      <c r="AE518" s="204" t="n"/>
      <c r="AF518" s="204" t="s">
        <v>1444</v>
      </c>
      <c r="AG518" s="204" t="s">
        <v>1556</v>
      </c>
      <c r="AH518" s="204" t="n"/>
      <c r="AI518" s="204" t="n"/>
      <c r="AJ518" s="204" t="n"/>
      <c r="AK518" s="204">
        <f>IF(ISERROR(SEARCH("PMI",F518)),IF(ISERROR(SEARCH("TE",F518)),"Weird","TE"),"PMI")</f>
        <v/>
      </c>
      <c r="AL518" s="204" t="n"/>
      <c r="AM518" s="204" t="n"/>
      <c r="AN518" s="204" t="n"/>
      <c r="AO518" s="204" t="n"/>
      <c r="AP518" s="204" t="n"/>
      <c r="AQ518" s="204" t="n"/>
      <c r="AR518" s="204" t="n"/>
      <c r="AS518" s="204" t="n"/>
      <c r="AT518" s="204" t="n"/>
      <c r="AU518" s="204" t="n"/>
      <c r="AV518" s="204" t="n"/>
      <c r="AW518" s="204" t="n"/>
      <c r="AX518" s="204" t="n"/>
      <c r="AY518" s="204" t="n"/>
      <c r="AZ518" s="204" t="n"/>
      <c r="BA518" s="204" t="n"/>
    </row>
    <row r="519">
      <c r="A519" s="4" t="n">
        <v>4515</v>
      </c>
      <c r="B519" s="204" t="s">
        <v>2887</v>
      </c>
      <c r="F519" s="0" t="s">
        <v>4430</v>
      </c>
      <c r="G519" s="0" t="s">
        <v>3180</v>
      </c>
      <c r="H519" s="0" t="n">
        <v>22310179</v>
      </c>
      <c r="I519" s="0">
        <f>IF(LEFT(RIGHT(H519,4),1)="8",(CONCATENATE("289F0", 168420+BITAND(HEX2DEC(H519), 65535)-32768)),)</f>
        <v/>
      </c>
      <c r="J519" s="79" t="n"/>
      <c r="K519" s="79" t="s">
        <v>4554</v>
      </c>
      <c r="L519" s="60" t="n">
        <v>44602</v>
      </c>
      <c r="M519" s="60" t="n"/>
      <c r="N519" s="0" t="s">
        <v>1443</v>
      </c>
      <c r="O519" s="0" t="s">
        <v>3224</v>
      </c>
      <c r="P519" s="0" t="s">
        <v>3224</v>
      </c>
      <c r="Q519" s="0" t="s">
        <v>3224</v>
      </c>
      <c r="R519" s="0" t="s">
        <v>2923</v>
      </c>
      <c r="S519" s="0" t="s">
        <v>3156</v>
      </c>
      <c r="T519" s="0" t="s">
        <v>3414</v>
      </c>
      <c r="U519" s="0" t="s">
        <v>4555</v>
      </c>
      <c r="V519" s="0" t="s">
        <v>2927</v>
      </c>
      <c r="W519" s="0" t="s">
        <v>4603</v>
      </c>
      <c r="X519" s="160" t="s">
        <v>4604</v>
      </c>
      <c r="Y519" s="0" t="s">
        <v>2076</v>
      </c>
      <c r="Z519" s="204">
        <f>INDEX('Controller Log'!$A$2:$A$1480,MATCH($A519,'Controller Log'!$B$2:$B$1480,0))</f>
        <v/>
      </c>
      <c r="AA519" s="0" t="n"/>
      <c r="AE519" s="118" t="s">
        <v>4384</v>
      </c>
      <c r="AF519" s="118" t="s">
        <v>1444</v>
      </c>
      <c r="AG519" s="118" t="s">
        <v>1556</v>
      </c>
      <c r="AK519" s="204">
        <f>IF(ISERROR(SEARCH("PMI",F519)),IF(ISERROR(SEARCH("TE",F519)),"Weird","TE"),"PMI")</f>
        <v/>
      </c>
    </row>
    <row r="520">
      <c r="A520" s="4" t="n">
        <v>4516</v>
      </c>
      <c r="B520" s="204" t="s">
        <v>2887</v>
      </c>
      <c r="F520" s="0" t="s">
        <v>4430</v>
      </c>
      <c r="G520" s="0" t="s">
        <v>3180</v>
      </c>
      <c r="H520" s="0" t="s">
        <v>4605</v>
      </c>
      <c r="I520" s="0">
        <f>IF(LEFT(RIGHT(H520,4),1)="8",(CONCATENATE("289F0", 168420+BITAND(HEX2DEC(H520), 65535)-32768)),)</f>
        <v/>
      </c>
      <c r="J520" s="79" t="n"/>
      <c r="K520" s="79" t="s">
        <v>4554</v>
      </c>
      <c r="L520" s="60" t="n">
        <v>44602</v>
      </c>
      <c r="M520" s="60" t="n"/>
      <c r="N520" s="0" t="s">
        <v>1443</v>
      </c>
      <c r="O520" s="0" t="s">
        <v>3224</v>
      </c>
      <c r="P520" s="0" t="s">
        <v>3224</v>
      </c>
      <c r="Q520" s="0" t="s">
        <v>3224</v>
      </c>
      <c r="R520" s="0" t="s">
        <v>2923</v>
      </c>
      <c r="S520" s="0" t="s">
        <v>3156</v>
      </c>
      <c r="T520" s="0" t="s">
        <v>3414</v>
      </c>
      <c r="U520" s="0" t="s">
        <v>4555</v>
      </c>
      <c r="V520" s="0" t="s">
        <v>2927</v>
      </c>
      <c r="W520" s="0" t="s">
        <v>4606</v>
      </c>
      <c r="X520" s="160" t="s">
        <v>4607</v>
      </c>
      <c r="Y520" s="0" t="s">
        <v>2090</v>
      </c>
      <c r="Z520" s="204">
        <f>INDEX('Controller Log'!$A$2:$A$1480,MATCH($A520,'Controller Log'!$B$2:$B$1480,0))</f>
        <v/>
      </c>
      <c r="AA520" s="0" t="n"/>
      <c r="AE520" s="118" t="s">
        <v>4384</v>
      </c>
      <c r="AF520" s="118" t="s">
        <v>1444</v>
      </c>
      <c r="AG520" s="118" t="s">
        <v>1556</v>
      </c>
      <c r="AK520" s="204">
        <f>IF(ISERROR(SEARCH("PMI",F520)),IF(ISERROR(SEARCH("TE",F520)),"Weird","TE"),"PMI")</f>
        <v/>
      </c>
    </row>
    <row r="521">
      <c r="A521" s="4" t="n">
        <v>4517</v>
      </c>
      <c r="B521" s="204" t="s">
        <v>2887</v>
      </c>
      <c r="F521" s="0" t="s">
        <v>4430</v>
      </c>
      <c r="G521" s="0" t="s">
        <v>3180</v>
      </c>
      <c r="H521" s="0" t="s">
        <v>4608</v>
      </c>
      <c r="I521" s="0">
        <f>IF(LEFT(RIGHT(H521,4),1)="8",(CONCATENATE("289F0", 168420+BITAND(HEX2DEC(H521), 65535)-32768)),)</f>
        <v/>
      </c>
      <c r="J521" s="79" t="n"/>
      <c r="K521" s="79" t="s">
        <v>4554</v>
      </c>
      <c r="L521" s="60" t="n">
        <v>44603</v>
      </c>
      <c r="M521" s="60" t="n"/>
      <c r="N521" s="0" t="s">
        <v>1443</v>
      </c>
      <c r="O521" s="0" t="s">
        <v>3224</v>
      </c>
      <c r="P521" s="0" t="s">
        <v>3224</v>
      </c>
      <c r="Q521" s="0" t="s">
        <v>3224</v>
      </c>
      <c r="R521" s="0" t="s">
        <v>2923</v>
      </c>
      <c r="S521" s="0" t="s">
        <v>3156</v>
      </c>
      <c r="T521" s="0" t="s">
        <v>3414</v>
      </c>
      <c r="U521" s="0" t="s">
        <v>4555</v>
      </c>
      <c r="V521" s="0" t="s">
        <v>2927</v>
      </c>
      <c r="W521" s="0" t="s">
        <v>4609</v>
      </c>
      <c r="X521" s="160" t="s">
        <v>4610</v>
      </c>
      <c r="Y521" s="0" t="s">
        <v>2009</v>
      </c>
      <c r="Z521" s="204">
        <f>INDEX('Controller Log'!$A$2:$A$1480,MATCH($A521,'Controller Log'!$B$2:$B$1480,0))</f>
        <v/>
      </c>
      <c r="AA521" s="0" t="n"/>
      <c r="AE521" s="118" t="s">
        <v>4384</v>
      </c>
      <c r="AF521" s="118" t="s">
        <v>1444</v>
      </c>
      <c r="AG521" s="118" t="s">
        <v>1556</v>
      </c>
      <c r="AK521" s="204">
        <f>IF(ISERROR(SEARCH("PMI",F521)),IF(ISERROR(SEARCH("TE",F521)),"Weird","TE"),"PMI")</f>
        <v/>
      </c>
    </row>
    <row customFormat="1" r="522" s="5">
      <c r="A522" s="4" t="n">
        <v>4518</v>
      </c>
      <c r="B522" s="204" t="s">
        <v>2887</v>
      </c>
      <c r="C522" s="204" t="n"/>
      <c r="D522" s="204" t="s">
        <v>4329</v>
      </c>
      <c r="E522" s="204" t="n"/>
      <c r="F522" s="204" t="s">
        <v>4430</v>
      </c>
      <c r="G522" s="204" t="s">
        <v>3180</v>
      </c>
      <c r="H522" s="204" t="s">
        <v>4611</v>
      </c>
      <c r="I522" s="0">
        <f>IF(LEFT(RIGHT(H522,4),1)="8",(CONCATENATE("289F0", 168420+BITAND(HEX2DEC(H522), 65535)-32768)),)</f>
        <v/>
      </c>
      <c r="J522" s="234" t="n"/>
      <c r="K522" s="234" t="s">
        <v>4440</v>
      </c>
      <c r="L522" s="204" t="n">
        <v>44603</v>
      </c>
      <c r="M522" s="204" t="n"/>
      <c r="N522" s="204" t="s">
        <v>1443</v>
      </c>
      <c r="O522" s="204" t="s">
        <v>3224</v>
      </c>
      <c r="P522" s="204" t="s">
        <v>3224</v>
      </c>
      <c r="Q522" s="204" t="s">
        <v>3224</v>
      </c>
      <c r="R522" s="204" t="s">
        <v>2923</v>
      </c>
      <c r="S522" s="204" t="s">
        <v>3156</v>
      </c>
      <c r="T522" s="204" t="s">
        <v>3414</v>
      </c>
      <c r="U522" s="204" t="s">
        <v>3961</v>
      </c>
      <c r="V522" s="206" t="s">
        <v>2927</v>
      </c>
      <c r="W522" s="204" t="s">
        <v>4612</v>
      </c>
      <c r="X522" s="204" t="s">
        <v>4613</v>
      </c>
      <c r="Y522" s="0" t="s">
        <v>2117</v>
      </c>
      <c r="Z522" s="204">
        <f>INDEX('Controller Log'!$A$2:$A$1480,MATCH($A522,'Controller Log'!$B$2:$B$1480,0))</f>
        <v/>
      </c>
      <c r="AA522" s="0" t="n"/>
      <c r="AB522" s="204" t="n"/>
      <c r="AC522" s="204" t="n"/>
      <c r="AD522" s="204" t="n"/>
      <c r="AE522" s="204" t="s">
        <v>4384</v>
      </c>
      <c r="AF522" s="204" t="s">
        <v>1444</v>
      </c>
      <c r="AG522" s="204" t="s">
        <v>1556</v>
      </c>
      <c r="AH522" s="204" t="n"/>
      <c r="AI522" s="204" t="n"/>
      <c r="AJ522" s="204" t="n"/>
      <c r="AK522" s="204">
        <f>IF(ISERROR(SEARCH("PMI",F522)),IF(ISERROR(SEARCH("TE",F522)),"Weird","TE"),"PMI")</f>
        <v/>
      </c>
      <c r="AL522" s="204" t="n"/>
      <c r="AM522" s="204" t="n"/>
      <c r="AN522" s="204" t="n"/>
      <c r="AO522" s="204" t="n"/>
      <c r="AP522" s="204" t="n"/>
      <c r="AQ522" s="204" t="n"/>
      <c r="AR522" s="204" t="n"/>
      <c r="AS522" s="204" t="n"/>
      <c r="AT522" s="204" t="n"/>
      <c r="AU522" s="204" t="n"/>
      <c r="AV522" s="204" t="n"/>
      <c r="AW522" s="204" t="n"/>
      <c r="AX522" s="204" t="n"/>
      <c r="AY522" s="204" t="n"/>
      <c r="AZ522" s="204" t="n"/>
      <c r="BA522" s="204" t="n"/>
    </row>
    <row customFormat="1" r="523" s="73">
      <c r="A523" s="73" t="n">
        <v>4519</v>
      </c>
      <c r="B523" s="204" t="s">
        <v>4300</v>
      </c>
      <c r="D523" s="73" t="s">
        <v>4449</v>
      </c>
      <c r="E523" s="73" t="s">
        <v>4450</v>
      </c>
      <c r="F523" s="204" t="s">
        <v>4430</v>
      </c>
      <c r="G523" s="73" t="s">
        <v>3180</v>
      </c>
      <c r="H523" s="73" t="n">
        <v>22318113</v>
      </c>
      <c r="I523" s="0">
        <f>IF(LEFT(RIGHT(H523,4),1)="8",(CONCATENATE("289F0", 168420+BITAND(HEX2DEC(H523), 65535)-32768)),)</f>
        <v/>
      </c>
      <c r="J523" s="147" t="n"/>
      <c r="K523" s="147" t="n"/>
      <c r="L523" s="123" t="n">
        <v>44603</v>
      </c>
      <c r="M523" s="123" t="n"/>
      <c r="N523" s="73" t="s">
        <v>1443</v>
      </c>
      <c r="V523" s="73" t="s">
        <v>2927</v>
      </c>
      <c r="W523" s="73" t="s">
        <v>4614</v>
      </c>
      <c r="X523" s="161" t="s">
        <v>4615</v>
      </c>
      <c r="Y523" s="6" t="s">
        <v>2026</v>
      </c>
      <c r="Z523" s="73" t="s">
        <v>4616</v>
      </c>
      <c r="AA523" s="0" t="n"/>
      <c r="AK523" s="204">
        <f>IF(ISERROR(SEARCH("PMI",F523)),IF(ISERROR(SEARCH("TE",F523)),"Weird","TE"),"PMI")</f>
        <v/>
      </c>
    </row>
    <row r="524">
      <c r="A524" s="4" t="n">
        <v>4520</v>
      </c>
      <c r="B524" s="204" t="s">
        <v>2887</v>
      </c>
      <c r="F524" s="118" t="s">
        <v>4330</v>
      </c>
      <c r="G524" s="0" t="s">
        <v>3180</v>
      </c>
      <c r="H524" s="0" t="n">
        <v>22310181</v>
      </c>
      <c r="I524" s="0">
        <f>IF(LEFT(RIGHT(H524,4),1)="8",(CONCATENATE("289F0", 168420+BITAND(HEX2DEC(H524), 65535)-32768)),)</f>
        <v/>
      </c>
      <c r="J524" s="79" t="n"/>
      <c r="K524" s="79" t="s">
        <v>4332</v>
      </c>
      <c r="L524" s="60" t="n">
        <v>44603</v>
      </c>
      <c r="M524" s="60" t="n"/>
      <c r="N524" s="0" t="s">
        <v>1443</v>
      </c>
      <c r="O524" s="0" t="s">
        <v>3224</v>
      </c>
      <c r="P524" s="0" t="s">
        <v>3224</v>
      </c>
      <c r="Q524" s="0" t="s">
        <v>3224</v>
      </c>
      <c r="R524" s="0" t="s">
        <v>2923</v>
      </c>
      <c r="S524" s="0" t="s">
        <v>3156</v>
      </c>
      <c r="T524" s="0" t="s">
        <v>3320</v>
      </c>
      <c r="U524" s="0" t="s">
        <v>4333</v>
      </c>
      <c r="V524" s="0" t="s">
        <v>2927</v>
      </c>
      <c r="W524" s="0" t="s">
        <v>4617</v>
      </c>
      <c r="X524" s="160" t="s">
        <v>4618</v>
      </c>
      <c r="Y524" s="0" t="s">
        <v>2054</v>
      </c>
      <c r="Z524" s="204">
        <f>INDEX('Controller Log'!$A$2:$A$1480,MATCH($A524,'Controller Log'!$B$2:$B$1480,0))</f>
        <v/>
      </c>
      <c r="AA524" s="0" t="n"/>
      <c r="AF524" s="118" t="s">
        <v>1444</v>
      </c>
      <c r="AG524" s="118" t="s">
        <v>1556</v>
      </c>
      <c r="AK524" s="204">
        <f>IF(ISERROR(SEARCH("PMI",F524)),IF(ISERROR(SEARCH("TE",F524)),"Weird","TE"),"PMI")</f>
        <v/>
      </c>
    </row>
    <row customFormat="1" r="525" s="5">
      <c r="A525" s="4" t="n">
        <v>4521</v>
      </c>
      <c r="B525" s="204" t="s">
        <v>2887</v>
      </c>
      <c r="C525" s="204" t="n"/>
      <c r="D525" s="204" t="s">
        <v>4436</v>
      </c>
      <c r="E525" s="204" t="n"/>
      <c r="F525" s="204" t="s">
        <v>4330</v>
      </c>
      <c r="G525" s="204" t="s">
        <v>3180</v>
      </c>
      <c r="H525" s="204" t="n">
        <v>22310180</v>
      </c>
      <c r="I525" s="0">
        <f>IF(LEFT(RIGHT(H525,4),1)="8",(CONCATENATE("289F0", 168420+BITAND(HEX2DEC(H525), 65535)-32768)),)</f>
        <v/>
      </c>
      <c r="J525" s="234" t="n"/>
      <c r="K525" s="234" t="s">
        <v>4332</v>
      </c>
      <c r="L525" s="204" t="n">
        <v>44603</v>
      </c>
      <c r="M525" s="204" t="n"/>
      <c r="N525" s="204" t="s">
        <v>1443</v>
      </c>
      <c r="O525" s="204" t="s">
        <v>3224</v>
      </c>
      <c r="P525" s="204" t="s">
        <v>3224</v>
      </c>
      <c r="Q525" s="204" t="s">
        <v>3224</v>
      </c>
      <c r="R525" s="204" t="s">
        <v>2923</v>
      </c>
      <c r="S525" s="204" t="s">
        <v>3156</v>
      </c>
      <c r="T525" s="204" t="s">
        <v>3320</v>
      </c>
      <c r="U525" s="204" t="s">
        <v>4333</v>
      </c>
      <c r="V525" s="206" t="s">
        <v>2927</v>
      </c>
      <c r="W525" s="204" t="s">
        <v>4619</v>
      </c>
      <c r="X525" s="204" t="s">
        <v>4620</v>
      </c>
      <c r="Y525" s="0" t="s">
        <v>2044</v>
      </c>
      <c r="Z525" s="204">
        <f>INDEX('Controller Log'!$A$2:$A$1480,MATCH($A525,'Controller Log'!$B$2:$B$1480,0))</f>
        <v/>
      </c>
      <c r="AA525" s="0" t="n"/>
      <c r="AB525" s="204" t="n"/>
      <c r="AC525" s="204" t="n"/>
      <c r="AD525" s="204" t="n"/>
      <c r="AE525" s="204" t="n"/>
      <c r="AF525" s="204" t="s">
        <v>1444</v>
      </c>
      <c r="AG525" s="204" t="s">
        <v>1556</v>
      </c>
      <c r="AH525" s="204" t="n"/>
      <c r="AI525" s="204" t="n"/>
      <c r="AJ525" s="204" t="n"/>
      <c r="AK525" s="204">
        <f>IF(ISERROR(SEARCH("PMI",F525)),IF(ISERROR(SEARCH("TE",F525)),"Weird","TE"),"PMI")</f>
        <v/>
      </c>
      <c r="AL525" s="204" t="n"/>
      <c r="AM525" s="204" t="n"/>
      <c r="AN525" s="204" t="n"/>
      <c r="AO525" s="204" t="n"/>
      <c r="AP525" s="204" t="n"/>
      <c r="AQ525" s="204" t="n"/>
      <c r="AR525" s="204" t="n"/>
      <c r="AS525" s="204" t="n"/>
      <c r="AT525" s="204" t="n"/>
      <c r="AU525" s="204" t="n"/>
      <c r="AV525" s="204" t="n"/>
      <c r="AW525" s="204" t="n"/>
      <c r="AX525" s="204" t="n"/>
      <c r="AY525" s="204" t="n"/>
      <c r="AZ525" s="204" t="n"/>
      <c r="BA525" s="204" t="n"/>
    </row>
    <row r="526">
      <c r="A526" s="4" t="n">
        <v>4522</v>
      </c>
      <c r="B526" s="204" t="s">
        <v>2887</v>
      </c>
      <c r="F526" s="118" t="s">
        <v>4330</v>
      </c>
      <c r="G526" s="0" t="s">
        <v>3180</v>
      </c>
      <c r="H526" s="0" t="n">
        <v>22310182</v>
      </c>
      <c r="I526" s="0">
        <f>IF(LEFT(RIGHT(H526,4),1)="8",(CONCATENATE("289F0", 168420+BITAND(HEX2DEC(H526), 65535)-32768)),)</f>
        <v/>
      </c>
      <c r="J526" s="79" t="n"/>
      <c r="K526" s="79" t="s">
        <v>4332</v>
      </c>
      <c r="L526" s="60" t="n">
        <v>44606</v>
      </c>
      <c r="M526" s="60" t="n"/>
      <c r="N526" s="0" t="s">
        <v>1443</v>
      </c>
      <c r="O526" s="0" t="s">
        <v>3224</v>
      </c>
      <c r="P526" s="0" t="s">
        <v>3224</v>
      </c>
      <c r="Q526" s="0" t="s">
        <v>3224</v>
      </c>
      <c r="R526" s="0" t="s">
        <v>2923</v>
      </c>
      <c r="S526" s="0" t="s">
        <v>3156</v>
      </c>
      <c r="T526" s="0" t="s">
        <v>3320</v>
      </c>
      <c r="U526" s="0" t="s">
        <v>4333</v>
      </c>
      <c r="V526" s="0" t="s">
        <v>2927</v>
      </c>
      <c r="W526" s="0" t="s">
        <v>4621</v>
      </c>
      <c r="X526" s="160" t="s">
        <v>4622</v>
      </c>
      <c r="Y526" s="0" t="s">
        <v>2041</v>
      </c>
      <c r="Z526" s="204">
        <f>INDEX('Controller Log'!$A$2:$A$1480,MATCH($A526,'Controller Log'!$B$2:$B$1480,0))</f>
        <v/>
      </c>
      <c r="AA526" s="0" t="n"/>
      <c r="AF526" s="118" t="s">
        <v>1444</v>
      </c>
      <c r="AG526" s="118" t="s">
        <v>1556</v>
      </c>
      <c r="AK526" s="204">
        <f>IF(ISERROR(SEARCH("PMI",F526)),IF(ISERROR(SEARCH("TE",F526)),"Weird","TE"),"PMI")</f>
        <v/>
      </c>
    </row>
    <row customFormat="1" r="527" s="5">
      <c r="A527" s="4" t="n">
        <v>4523</v>
      </c>
      <c r="B527" s="204" t="s">
        <v>2887</v>
      </c>
      <c r="C527" s="204" t="n"/>
      <c r="D527" s="204" t="s">
        <v>4436</v>
      </c>
      <c r="E527" s="204" t="n"/>
      <c r="F527" s="204" t="s">
        <v>4330</v>
      </c>
      <c r="G527" s="204" t="s">
        <v>3180</v>
      </c>
      <c r="H527" s="204" t="n">
        <v>22310177</v>
      </c>
      <c r="I527" s="0">
        <f>IF(LEFT(RIGHT(H527,4),1)="8",(CONCATENATE("289F0", 168420+BITAND(HEX2DEC(H527), 65535)-32768)),)</f>
        <v/>
      </c>
      <c r="J527" s="234" t="n"/>
      <c r="K527" s="234" t="s">
        <v>4332</v>
      </c>
      <c r="L527" s="204" t="n">
        <v>44606</v>
      </c>
      <c r="M527" s="204" t="n"/>
      <c r="N527" s="204" t="s">
        <v>1443</v>
      </c>
      <c r="O527" s="204" t="s">
        <v>3224</v>
      </c>
      <c r="P527" s="204" t="s">
        <v>3224</v>
      </c>
      <c r="Q527" s="204" t="s">
        <v>3224</v>
      </c>
      <c r="R527" s="204" t="s">
        <v>2923</v>
      </c>
      <c r="S527" s="204" t="s">
        <v>3156</v>
      </c>
      <c r="T527" s="204" t="s">
        <v>3320</v>
      </c>
      <c r="U527" s="204" t="s">
        <v>4333</v>
      </c>
      <c r="V527" s="206" t="s">
        <v>2927</v>
      </c>
      <c r="W527" s="204" t="s">
        <v>4623</v>
      </c>
      <c r="X527" s="204" t="s">
        <v>4624</v>
      </c>
      <c r="Y527" s="0" t="s">
        <v>2062</v>
      </c>
      <c r="Z527" s="204">
        <f>INDEX('Controller Log'!$A$2:$A$1480,MATCH($A527,'Controller Log'!$B$2:$B$1480,0))</f>
        <v/>
      </c>
      <c r="AA527" s="0" t="n"/>
      <c r="AB527" s="204" t="n"/>
      <c r="AC527" s="204" t="n"/>
      <c r="AD527" s="204" t="n"/>
      <c r="AE527" s="204" t="n"/>
      <c r="AF527" s="204" t="s">
        <v>1444</v>
      </c>
      <c r="AG527" s="204" t="s">
        <v>1556</v>
      </c>
      <c r="AH527" s="204" t="n"/>
      <c r="AI527" s="204" t="n"/>
      <c r="AJ527" s="204" t="n"/>
      <c r="AK527" s="204">
        <f>IF(ISERROR(SEARCH("PMI",F527)),IF(ISERROR(SEARCH("TE",F527)),"Weird","TE"),"PMI")</f>
        <v/>
      </c>
      <c r="AL527" s="204" t="n"/>
      <c r="AM527" s="204" t="n"/>
      <c r="AN527" s="204" t="n"/>
      <c r="AO527" s="204" t="n"/>
      <c r="AP527" s="204" t="n"/>
      <c r="AQ527" s="204" t="n"/>
      <c r="AR527" s="204" t="n"/>
      <c r="AS527" s="204" t="n"/>
      <c r="AT527" s="204" t="n"/>
      <c r="AU527" s="204" t="n"/>
      <c r="AV527" s="204" t="n"/>
      <c r="AW527" s="204" t="n"/>
      <c r="AX527" s="204" t="n"/>
      <c r="AY527" s="204" t="n"/>
      <c r="AZ527" s="204" t="n"/>
      <c r="BA527" s="204" t="n"/>
    </row>
    <row customFormat="1" r="528" s="5">
      <c r="A528" s="4" t="n">
        <v>4524</v>
      </c>
      <c r="B528" s="204" t="s">
        <v>2887</v>
      </c>
      <c r="C528" s="204" t="n"/>
      <c r="D528" s="204" t="s">
        <v>4329</v>
      </c>
      <c r="E528" s="204" t="n"/>
      <c r="F528" s="204" t="s">
        <v>4330</v>
      </c>
      <c r="G528" s="204" t="s">
        <v>3180</v>
      </c>
      <c r="H528" s="204" t="n">
        <v>22310178</v>
      </c>
      <c r="I528" s="0">
        <f>IF(LEFT(RIGHT(H528,4),1)="8",(CONCATENATE("289F0", 168420+BITAND(HEX2DEC(H528), 65535)-32768)),)</f>
        <v/>
      </c>
      <c r="J528" s="234" t="n"/>
      <c r="K528" s="234" t="s">
        <v>4332</v>
      </c>
      <c r="L528" s="204" t="n">
        <v>44606</v>
      </c>
      <c r="M528" s="204" t="n"/>
      <c r="N528" s="204" t="s">
        <v>1443</v>
      </c>
      <c r="O528" s="204" t="s">
        <v>3224</v>
      </c>
      <c r="P528" s="204" t="s">
        <v>3224</v>
      </c>
      <c r="Q528" s="204" t="s">
        <v>3224</v>
      </c>
      <c r="R528" s="204" t="s">
        <v>2923</v>
      </c>
      <c r="S528" s="204" t="s">
        <v>3156</v>
      </c>
      <c r="T528" s="204" t="s">
        <v>3320</v>
      </c>
      <c r="U528" s="204" t="s">
        <v>4333</v>
      </c>
      <c r="V528" s="206" t="s">
        <v>2927</v>
      </c>
      <c r="W528" s="204" t="s">
        <v>4625</v>
      </c>
      <c r="X528" s="204" t="s">
        <v>4626</v>
      </c>
      <c r="Y528" s="0" t="s">
        <v>2122</v>
      </c>
      <c r="Z528" s="204">
        <f>INDEX('Controller Log'!$A$2:$A$1480,MATCH($A528,'Controller Log'!$B$2:$B$1480,0))</f>
        <v/>
      </c>
      <c r="AA528" s="0" t="n"/>
      <c r="AB528" s="204" t="n"/>
      <c r="AC528" s="204" t="n"/>
      <c r="AD528" s="204" t="n"/>
      <c r="AE528" s="204" t="n"/>
      <c r="AF528" s="204" t="s">
        <v>1444</v>
      </c>
      <c r="AG528" s="204" t="s">
        <v>1556</v>
      </c>
      <c r="AH528" s="204" t="n"/>
      <c r="AI528" s="204" t="n"/>
      <c r="AJ528" s="204" t="n"/>
      <c r="AK528" s="204">
        <f>IF(ISERROR(SEARCH("PMI",F528)),IF(ISERROR(SEARCH("TE",F528)),"Weird","TE"),"PMI")</f>
        <v/>
      </c>
      <c r="AL528" s="204" t="n"/>
      <c r="AM528" s="204" t="n"/>
      <c r="AN528" s="204" t="n"/>
      <c r="AO528" s="204" t="n"/>
      <c r="AP528" s="204" t="n"/>
      <c r="AQ528" s="204" t="n"/>
      <c r="AR528" s="204" t="n"/>
      <c r="AS528" s="204" t="n"/>
      <c r="AT528" s="204" t="n"/>
      <c r="AU528" s="204" t="n"/>
      <c r="AV528" s="204" t="n"/>
      <c r="AW528" s="204" t="n"/>
      <c r="AX528" s="204" t="n"/>
      <c r="AY528" s="204" t="n"/>
      <c r="AZ528" s="204" t="n"/>
      <c r="BA528" s="204" t="n"/>
    </row>
    <row r="529">
      <c r="A529" s="4" t="n">
        <v>4525</v>
      </c>
      <c r="B529" s="204" t="s">
        <v>2887</v>
      </c>
      <c r="F529" s="118" t="s">
        <v>4330</v>
      </c>
      <c r="G529" s="0" t="s">
        <v>3180</v>
      </c>
      <c r="H529" s="0" t="n">
        <v>22310183</v>
      </c>
      <c r="I529" s="0">
        <f>IF(LEFT(RIGHT(H529,4),1)="8",(CONCATENATE("289F0", 168420+BITAND(HEX2DEC(H529), 65535)-32768)),)</f>
        <v/>
      </c>
      <c r="J529" s="79" t="n"/>
      <c r="K529" s="79" t="s">
        <v>4627</v>
      </c>
      <c r="L529" s="60" t="n">
        <v>44606</v>
      </c>
      <c r="M529" s="60" t="n"/>
      <c r="N529" s="0" t="s">
        <v>1443</v>
      </c>
      <c r="O529" s="0" t="s">
        <v>3224</v>
      </c>
      <c r="P529" s="0" t="s">
        <v>3224</v>
      </c>
      <c r="Q529" s="0" t="s">
        <v>3224</v>
      </c>
      <c r="R529" s="0" t="s">
        <v>2923</v>
      </c>
      <c r="S529" s="0" t="s">
        <v>3156</v>
      </c>
      <c r="V529" s="0" t="s">
        <v>2927</v>
      </c>
      <c r="W529" s="0" t="s">
        <v>4628</v>
      </c>
      <c r="X529" s="160" t="s">
        <v>4629</v>
      </c>
      <c r="Y529" s="0" t="s">
        <v>2032</v>
      </c>
      <c r="Z529" s="204">
        <f>INDEX('Controller Log'!$A$2:$A$1480,MATCH($A529,'Controller Log'!$B$2:$B$1480,0))</f>
        <v/>
      </c>
      <c r="AA529" s="0" t="n"/>
      <c r="AF529" s="118" t="s">
        <v>1444</v>
      </c>
      <c r="AG529" s="118" t="s">
        <v>1556</v>
      </c>
      <c r="AK529" s="204">
        <f>IF(ISERROR(SEARCH("PMI",F529)),IF(ISERROR(SEARCH("TE",F529)),"Weird","TE"),"PMI")</f>
        <v/>
      </c>
    </row>
    <row r="530">
      <c r="A530" s="4" t="n">
        <v>4526</v>
      </c>
      <c r="B530" s="204" t="s">
        <v>2887</v>
      </c>
      <c r="F530" s="118" t="s">
        <v>4330</v>
      </c>
      <c r="G530" s="0" t="s">
        <v>3180</v>
      </c>
      <c r="H530" s="0" t="n">
        <v>22310184</v>
      </c>
      <c r="I530" s="0">
        <f>IF(LEFT(RIGHT(H530,4),1)="8",(CONCATENATE("289F0", 168420+BITAND(HEX2DEC(H530), 65535)-32768)),)</f>
        <v/>
      </c>
      <c r="J530" s="79" t="n"/>
      <c r="K530" s="79" t="s">
        <v>4332</v>
      </c>
      <c r="L530" s="60" t="n">
        <v>44606</v>
      </c>
      <c r="M530" s="60" t="n"/>
      <c r="N530" s="0" t="s">
        <v>1443</v>
      </c>
      <c r="O530" s="0" t="s">
        <v>3224</v>
      </c>
      <c r="P530" s="0" t="s">
        <v>3224</v>
      </c>
      <c r="Q530" s="0" t="s">
        <v>3224</v>
      </c>
      <c r="R530" s="0" t="s">
        <v>2923</v>
      </c>
      <c r="S530" s="0" t="s">
        <v>3156</v>
      </c>
      <c r="T530" s="0" t="s">
        <v>3320</v>
      </c>
      <c r="U530" s="0" t="s">
        <v>4333</v>
      </c>
      <c r="V530" s="0" t="s">
        <v>2927</v>
      </c>
      <c r="W530" s="0" t="s">
        <v>4630</v>
      </c>
      <c r="X530" s="160" t="s">
        <v>4631</v>
      </c>
      <c r="Y530" s="0" t="s">
        <v>2035</v>
      </c>
      <c r="Z530" s="204">
        <f>INDEX('Controller Log'!$A$2:$A$1480,MATCH($A530,'Controller Log'!$B$2:$B$1480,0))</f>
        <v/>
      </c>
      <c r="AA530" s="0" t="n"/>
      <c r="AF530" s="118" t="s">
        <v>1444</v>
      </c>
      <c r="AG530" s="118" t="s">
        <v>1556</v>
      </c>
      <c r="AK530" s="204">
        <f>IF(ISERROR(SEARCH("PMI",F530)),IF(ISERROR(SEARCH("TE",F530)),"Weird","TE"),"PMI")</f>
        <v/>
      </c>
    </row>
    <row r="531">
      <c r="A531" s="4" t="n">
        <v>4527</v>
      </c>
      <c r="B531" s="204" t="s">
        <v>2887</v>
      </c>
      <c r="F531" s="118" t="s">
        <v>4330</v>
      </c>
      <c r="G531" s="0" t="s">
        <v>3180</v>
      </c>
      <c r="H531" s="0" t="n">
        <v>22310186</v>
      </c>
      <c r="I531" s="0">
        <f>IF(LEFT(RIGHT(H531,4),1)="8",(CONCATENATE("289F0", 168420+BITAND(HEX2DEC(H531), 65535)-32768)),)</f>
        <v/>
      </c>
      <c r="J531" s="79" t="n"/>
      <c r="K531" s="79" t="s">
        <v>4632</v>
      </c>
      <c r="L531" s="60" t="n">
        <v>44622</v>
      </c>
      <c r="M531" s="60" t="n"/>
      <c r="N531" s="0" t="s">
        <v>1443</v>
      </c>
      <c r="O531" s="0" t="s">
        <v>3224</v>
      </c>
      <c r="P531" s="0" t="s">
        <v>3224</v>
      </c>
      <c r="Q531" s="0" t="s">
        <v>3224</v>
      </c>
      <c r="R531" s="0" t="s">
        <v>2923</v>
      </c>
      <c r="S531" s="0" t="s">
        <v>3156</v>
      </c>
      <c r="T531" s="0" t="s">
        <v>3320</v>
      </c>
      <c r="U531" s="0" t="s">
        <v>4333</v>
      </c>
      <c r="V531" s="0" t="s">
        <v>2927</v>
      </c>
      <c r="W531" s="0" t="s">
        <v>4633</v>
      </c>
      <c r="X531" s="160" t="s">
        <v>4634</v>
      </c>
      <c r="Y531" s="0" t="s">
        <v>2028</v>
      </c>
      <c r="Z531" s="204">
        <f>INDEX('Controller Log'!$A$2:$A$1480,MATCH($A531,'Controller Log'!$B$2:$B$1480,0))</f>
        <v/>
      </c>
      <c r="AA531" s="0" t="n"/>
      <c r="AK531" s="204">
        <f>IF(ISERROR(SEARCH("PMI",F531)),IF(ISERROR(SEARCH("TE",F531)),"Weird","TE"),"PMI")</f>
        <v/>
      </c>
    </row>
    <row r="532">
      <c r="A532" s="4" t="n">
        <v>4528</v>
      </c>
      <c r="B532" s="204" t="s">
        <v>2887</v>
      </c>
      <c r="F532" s="118" t="s">
        <v>4330</v>
      </c>
      <c r="G532" s="0" t="s">
        <v>3180</v>
      </c>
      <c r="H532" s="0" t="n">
        <v>22310187</v>
      </c>
      <c r="I532" s="0">
        <f>IF(LEFT(RIGHT(H532,4),1)="8",(CONCATENATE("289F0", 168420+BITAND(HEX2DEC(H532), 65535)-32768)),)</f>
        <v/>
      </c>
      <c r="J532" s="79" t="n"/>
      <c r="K532" s="79" t="s">
        <v>4632</v>
      </c>
      <c r="L532" s="60" t="n">
        <v>44622</v>
      </c>
      <c r="M532" s="60" t="n"/>
      <c r="N532" s="0" t="s">
        <v>1443</v>
      </c>
      <c r="O532" s="0" t="s">
        <v>3224</v>
      </c>
      <c r="P532" s="0" t="s">
        <v>3224</v>
      </c>
      <c r="Q532" s="0" t="s">
        <v>3224</v>
      </c>
      <c r="R532" s="0" t="s">
        <v>2923</v>
      </c>
      <c r="S532" s="0" t="s">
        <v>3156</v>
      </c>
      <c r="T532" s="0" t="s">
        <v>3320</v>
      </c>
      <c r="U532" s="0" t="s">
        <v>4333</v>
      </c>
      <c r="V532" s="0" t="s">
        <v>2927</v>
      </c>
      <c r="W532" s="0" t="s">
        <v>4635</v>
      </c>
      <c r="X532" s="160" t="s">
        <v>4636</v>
      </c>
      <c r="Y532" s="0" t="s">
        <v>2031</v>
      </c>
      <c r="Z532" s="204">
        <f>INDEX('Controller Log'!$A$2:$A$1480,MATCH($A532,'Controller Log'!$B$2:$B$1480,0))</f>
        <v/>
      </c>
      <c r="AA532" s="0" t="n"/>
      <c r="AK532" s="204">
        <f>IF(ISERROR(SEARCH("PMI",F532)),IF(ISERROR(SEARCH("TE",F532)),"Weird","TE"),"PMI")</f>
        <v/>
      </c>
    </row>
    <row r="533">
      <c r="A533" s="4" t="n">
        <v>4529</v>
      </c>
      <c r="B533" s="204" t="s">
        <v>2887</v>
      </c>
      <c r="F533" s="0" t="s">
        <v>4430</v>
      </c>
      <c r="G533" s="0" t="s">
        <v>3180</v>
      </c>
      <c r="H533" s="0" t="s">
        <v>4637</v>
      </c>
      <c r="I533" s="0">
        <f>IF(LEFT(RIGHT(H533,4),1)="8",(CONCATENATE("289F0", 168420+BITAND(HEX2DEC(H533), 65535)-32768)),)</f>
        <v/>
      </c>
      <c r="J533" s="79" t="n"/>
      <c r="K533" s="79" t="s">
        <v>4638</v>
      </c>
      <c r="L533" s="60" t="n">
        <v>44627</v>
      </c>
      <c r="M533" s="60" t="n"/>
      <c r="N533" s="0" t="s">
        <v>1443</v>
      </c>
      <c r="O533" s="0" t="s">
        <v>3224</v>
      </c>
      <c r="P533" s="0" t="s">
        <v>3224</v>
      </c>
      <c r="Q533" s="0" t="s">
        <v>3224</v>
      </c>
      <c r="R533" s="0" t="s">
        <v>2923</v>
      </c>
      <c r="S533" s="0" t="s">
        <v>3156</v>
      </c>
      <c r="T533" s="0" t="s">
        <v>3414</v>
      </c>
      <c r="U533" s="0" t="s">
        <v>3961</v>
      </c>
      <c r="V533" s="0" t="s">
        <v>2927</v>
      </c>
      <c r="W533" s="0" t="s">
        <v>4639</v>
      </c>
      <c r="X533" s="160" t="s">
        <v>4640</v>
      </c>
      <c r="Y533" s="0" t="s">
        <v>2030</v>
      </c>
      <c r="Z533" s="204">
        <f>INDEX('Controller Log'!$A$2:$A$1480,MATCH($A533,'Controller Log'!$B$2:$B$1480,0))</f>
        <v/>
      </c>
      <c r="AA533" s="0" t="n"/>
      <c r="AK533" s="204">
        <f>IF(ISERROR(SEARCH("PMI",F533)),IF(ISERROR(SEARCH("TE",F533)),"Weird","TE"),"PMI")</f>
        <v/>
      </c>
    </row>
    <row r="534">
      <c r="A534" s="4" t="n">
        <v>4530</v>
      </c>
      <c r="B534" s="204" t="s">
        <v>2887</v>
      </c>
      <c r="F534" s="0" t="s">
        <v>4430</v>
      </c>
      <c r="G534" s="0" t="s">
        <v>3180</v>
      </c>
      <c r="H534" s="0" t="s">
        <v>4641</v>
      </c>
      <c r="I534" s="0">
        <f>IF(LEFT(RIGHT(H534,4),1)="8",(CONCATENATE("289F0", 168420+BITAND(HEX2DEC(H534), 65535)-32768)),)</f>
        <v/>
      </c>
      <c r="J534" s="79" t="n"/>
      <c r="K534" s="79" t="s">
        <v>4638</v>
      </c>
      <c r="L534" s="60" t="n">
        <v>44630</v>
      </c>
      <c r="M534" s="60" t="n"/>
      <c r="N534" s="0" t="s">
        <v>1443</v>
      </c>
      <c r="O534" s="0" t="s">
        <v>3224</v>
      </c>
      <c r="P534" s="0" t="s">
        <v>3224</v>
      </c>
      <c r="Q534" s="0" t="s">
        <v>3224</v>
      </c>
      <c r="R534" s="0" t="s">
        <v>2923</v>
      </c>
      <c r="S534" s="0" t="s">
        <v>3156</v>
      </c>
      <c r="T534" s="0" t="s">
        <v>3414</v>
      </c>
      <c r="U534" s="0" t="s">
        <v>3961</v>
      </c>
      <c r="V534" s="0" t="s">
        <v>2927</v>
      </c>
      <c r="W534" s="0" t="s">
        <v>4642</v>
      </c>
      <c r="X534" s="160" t="n">
        <v>951920005</v>
      </c>
      <c r="Y534" s="0" t="s">
        <v>2033</v>
      </c>
      <c r="Z534" s="204">
        <f>INDEX('Controller Log'!$A$2:$A$1480,MATCH($A534,'Controller Log'!$B$2:$B$1480,0))</f>
        <v/>
      </c>
      <c r="AA534" s="0" t="n"/>
      <c r="AK534" s="204">
        <f>IF(ISERROR(SEARCH("PMI",F534)),IF(ISERROR(SEARCH("TE",F534)),"Weird","TE"),"PMI")</f>
        <v/>
      </c>
    </row>
    <row r="535">
      <c r="A535" s="4" t="n">
        <v>4531</v>
      </c>
      <c r="B535" s="204" t="s">
        <v>2887</v>
      </c>
      <c r="D535" s="0" t="s">
        <v>4643</v>
      </c>
      <c r="F535" s="0" t="s">
        <v>4430</v>
      </c>
      <c r="G535" s="0" t="s">
        <v>3180</v>
      </c>
      <c r="H535" s="0" t="s">
        <v>4644</v>
      </c>
      <c r="I535" s="0">
        <f>IF(LEFT(RIGHT(H535,4),1)="8",(CONCATENATE("289F0", 168420+BITAND(HEX2DEC(H535), 65535)-32768)),)</f>
        <v/>
      </c>
      <c r="J535" s="79" t="n"/>
      <c r="K535" s="79" t="s">
        <v>4638</v>
      </c>
      <c r="L535" s="60" t="n">
        <v>44630</v>
      </c>
      <c r="M535" s="60" t="n"/>
      <c r="N535" s="0" t="s">
        <v>1443</v>
      </c>
      <c r="O535" s="0" t="s">
        <v>3224</v>
      </c>
      <c r="P535" s="0" t="s">
        <v>3224</v>
      </c>
      <c r="Q535" s="0" t="s">
        <v>3224</v>
      </c>
      <c r="R535" s="0" t="s">
        <v>2923</v>
      </c>
      <c r="S535" s="0" t="s">
        <v>3156</v>
      </c>
      <c r="T535" s="0" t="s">
        <v>3414</v>
      </c>
      <c r="U535" s="0" t="s">
        <v>3961</v>
      </c>
      <c r="V535" s="0" t="s">
        <v>2927</v>
      </c>
      <c r="W535" s="0" t="s">
        <v>4645</v>
      </c>
      <c r="X535" s="160" t="n">
        <v>951920007</v>
      </c>
      <c r="Y535" s="0" t="s">
        <v>2037</v>
      </c>
      <c r="Z535" s="204">
        <f>INDEX('Controller Log'!$A$2:$A$1480,MATCH($A535,'Controller Log'!$B$2:$B$1480,0))</f>
        <v/>
      </c>
      <c r="AA535" s="0" t="n"/>
      <c r="AK535" s="204">
        <f>IF(ISERROR(SEARCH("PMI",F535)),IF(ISERROR(SEARCH("TE",F535)),"Weird","TE"),"PMI")</f>
        <v/>
      </c>
    </row>
    <row r="536">
      <c r="A536" s="4" t="n">
        <v>4532</v>
      </c>
      <c r="B536" s="204" t="s">
        <v>2887</v>
      </c>
      <c r="D536" s="0" t="s">
        <v>4646</v>
      </c>
      <c r="F536" s="0" t="s">
        <v>4430</v>
      </c>
      <c r="G536" s="0" t="s">
        <v>3180</v>
      </c>
      <c r="H536" s="0" t="s">
        <v>4647</v>
      </c>
      <c r="I536" s="0">
        <f>IF(LEFT(RIGHT(H536,4),1)="8",(CONCATENATE("289F0", 168420+BITAND(HEX2DEC(H536), 65535)-32768)),)</f>
        <v/>
      </c>
      <c r="J536" s="79" t="n"/>
      <c r="K536" s="79" t="s">
        <v>4638</v>
      </c>
      <c r="L536" s="60" t="n">
        <v>44630</v>
      </c>
      <c r="M536" s="60" t="n"/>
      <c r="N536" s="0" t="s">
        <v>1443</v>
      </c>
      <c r="O536" s="0" t="s">
        <v>3224</v>
      </c>
      <c r="P536" s="0" t="s">
        <v>3224</v>
      </c>
      <c r="Q536" s="0" t="s">
        <v>3224</v>
      </c>
      <c r="R536" s="0" t="s">
        <v>2923</v>
      </c>
      <c r="S536" s="0" t="s">
        <v>3156</v>
      </c>
      <c r="T536" s="0" t="s">
        <v>3414</v>
      </c>
      <c r="U536" s="0" t="s">
        <v>3961</v>
      </c>
      <c r="V536" s="0" t="s">
        <v>2927</v>
      </c>
      <c r="W536" s="0" t="s">
        <v>4648</v>
      </c>
      <c r="X536" s="233" t="n">
        <v>951920008</v>
      </c>
      <c r="Y536" s="0" t="s">
        <v>2043</v>
      </c>
      <c r="Z536" s="204">
        <f>INDEX('Controller Log'!$A$2:$A$1480,MATCH($A536,'Controller Log'!$B$2:$B$1480,0))</f>
        <v/>
      </c>
      <c r="AA536" s="0" t="n"/>
      <c r="AK536" s="204">
        <f>IF(ISERROR(SEARCH("PMI",F536)),IF(ISERROR(SEARCH("TE",F536)),"Weird","TE"),"PMI")</f>
        <v/>
      </c>
    </row>
    <row r="537">
      <c r="A537" s="4" t="n">
        <v>4533</v>
      </c>
      <c r="B537" s="204" t="s">
        <v>2887</v>
      </c>
      <c r="D537" s="0" t="n"/>
      <c r="F537" s="0" t="s">
        <v>4430</v>
      </c>
      <c r="G537" s="0" t="s">
        <v>3180</v>
      </c>
      <c r="H537" s="0" t="s">
        <v>4649</v>
      </c>
      <c r="I537" s="0">
        <f>IF(LEFT(RIGHT(H537,4),1)="8",(CONCATENATE("289F0", 168420+BITAND(HEX2DEC(H537), 65535)-32768)),)</f>
        <v/>
      </c>
      <c r="J537" s="79" t="n"/>
      <c r="K537" s="79" t="s">
        <v>4638</v>
      </c>
      <c r="L537" s="60" t="n">
        <v>44630</v>
      </c>
      <c r="M537" s="60" t="n"/>
      <c r="N537" s="0" t="s">
        <v>1443</v>
      </c>
      <c r="O537" s="0" t="s">
        <v>3224</v>
      </c>
      <c r="P537" s="0" t="s">
        <v>3224</v>
      </c>
      <c r="Q537" s="0" t="s">
        <v>3224</v>
      </c>
      <c r="R537" s="0" t="s">
        <v>2923</v>
      </c>
      <c r="S537" s="0" t="s">
        <v>3156</v>
      </c>
      <c r="T537" s="0" t="s">
        <v>3414</v>
      </c>
      <c r="U537" s="0" t="s">
        <v>3961</v>
      </c>
      <c r="V537" s="0" t="s">
        <v>2927</v>
      </c>
      <c r="W537" s="0" t="s">
        <v>4650</v>
      </c>
      <c r="X537" s="233" t="n">
        <v>951920009</v>
      </c>
      <c r="Y537" s="0" t="s">
        <v>2036</v>
      </c>
      <c r="Z537" s="204">
        <f>INDEX('Controller Log'!$A$2:$A$1480,MATCH($A537,'Controller Log'!$B$2:$B$1480,0))</f>
        <v/>
      </c>
      <c r="AA537" s="0" t="n"/>
      <c r="AK537" s="204">
        <f>IF(ISERROR(SEARCH("PMI",F537)),IF(ISERROR(SEARCH("TE",F537)),"Weird","TE"),"PMI")</f>
        <v/>
      </c>
    </row>
    <row r="538">
      <c r="A538" s="4" t="n">
        <v>4534</v>
      </c>
      <c r="B538" s="204" t="s">
        <v>2887</v>
      </c>
      <c r="D538" s="0" t="s">
        <v>4651</v>
      </c>
      <c r="F538" s="118" t="s">
        <v>4330</v>
      </c>
      <c r="G538" s="0" t="s">
        <v>3180</v>
      </c>
      <c r="H538" s="0" t="n">
        <v>22310188</v>
      </c>
      <c r="I538" s="0">
        <f>IF(LEFT(RIGHT(H538,4),1)="8",(CONCATENATE("289F0", 168420+BITAND(HEX2DEC(H538), 65535)-32768)),)</f>
        <v/>
      </c>
      <c r="J538" s="79" t="n"/>
      <c r="K538" s="79" t="s">
        <v>4632</v>
      </c>
      <c r="L538" s="60" t="n">
        <v>44630</v>
      </c>
      <c r="M538" s="60" t="n"/>
      <c r="N538" s="0" t="s">
        <v>1443</v>
      </c>
      <c r="O538" s="0" t="s">
        <v>3224</v>
      </c>
      <c r="P538" s="0" t="s">
        <v>3224</v>
      </c>
      <c r="Q538" s="0" t="s">
        <v>3224</v>
      </c>
      <c r="R538" s="0" t="s">
        <v>2923</v>
      </c>
      <c r="S538" s="0" t="s">
        <v>3156</v>
      </c>
      <c r="T538" s="0" t="s">
        <v>3320</v>
      </c>
      <c r="U538" s="0" t="s">
        <v>4333</v>
      </c>
      <c r="V538" s="0" t="s">
        <v>2927</v>
      </c>
      <c r="W538" s="0" t="s">
        <v>4652</v>
      </c>
      <c r="X538" s="233" t="n">
        <v>951920010</v>
      </c>
      <c r="Y538" s="0" t="s">
        <v>2045</v>
      </c>
      <c r="Z538" s="204">
        <f>INDEX('Controller Log'!$A$2:$A$1480,MATCH($A538,'Controller Log'!$B$2:$B$1480,0))</f>
        <v/>
      </c>
      <c r="AA538" s="0" t="n"/>
      <c r="AK538" s="204">
        <f>IF(ISERROR(SEARCH("PMI",F538)),IF(ISERROR(SEARCH("TE",F538)),"Weird","TE"),"PMI")</f>
        <v/>
      </c>
    </row>
    <row customFormat="1" r="539" s="5">
      <c r="A539" s="4" t="n">
        <v>4535</v>
      </c>
      <c r="B539" s="204" t="s">
        <v>2887</v>
      </c>
      <c r="C539" s="204" t="n"/>
      <c r="D539" s="204" t="s">
        <v>4329</v>
      </c>
      <c r="E539" s="204" t="s">
        <v>4653</v>
      </c>
      <c r="F539" s="204" t="s">
        <v>4430</v>
      </c>
      <c r="G539" s="204" t="s">
        <v>3180</v>
      </c>
      <c r="H539" s="204" t="s">
        <v>4654</v>
      </c>
      <c r="I539" s="0">
        <f>IF(LEFT(RIGHT(H539,4),1)="8",(CONCATENATE("289F0", 168420+BITAND(HEX2DEC(H539), 65535)-32768)),)</f>
        <v/>
      </c>
      <c r="J539" s="234" t="n"/>
      <c r="K539" s="234" t="s">
        <v>4655</v>
      </c>
      <c r="L539" s="204" t="n">
        <v>44631</v>
      </c>
      <c r="M539" s="204" t="n"/>
      <c r="N539" s="204" t="s">
        <v>1443</v>
      </c>
      <c r="O539" s="204" t="s">
        <v>3224</v>
      </c>
      <c r="P539" s="204" t="s">
        <v>3224</v>
      </c>
      <c r="Q539" s="204" t="s">
        <v>3224</v>
      </c>
      <c r="R539" s="204" t="s">
        <v>2923</v>
      </c>
      <c r="S539" s="204" t="s">
        <v>3156</v>
      </c>
      <c r="T539" s="0" t="s">
        <v>3414</v>
      </c>
      <c r="U539" s="0" t="s">
        <v>3415</v>
      </c>
      <c r="V539" s="206" t="s">
        <v>2927</v>
      </c>
      <c r="W539" s="204" t="s">
        <v>4656</v>
      </c>
      <c r="X539" s="234" t="n">
        <v>951920011</v>
      </c>
      <c r="Y539" s="204" t="s">
        <v>2104</v>
      </c>
      <c r="Z539" s="204">
        <f>INDEX('Controller Log'!$A$2:$A$1480,MATCH($A539,'Controller Log'!$B$2:$B$1480,0))</f>
        <v/>
      </c>
      <c r="AA539" s="0" t="n"/>
      <c r="AB539" s="204" t="n"/>
      <c r="AC539" s="204" t="n"/>
      <c r="AD539" s="204" t="n"/>
      <c r="AE539" s="204" t="n"/>
      <c r="AF539" s="204" t="n"/>
      <c r="AG539" s="204" t="n"/>
      <c r="AH539" s="204" t="n"/>
      <c r="AI539" s="204" t="n"/>
      <c r="AJ539" s="204" t="n"/>
      <c r="AK539" s="204">
        <f>IF(ISERROR(SEARCH("PMI",F539)),IF(ISERROR(SEARCH("TE",F539)),"Weird","TE"),"PMI")</f>
        <v/>
      </c>
      <c r="AL539" s="204" t="n"/>
      <c r="AM539" s="204" t="n"/>
      <c r="AN539" s="204" t="n"/>
      <c r="AO539" s="204" t="n"/>
      <c r="AP539" s="204" t="n"/>
      <c r="AQ539" s="204" t="n"/>
      <c r="AR539" s="204" t="n"/>
      <c r="AS539" s="204" t="n"/>
      <c r="AT539" s="204" t="n"/>
      <c r="AU539" s="204" t="n"/>
      <c r="AV539" s="204" t="n"/>
      <c r="AW539" s="204" t="n"/>
      <c r="AX539" s="204" t="n"/>
      <c r="AY539" s="204" t="n"/>
      <c r="AZ539" s="204" t="n"/>
      <c r="BA539" s="204" t="n"/>
    </row>
    <row r="540">
      <c r="A540" s="4" t="n">
        <v>4536</v>
      </c>
      <c r="B540" s="204" t="s">
        <v>2887</v>
      </c>
      <c r="D540" s="0" t="s">
        <v>4657</v>
      </c>
      <c r="E540" s="0" t="n"/>
      <c r="F540" s="118" t="s">
        <v>4330</v>
      </c>
      <c r="G540" s="0" t="s">
        <v>3180</v>
      </c>
      <c r="H540" s="0" t="n">
        <v>22310189</v>
      </c>
      <c r="I540" s="0">
        <f>IF(LEFT(RIGHT(H540,4),1)="8",(CONCATENATE("289F0", 168420+BITAND(HEX2DEC(H540), 65535)-32768)),)</f>
        <v/>
      </c>
      <c r="J540" s="79" t="n"/>
      <c r="K540" s="79" t="s">
        <v>4632</v>
      </c>
      <c r="L540" s="60" t="n">
        <v>44631</v>
      </c>
      <c r="M540" s="60" t="n"/>
      <c r="N540" s="0" t="s">
        <v>1443</v>
      </c>
      <c r="O540" s="0" t="s">
        <v>3224</v>
      </c>
      <c r="P540" s="0" t="s">
        <v>3224</v>
      </c>
      <c r="Q540" s="0" t="s">
        <v>3224</v>
      </c>
      <c r="R540" s="0" t="s">
        <v>2923</v>
      </c>
      <c r="S540" s="0" t="s">
        <v>3156</v>
      </c>
      <c r="T540" s="0" t="s">
        <v>3320</v>
      </c>
      <c r="U540" s="0" t="s">
        <v>4333</v>
      </c>
      <c r="V540" s="0" t="s">
        <v>2927</v>
      </c>
      <c r="W540" s="0" t="s">
        <v>4658</v>
      </c>
      <c r="X540" s="233" t="n">
        <v>951920012</v>
      </c>
      <c r="Y540" s="0" t="s">
        <v>2042</v>
      </c>
      <c r="Z540" s="204">
        <f>INDEX('Controller Log'!$A$2:$A$1480,MATCH($A540,'Controller Log'!$B$2:$B$1480,0))</f>
        <v/>
      </c>
      <c r="AA540" s="0" t="n"/>
      <c r="AK540" s="204">
        <f>IF(ISERROR(SEARCH("PMI",F540)),IF(ISERROR(SEARCH("TE",F540)),"Weird","TE"),"PMI")</f>
        <v/>
      </c>
    </row>
    <row customFormat="1" r="541" s="1">
      <c r="A541" s="3" t="n">
        <v>4537</v>
      </c>
      <c r="B541" s="204" t="s">
        <v>2886</v>
      </c>
      <c r="C541" s="204" t="n"/>
      <c r="D541" s="204" t="s">
        <v>4659</v>
      </c>
      <c r="E541" s="204" t="n"/>
      <c r="F541" s="204" t="n"/>
      <c r="G541" s="204" t="n"/>
      <c r="H541" s="204" t="n"/>
      <c r="I541" s="0">
        <f>IF(LEFT(RIGHT(H541,4),1)="8",(CONCATENATE("289F0", 168420+BITAND(HEX2DEC(H541), 65535)-32768)),)</f>
        <v/>
      </c>
      <c r="J541" s="234" t="n"/>
      <c r="K541" s="234" t="n"/>
      <c r="L541" s="204" t="n">
        <v>44631</v>
      </c>
      <c r="M541" s="204" t="n"/>
      <c r="N541" s="204" t="n"/>
      <c r="O541" s="204" t="n"/>
      <c r="P541" s="204" t="n"/>
      <c r="Q541" s="204" t="n"/>
      <c r="R541" s="204" t="n"/>
      <c r="S541" s="204" t="n"/>
      <c r="T541" s="204" t="n"/>
      <c r="U541" s="204" t="n"/>
      <c r="V541" s="224" t="s">
        <v>2927</v>
      </c>
      <c r="W541" s="204" t="s">
        <v>4660</v>
      </c>
      <c r="X541" s="234" t="n">
        <v>951920014</v>
      </c>
      <c r="Y541" s="204" t="n"/>
      <c r="Z541" s="204" t="n"/>
      <c r="AA541" s="0" t="n"/>
      <c r="AB541" s="204" t="n"/>
      <c r="AC541" s="204" t="n"/>
      <c r="AD541" s="204" t="n"/>
      <c r="AE541" s="204" t="n"/>
      <c r="AF541" s="204" t="n"/>
      <c r="AG541" s="204" t="n"/>
      <c r="AH541" s="204" t="n"/>
      <c r="AI541" s="204" t="n"/>
      <c r="AJ541" s="204" t="n"/>
      <c r="AK541" s="204">
        <f>IF(ISERROR(SEARCH("PMI",F541)),IF(ISERROR(SEARCH("TE",F541)),"Weird","TE"),"PMI")</f>
        <v/>
      </c>
      <c r="AL541" s="204" t="n"/>
      <c r="AM541" s="204" t="n"/>
      <c r="AN541" s="204" t="n"/>
      <c r="AO541" s="204" t="n"/>
      <c r="AP541" s="204" t="n"/>
      <c r="AQ541" s="204" t="n"/>
      <c r="AR541" s="204" t="n"/>
      <c r="AS541" s="204" t="n"/>
      <c r="AT541" s="204" t="n"/>
      <c r="AU541" s="204" t="n"/>
      <c r="AV541" s="204" t="n"/>
      <c r="AW541" s="204" t="n"/>
      <c r="AX541" s="204" t="n"/>
      <c r="AY541" s="204" t="n"/>
      <c r="AZ541" s="204" t="n"/>
      <c r="BA541" s="204" t="n"/>
    </row>
    <row r="542">
      <c r="A542" s="4" t="n">
        <v>4538</v>
      </c>
      <c r="B542" s="204" t="s">
        <v>2887</v>
      </c>
      <c r="D542" s="0" t="s">
        <v>4329</v>
      </c>
      <c r="E542" s="0" t="n"/>
      <c r="F542" s="0" t="s">
        <v>3505</v>
      </c>
      <c r="G542" s="0" t="s">
        <v>3180</v>
      </c>
      <c r="H542" s="0" t="s">
        <v>4661</v>
      </c>
      <c r="I542" s="0">
        <f>IF(LEFT(RIGHT(H542,4),1)="8",(CONCATENATE("289F0", 168420+BITAND(HEX2DEC(H542), 65535)-32768)),)</f>
        <v/>
      </c>
      <c r="J542" s="79" t="n"/>
      <c r="K542" s="79" t="s">
        <v>4662</v>
      </c>
      <c r="L542" s="60" t="n">
        <v>44631</v>
      </c>
      <c r="M542" s="60" t="n"/>
      <c r="N542" s="0" t="s">
        <v>1443</v>
      </c>
      <c r="O542" s="0" t="s">
        <v>3224</v>
      </c>
      <c r="P542" s="0" t="s">
        <v>3224</v>
      </c>
      <c r="Q542" s="0" t="s">
        <v>3224</v>
      </c>
      <c r="R542" s="0" t="s">
        <v>2923</v>
      </c>
      <c r="S542" s="0" t="s">
        <v>3156</v>
      </c>
      <c r="T542" s="0" t="s">
        <v>3470</v>
      </c>
      <c r="U542" s="0" t="s">
        <v>4663</v>
      </c>
      <c r="V542" s="0" t="s">
        <v>2927</v>
      </c>
      <c r="W542" s="0" t="s">
        <v>4664</v>
      </c>
      <c r="X542" s="233" t="n">
        <v>951920016</v>
      </c>
      <c r="Y542" s="0" t="s">
        <v>2039</v>
      </c>
      <c r="Z542" s="204" t="n">
        <v>95231003901</v>
      </c>
      <c r="AA542" s="0" t="n"/>
      <c r="AB542" s="0" t="n"/>
      <c r="AC542" s="0" t="n"/>
      <c r="AD542" s="0" t="n"/>
      <c r="AE542" s="0" t="n"/>
      <c r="AF542" s="0" t="n"/>
      <c r="AG542" s="0" t="n"/>
      <c r="AH542" s="0" t="n"/>
      <c r="AI542" s="0" t="n"/>
      <c r="AJ542" s="0" t="n"/>
      <c r="AK542" s="204">
        <f>IF(ISERROR(SEARCH("PMI",F542)),IF(ISERROR(SEARCH("TE",F542)),"Weird","TE"),"PMI")</f>
        <v/>
      </c>
      <c r="AL542" s="0" t="n"/>
      <c r="AM542" s="0" t="n"/>
      <c r="AN542" s="0" t="n"/>
      <c r="AO542" s="0" t="n"/>
      <c r="AP542" s="0" t="n"/>
      <c r="AQ542" s="0" t="n"/>
      <c r="AR542" s="0" t="n"/>
      <c r="AS542" s="0" t="n"/>
      <c r="AT542" s="0" t="n"/>
      <c r="AU542" s="0" t="n"/>
      <c r="AV542" s="0" t="n"/>
      <c r="AW542" s="0" t="n"/>
      <c r="AX542" s="0" t="n"/>
      <c r="AY542" s="0" t="n"/>
      <c r="AZ542" s="0" t="n"/>
      <c r="BA542" s="0" t="n"/>
    </row>
    <row customFormat="1" r="543" s="1">
      <c r="A543" s="1" t="n">
        <v>4539</v>
      </c>
      <c r="B543" s="204" t="s">
        <v>4443</v>
      </c>
      <c r="D543" s="1" t="s">
        <v>4665</v>
      </c>
      <c r="I543" s="0">
        <f>IF(LEFT(RIGHT(H543,4),1)="8",(CONCATENATE("289F0", 168420+BITAND(HEX2DEC(H543), 65535)-32768)),)</f>
        <v/>
      </c>
      <c r="J543" s="105" t="n"/>
      <c r="K543" s="105" t="n"/>
      <c r="L543" s="92" t="n">
        <v>44631</v>
      </c>
      <c r="M543" s="92" t="n"/>
      <c r="V543" s="1" t="s">
        <v>2927</v>
      </c>
      <c r="W543" s="1" t="s">
        <v>4666</v>
      </c>
      <c r="X543" s="235" t="n">
        <v>951920017</v>
      </c>
      <c r="Y543" s="0" t="n"/>
      <c r="Z543" s="0" t="n"/>
      <c r="AA543" s="0" t="n"/>
      <c r="AB543" s="0" t="n"/>
      <c r="AC543" s="0" t="n"/>
      <c r="AD543" s="0" t="n"/>
      <c r="AE543" s="0" t="n"/>
      <c r="AF543" s="0" t="n"/>
      <c r="AG543" s="0" t="n"/>
      <c r="AH543" s="0" t="n"/>
      <c r="AI543" s="0" t="n"/>
      <c r="AJ543" s="0" t="n"/>
      <c r="AK543" s="204">
        <f>IF(ISERROR(SEARCH("PMI",F543)),IF(ISERROR(SEARCH("TE",F543)),"Weird","TE"),"PMI")</f>
        <v/>
      </c>
      <c r="AL543" s="0" t="n"/>
      <c r="AM543" s="0" t="n"/>
      <c r="AN543" s="0" t="n"/>
      <c r="AO543" s="0" t="n"/>
      <c r="AP543" s="0" t="n"/>
      <c r="AQ543" s="0" t="n"/>
      <c r="AR543" s="0" t="n"/>
      <c r="AS543" s="0" t="n"/>
      <c r="AT543" s="0" t="n"/>
      <c r="AU543" s="0" t="n"/>
      <c r="AV543" s="0" t="n"/>
      <c r="AW543" s="0" t="n"/>
      <c r="AX543" s="0" t="n"/>
      <c r="AY543" s="0" t="n"/>
      <c r="AZ543" s="0" t="n"/>
      <c r="BA543" s="0" t="n"/>
    </row>
    <row r="544">
      <c r="A544" s="4" t="n">
        <v>4540</v>
      </c>
      <c r="B544" s="204" t="s">
        <v>2887</v>
      </c>
      <c r="F544" s="0" t="s">
        <v>4430</v>
      </c>
      <c r="G544" s="0" t="s">
        <v>3180</v>
      </c>
      <c r="H544" s="0" t="s">
        <v>4667</v>
      </c>
      <c r="I544" s="0">
        <f>IF(LEFT(RIGHT(H544,4),1)="8",(CONCATENATE("289F0", 168420+BITAND(HEX2DEC(H544), 65535)-32768)),)</f>
        <v/>
      </c>
      <c r="J544" s="79" t="n"/>
      <c r="K544" s="79" t="s">
        <v>4638</v>
      </c>
      <c r="L544" s="60" t="n">
        <v>44634</v>
      </c>
      <c r="M544" s="60" t="n"/>
      <c r="N544" s="0" t="s">
        <v>1443</v>
      </c>
      <c r="O544" s="0" t="s">
        <v>3224</v>
      </c>
      <c r="P544" s="0" t="s">
        <v>3224</v>
      </c>
      <c r="Q544" s="0" t="s">
        <v>3224</v>
      </c>
      <c r="R544" s="0" t="s">
        <v>2923</v>
      </c>
      <c r="S544" s="0" t="s">
        <v>3156</v>
      </c>
      <c r="T544" s="0" t="s">
        <v>3414</v>
      </c>
      <c r="U544" s="0" t="s">
        <v>3961</v>
      </c>
      <c r="V544" s="0" t="s">
        <v>2927</v>
      </c>
      <c r="W544" s="0" t="s">
        <v>4668</v>
      </c>
      <c r="X544" s="233" t="n">
        <v>951920019</v>
      </c>
      <c r="Y544" s="0" t="s">
        <v>1978</v>
      </c>
      <c r="Z544" s="204">
        <f>INDEX('Controller Log'!$A$2:$A$1480,MATCH($A544,'Controller Log'!$B$2:$B$1480,0))</f>
        <v/>
      </c>
      <c r="AA544" s="0" t="n"/>
      <c r="AK544" s="204">
        <f>IF(ISERROR(SEARCH("PMI",F544)),IF(ISERROR(SEARCH("TE",F544)),"Weird","TE"),"PMI")</f>
        <v/>
      </c>
    </row>
    <row r="545">
      <c r="A545" s="4" t="n">
        <v>4541</v>
      </c>
      <c r="B545" s="204" t="s">
        <v>2887</v>
      </c>
      <c r="F545" s="0" t="s">
        <v>4430</v>
      </c>
      <c r="G545" s="0" t="s">
        <v>3180</v>
      </c>
      <c r="H545" s="0" t="s">
        <v>4669</v>
      </c>
      <c r="I545" s="0">
        <f>IF(LEFT(RIGHT(H545,4),1)="8",(CONCATENATE("289F0", 168420+BITAND(HEX2DEC(H545), 65535)-32768)),)</f>
        <v/>
      </c>
      <c r="J545" s="79" t="n"/>
      <c r="K545" s="79" t="s">
        <v>4638</v>
      </c>
      <c r="L545" s="60" t="n">
        <v>44634</v>
      </c>
      <c r="M545" s="60" t="n"/>
      <c r="N545" s="0" t="s">
        <v>1443</v>
      </c>
      <c r="O545" s="0" t="s">
        <v>3224</v>
      </c>
      <c r="P545" s="0" t="s">
        <v>3224</v>
      </c>
      <c r="Q545" s="0" t="s">
        <v>3224</v>
      </c>
      <c r="R545" s="0" t="s">
        <v>2923</v>
      </c>
      <c r="S545" s="0" t="s">
        <v>3156</v>
      </c>
      <c r="T545" s="0" t="s">
        <v>3414</v>
      </c>
      <c r="U545" s="0" t="s">
        <v>3961</v>
      </c>
      <c r="V545" s="0" t="s">
        <v>2927</v>
      </c>
      <c r="W545" s="0" t="s">
        <v>4670</v>
      </c>
      <c r="X545" s="233" t="n">
        <v>951920033</v>
      </c>
      <c r="Y545" s="0" t="s">
        <v>1972</v>
      </c>
      <c r="Z545" s="204">
        <f>INDEX('Controller Log'!$A$2:$A$1480,MATCH($A545,'Controller Log'!$B$2:$B$1480,0))</f>
        <v/>
      </c>
      <c r="AA545" s="0" t="n"/>
      <c r="AK545" s="204">
        <f>IF(ISERROR(SEARCH("PMI",F545)),IF(ISERROR(SEARCH("TE",F545)),"Weird","TE"),"PMI")</f>
        <v/>
      </c>
    </row>
    <row r="546">
      <c r="A546" s="4" t="n">
        <v>4542</v>
      </c>
      <c r="B546" s="204" t="s">
        <v>2887</v>
      </c>
      <c r="F546" s="0" t="s">
        <v>4430</v>
      </c>
      <c r="G546" s="0" t="s">
        <v>3180</v>
      </c>
      <c r="H546" s="0" t="s">
        <v>4671</v>
      </c>
      <c r="I546" s="0">
        <f>IF(LEFT(RIGHT(H546,4),1)="8",(CONCATENATE("289F0", 168420+BITAND(HEX2DEC(H546), 65535)-32768)),)</f>
        <v/>
      </c>
      <c r="J546" s="79" t="n"/>
      <c r="K546" s="79" t="s">
        <v>4672</v>
      </c>
      <c r="L546" s="60" t="n">
        <v>44634</v>
      </c>
      <c r="M546" s="60" t="n"/>
      <c r="N546" s="0" t="s">
        <v>1443</v>
      </c>
      <c r="O546" s="0" t="s">
        <v>3224</v>
      </c>
      <c r="P546" s="0" t="s">
        <v>3224</v>
      </c>
      <c r="Q546" s="0" t="s">
        <v>3224</v>
      </c>
      <c r="R546" s="0" t="s">
        <v>2923</v>
      </c>
      <c r="S546" s="0" t="s">
        <v>3156</v>
      </c>
      <c r="T546" s="0" t="s">
        <v>3414</v>
      </c>
      <c r="U546" s="0" t="s">
        <v>3961</v>
      </c>
      <c r="V546" s="0" t="s">
        <v>2927</v>
      </c>
      <c r="W546" s="0" t="s">
        <v>4673</v>
      </c>
      <c r="X546" s="233" t="n">
        <v>951920026</v>
      </c>
      <c r="Y546" s="0" t="s">
        <v>1975</v>
      </c>
      <c r="Z546" s="204">
        <f>INDEX('Controller Log'!$A$2:$A$1480,MATCH($A546,'Controller Log'!$B$2:$B$1480,0))</f>
        <v/>
      </c>
      <c r="AA546" s="0" t="n"/>
      <c r="AK546" s="204">
        <f>IF(ISERROR(SEARCH("PMI",F546)),IF(ISERROR(SEARCH("TE",F546)),"Weird","TE"),"PMI")</f>
        <v/>
      </c>
    </row>
    <row r="547">
      <c r="A547" s="4" t="n">
        <v>4543</v>
      </c>
      <c r="B547" s="204" t="s">
        <v>2887</v>
      </c>
      <c r="F547" s="0" t="s">
        <v>4430</v>
      </c>
      <c r="G547" s="0" t="s">
        <v>3180</v>
      </c>
      <c r="H547" s="0" t="s">
        <v>4674</v>
      </c>
      <c r="I547" s="0">
        <f>IF(LEFT(RIGHT(H547,4),1)="8",(CONCATENATE("289F0", 168420+BITAND(HEX2DEC(H547), 65535)-32768)),)</f>
        <v/>
      </c>
      <c r="J547" s="79" t="n"/>
      <c r="K547" s="79" t="s">
        <v>4638</v>
      </c>
      <c r="L547" s="60" t="n">
        <v>44634</v>
      </c>
      <c r="M547" s="60" t="n"/>
      <c r="N547" s="0" t="s">
        <v>1443</v>
      </c>
      <c r="O547" s="0" t="s">
        <v>3224</v>
      </c>
      <c r="P547" s="0" t="s">
        <v>3224</v>
      </c>
      <c r="Q547" s="0" t="s">
        <v>3224</v>
      </c>
      <c r="R547" s="0" t="s">
        <v>2923</v>
      </c>
      <c r="S547" s="0" t="s">
        <v>3156</v>
      </c>
      <c r="T547" s="0" t="s">
        <v>3414</v>
      </c>
      <c r="U547" s="0" t="s">
        <v>3961</v>
      </c>
      <c r="V547" s="0" t="s">
        <v>2927</v>
      </c>
      <c r="W547" s="0" t="s">
        <v>4675</v>
      </c>
      <c r="X547" s="233" t="n">
        <v>951920029</v>
      </c>
      <c r="Y547" s="0" t="s">
        <v>1976</v>
      </c>
      <c r="Z547" s="204">
        <f>INDEX('Controller Log'!$A$2:$A$1480,MATCH($A547,'Controller Log'!$B$2:$B$1480,0))</f>
        <v/>
      </c>
      <c r="AA547" s="0" t="n"/>
      <c r="AK547" s="204">
        <f>IF(ISERROR(SEARCH("PMI",F547)),IF(ISERROR(SEARCH("TE",F547)),"Weird","TE"),"PMI")</f>
        <v/>
      </c>
    </row>
    <row r="548">
      <c r="A548" s="4" t="n">
        <v>4544</v>
      </c>
      <c r="B548" s="204" t="s">
        <v>2887</v>
      </c>
      <c r="F548" s="0" t="s">
        <v>4430</v>
      </c>
      <c r="G548" s="0" t="s">
        <v>3180</v>
      </c>
      <c r="H548" s="0" t="s">
        <v>4676</v>
      </c>
      <c r="I548" s="0">
        <f>IF(LEFT(RIGHT(H548,4),1)="8",(CONCATENATE("289F0", 168420+BITAND(HEX2DEC(H548), 65535)-32768)),)</f>
        <v/>
      </c>
      <c r="J548" s="79" t="n"/>
      <c r="K548" s="79" t="s">
        <v>4638</v>
      </c>
      <c r="L548" s="60" t="n">
        <v>44634</v>
      </c>
      <c r="M548" s="60" t="n"/>
      <c r="N548" s="0" t="s">
        <v>1443</v>
      </c>
      <c r="O548" s="0" t="s">
        <v>3224</v>
      </c>
      <c r="P548" s="0" t="s">
        <v>3224</v>
      </c>
      <c r="Q548" s="0" t="s">
        <v>3224</v>
      </c>
      <c r="R548" s="0" t="s">
        <v>2923</v>
      </c>
      <c r="S548" s="0" t="s">
        <v>3156</v>
      </c>
      <c r="T548" s="0" t="s">
        <v>3414</v>
      </c>
      <c r="U548" s="0" t="s">
        <v>3961</v>
      </c>
      <c r="V548" s="0" t="s">
        <v>2927</v>
      </c>
      <c r="W548" s="0" t="s">
        <v>4677</v>
      </c>
      <c r="X548" s="233" t="n">
        <v>951920018</v>
      </c>
      <c r="Y548" s="0" t="s">
        <v>2024</v>
      </c>
      <c r="Z548" s="204">
        <f>INDEX('Controller Log'!$A$2:$A$1480,MATCH($A548,'Controller Log'!$B$2:$B$1480,0))</f>
        <v/>
      </c>
      <c r="AA548" s="0" t="n"/>
      <c r="AK548" s="204">
        <f>IF(ISERROR(SEARCH("PMI",F548)),IF(ISERROR(SEARCH("TE",F548)),"Weird","TE"),"PMI")</f>
        <v/>
      </c>
    </row>
    <row r="549">
      <c r="A549" s="4" t="n">
        <v>4545</v>
      </c>
      <c r="B549" s="204" t="s">
        <v>2887</v>
      </c>
      <c r="F549" s="0" t="s">
        <v>4430</v>
      </c>
      <c r="G549" s="0" t="s">
        <v>3180</v>
      </c>
      <c r="H549" s="0" t="s">
        <v>4678</v>
      </c>
      <c r="I549" s="0">
        <f>IF(LEFT(RIGHT(H549,4),1)="8",(CONCATENATE("289F0", 168420+BITAND(HEX2DEC(H549), 65535)-32768)),)</f>
        <v/>
      </c>
      <c r="J549" s="79" t="n"/>
      <c r="K549" s="79" t="s">
        <v>4638</v>
      </c>
      <c r="L549" s="60" t="n">
        <v>44635</v>
      </c>
      <c r="M549" s="60" t="n"/>
      <c r="N549" s="0" t="s">
        <v>1443</v>
      </c>
      <c r="O549" s="0" t="s">
        <v>3224</v>
      </c>
      <c r="P549" s="0" t="s">
        <v>3224</v>
      </c>
      <c r="Q549" s="0" t="s">
        <v>3224</v>
      </c>
      <c r="R549" s="0" t="s">
        <v>2923</v>
      </c>
      <c r="S549" s="0" t="s">
        <v>3156</v>
      </c>
      <c r="T549" s="0" t="s">
        <v>3414</v>
      </c>
      <c r="U549" s="0" t="s">
        <v>3961</v>
      </c>
      <c r="V549" s="0" t="s">
        <v>2927</v>
      </c>
      <c r="W549" s="0" t="s">
        <v>4679</v>
      </c>
      <c r="X549" s="233" t="n">
        <v>951920035</v>
      </c>
      <c r="Y549" s="0" t="s">
        <v>2021</v>
      </c>
      <c r="Z549" s="204">
        <f>INDEX('Controller Log'!$A$2:$A$1480,MATCH($A549,'Controller Log'!$B$2:$B$1480,0))</f>
        <v/>
      </c>
      <c r="AA549" s="0" t="n"/>
      <c r="AK549" s="204">
        <f>IF(ISERROR(SEARCH("PMI",F549)),IF(ISERROR(SEARCH("TE",F549)),"Weird","TE"),"PMI")</f>
        <v/>
      </c>
    </row>
    <row r="550">
      <c r="A550" s="4" t="n">
        <v>4546</v>
      </c>
      <c r="B550" s="204" t="s">
        <v>2887</v>
      </c>
      <c r="F550" s="0" t="s">
        <v>4430</v>
      </c>
      <c r="G550" s="0" t="s">
        <v>3180</v>
      </c>
      <c r="H550" s="0" t="s">
        <v>4680</v>
      </c>
      <c r="I550" s="0">
        <f>IF(LEFT(RIGHT(H550,4),1)="8",(CONCATENATE("289F0", 168420+BITAND(HEX2DEC(H550), 65535)-32768)),)</f>
        <v/>
      </c>
      <c r="J550" s="79" t="n"/>
      <c r="K550" s="79" t="s">
        <v>4638</v>
      </c>
      <c r="L550" s="60" t="n">
        <v>44635</v>
      </c>
      <c r="M550" s="60" t="n"/>
      <c r="N550" s="0" t="s">
        <v>1443</v>
      </c>
      <c r="O550" s="0" t="s">
        <v>3224</v>
      </c>
      <c r="P550" s="0" t="s">
        <v>3224</v>
      </c>
      <c r="Q550" s="0" t="s">
        <v>3224</v>
      </c>
      <c r="R550" s="0" t="s">
        <v>2923</v>
      </c>
      <c r="S550" s="0" t="s">
        <v>3156</v>
      </c>
      <c r="T550" s="0" t="s">
        <v>3414</v>
      </c>
      <c r="U550" s="0" t="s">
        <v>3961</v>
      </c>
      <c r="V550" s="0" t="s">
        <v>2927</v>
      </c>
      <c r="W550" s="0" t="s">
        <v>4681</v>
      </c>
      <c r="X550" s="233" t="n">
        <v>951920040</v>
      </c>
      <c r="Y550" s="0" t="s">
        <v>1977</v>
      </c>
      <c r="Z550" s="204">
        <f>INDEX('Controller Log'!$A$2:$A$1480,MATCH($A550,'Controller Log'!$B$2:$B$1480,0))</f>
        <v/>
      </c>
      <c r="AA550" s="0" t="n"/>
      <c r="AK550" s="204">
        <f>IF(ISERROR(SEARCH("PMI",F550)),IF(ISERROR(SEARCH("TE",F550)),"Weird","TE"),"PMI")</f>
        <v/>
      </c>
    </row>
    <row r="551">
      <c r="A551" s="4" t="n">
        <v>4547</v>
      </c>
      <c r="B551" s="204" t="s">
        <v>2887</v>
      </c>
      <c r="F551" s="0" t="s">
        <v>4430</v>
      </c>
      <c r="G551" s="0" t="s">
        <v>3180</v>
      </c>
      <c r="H551" s="0" t="s">
        <v>4682</v>
      </c>
      <c r="I551" s="0">
        <f>IF(LEFT(RIGHT(H551,4),1)="8",(CONCATENATE("289F0", 168420+BITAND(HEX2DEC(H551), 65535)-32768)),)</f>
        <v/>
      </c>
      <c r="J551" s="79" t="n"/>
      <c r="K551" s="79" t="s">
        <v>4638</v>
      </c>
      <c r="L551" s="60" t="n">
        <v>44635</v>
      </c>
      <c r="M551" s="60" t="n"/>
      <c r="N551" s="0" t="s">
        <v>1443</v>
      </c>
      <c r="O551" s="0" t="s">
        <v>3224</v>
      </c>
      <c r="P551" s="0" t="s">
        <v>3224</v>
      </c>
      <c r="Q551" s="0" t="s">
        <v>3224</v>
      </c>
      <c r="R551" s="0" t="s">
        <v>2923</v>
      </c>
      <c r="S551" s="0" t="s">
        <v>3156</v>
      </c>
      <c r="T551" s="0" t="s">
        <v>3414</v>
      </c>
      <c r="U551" s="0" t="s">
        <v>3961</v>
      </c>
      <c r="V551" s="0" t="s">
        <v>2927</v>
      </c>
      <c r="W551" s="0" t="s">
        <v>4683</v>
      </c>
      <c r="X551" s="233" t="n">
        <v>951920024</v>
      </c>
      <c r="Y551" s="0" t="s">
        <v>2027</v>
      </c>
      <c r="Z551" s="204">
        <f>INDEX('Controller Log'!$A$2:$A$1480,MATCH($A551,'Controller Log'!$B$2:$B$1480,0))</f>
        <v/>
      </c>
      <c r="AA551" s="0" t="n"/>
      <c r="AK551" s="204">
        <f>IF(ISERROR(SEARCH("PMI",F551)),IF(ISERROR(SEARCH("TE",F551)),"Weird","TE"),"PMI")</f>
        <v/>
      </c>
    </row>
    <row r="552">
      <c r="A552" s="4" t="n">
        <v>4548</v>
      </c>
      <c r="B552" s="204" t="s">
        <v>2887</v>
      </c>
      <c r="F552" s="0" t="s">
        <v>4430</v>
      </c>
      <c r="G552" s="0" t="s">
        <v>3180</v>
      </c>
      <c r="H552" s="0" t="s">
        <v>4684</v>
      </c>
      <c r="I552" s="0">
        <f>IF(LEFT(RIGHT(H552,4),1)="8",(CONCATENATE("289F0", 168420+BITAND(HEX2DEC(H552), 65535)-32768)),)</f>
        <v/>
      </c>
      <c r="J552" s="79" t="n"/>
      <c r="K552" s="79" t="s">
        <v>4638</v>
      </c>
      <c r="L552" s="60" t="n">
        <v>44635</v>
      </c>
      <c r="M552" s="60" t="n"/>
      <c r="N552" s="0" t="s">
        <v>1443</v>
      </c>
      <c r="O552" s="0" t="s">
        <v>3224</v>
      </c>
      <c r="P552" s="0" t="s">
        <v>3224</v>
      </c>
      <c r="Q552" s="0" t="s">
        <v>3224</v>
      </c>
      <c r="R552" s="0" t="s">
        <v>2923</v>
      </c>
      <c r="S552" s="0" t="s">
        <v>3156</v>
      </c>
      <c r="T552" s="0" t="s">
        <v>3414</v>
      </c>
      <c r="U552" s="0" t="s">
        <v>3961</v>
      </c>
      <c r="V552" s="0" t="s">
        <v>2927</v>
      </c>
      <c r="W552" s="0" t="s">
        <v>4685</v>
      </c>
      <c r="X552" s="233" t="n">
        <v>951920025</v>
      </c>
      <c r="Y552" s="0" t="s">
        <v>2025</v>
      </c>
      <c r="Z552" s="204">
        <f>INDEX('Controller Log'!$A$2:$A$1480,MATCH($A552,'Controller Log'!$B$2:$B$1480,0))</f>
        <v/>
      </c>
      <c r="AA552" s="0" t="n"/>
      <c r="AK552" s="204">
        <f>IF(ISERROR(SEARCH("PMI",F552)),IF(ISERROR(SEARCH("TE",F552)),"Weird","TE"),"PMI")</f>
        <v/>
      </c>
    </row>
    <row r="553">
      <c r="A553" s="3" t="n">
        <v>4549</v>
      </c>
      <c r="B553" s="204" t="s">
        <v>2886</v>
      </c>
      <c r="C553" s="0" t="s">
        <v>4686</v>
      </c>
      <c r="D553" s="0" t="s">
        <v>4687</v>
      </c>
      <c r="F553" s="0" t="s">
        <v>4430</v>
      </c>
      <c r="G553" s="0" t="s">
        <v>3180</v>
      </c>
      <c r="H553" s="0" t="n">
        <v>22318115</v>
      </c>
      <c r="I553" s="0">
        <f>IF(LEFT(RIGHT(H553,4),1)="8",(CONCATENATE("289F0", 168420+BITAND(HEX2DEC(H553), 65535)-32768)),)</f>
        <v/>
      </c>
      <c r="J553" s="79" t="n"/>
      <c r="K553" s="79" t="n"/>
      <c r="L553" s="60" t="n">
        <v>44635</v>
      </c>
      <c r="M553" s="60" t="n"/>
      <c r="N553" s="0" t="s">
        <v>1443</v>
      </c>
      <c r="O553" s="0" t="s">
        <v>3224</v>
      </c>
      <c r="P553" s="0" t="s">
        <v>3224</v>
      </c>
      <c r="Q553" s="0" t="s">
        <v>3224</v>
      </c>
      <c r="S553" s="0" t="s">
        <v>3156</v>
      </c>
      <c r="V553" s="0" t="s">
        <v>2927</v>
      </c>
      <c r="W553" s="0" t="s">
        <v>4688</v>
      </c>
      <c r="X553" s="233" t="n">
        <v>951920053</v>
      </c>
      <c r="Y553" s="0" t="s">
        <v>2657</v>
      </c>
      <c r="Z553" s="0" t="n">
        <v>95231027801</v>
      </c>
      <c r="AA553" s="0" t="n"/>
      <c r="AK553" s="204">
        <f>IF(ISERROR(SEARCH("PMI",F553)),IF(ISERROR(SEARCH("TE",F553)),"Weird","TE"),"PMI")</f>
        <v/>
      </c>
    </row>
    <row r="554">
      <c r="A554" s="4" t="n">
        <v>4550</v>
      </c>
      <c r="B554" s="204" t="s">
        <v>2887</v>
      </c>
      <c r="F554" s="0" t="s">
        <v>4430</v>
      </c>
      <c r="G554" s="0" t="s">
        <v>3180</v>
      </c>
      <c r="H554" s="0" t="s">
        <v>4689</v>
      </c>
      <c r="I554" s="0">
        <f>IF(LEFT(RIGHT(H554,4),1)="8",(CONCATENATE("289F0", 168420+BITAND(HEX2DEC(H554), 65535)-32768)),)</f>
        <v/>
      </c>
      <c r="J554" s="79" t="n"/>
      <c r="K554" s="79" t="s">
        <v>4638</v>
      </c>
      <c r="L554" s="60" t="n">
        <v>44636</v>
      </c>
      <c r="M554" s="60" t="n"/>
      <c r="N554" s="0" t="s">
        <v>1443</v>
      </c>
      <c r="O554" s="0" t="s">
        <v>3224</v>
      </c>
      <c r="P554" s="0" t="s">
        <v>3224</v>
      </c>
      <c r="Q554" s="0" t="s">
        <v>3224</v>
      </c>
      <c r="R554" s="0" t="s">
        <v>2923</v>
      </c>
      <c r="S554" s="0" t="s">
        <v>3156</v>
      </c>
      <c r="T554" s="0" t="s">
        <v>3414</v>
      </c>
      <c r="U554" s="0" t="s">
        <v>3961</v>
      </c>
      <c r="V554" s="0" t="s">
        <v>2927</v>
      </c>
      <c r="W554" s="0" t="s">
        <v>4690</v>
      </c>
      <c r="X554" s="233" t="n">
        <v>951920028</v>
      </c>
      <c r="Y554" s="0" t="s">
        <v>2023</v>
      </c>
      <c r="Z554" s="204">
        <f>INDEX('Controller Log'!$A$2:$A$1480,MATCH($A554,'Controller Log'!$B$2:$B$1480,0))</f>
        <v/>
      </c>
      <c r="AA554" s="0" t="n"/>
      <c r="AK554" s="204">
        <f>IF(ISERROR(SEARCH("PMI",F554)),IF(ISERROR(SEARCH("TE",F554)),"Weird","TE"),"PMI")</f>
        <v/>
      </c>
    </row>
    <row r="555">
      <c r="A555" s="4" t="n">
        <v>4551</v>
      </c>
      <c r="B555" s="204" t="s">
        <v>2887</v>
      </c>
      <c r="F555" s="0" t="s">
        <v>4430</v>
      </c>
      <c r="G555" s="0" t="s">
        <v>3180</v>
      </c>
      <c r="H555" s="0" t="s">
        <v>4691</v>
      </c>
      <c r="I555" s="0">
        <f>IF(LEFT(RIGHT(H555,4),1)="8",(CONCATENATE("289F0", 168420+BITAND(HEX2DEC(H555), 65535)-32768)),)</f>
        <v/>
      </c>
      <c r="J555" s="79" t="n"/>
      <c r="K555" s="79" t="s">
        <v>4655</v>
      </c>
      <c r="L555" s="60" t="n">
        <v>44636</v>
      </c>
      <c r="M555" s="60" t="n"/>
      <c r="N555" s="0" t="s">
        <v>1443</v>
      </c>
      <c r="O555" s="0" t="s">
        <v>3224</v>
      </c>
      <c r="P555" s="0" t="s">
        <v>3224</v>
      </c>
      <c r="Q555" s="0" t="s">
        <v>3224</v>
      </c>
      <c r="R555" s="0" t="s">
        <v>2923</v>
      </c>
      <c r="S555" s="0" t="s">
        <v>3156</v>
      </c>
      <c r="T555" s="0" t="s">
        <v>3414</v>
      </c>
      <c r="U555" s="0" t="s">
        <v>3415</v>
      </c>
      <c r="V555" s="0" t="s">
        <v>2927</v>
      </c>
      <c r="W555" s="0" t="s">
        <v>4692</v>
      </c>
      <c r="X555" s="233" t="n">
        <v>951920023</v>
      </c>
      <c r="Y555" s="0" t="s">
        <v>2103</v>
      </c>
      <c r="Z555" s="204">
        <f>INDEX('Controller Log'!$A$2:$A$1480,MATCH($A555,'Controller Log'!$B$2:$B$1480,0))</f>
        <v/>
      </c>
      <c r="AA555" s="0" t="n"/>
      <c r="AK555" s="204">
        <f>IF(ISERROR(SEARCH("PMI",F555)),IF(ISERROR(SEARCH("TE",F555)),"Weird","TE"),"PMI")</f>
        <v/>
      </c>
    </row>
    <row customFormat="1" r="556" s="5">
      <c r="A556" s="5" t="n">
        <v>4552</v>
      </c>
      <c r="B556" s="204" t="s">
        <v>25</v>
      </c>
      <c r="D556" s="5" t="s">
        <v>4693</v>
      </c>
      <c r="H556" s="5" t="n"/>
      <c r="I556" s="0">
        <f>IF(LEFT(RIGHT(H556,4),1)="8",(CONCATENATE("289F0", 168420+BITAND(HEX2DEC(H556), 65535)-32768)),)</f>
        <v/>
      </c>
      <c r="J556" s="148" t="n"/>
      <c r="K556" s="148" t="n"/>
      <c r="L556" s="129" t="n">
        <v>44636</v>
      </c>
      <c r="M556" s="129" t="n"/>
      <c r="N556" s="5" t="n"/>
      <c r="O556" s="5" t="n"/>
      <c r="P556" s="5" t="n"/>
      <c r="S556" s="5" t="n"/>
      <c r="V556" s="5" t="s">
        <v>2927</v>
      </c>
      <c r="W556" s="5" t="s">
        <v>4694</v>
      </c>
      <c r="X556" s="236" t="n">
        <v>951920022</v>
      </c>
      <c r="Y556" s="5" t="n"/>
      <c r="Z556" s="5" t="n"/>
      <c r="AA556" s="5" t="n"/>
      <c r="AK556" s="204">
        <f>IF(ISERROR(SEARCH("PMI",F556)),IF(ISERROR(SEARCH("TE",F556)),"Weird","TE"),"PMI")</f>
        <v/>
      </c>
    </row>
    <row r="557">
      <c r="A557" s="4" t="n">
        <v>4553</v>
      </c>
      <c r="B557" s="204" t="s">
        <v>2887</v>
      </c>
      <c r="D557" s="0" t="s">
        <v>4695</v>
      </c>
      <c r="F557" s="0" t="s">
        <v>4430</v>
      </c>
      <c r="G557" s="0" t="s">
        <v>3180</v>
      </c>
      <c r="H557" s="0" t="s">
        <v>4696</v>
      </c>
      <c r="I557" s="0">
        <f>IF(LEFT(RIGHT(H557,4),1)="8",(CONCATENATE("289F0", 168420+BITAND(HEX2DEC(H557), 65535)-32768)),)</f>
        <v/>
      </c>
      <c r="J557" s="79" t="n"/>
      <c r="K557" s="79" t="s">
        <v>4672</v>
      </c>
      <c r="L557" s="60" t="n">
        <v>44636</v>
      </c>
      <c r="M557" s="60" t="n"/>
      <c r="N557" s="0" t="s">
        <v>1443</v>
      </c>
      <c r="O557" s="0" t="s">
        <v>3224</v>
      </c>
      <c r="P557" s="0" t="s">
        <v>3224</v>
      </c>
      <c r="Q557" s="0" t="s">
        <v>3224</v>
      </c>
      <c r="R557" s="0" t="s">
        <v>2923</v>
      </c>
      <c r="S557" s="0" t="s">
        <v>3156</v>
      </c>
      <c r="T557" s="0" t="s">
        <v>3414</v>
      </c>
      <c r="U557" s="0" t="s">
        <v>3961</v>
      </c>
      <c r="V557" s="0" t="s">
        <v>2927</v>
      </c>
      <c r="W557" s="0" t="s">
        <v>4697</v>
      </c>
      <c r="X557" s="233" t="n">
        <v>951920032</v>
      </c>
      <c r="Y557" s="0" t="s">
        <v>3055</v>
      </c>
      <c r="Z557" s="204">
        <f>INDEX('Controller Log'!$A$2:$A$1480,MATCH($A557,'Controller Log'!$B$2:$B$1480,0))</f>
        <v/>
      </c>
      <c r="AA557" s="0" t="n"/>
      <c r="AK557" s="204">
        <f>IF(ISERROR(SEARCH("PMI",F557)),IF(ISERROR(SEARCH("TE",F557)),"Weird","TE"),"PMI")</f>
        <v/>
      </c>
    </row>
    <row r="558">
      <c r="A558" s="0" t="n">
        <v>4554</v>
      </c>
      <c r="B558" s="204" t="s">
        <v>2887</v>
      </c>
      <c r="D558" s="0" t="s">
        <v>4698</v>
      </c>
      <c r="F558" s="0" t="s">
        <v>3505</v>
      </c>
      <c r="H558" s="0" t="n">
        <v>22318109</v>
      </c>
      <c r="I558" s="0">
        <f>IF(LEFT(RIGHT(H558,4),1)="8",(CONCATENATE("289F0", 168420+BITAND(HEX2DEC(H558), 65535)-32768)),)</f>
        <v/>
      </c>
      <c r="J558" s="79">
        <f>DEC2HEX(RIGHT(I558,7))</f>
        <v/>
      </c>
      <c r="K558" s="79" t="s">
        <v>4699</v>
      </c>
      <c r="L558" s="169" t="n">
        <v>44636</v>
      </c>
      <c r="M558" s="169" t="n"/>
      <c r="N558" s="0" t="s">
        <v>1443</v>
      </c>
      <c r="O558" s="0" t="s">
        <v>3224</v>
      </c>
      <c r="P558" s="0" t="s">
        <v>3224</v>
      </c>
      <c r="Q558" s="0" t="s">
        <v>3224</v>
      </c>
      <c r="S558" s="0" t="s">
        <v>3156</v>
      </c>
      <c r="T558" s="118" t="s">
        <v>3414</v>
      </c>
      <c r="U558" s="118" t="s">
        <v>3415</v>
      </c>
      <c r="W558" s="0" t="s">
        <v>4700</v>
      </c>
      <c r="X558" s="233" t="n">
        <v>951920050</v>
      </c>
      <c r="Y558" s="0" t="s">
        <v>2637</v>
      </c>
      <c r="Z558" s="0" t="n">
        <v>95231017401</v>
      </c>
      <c r="AA558" s="0" t="n"/>
      <c r="AK558" s="204">
        <f>IF(ISERROR(SEARCH("PMI",F558)),IF(ISERROR(SEARCH("TE",F558)),"Weird","TE"),"PMI")</f>
        <v/>
      </c>
    </row>
    <row r="559">
      <c r="A559" s="4" t="n">
        <v>4555</v>
      </c>
      <c r="B559" s="204" t="s">
        <v>2887</v>
      </c>
      <c r="F559" s="0" t="s">
        <v>4430</v>
      </c>
      <c r="G559" s="0" t="s">
        <v>3180</v>
      </c>
      <c r="H559" s="0" t="s">
        <v>4701</v>
      </c>
      <c r="I559" s="0">
        <f>IF(LEFT(RIGHT(H559,4),1)="8",(CONCATENATE("289F0", 168420+BITAND(HEX2DEC(H559), 65535)-32768)),)</f>
        <v/>
      </c>
      <c r="J559" s="79" t="n"/>
      <c r="K559" s="79" t="s">
        <v>4672</v>
      </c>
      <c r="L559" s="60" t="n">
        <v>44637</v>
      </c>
      <c r="M559" s="60" t="n"/>
      <c r="N559" s="0" t="s">
        <v>1443</v>
      </c>
      <c r="O559" s="0" t="s">
        <v>3224</v>
      </c>
      <c r="P559" s="0" t="s">
        <v>3224</v>
      </c>
      <c r="Q559" s="0" t="s">
        <v>3224</v>
      </c>
      <c r="R559" s="0" t="s">
        <v>2923</v>
      </c>
      <c r="S559" s="0" t="s">
        <v>3156</v>
      </c>
      <c r="T559" s="0" t="s">
        <v>3414</v>
      </c>
      <c r="U559" s="0" t="s">
        <v>3961</v>
      </c>
      <c r="V559" s="0" t="s">
        <v>2927</v>
      </c>
      <c r="W559" s="0" t="s">
        <v>4702</v>
      </c>
      <c r="X559" s="233" t="n">
        <v>951920054</v>
      </c>
      <c r="Y559" s="0" t="s">
        <v>3055</v>
      </c>
      <c r="Z559" s="204">
        <f>INDEX('Controller Log'!$A$2:$A$1480,MATCH($A559,'Controller Log'!$B$2:$B$1480,0))</f>
        <v/>
      </c>
      <c r="AA559" s="0" t="n"/>
      <c r="AK559" s="204">
        <f>IF(ISERROR(SEARCH("PMI",F559)),IF(ISERROR(SEARCH("TE",F559)),"Weird","TE"),"PMI")</f>
        <v/>
      </c>
    </row>
    <row r="560">
      <c r="A560" s="4" t="n">
        <v>4556</v>
      </c>
      <c r="B560" s="204" t="s">
        <v>2887</v>
      </c>
      <c r="F560" s="0" t="s">
        <v>4430</v>
      </c>
      <c r="G560" s="0" t="s">
        <v>3180</v>
      </c>
      <c r="H560" s="0" t="s">
        <v>4703</v>
      </c>
      <c r="I560" s="0">
        <f>IF(LEFT(RIGHT(H560,4),1)="8",(CONCATENATE("289F0", 168420+BITAND(HEX2DEC(H560), 65535)-32768)),)</f>
        <v/>
      </c>
      <c r="J560" s="79" t="n"/>
      <c r="K560" s="79" t="s">
        <v>4672</v>
      </c>
      <c r="L560" s="60" t="n">
        <v>44637</v>
      </c>
      <c r="M560" s="60" t="n"/>
      <c r="N560" s="0" t="s">
        <v>1443</v>
      </c>
      <c r="O560" s="0" t="s">
        <v>3224</v>
      </c>
      <c r="P560" s="0" t="s">
        <v>3224</v>
      </c>
      <c r="Q560" s="0" t="s">
        <v>3224</v>
      </c>
      <c r="R560" s="0" t="s">
        <v>2923</v>
      </c>
      <c r="S560" s="0" t="s">
        <v>3156</v>
      </c>
      <c r="T560" s="0" t="s">
        <v>3414</v>
      </c>
      <c r="U560" s="0" t="s">
        <v>3961</v>
      </c>
      <c r="V560" s="0" t="s">
        <v>2927</v>
      </c>
      <c r="W560" s="0" t="s">
        <v>4704</v>
      </c>
      <c r="X560" s="233" t="n">
        <v>951920048</v>
      </c>
      <c r="Y560" s="0" t="s">
        <v>2099</v>
      </c>
      <c r="Z560" s="204">
        <f>INDEX('Controller Log'!$A$2:$A$1480,MATCH($A560,'Controller Log'!$B$2:$B$1480,0))</f>
        <v/>
      </c>
      <c r="AA560" s="0">
        <f>REPLACE(Y560, 9,1,"/")</f>
        <v/>
      </c>
      <c r="AK560" s="204">
        <f>IF(ISERROR(SEARCH("PMI",F560)),IF(ISERROR(SEARCH("TE",F560)),"Weird","TE"),"PMI")</f>
        <v/>
      </c>
    </row>
    <row r="561">
      <c r="A561" s="4" t="n">
        <v>4557</v>
      </c>
      <c r="B561" s="204" t="s">
        <v>2887</v>
      </c>
      <c r="F561" s="0" t="s">
        <v>4430</v>
      </c>
      <c r="G561" s="0" t="s">
        <v>3180</v>
      </c>
      <c r="H561" s="0" t="s">
        <v>4705</v>
      </c>
      <c r="I561" s="0">
        <f>IF(LEFT(RIGHT(H561,4),1)="8",(CONCATENATE("289F0", 168420+BITAND(HEX2DEC(H561), 65535)-32768)),)</f>
        <v/>
      </c>
      <c r="J561" s="79" t="n"/>
      <c r="K561" s="79" t="s">
        <v>4672</v>
      </c>
      <c r="L561" s="60" t="n">
        <v>44637</v>
      </c>
      <c r="M561" s="60" t="n"/>
      <c r="N561" s="0" t="s">
        <v>1443</v>
      </c>
      <c r="O561" s="0" t="s">
        <v>3224</v>
      </c>
      <c r="P561" s="0" t="s">
        <v>3224</v>
      </c>
      <c r="Q561" s="0" t="s">
        <v>3224</v>
      </c>
      <c r="R561" s="0" t="s">
        <v>2923</v>
      </c>
      <c r="S561" s="0" t="s">
        <v>3156</v>
      </c>
      <c r="T561" s="0" t="s">
        <v>3414</v>
      </c>
      <c r="U561" s="0" t="s">
        <v>3961</v>
      </c>
      <c r="V561" s="0" t="s">
        <v>2927</v>
      </c>
      <c r="W561" s="0" t="s">
        <v>4706</v>
      </c>
      <c r="X561" s="233" t="n">
        <v>951920034</v>
      </c>
      <c r="Y561" s="0" t="s">
        <v>2101</v>
      </c>
      <c r="Z561" s="204">
        <f>INDEX('Controller Log'!$A$2:$A$1480,MATCH($A561,'Controller Log'!$B$2:$B$1480,0))</f>
        <v/>
      </c>
      <c r="AA561" s="0">
        <f>REPLACE(Y561, 9,1,"/")</f>
        <v/>
      </c>
      <c r="AK561" s="204">
        <f>IF(ISERROR(SEARCH("PMI",F561)),IF(ISERROR(SEARCH("TE",F561)),"Weird","TE"),"PMI")</f>
        <v/>
      </c>
    </row>
    <row r="562">
      <c r="A562" s="4" t="n">
        <v>4558</v>
      </c>
      <c r="B562" s="204" t="s">
        <v>2887</v>
      </c>
      <c r="F562" s="0" t="s">
        <v>4430</v>
      </c>
      <c r="G562" s="0" t="s">
        <v>3180</v>
      </c>
      <c r="H562" s="0" t="s">
        <v>4707</v>
      </c>
      <c r="I562" s="0">
        <f>IF(LEFT(RIGHT(H562,4),1)="8",(CONCATENATE("289F0", 168420+BITAND(HEX2DEC(H562), 65535)-32768)),)</f>
        <v/>
      </c>
      <c r="J562" s="79" t="n"/>
      <c r="K562" s="79" t="s">
        <v>4655</v>
      </c>
      <c r="L562" s="60" t="n">
        <v>44637</v>
      </c>
      <c r="M562" s="60" t="n"/>
      <c r="N562" s="0" t="s">
        <v>1443</v>
      </c>
      <c r="O562" s="0" t="s">
        <v>3224</v>
      </c>
      <c r="P562" s="0" t="s">
        <v>3224</v>
      </c>
      <c r="Q562" s="0" t="s">
        <v>3224</v>
      </c>
      <c r="R562" s="0" t="s">
        <v>2923</v>
      </c>
      <c r="S562" s="0" t="s">
        <v>3156</v>
      </c>
      <c r="T562" s="0" t="s">
        <v>3414</v>
      </c>
      <c r="U562" s="0" t="s">
        <v>3415</v>
      </c>
      <c r="V562" s="0" t="s">
        <v>2927</v>
      </c>
      <c r="W562" s="0" t="s">
        <v>4708</v>
      </c>
      <c r="X562" s="233" t="n">
        <v>951920045</v>
      </c>
      <c r="Y562" s="0" t="s">
        <v>2098</v>
      </c>
      <c r="Z562" s="204">
        <f>INDEX('Controller Log'!$A$2:$A$1480,MATCH($A562,'Controller Log'!$B$2:$B$1480,0))</f>
        <v/>
      </c>
      <c r="AA562" s="0">
        <f>REPLACE(Y562, 9,1,"/")</f>
        <v/>
      </c>
      <c r="AK562" s="204">
        <f>IF(ISERROR(SEARCH("PMI",F562)),IF(ISERROR(SEARCH("TE",F562)),"Weird","TE"),"PMI")</f>
        <v/>
      </c>
    </row>
    <row r="563">
      <c r="A563" s="4" t="n">
        <v>4559</v>
      </c>
      <c r="B563" s="204" t="s">
        <v>2887</v>
      </c>
      <c r="F563" s="0" t="s">
        <v>4430</v>
      </c>
      <c r="G563" s="0" t="s">
        <v>3180</v>
      </c>
      <c r="H563" s="0" t="s">
        <v>4709</v>
      </c>
      <c r="I563" s="0">
        <f>IF(LEFT(RIGHT(H563,4),1)="8",(CONCATENATE("289F0", 168420+BITAND(HEX2DEC(H563), 65535)-32768)),)</f>
        <v/>
      </c>
      <c r="J563" s="79" t="n"/>
      <c r="K563" s="79" t="s">
        <v>4655</v>
      </c>
      <c r="L563" s="60" t="n">
        <v>44637</v>
      </c>
      <c r="M563" s="60" t="n"/>
      <c r="N563" s="0" t="s">
        <v>1443</v>
      </c>
      <c r="O563" s="0" t="s">
        <v>3224</v>
      </c>
      <c r="P563" s="0" t="s">
        <v>3224</v>
      </c>
      <c r="Q563" s="0" t="s">
        <v>3224</v>
      </c>
      <c r="R563" s="0" t="s">
        <v>2923</v>
      </c>
      <c r="S563" s="0" t="s">
        <v>3156</v>
      </c>
      <c r="T563" s="0" t="s">
        <v>3414</v>
      </c>
      <c r="U563" s="0" t="s">
        <v>3415</v>
      </c>
      <c r="V563" s="0" t="s">
        <v>2927</v>
      </c>
      <c r="W563" s="0" t="s">
        <v>4710</v>
      </c>
      <c r="X563" s="233" t="n">
        <v>951920031</v>
      </c>
      <c r="Y563" s="0" t="s">
        <v>2095</v>
      </c>
      <c r="Z563" s="204">
        <f>INDEX('Controller Log'!$A$2:$A$1480,MATCH($A563,'Controller Log'!$B$2:$B$1480,0))</f>
        <v/>
      </c>
      <c r="AA563" s="0">
        <f>REPLACE(Y563, 9,1,"/")</f>
        <v/>
      </c>
      <c r="AK563" s="204">
        <f>IF(ISERROR(SEARCH("PMI",F563)),IF(ISERROR(SEARCH("TE",F563)),"Weird","TE"),"PMI")</f>
        <v/>
      </c>
    </row>
    <row r="564">
      <c r="A564" s="4" t="n">
        <v>4560</v>
      </c>
      <c r="B564" s="204" t="s">
        <v>2887</v>
      </c>
      <c r="F564" s="0" t="s">
        <v>4430</v>
      </c>
      <c r="G564" s="0" t="s">
        <v>3180</v>
      </c>
      <c r="H564" s="0" t="s">
        <v>4711</v>
      </c>
      <c r="I564" s="0">
        <f>IF(LEFT(RIGHT(H564,4),1)="8",(CONCATENATE("289F0", 168420+BITAND(HEX2DEC(H564), 65535)-32768)),)</f>
        <v/>
      </c>
      <c r="J564" s="79" t="n"/>
      <c r="K564" s="79" t="s">
        <v>4655</v>
      </c>
      <c r="L564" s="60" t="n">
        <v>44638</v>
      </c>
      <c r="M564" s="60" t="n"/>
      <c r="N564" s="0" t="s">
        <v>1443</v>
      </c>
      <c r="O564" s="0" t="s">
        <v>3224</v>
      </c>
      <c r="P564" s="0" t="s">
        <v>3224</v>
      </c>
      <c r="Q564" s="0" t="s">
        <v>3224</v>
      </c>
      <c r="R564" s="0" t="s">
        <v>2923</v>
      </c>
      <c r="S564" s="0" t="s">
        <v>3156</v>
      </c>
      <c r="T564" s="0" t="s">
        <v>3414</v>
      </c>
      <c r="U564" s="0" t="s">
        <v>3415</v>
      </c>
      <c r="V564" s="0" t="s">
        <v>2927</v>
      </c>
      <c r="W564" s="0" t="s">
        <v>4712</v>
      </c>
      <c r="X564" s="233" t="n">
        <v>951920043</v>
      </c>
      <c r="Y564" s="0" t="s">
        <v>2093</v>
      </c>
      <c r="Z564" s="204">
        <f>INDEX('Controller Log'!$A$2:$A$1480,MATCH($A564,'Controller Log'!$B$2:$B$1480,0))</f>
        <v/>
      </c>
      <c r="AA564" s="0">
        <f>REPLACE(Y564, 9,1,"/")</f>
        <v/>
      </c>
      <c r="AK564" s="204">
        <f>IF(ISERROR(SEARCH("PMI",F564)),IF(ISERROR(SEARCH("TE",F564)),"Weird","TE"),"PMI")</f>
        <v/>
      </c>
    </row>
    <row r="565">
      <c r="A565" s="4" t="n">
        <v>4561</v>
      </c>
      <c r="B565" s="204" t="s">
        <v>2887</v>
      </c>
      <c r="F565" s="0" t="s">
        <v>4430</v>
      </c>
      <c r="G565" s="0" t="s">
        <v>3180</v>
      </c>
      <c r="H565" s="0" t="s">
        <v>4713</v>
      </c>
      <c r="I565" s="0">
        <f>IF(LEFT(RIGHT(H565,4),1)="8",(CONCATENATE("289F0", 168420+BITAND(HEX2DEC(H565), 65535)-32768)),)</f>
        <v/>
      </c>
      <c r="J565" s="79" t="n"/>
      <c r="K565" s="79" t="s">
        <v>4655</v>
      </c>
      <c r="L565" s="60" t="n">
        <v>44638</v>
      </c>
      <c r="M565" s="60" t="n"/>
      <c r="N565" s="0" t="s">
        <v>1443</v>
      </c>
      <c r="O565" s="0" t="s">
        <v>3224</v>
      </c>
      <c r="P565" s="0" t="s">
        <v>3224</v>
      </c>
      <c r="Q565" s="0" t="s">
        <v>3224</v>
      </c>
      <c r="R565" s="0" t="s">
        <v>2923</v>
      </c>
      <c r="S565" s="0" t="s">
        <v>3156</v>
      </c>
      <c r="T565" s="0" t="s">
        <v>3414</v>
      </c>
      <c r="U565" s="0" t="s">
        <v>3415</v>
      </c>
      <c r="V565" s="0" t="s">
        <v>2927</v>
      </c>
      <c r="W565" s="0" t="s">
        <v>4714</v>
      </c>
      <c r="X565" s="233" t="n">
        <v>951920037</v>
      </c>
      <c r="Y565" s="0" t="s">
        <v>2094</v>
      </c>
      <c r="Z565" s="204">
        <f>INDEX('Controller Log'!$A$2:$A$1480,MATCH($A565,'Controller Log'!$B$2:$B$1480,0))</f>
        <v/>
      </c>
      <c r="AA565" s="0">
        <f>REPLACE(Y565, 9,1,"/")</f>
        <v/>
      </c>
      <c r="AK565" s="204">
        <f>IF(ISERROR(SEARCH("PMI",F565)),IF(ISERROR(SEARCH("TE",F565)),"Weird","TE"),"PMI")</f>
        <v/>
      </c>
    </row>
    <row r="566">
      <c r="A566" s="5" t="n">
        <v>4562</v>
      </c>
      <c r="B566" s="204" t="s">
        <v>25</v>
      </c>
      <c r="D566" s="0" t="s">
        <v>4715</v>
      </c>
      <c r="F566" s="0" t="s">
        <v>4430</v>
      </c>
      <c r="G566" s="0" t="s">
        <v>3180</v>
      </c>
      <c r="H566" s="0" t="s">
        <v>4716</v>
      </c>
      <c r="I566" s="0">
        <f>IF(LEFT(RIGHT(H566,4),1)="8",(CONCATENATE("289F0", 168420+BITAND(HEX2DEC(H566), 65535)-32768)),)</f>
        <v/>
      </c>
      <c r="J566" s="79" t="n"/>
      <c r="L566" s="60" t="n">
        <v>44638</v>
      </c>
      <c r="M566" s="60" t="n"/>
      <c r="N566" s="0" t="s">
        <v>1443</v>
      </c>
      <c r="O566" s="0" t="s">
        <v>3224</v>
      </c>
      <c r="P566" s="0" t="s">
        <v>3224</v>
      </c>
      <c r="Q566" s="0" t="n"/>
      <c r="R566" s="0" t="n"/>
      <c r="S566" s="0" t="s">
        <v>3156</v>
      </c>
      <c r="W566" s="0" t="s">
        <v>4717</v>
      </c>
      <c r="X566" s="233" t="n">
        <v>951920021</v>
      </c>
      <c r="Y566" s="0" t="s">
        <v>2074</v>
      </c>
      <c r="Z566" s="204">
        <f>INDEX('Controller Log'!$A$2:$A$1480,MATCH($A566,'Controller Log'!$B$2:$B$1480,0))</f>
        <v/>
      </c>
      <c r="AA566" s="0">
        <f>REPLACE(Y566, 9,1,"/")</f>
        <v/>
      </c>
      <c r="AK566" s="204">
        <f>IF(ISERROR(SEARCH("PMI",F566)),IF(ISERROR(SEARCH("TE",F566)),"Weird","TE"),"PMI")</f>
        <v/>
      </c>
    </row>
    <row r="567">
      <c r="A567" s="4" t="n">
        <v>4563</v>
      </c>
      <c r="B567" s="204" t="s">
        <v>2887</v>
      </c>
      <c r="F567" s="0" t="s">
        <v>4430</v>
      </c>
      <c r="G567" s="0" t="s">
        <v>3180</v>
      </c>
      <c r="H567" s="0" t="s">
        <v>4718</v>
      </c>
      <c r="I567" s="0">
        <f>IF(LEFT(RIGHT(H567,4),1)="8",(CONCATENATE("289F0", 168420+BITAND(HEX2DEC(H567), 65535)-32768)),)</f>
        <v/>
      </c>
      <c r="J567" s="79" t="n"/>
      <c r="K567" s="79" t="s">
        <v>4655</v>
      </c>
      <c r="L567" s="60" t="n">
        <v>44638</v>
      </c>
      <c r="M567" s="60" t="n"/>
      <c r="N567" s="0" t="s">
        <v>1443</v>
      </c>
      <c r="O567" s="0" t="s">
        <v>3224</v>
      </c>
      <c r="P567" s="0" t="s">
        <v>3224</v>
      </c>
      <c r="Q567" s="0" t="s">
        <v>3224</v>
      </c>
      <c r="R567" s="0" t="s">
        <v>2923</v>
      </c>
      <c r="S567" s="0" t="s">
        <v>3156</v>
      </c>
      <c r="T567" s="0" t="s">
        <v>3414</v>
      </c>
      <c r="U567" s="0" t="s">
        <v>3415</v>
      </c>
      <c r="V567" s="0" t="s">
        <v>2927</v>
      </c>
      <c r="W567" s="0" t="s">
        <v>4719</v>
      </c>
      <c r="X567" s="233" t="n">
        <v>951920041</v>
      </c>
      <c r="Y567" s="0" t="s">
        <v>2083</v>
      </c>
      <c r="Z567" s="204">
        <f>INDEX('Controller Log'!$A$2:$A$1480,MATCH($A567,'Controller Log'!$B$2:$B$1480,0))</f>
        <v/>
      </c>
      <c r="AA567" s="0">
        <f>REPLACE(Y567, 9,1,"/")</f>
        <v/>
      </c>
      <c r="AK567" s="204">
        <f>IF(ISERROR(SEARCH("PMI",F567)),IF(ISERROR(SEARCH("TE",F567)),"Weird","TE"),"PMI")</f>
        <v/>
      </c>
    </row>
    <row r="568">
      <c r="A568" s="4" t="n">
        <v>4564</v>
      </c>
      <c r="B568" s="204" t="s">
        <v>2887</v>
      </c>
      <c r="F568" s="0" t="s">
        <v>4430</v>
      </c>
      <c r="G568" s="0" t="s">
        <v>3180</v>
      </c>
      <c r="H568" s="0" t="s">
        <v>4720</v>
      </c>
      <c r="I568" s="0">
        <f>IF(LEFT(RIGHT(H568,4),1)="8",(CONCATENATE("289F0", 168420+BITAND(HEX2DEC(H568), 65535)-32768)),)</f>
        <v/>
      </c>
      <c r="J568" s="79" t="n"/>
      <c r="K568" s="79" t="s">
        <v>4655</v>
      </c>
      <c r="L568" s="60" t="n">
        <v>44638</v>
      </c>
      <c r="M568" s="60" t="n"/>
      <c r="N568" s="0" t="s">
        <v>1443</v>
      </c>
      <c r="O568" s="0" t="s">
        <v>3224</v>
      </c>
      <c r="P568" s="0" t="s">
        <v>3224</v>
      </c>
      <c r="Q568" s="0" t="s">
        <v>3224</v>
      </c>
      <c r="R568" s="0" t="s">
        <v>2923</v>
      </c>
      <c r="S568" s="0" t="s">
        <v>3156</v>
      </c>
      <c r="T568" s="0" t="s">
        <v>3414</v>
      </c>
      <c r="U568" s="0" t="s">
        <v>3415</v>
      </c>
      <c r="V568" s="0" t="s">
        <v>2927</v>
      </c>
      <c r="W568" s="0" t="s">
        <v>4721</v>
      </c>
      <c r="X568" s="233" t="n">
        <v>951920038</v>
      </c>
      <c r="Y568" s="0" t="s">
        <v>2113</v>
      </c>
      <c r="Z568" s="204">
        <f>INDEX('Controller Log'!$A$2:$A$1480,MATCH($A568,'Controller Log'!$B$2:$B$1480,0))</f>
        <v/>
      </c>
      <c r="AA568" s="0">
        <f>REPLACE(Y568, 9,1,"/")</f>
        <v/>
      </c>
      <c r="AK568" s="204">
        <f>IF(ISERROR(SEARCH("PMI",F568)),IF(ISERROR(SEARCH("TE",F568)),"Weird","TE"),"PMI")</f>
        <v/>
      </c>
    </row>
    <row r="569">
      <c r="A569" s="4" t="n">
        <v>4565</v>
      </c>
      <c r="B569" s="204" t="s">
        <v>2887</v>
      </c>
      <c r="F569" s="0" t="s">
        <v>4430</v>
      </c>
      <c r="G569" s="0" t="s">
        <v>3180</v>
      </c>
      <c r="H569" s="0" t="s">
        <v>4722</v>
      </c>
      <c r="I569" s="0">
        <f>IF(LEFT(RIGHT(H569,4),1)="8",(CONCATENATE("289F0", 168420+BITAND(HEX2DEC(H569), 65535)-32768)),)</f>
        <v/>
      </c>
      <c r="J569" s="79" t="n"/>
      <c r="K569" s="79" t="s">
        <v>4655</v>
      </c>
      <c r="L569" s="60" t="n">
        <v>44641</v>
      </c>
      <c r="M569" s="60" t="n"/>
      <c r="N569" s="0" t="s">
        <v>1443</v>
      </c>
      <c r="O569" s="0" t="s">
        <v>3224</v>
      </c>
      <c r="P569" s="0" t="s">
        <v>3224</v>
      </c>
      <c r="Q569" s="0" t="s">
        <v>3224</v>
      </c>
      <c r="R569" s="0" t="s">
        <v>2923</v>
      </c>
      <c r="S569" s="0" t="s">
        <v>3156</v>
      </c>
      <c r="T569" s="0" t="s">
        <v>3414</v>
      </c>
      <c r="U569" s="0" t="s">
        <v>3415</v>
      </c>
      <c r="V569" s="0" t="s">
        <v>2927</v>
      </c>
      <c r="W569" s="0" t="s">
        <v>4723</v>
      </c>
      <c r="X569" s="233" t="n">
        <v>951920049</v>
      </c>
      <c r="Y569" s="0" t="s">
        <v>2110</v>
      </c>
      <c r="Z569" s="204">
        <f>INDEX('Controller Log'!$A$2:$A$1480,MATCH($A569,'Controller Log'!$B$2:$B$1480,0))</f>
        <v/>
      </c>
      <c r="AA569" s="0">
        <f>REPLACE(Y569, 9,1,"/")</f>
        <v/>
      </c>
      <c r="AK569" s="204">
        <f>IF(ISERROR(SEARCH("PMI",F569)),IF(ISERROR(SEARCH("TE",F569)),"Weird","TE"),"PMI")</f>
        <v/>
      </c>
    </row>
    <row r="570">
      <c r="A570" s="4" t="n">
        <v>4566</v>
      </c>
      <c r="B570" s="204" t="s">
        <v>2887</v>
      </c>
      <c r="D570" s="0" t="s">
        <v>4724</v>
      </c>
      <c r="F570" s="0" t="s">
        <v>3505</v>
      </c>
      <c r="G570" s="0" t="s">
        <v>3180</v>
      </c>
      <c r="H570" s="0" t="s">
        <v>4725</v>
      </c>
      <c r="I570" s="0">
        <f>IF(LEFT(RIGHT(H570,4),1)="8",(CONCATENATE("289F0", 168420+BITAND(HEX2DEC(H570), 65535)-32768)),)</f>
        <v/>
      </c>
      <c r="J570" s="79" t="n"/>
      <c r="K570" s="79" t="s">
        <v>4528</v>
      </c>
      <c r="L570" s="60" t="n">
        <v>44641</v>
      </c>
      <c r="M570" s="60" t="n"/>
      <c r="N570" s="0" t="s">
        <v>1443</v>
      </c>
      <c r="O570" s="0" t="s">
        <v>3224</v>
      </c>
      <c r="P570" s="0" t="s">
        <v>3224</v>
      </c>
      <c r="Q570" s="0" t="s">
        <v>3224</v>
      </c>
      <c r="S570" s="0" t="s">
        <v>4726</v>
      </c>
      <c r="T570" s="0" t="s">
        <v>3414</v>
      </c>
      <c r="U570" s="0" t="s">
        <v>3415</v>
      </c>
      <c r="W570" s="0" t="s">
        <v>4727</v>
      </c>
      <c r="X570" s="233" t="n">
        <v>951920044</v>
      </c>
      <c r="Y570" s="0" t="s">
        <v>2016</v>
      </c>
      <c r="Z570" s="0" t="n">
        <v>95231004401</v>
      </c>
      <c r="AA570" s="0">
        <f>REPLACE(Y570, 9,1,"/")</f>
        <v/>
      </c>
      <c r="AK570" s="204">
        <f>IF(ISERROR(SEARCH("PMI",F570)),IF(ISERROR(SEARCH("TE",F570)),"Weird","TE"),"PMI")</f>
        <v/>
      </c>
    </row>
    <row r="571">
      <c r="A571" s="4" t="n">
        <v>4567</v>
      </c>
      <c r="B571" s="204" t="s">
        <v>2887</v>
      </c>
      <c r="F571" s="0" t="s">
        <v>4430</v>
      </c>
      <c r="G571" s="0" t="s">
        <v>3180</v>
      </c>
      <c r="H571" s="0" t="s">
        <v>4728</v>
      </c>
      <c r="I571" s="0">
        <f>IF(LEFT(RIGHT(H571,4),1)="8",(CONCATENATE("289F0", 168420+BITAND(HEX2DEC(H571), 65535)-32768)),)</f>
        <v/>
      </c>
      <c r="J571" s="79" t="n"/>
      <c r="K571" s="79" t="s">
        <v>4655</v>
      </c>
      <c r="L571" s="60" t="n">
        <v>44641</v>
      </c>
      <c r="M571" s="60" t="n"/>
      <c r="N571" s="0" t="s">
        <v>1443</v>
      </c>
      <c r="O571" s="0" t="s">
        <v>3224</v>
      </c>
      <c r="P571" s="0" t="s">
        <v>3224</v>
      </c>
      <c r="Q571" s="0" t="s">
        <v>3224</v>
      </c>
      <c r="R571" s="0" t="s">
        <v>2923</v>
      </c>
      <c r="S571" s="0" t="s">
        <v>3156</v>
      </c>
      <c r="T571" s="0" t="s">
        <v>3414</v>
      </c>
      <c r="U571" s="0" t="s">
        <v>3415</v>
      </c>
      <c r="V571" s="0" t="s">
        <v>2927</v>
      </c>
      <c r="W571" s="0" t="s">
        <v>4729</v>
      </c>
      <c r="X571" s="233" t="n">
        <v>951920047</v>
      </c>
      <c r="Y571" s="0" t="s">
        <v>2107</v>
      </c>
      <c r="Z571" s="204">
        <f>INDEX('Controller Log'!$A$2:$A$1480,MATCH($A571,'Controller Log'!$B$2:$B$1480,0))</f>
        <v/>
      </c>
      <c r="AA571" s="0">
        <f>REPLACE(Y571, 9,1,"/")</f>
        <v/>
      </c>
      <c r="AK571" s="204">
        <f>IF(ISERROR(SEARCH("PMI",F571)),IF(ISERROR(SEARCH("TE",F571)),"Weird","TE"),"PMI")</f>
        <v/>
      </c>
    </row>
    <row r="572">
      <c r="A572" s="4" t="n">
        <v>4568</v>
      </c>
      <c r="B572" s="204" t="s">
        <v>2887</v>
      </c>
      <c r="C572" s="117" t="n"/>
      <c r="D572" s="117" t="s">
        <v>4730</v>
      </c>
      <c r="F572" s="0" t="s">
        <v>3505</v>
      </c>
      <c r="G572" s="0" t="s">
        <v>3180</v>
      </c>
      <c r="H572" s="0" t="s">
        <v>4731</v>
      </c>
      <c r="I572" s="0">
        <f>IF(LEFT(RIGHT(H572,4),1)="8",(CONCATENATE("289F0", 168420+BITAND(HEX2DEC(H572), 65535)-32768)),)</f>
        <v/>
      </c>
      <c r="J572" s="79" t="n"/>
      <c r="K572" s="79" t="s">
        <v>4662</v>
      </c>
      <c r="L572" s="60" t="n">
        <v>44641</v>
      </c>
      <c r="M572" s="60" t="n"/>
      <c r="N572" s="0" t="s">
        <v>1443</v>
      </c>
      <c r="O572" s="0" t="s">
        <v>3224</v>
      </c>
      <c r="P572" s="0" t="s">
        <v>3224</v>
      </c>
      <c r="Q572" s="0" t="s">
        <v>3224</v>
      </c>
      <c r="R572" s="0" t="s">
        <v>2923</v>
      </c>
      <c r="S572" s="0" t="s">
        <v>3156</v>
      </c>
      <c r="T572" s="0" t="s">
        <v>3470</v>
      </c>
      <c r="U572" s="0" t="s">
        <v>4663</v>
      </c>
      <c r="V572" s="0" t="s">
        <v>2927</v>
      </c>
      <c r="W572" s="0" t="s">
        <v>4732</v>
      </c>
      <c r="X572" s="233" t="n">
        <v>951920055</v>
      </c>
      <c r="Y572" s="0" t="s">
        <v>2004</v>
      </c>
      <c r="Z572" s="0" t="n">
        <v>95231005001</v>
      </c>
      <c r="AA572" s="0" t="n"/>
      <c r="AK572" s="204">
        <f>IF(ISERROR(SEARCH("PMI",F572)),IF(ISERROR(SEARCH("TE",F572)),"Weird","TE"),"PMI")</f>
        <v/>
      </c>
    </row>
    <row r="573">
      <c r="A573" s="4" t="n">
        <v>4569</v>
      </c>
      <c r="B573" s="204" t="s">
        <v>2887</v>
      </c>
      <c r="F573" s="0" t="s">
        <v>4430</v>
      </c>
      <c r="G573" s="0" t="s">
        <v>3180</v>
      </c>
      <c r="H573" s="0" t="s">
        <v>4733</v>
      </c>
      <c r="I573" s="0">
        <f>IF(LEFT(RIGHT(H573,4),1)="8",(CONCATENATE("289F0", 168420+BITAND(HEX2DEC(H573), 65535)-32768)),)</f>
        <v/>
      </c>
      <c r="J573" s="79" t="n"/>
      <c r="K573" s="79" t="s">
        <v>4655</v>
      </c>
      <c r="L573" s="60" t="n">
        <v>44641</v>
      </c>
      <c r="M573" s="60" t="n"/>
      <c r="N573" s="0" t="s">
        <v>1443</v>
      </c>
      <c r="O573" s="0" t="s">
        <v>3224</v>
      </c>
      <c r="P573" s="0" t="s">
        <v>3224</v>
      </c>
      <c r="Q573" s="0" t="s">
        <v>3224</v>
      </c>
      <c r="R573" s="0" t="s">
        <v>2923</v>
      </c>
      <c r="S573" s="0" t="s">
        <v>3156</v>
      </c>
      <c r="T573" s="0" t="s">
        <v>3414</v>
      </c>
      <c r="U573" s="0" t="s">
        <v>3415</v>
      </c>
      <c r="V573" s="0" t="s">
        <v>2927</v>
      </c>
      <c r="W573" s="0" t="s">
        <v>4734</v>
      </c>
      <c r="X573" s="233" t="n">
        <v>951920039</v>
      </c>
      <c r="Y573" s="6" t="s">
        <v>2108</v>
      </c>
      <c r="Z573" s="204">
        <f>INDEX('Controller Log'!$A$2:$A$1480,MATCH($A573,'Controller Log'!$B$2:$B$1480,0))</f>
        <v/>
      </c>
      <c r="AA573" s="0" t="n"/>
      <c r="AK573" s="204">
        <f>IF(ISERROR(SEARCH("PMI",F573)),IF(ISERROR(SEARCH("TE",F573)),"Weird","TE"),"PMI")</f>
        <v/>
      </c>
    </row>
    <row r="574">
      <c r="A574" s="4" t="n">
        <v>4570</v>
      </c>
      <c r="B574" s="204" t="s">
        <v>2887</v>
      </c>
      <c r="C574" s="0" t="s">
        <v>3224</v>
      </c>
      <c r="E574" s="0" t="n"/>
      <c r="F574" s="0" t="s">
        <v>4735</v>
      </c>
      <c r="G574" s="0" t="s">
        <v>3180</v>
      </c>
      <c r="H574" s="0" t="s">
        <v>4736</v>
      </c>
      <c r="I574" s="0">
        <f>IF(LEFT(RIGHT(H574,4),1)="8",(CONCATENATE("289F0", 168420+BITAND(HEX2DEC(H574), 65535)-32768)),)</f>
        <v/>
      </c>
      <c r="J574" s="79" t="n"/>
      <c r="K574" s="79" t="s">
        <v>4737</v>
      </c>
      <c r="L574" s="60" t="n">
        <v>44642</v>
      </c>
      <c r="M574" s="60" t="n"/>
      <c r="N574" s="0" t="s">
        <v>1443</v>
      </c>
      <c r="O574" s="0" t="s">
        <v>3224</v>
      </c>
      <c r="P574" s="0" t="s">
        <v>3224</v>
      </c>
      <c r="Q574" s="0" t="s">
        <v>3224</v>
      </c>
      <c r="R574" s="0" t="s">
        <v>2923</v>
      </c>
      <c r="S574" s="0" t="s">
        <v>3156</v>
      </c>
      <c r="T574" s="0" t="s">
        <v>4380</v>
      </c>
      <c r="U574" s="0" t="s">
        <v>3415</v>
      </c>
      <c r="V574" s="0" t="s">
        <v>2927</v>
      </c>
      <c r="W574" s="0" t="s">
        <v>4738</v>
      </c>
      <c r="X574" s="233" t="n">
        <v>951920020</v>
      </c>
      <c r="Y574" s="6" t="s">
        <v>2254</v>
      </c>
      <c r="Z574" s="204">
        <f>INDEX('Controller Log'!$A$2:$A$1480,MATCH($A574,'Controller Log'!$B$2:$B$1480,0))</f>
        <v/>
      </c>
      <c r="AA574" s="240" t="s">
        <v>4739</v>
      </c>
      <c r="AK574" s="204">
        <f>IF(ISERROR(SEARCH("PMI",F574)),IF(ISERROR(SEARCH("TE",F574)),"Weird","TE"),"PMI")</f>
        <v/>
      </c>
    </row>
    <row r="575">
      <c r="A575" s="4" t="n">
        <v>4571</v>
      </c>
      <c r="B575" s="204" t="s">
        <v>2887</v>
      </c>
      <c r="C575" s="0" t="s">
        <v>3224</v>
      </c>
      <c r="E575" s="0" t="n"/>
      <c r="F575" s="0" t="s">
        <v>4735</v>
      </c>
      <c r="G575" s="0" t="s">
        <v>3180</v>
      </c>
      <c r="H575" s="0" t="s">
        <v>4740</v>
      </c>
      <c r="I575" s="0">
        <f>IF(LEFT(RIGHT(H575,4),1)="8",(CONCATENATE("289F0", 168420+BITAND(HEX2DEC(H575), 65535)-32768)),)</f>
        <v/>
      </c>
      <c r="J575" s="79" t="n"/>
      <c r="K575" s="79" t="s">
        <v>4737</v>
      </c>
      <c r="L575" s="60" t="n">
        <v>44642</v>
      </c>
      <c r="M575" s="60" t="n"/>
      <c r="N575" s="0" t="s">
        <v>1443</v>
      </c>
      <c r="O575" s="0" t="s">
        <v>3224</v>
      </c>
      <c r="P575" s="0" t="s">
        <v>3224</v>
      </c>
      <c r="Q575" s="0" t="s">
        <v>3224</v>
      </c>
      <c r="R575" s="0" t="s">
        <v>2923</v>
      </c>
      <c r="S575" s="0" t="s">
        <v>3156</v>
      </c>
      <c r="T575" s="0" t="s">
        <v>4380</v>
      </c>
      <c r="U575" s="0" t="s">
        <v>3415</v>
      </c>
      <c r="V575" s="0" t="s">
        <v>2927</v>
      </c>
      <c r="W575" s="0" t="s">
        <v>4741</v>
      </c>
      <c r="X575" s="233" t="n">
        <v>951920036</v>
      </c>
      <c r="Y575" s="6" t="s">
        <v>2257</v>
      </c>
      <c r="Z575" s="204">
        <f>INDEX('Controller Log'!$A$2:$A$1480,MATCH($A575,'Controller Log'!$B$2:$B$1480,0))</f>
        <v/>
      </c>
      <c r="AA575" s="0" t="n"/>
      <c r="AK575" s="204">
        <f>IF(ISERROR(SEARCH("PMI",F575)),IF(ISERROR(SEARCH("TE",F575)),"Weird","TE"),"PMI")</f>
        <v/>
      </c>
    </row>
    <row r="576">
      <c r="A576" s="4" t="n">
        <v>4572</v>
      </c>
      <c r="B576" s="204" t="s">
        <v>2887</v>
      </c>
      <c r="C576" s="0" t="s">
        <v>3224</v>
      </c>
      <c r="E576" s="0" t="n"/>
      <c r="F576" s="0" t="s">
        <v>4735</v>
      </c>
      <c r="G576" s="0" t="s">
        <v>3180</v>
      </c>
      <c r="H576" s="180" t="s">
        <v>4742</v>
      </c>
      <c r="I576" s="0">
        <f>IF(LEFT(RIGHT(H576,4),1)="8",(CONCATENATE("289F0", 168420+BITAND(HEX2DEC(H576), 65535)-32768)),)</f>
        <v/>
      </c>
      <c r="J576" s="79" t="n"/>
      <c r="K576" s="79" t="s">
        <v>4737</v>
      </c>
      <c r="L576" s="60" t="n">
        <v>44642</v>
      </c>
      <c r="M576" s="60" t="n"/>
      <c r="N576" s="0" t="s">
        <v>1443</v>
      </c>
      <c r="O576" s="0" t="s">
        <v>3224</v>
      </c>
      <c r="P576" s="0" t="s">
        <v>3224</v>
      </c>
      <c r="Q576" s="0" t="s">
        <v>3224</v>
      </c>
      <c r="R576" s="0" t="s">
        <v>2923</v>
      </c>
      <c r="S576" s="0" t="s">
        <v>3156</v>
      </c>
      <c r="T576" s="0" t="s">
        <v>4380</v>
      </c>
      <c r="U576" s="0" t="s">
        <v>3415</v>
      </c>
      <c r="V576" s="0" t="s">
        <v>2927</v>
      </c>
      <c r="W576" s="0" t="s">
        <v>4743</v>
      </c>
      <c r="X576" s="233" t="n">
        <v>951920042</v>
      </c>
      <c r="Y576" s="6" t="s">
        <v>2264</v>
      </c>
      <c r="Z576" s="204">
        <f>INDEX('Controller Log'!$A$2:$A$1480,MATCH($A576,'Controller Log'!$B$2:$B$1480,0))</f>
        <v/>
      </c>
      <c r="AA576" s="0" t="n"/>
      <c r="AK576" s="204">
        <f>IF(ISERROR(SEARCH("PMI",F576)),IF(ISERROR(SEARCH("TE",F576)),"Weird","TE"),"PMI")</f>
        <v/>
      </c>
    </row>
    <row r="577">
      <c r="A577" s="4" t="n">
        <v>4573</v>
      </c>
      <c r="B577" s="204" t="s">
        <v>2887</v>
      </c>
      <c r="C577" s="0" t="s">
        <v>3224</v>
      </c>
      <c r="E577" s="0" t="n"/>
      <c r="F577" s="0" t="s">
        <v>4735</v>
      </c>
      <c r="G577" s="0" t="s">
        <v>3180</v>
      </c>
      <c r="H577" s="180" t="s">
        <v>4744</v>
      </c>
      <c r="I577" s="0">
        <f>IF(LEFT(RIGHT(H577,4),1)="8",(CONCATENATE("289F0", 168420+BITAND(HEX2DEC(H577), 65535)-32768)),)</f>
        <v/>
      </c>
      <c r="J577" s="79" t="n"/>
      <c r="K577" s="79" t="s">
        <v>4737</v>
      </c>
      <c r="L577" s="60" t="n">
        <v>44642</v>
      </c>
      <c r="M577" s="60" t="n"/>
      <c r="N577" s="0" t="s">
        <v>1443</v>
      </c>
      <c r="O577" s="0" t="s">
        <v>3224</v>
      </c>
      <c r="P577" s="0" t="s">
        <v>3224</v>
      </c>
      <c r="Q577" s="0" t="s">
        <v>3224</v>
      </c>
      <c r="R577" s="0" t="s">
        <v>2923</v>
      </c>
      <c r="S577" s="0" t="s">
        <v>3156</v>
      </c>
      <c r="T577" s="0" t="s">
        <v>4380</v>
      </c>
      <c r="U577" s="0" t="s">
        <v>3415</v>
      </c>
      <c r="V577" s="0" t="s">
        <v>2927</v>
      </c>
      <c r="W577" s="0" t="s">
        <v>4745</v>
      </c>
      <c r="X577" s="233" t="n">
        <v>951920051</v>
      </c>
      <c r="Y577" s="6" t="s">
        <v>2267</v>
      </c>
      <c r="Z577" s="204">
        <f>INDEX('Controller Log'!$A$2:$A$1480,MATCH($A577,'Controller Log'!$B$2:$B$1480,0))</f>
        <v/>
      </c>
      <c r="AA577" s="0" t="n"/>
      <c r="AK577" s="204">
        <f>IF(ISERROR(SEARCH("PMI",F577)),IF(ISERROR(SEARCH("TE",F577)),"Weird","TE"),"PMI")</f>
        <v/>
      </c>
    </row>
    <row r="578">
      <c r="A578" s="4" t="n">
        <v>4574</v>
      </c>
      <c r="B578" s="204" t="s">
        <v>2887</v>
      </c>
      <c r="C578" s="0" t="s">
        <v>3224</v>
      </c>
      <c r="E578" s="0" t="n"/>
      <c r="F578" s="0" t="s">
        <v>4735</v>
      </c>
      <c r="G578" s="0" t="s">
        <v>3180</v>
      </c>
      <c r="H578" s="180" t="s">
        <v>4746</v>
      </c>
      <c r="I578" s="0">
        <f>IF(LEFT(RIGHT(H578,4),1)="8",(CONCATENATE("289F0", 168420+BITAND(HEX2DEC(H578), 65535)-32768)),)</f>
        <v/>
      </c>
      <c r="J578" s="79" t="n"/>
      <c r="K578" s="79" t="s">
        <v>4737</v>
      </c>
      <c r="L578" s="75" t="n">
        <v>44643</v>
      </c>
      <c r="M578" s="75" t="n"/>
      <c r="N578" s="0" t="s">
        <v>1443</v>
      </c>
      <c r="O578" s="0" t="s">
        <v>3224</v>
      </c>
      <c r="P578" s="0" t="s">
        <v>3224</v>
      </c>
      <c r="Q578" s="0" t="s">
        <v>3224</v>
      </c>
      <c r="R578" s="0" t="s">
        <v>2923</v>
      </c>
      <c r="S578" s="0" t="s">
        <v>3156</v>
      </c>
      <c r="T578" s="0" t="s">
        <v>4380</v>
      </c>
      <c r="U578" s="0" t="s">
        <v>3415</v>
      </c>
      <c r="V578" s="0" t="s">
        <v>2927</v>
      </c>
      <c r="W578" s="0" t="s">
        <v>4747</v>
      </c>
      <c r="X578" s="233" t="n">
        <v>951920064</v>
      </c>
      <c r="Y578" s="6" t="s">
        <v>2194</v>
      </c>
      <c r="Z578" s="204">
        <f>INDEX('Controller Log'!$A$2:$A$1480,MATCH($A578,'Controller Log'!$B$2:$B$1480,0))</f>
        <v/>
      </c>
      <c r="AA578" s="0" t="n"/>
      <c r="AK578" s="204">
        <f>IF(ISERROR(SEARCH("PMI",F578)),IF(ISERROR(SEARCH("TE",F578)),"Weird","TE"),"PMI")</f>
        <v/>
      </c>
    </row>
    <row r="579">
      <c r="A579" s="4" t="n">
        <v>4575</v>
      </c>
      <c r="B579" s="204" t="s">
        <v>2887</v>
      </c>
      <c r="C579" s="0" t="s">
        <v>3224</v>
      </c>
      <c r="E579" s="0" t="n"/>
      <c r="F579" s="0" t="s">
        <v>4735</v>
      </c>
      <c r="G579" s="0" t="s">
        <v>3180</v>
      </c>
      <c r="H579" s="180" t="n">
        <v>22310190</v>
      </c>
      <c r="I579" s="0">
        <f>IF(LEFT(RIGHT(H579,4),1)="8",(CONCATENATE("289F0", 168420+BITAND(HEX2DEC(H579), 65535)-32768)),)</f>
        <v/>
      </c>
      <c r="J579" s="79" t="n"/>
      <c r="K579" s="79" t="s">
        <v>4737</v>
      </c>
      <c r="L579" s="75" t="n">
        <v>44643</v>
      </c>
      <c r="M579" s="75" t="n"/>
      <c r="N579" s="0" t="s">
        <v>1443</v>
      </c>
      <c r="O579" s="0" t="s">
        <v>3224</v>
      </c>
      <c r="P579" s="0" t="s">
        <v>3224</v>
      </c>
      <c r="Q579" s="0" t="s">
        <v>3224</v>
      </c>
      <c r="R579" s="0" t="s">
        <v>2923</v>
      </c>
      <c r="S579" s="0" t="s">
        <v>3156</v>
      </c>
      <c r="T579" s="0" t="s">
        <v>4380</v>
      </c>
      <c r="U579" s="0" t="s">
        <v>3415</v>
      </c>
      <c r="V579" s="0" t="s">
        <v>2927</v>
      </c>
      <c r="W579" s="0" t="s">
        <v>4748</v>
      </c>
      <c r="X579" s="233" t="n">
        <v>951920096</v>
      </c>
      <c r="Y579" s="6" t="s">
        <v>2296</v>
      </c>
      <c r="Z579" s="204">
        <f>INDEX('Controller Log'!$A$2:$A$1480,MATCH($A579,'Controller Log'!$B$2:$B$1480,0))</f>
        <v/>
      </c>
      <c r="AA579" s="0" t="n"/>
      <c r="AK579" s="204">
        <f>IF(ISERROR(SEARCH("PMI",F579)),IF(ISERROR(SEARCH("TE",F579)),"Weird","TE"),"PMI")</f>
        <v/>
      </c>
    </row>
    <row r="580">
      <c r="A580" s="4" t="n">
        <v>4576</v>
      </c>
      <c r="B580" s="204" t="s">
        <v>2887</v>
      </c>
      <c r="C580" s="0" t="s">
        <v>3224</v>
      </c>
      <c r="E580" s="0" t="n"/>
      <c r="F580" s="0" t="s">
        <v>4735</v>
      </c>
      <c r="G580" s="0" t="s">
        <v>3180</v>
      </c>
      <c r="H580" s="180" t="n">
        <v>22310191</v>
      </c>
      <c r="I580" s="0">
        <f>IF(LEFT(RIGHT(H580,4),1)="8",(CONCATENATE("289F0", 168420+BITAND(HEX2DEC(H580), 65535)-32768)),)</f>
        <v/>
      </c>
      <c r="J580" s="79" t="n"/>
      <c r="K580" s="79" t="s">
        <v>4737</v>
      </c>
      <c r="L580" s="75" t="n">
        <v>44643</v>
      </c>
      <c r="M580" s="75" t="n"/>
      <c r="N580" s="0" t="s">
        <v>1443</v>
      </c>
      <c r="O580" s="0" t="s">
        <v>3224</v>
      </c>
      <c r="P580" s="0" t="s">
        <v>3224</v>
      </c>
      <c r="Q580" s="0" t="s">
        <v>3224</v>
      </c>
      <c r="R580" s="0" t="s">
        <v>2923</v>
      </c>
      <c r="S580" s="0" t="s">
        <v>3156</v>
      </c>
      <c r="T580" s="0" t="s">
        <v>4380</v>
      </c>
      <c r="U580" s="0" t="s">
        <v>3415</v>
      </c>
      <c r="V580" s="0" t="s">
        <v>2927</v>
      </c>
      <c r="W580" s="0" t="s">
        <v>4749</v>
      </c>
      <c r="X580" s="233" t="n">
        <v>951920101</v>
      </c>
      <c r="Y580" s="6" t="s">
        <v>2195</v>
      </c>
      <c r="Z580" s="204">
        <f>INDEX('Controller Log'!$A$2:$A$1480,MATCH($A580,'Controller Log'!$B$2:$B$1480,0))</f>
        <v/>
      </c>
      <c r="AA580" s="0" t="n"/>
      <c r="AK580" s="204">
        <f>IF(ISERROR(SEARCH("PMI",F580)),IF(ISERROR(SEARCH("TE",F580)),"Weird","TE"),"PMI")</f>
        <v/>
      </c>
    </row>
    <row r="581">
      <c r="A581" s="4" t="n">
        <v>4577</v>
      </c>
      <c r="B581" s="204" t="s">
        <v>2887</v>
      </c>
      <c r="C581" s="0" t="s">
        <v>3224</v>
      </c>
      <c r="E581" s="0" t="n"/>
      <c r="F581" s="0" t="s">
        <v>4735</v>
      </c>
      <c r="G581" s="0" t="s">
        <v>3180</v>
      </c>
      <c r="H581" s="180" t="n">
        <v>22310192</v>
      </c>
      <c r="I581" s="0">
        <f>IF(LEFT(RIGHT(H581,4),1)="8",(CONCATENATE("289F0", 168420+BITAND(HEX2DEC(H581), 65535)-32768)),)</f>
        <v/>
      </c>
      <c r="J581" s="79" t="n"/>
      <c r="K581" s="79" t="s">
        <v>4750</v>
      </c>
      <c r="L581" s="75" t="n">
        <v>44643</v>
      </c>
      <c r="M581" s="75" t="n"/>
      <c r="N581" s="0" t="s">
        <v>1443</v>
      </c>
      <c r="O581" s="0" t="s">
        <v>3224</v>
      </c>
      <c r="P581" s="0" t="s">
        <v>3224</v>
      </c>
      <c r="Q581" s="0" t="s">
        <v>3224</v>
      </c>
      <c r="R581" s="0" t="s">
        <v>4751</v>
      </c>
      <c r="S581" s="0" t="s">
        <v>3156</v>
      </c>
      <c r="T581" s="0" t="s">
        <v>4752</v>
      </c>
      <c r="U581" s="0" t="s">
        <v>4753</v>
      </c>
      <c r="V581" s="0" t="s">
        <v>2927</v>
      </c>
      <c r="W581" s="0" t="s">
        <v>4754</v>
      </c>
      <c r="X581" s="233" t="n">
        <v>951920072</v>
      </c>
      <c r="Y581" s="6" t="s">
        <v>2265</v>
      </c>
      <c r="Z581" s="204">
        <f>INDEX('Controller Log'!$A$2:$A$1480,MATCH($A581,'Controller Log'!$B$2:$B$1480,0))</f>
        <v/>
      </c>
      <c r="AA581" s="0" t="n"/>
      <c r="AK581" s="204">
        <f>IF(ISERROR(SEARCH("PMI",F581)),IF(ISERROR(SEARCH("TE",F581)),"Weird","TE"),"PMI")</f>
        <v/>
      </c>
    </row>
    <row r="582">
      <c r="A582" s="0" t="n">
        <v>4578</v>
      </c>
      <c r="B582" s="204" t="n"/>
      <c r="C582" s="0" t="s">
        <v>3224</v>
      </c>
      <c r="E582" s="0" t="n"/>
      <c r="F582" s="0" t="s">
        <v>4735</v>
      </c>
      <c r="G582" s="0" t="s">
        <v>3180</v>
      </c>
      <c r="H582" s="1" t="n">
        <v>22310193</v>
      </c>
      <c r="I582" s="0">
        <f>IF(LEFT(RIGHT(H582,4),1)="8",(CONCATENATE("289F0", 168420+BITAND(HEX2DEC(H582), 65535)-32768)),)</f>
        <v/>
      </c>
      <c r="J582" s="79" t="n"/>
      <c r="L582" s="75" t="n">
        <v>44643</v>
      </c>
      <c r="M582" s="75" t="n"/>
      <c r="N582" s="0" t="s">
        <v>1443</v>
      </c>
      <c r="O582" s="0" t="s">
        <v>3224</v>
      </c>
      <c r="P582" s="0" t="s">
        <v>3224</v>
      </c>
      <c r="Q582" s="0" t="n"/>
      <c r="R582" s="0" t="n"/>
      <c r="S582" s="0" t="s">
        <v>3156</v>
      </c>
      <c r="W582" s="0" t="s">
        <v>4755</v>
      </c>
      <c r="X582" s="233" t="n">
        <v>951920102</v>
      </c>
      <c r="Y582" s="6" t="s">
        <v>2266</v>
      </c>
      <c r="Z582" s="204">
        <f>INDEX('Controller Log'!$A$2:$A$1480,MATCH($A582,'Controller Log'!$B$2:$B$1480,0))</f>
        <v/>
      </c>
      <c r="AA582" s="0" t="n"/>
      <c r="AK582" s="204">
        <f>IF(ISERROR(SEARCH("PMI",F582)),IF(ISERROR(SEARCH("TE",F582)),"Weird","TE"),"PMI")</f>
        <v/>
      </c>
    </row>
    <row customHeight="1" ht="15.75" r="583">
      <c r="A583" s="4" t="n">
        <v>4579</v>
      </c>
      <c r="B583" s="204" t="s">
        <v>2887</v>
      </c>
      <c r="C583" s="0" t="s">
        <v>3224</v>
      </c>
      <c r="E583" s="0" t="n"/>
      <c r="F583" s="0" t="s">
        <v>4735</v>
      </c>
      <c r="G583" s="0" t="s">
        <v>3180</v>
      </c>
      <c r="H583" s="180" t="n">
        <v>22310194</v>
      </c>
      <c r="I583" s="0">
        <f>IF(LEFT(RIGHT(H583,4),1)="8",(CONCATENATE("289F0", 168420+BITAND(HEX2DEC(H583), 65535)-32768)),)</f>
        <v/>
      </c>
      <c r="J583" s="79" t="n"/>
      <c r="K583" s="79" t="s">
        <v>4737</v>
      </c>
      <c r="L583" s="75" t="n">
        <v>44644</v>
      </c>
      <c r="M583" s="75" t="n"/>
      <c r="N583" s="0" t="s">
        <v>1443</v>
      </c>
      <c r="O583" s="0" t="s">
        <v>3224</v>
      </c>
      <c r="P583" s="0" t="s">
        <v>3224</v>
      </c>
      <c r="Q583" s="0" t="s">
        <v>3224</v>
      </c>
      <c r="R583" s="0" t="s">
        <v>2923</v>
      </c>
      <c r="S583" s="0" t="s">
        <v>3156</v>
      </c>
      <c r="T583" s="0" t="s">
        <v>4380</v>
      </c>
      <c r="U583" s="0" t="s">
        <v>3415</v>
      </c>
      <c r="V583" s="0" t="s">
        <v>2927</v>
      </c>
      <c r="W583" s="0" t="s">
        <v>4756</v>
      </c>
      <c r="X583" s="233" t="n">
        <v>951920065</v>
      </c>
      <c r="Y583" s="6" t="s">
        <v>2259</v>
      </c>
      <c r="Z583" s="204">
        <f>INDEX('Controller Log'!$A$2:$A$1480,MATCH($A583,'Controller Log'!$B$2:$B$1480,0))</f>
        <v/>
      </c>
      <c r="AA583" s="0" t="n"/>
      <c r="AB583" s="0" t="n">
        <v>178</v>
      </c>
      <c r="AK583" s="204">
        <f>IF(ISERROR(SEARCH("PMI",F583)),IF(ISERROR(SEARCH("TE",F583)),"Weird","TE"),"PMI")</f>
        <v/>
      </c>
    </row>
    <row r="584">
      <c r="A584" s="4" t="n">
        <v>4580</v>
      </c>
      <c r="B584" s="204" t="s">
        <v>2887</v>
      </c>
      <c r="C584" s="0" t="s">
        <v>3224</v>
      </c>
      <c r="E584" s="0" t="n"/>
      <c r="F584" s="0" t="s">
        <v>4735</v>
      </c>
      <c r="G584" s="0" t="s">
        <v>3180</v>
      </c>
      <c r="H584" s="180" t="n">
        <v>22310195</v>
      </c>
      <c r="I584" s="0">
        <f>IF(LEFT(RIGHT(H584,4),1)="8",(CONCATENATE("289F0", 168420+BITAND(HEX2DEC(H584), 65535)-32768)),)</f>
        <v/>
      </c>
      <c r="J584" s="79" t="n"/>
      <c r="K584" s="79" t="s">
        <v>4737</v>
      </c>
      <c r="L584" s="75" t="n">
        <v>44644</v>
      </c>
      <c r="M584" s="75" t="n"/>
      <c r="N584" s="0" t="s">
        <v>1443</v>
      </c>
      <c r="O584" s="0" t="s">
        <v>3224</v>
      </c>
      <c r="P584" s="0" t="s">
        <v>3224</v>
      </c>
      <c r="Q584" s="0" t="s">
        <v>3224</v>
      </c>
      <c r="R584" s="0" t="s">
        <v>2923</v>
      </c>
      <c r="S584" s="0" t="s">
        <v>3156</v>
      </c>
      <c r="T584" s="0" t="s">
        <v>4380</v>
      </c>
      <c r="U584" s="0" t="s">
        <v>3415</v>
      </c>
      <c r="V584" s="0" t="s">
        <v>2927</v>
      </c>
      <c r="W584" s="0" t="s">
        <v>4757</v>
      </c>
      <c r="X584" s="233" t="n">
        <v>951920058</v>
      </c>
      <c r="Y584" s="6" t="s">
        <v>2258</v>
      </c>
      <c r="Z584" s="204">
        <f>INDEX('Controller Log'!$A$2:$A$1480,MATCH($A584,'Controller Log'!$B$2:$B$1480,0))</f>
        <v/>
      </c>
      <c r="AA584" s="0" t="n"/>
      <c r="AK584" s="204">
        <f>IF(ISERROR(SEARCH("PMI",F584)),IF(ISERROR(SEARCH("TE",F584)),"Weird","TE"),"PMI")</f>
        <v/>
      </c>
    </row>
    <row r="585">
      <c r="A585" s="0" t="n">
        <v>4581</v>
      </c>
      <c r="B585" s="204" t="n"/>
      <c r="C585" s="0" t="s">
        <v>3224</v>
      </c>
      <c r="D585" s="0" t="s">
        <v>4758</v>
      </c>
      <c r="E585" s="0" t="n"/>
      <c r="F585" s="0" t="s">
        <v>4735</v>
      </c>
      <c r="G585" s="0" t="s">
        <v>3180</v>
      </c>
      <c r="H585" s="1" t="n">
        <v>22310196</v>
      </c>
      <c r="I585" s="0">
        <f>IF(LEFT(RIGHT(H585,4),1)="8",(CONCATENATE("289F0", 168420+BITAND(HEX2DEC(H585), 65535)-32768)),)</f>
        <v/>
      </c>
      <c r="J585" s="79" t="n"/>
      <c r="L585" s="75" t="n">
        <v>44644</v>
      </c>
      <c r="M585" s="75" t="n"/>
      <c r="N585" s="0" t="s">
        <v>1443</v>
      </c>
      <c r="O585" s="0" t="s">
        <v>3224</v>
      </c>
      <c r="P585" s="0" t="s">
        <v>3224</v>
      </c>
      <c r="Q585" s="0" t="n"/>
      <c r="R585" s="0" t="n"/>
      <c r="S585" s="0" t="s">
        <v>3156</v>
      </c>
      <c r="W585" s="0" t="s">
        <v>4759</v>
      </c>
      <c r="X585" s="233" t="n">
        <v>951920063</v>
      </c>
      <c r="Y585" s="6" t="s">
        <v>2192</v>
      </c>
      <c r="Z585" s="204">
        <f>INDEX('Controller Log'!$A$2:$A$1480,MATCH($A585,'Controller Log'!$B$2:$B$1480,0))</f>
        <v/>
      </c>
      <c r="AA585" s="0" t="n"/>
      <c r="AB585" s="0" t="n">
        <v>179</v>
      </c>
      <c r="AK585" s="204">
        <f>IF(ISERROR(SEARCH("PMI",F585)),IF(ISERROR(SEARCH("TE",F585)),"Weird","TE"),"PMI")</f>
        <v/>
      </c>
    </row>
    <row customFormat="1" r="586" s="5">
      <c r="A586" s="5" t="n">
        <v>4582</v>
      </c>
      <c r="B586" s="204" t="s">
        <v>25</v>
      </c>
      <c r="D586" s="5" t="s">
        <v>4760</v>
      </c>
      <c r="H586" s="5" t="n"/>
      <c r="I586" s="0">
        <f>IF(LEFT(RIGHT(H586,4),1)="8",(CONCATENATE("289F0", 168420+BITAND(HEX2DEC(H586), 65535)-32768)),)</f>
        <v/>
      </c>
      <c r="J586" s="148" t="n"/>
      <c r="K586" s="148" t="n"/>
      <c r="L586" s="178" t="n">
        <v>44644</v>
      </c>
      <c r="M586" s="178" t="n"/>
      <c r="W586" s="5" t="s">
        <v>4761</v>
      </c>
      <c r="X586" s="236" t="n">
        <v>951920091</v>
      </c>
      <c r="Y586" s="5" t="n"/>
      <c r="Z586" s="5" t="n"/>
      <c r="AA586" s="5" t="n"/>
      <c r="AK586" s="204">
        <f>IF(ISERROR(SEARCH("PMI",F586)),IF(ISERROR(SEARCH("TE",F586)),"Weird","TE"),"PMI")</f>
        <v/>
      </c>
    </row>
    <row r="587">
      <c r="A587" s="4" t="n">
        <v>4583</v>
      </c>
      <c r="B587" s="204" t="s">
        <v>2887</v>
      </c>
      <c r="C587" s="0" t="s">
        <v>3224</v>
      </c>
      <c r="E587" s="0" t="n"/>
      <c r="F587" s="0" t="s">
        <v>4735</v>
      </c>
      <c r="G587" s="0" t="s">
        <v>3180</v>
      </c>
      <c r="H587" s="180" t="n">
        <v>22310197</v>
      </c>
      <c r="I587" s="0">
        <f>IF(LEFT(RIGHT(H587,4),1)="8",(CONCATENATE("289F0", 168420+BITAND(HEX2DEC(H587), 65535)-32768)),)</f>
        <v/>
      </c>
      <c r="J587" s="79" t="n"/>
      <c r="K587" s="79" t="s">
        <v>4737</v>
      </c>
      <c r="L587" s="75" t="n">
        <v>44644</v>
      </c>
      <c r="M587" s="75" t="n"/>
      <c r="N587" s="0" t="s">
        <v>1443</v>
      </c>
      <c r="O587" s="0" t="s">
        <v>3224</v>
      </c>
      <c r="P587" s="0" t="s">
        <v>3224</v>
      </c>
      <c r="Q587" s="0" t="s">
        <v>3224</v>
      </c>
      <c r="R587" s="0" t="s">
        <v>2923</v>
      </c>
      <c r="S587" s="0" t="s">
        <v>3156</v>
      </c>
      <c r="T587" s="0" t="s">
        <v>4380</v>
      </c>
      <c r="U587" s="0" t="s">
        <v>3415</v>
      </c>
      <c r="V587" s="0" t="s">
        <v>2927</v>
      </c>
      <c r="W587" s="0" t="s">
        <v>4762</v>
      </c>
      <c r="X587" s="233" t="n">
        <v>951920100</v>
      </c>
      <c r="Y587" s="6" t="s">
        <v>2193</v>
      </c>
      <c r="Z587" s="204">
        <f>INDEX('Controller Log'!$A$2:$A$1480,MATCH($A587,'Controller Log'!$B$2:$B$1480,0))</f>
        <v/>
      </c>
      <c r="AA587" s="0" t="n"/>
      <c r="AK587" s="204">
        <f>IF(ISERROR(SEARCH("PMI",F587)),IF(ISERROR(SEARCH("TE",F587)),"Weird","TE"),"PMI")</f>
        <v/>
      </c>
    </row>
    <row r="588">
      <c r="A588" s="4" t="n">
        <v>4584</v>
      </c>
      <c r="B588" s="204" t="s">
        <v>2887</v>
      </c>
      <c r="C588" s="0" t="s">
        <v>3224</v>
      </c>
      <c r="E588" s="0" t="n"/>
      <c r="F588" s="0" t="s">
        <v>4735</v>
      </c>
      <c r="G588" s="0" t="s">
        <v>3180</v>
      </c>
      <c r="H588" s="180" t="n">
        <v>22310198</v>
      </c>
      <c r="I588" s="0">
        <f>IF(LEFT(RIGHT(H588,4),1)="8",(CONCATENATE("289F0", 168420+BITAND(HEX2DEC(H588), 65535)-32768)),)</f>
        <v/>
      </c>
      <c r="J588" s="79" t="n"/>
      <c r="K588" s="79" t="s">
        <v>4737</v>
      </c>
      <c r="L588" s="60" t="n">
        <v>44645</v>
      </c>
      <c r="M588" s="60" t="n"/>
      <c r="N588" s="0" t="s">
        <v>1443</v>
      </c>
      <c r="O588" s="0" t="s">
        <v>3224</v>
      </c>
      <c r="P588" s="0" t="s">
        <v>3224</v>
      </c>
      <c r="Q588" s="0" t="s">
        <v>3224</v>
      </c>
      <c r="R588" s="0" t="s">
        <v>2923</v>
      </c>
      <c r="S588" s="0" t="s">
        <v>3156</v>
      </c>
      <c r="T588" s="0" t="s">
        <v>4380</v>
      </c>
      <c r="U588" s="0" t="s">
        <v>3415</v>
      </c>
      <c r="V588" s="0" t="s">
        <v>2927</v>
      </c>
      <c r="W588" s="0" t="s">
        <v>4763</v>
      </c>
      <c r="X588" s="233" t="n">
        <v>951920059</v>
      </c>
      <c r="Y588" s="6" t="s">
        <v>2260</v>
      </c>
      <c r="Z588" s="204">
        <f>INDEX('Controller Log'!$A$2:$A$1480,MATCH($A588,'Controller Log'!$B$2:$B$1480,0))</f>
        <v/>
      </c>
      <c r="AA588" s="0" t="n"/>
      <c r="AB588" s="0" t="n">
        <v>162</v>
      </c>
      <c r="AK588" s="204">
        <f>IF(ISERROR(SEARCH("PMI",F588)),IF(ISERROR(SEARCH("TE",F588)),"Weird","TE"),"PMI")</f>
        <v/>
      </c>
    </row>
    <row r="589">
      <c r="A589" s="4" t="n">
        <v>4585</v>
      </c>
      <c r="B589" s="204" t="s">
        <v>2887</v>
      </c>
      <c r="C589" s="0" t="s">
        <v>3224</v>
      </c>
      <c r="E589" s="0" t="n"/>
      <c r="F589" s="0" t="s">
        <v>4735</v>
      </c>
      <c r="G589" s="0" t="s">
        <v>3180</v>
      </c>
      <c r="H589" s="1" t="n">
        <v>22310199</v>
      </c>
      <c r="I589" s="0">
        <f>IF(LEFT(RIGHT(H589,4),1)="8",(CONCATENATE("289F0", 168420+BITAND(HEX2DEC(H589), 65535)-32768)),)</f>
        <v/>
      </c>
      <c r="J589" s="79" t="n"/>
      <c r="K589" s="79" t="s">
        <v>4737</v>
      </c>
      <c r="L589" s="60" t="n">
        <v>44645</v>
      </c>
      <c r="M589" s="60" t="n"/>
      <c r="N589" s="0" t="s">
        <v>1443</v>
      </c>
      <c r="O589" s="0" t="s">
        <v>3224</v>
      </c>
      <c r="P589" s="0" t="s">
        <v>3224</v>
      </c>
      <c r="Q589" s="0" t="s">
        <v>3224</v>
      </c>
      <c r="R589" s="0" t="s">
        <v>2923</v>
      </c>
      <c r="S589" s="0" t="s">
        <v>3156</v>
      </c>
      <c r="T589" s="0" t="s">
        <v>4380</v>
      </c>
      <c r="U589" s="0" t="s">
        <v>3415</v>
      </c>
      <c r="V589" s="0" t="s">
        <v>2927</v>
      </c>
      <c r="W589" s="0" t="s">
        <v>4764</v>
      </c>
      <c r="X589" s="233" t="n">
        <v>951920061</v>
      </c>
      <c r="Y589" s="6" t="s">
        <v>2261</v>
      </c>
      <c r="Z589" s="204">
        <f>INDEX('Controller Log'!$A$2:$A$1480,MATCH($A589,'Controller Log'!$B$2:$B$1480,0))</f>
        <v/>
      </c>
      <c r="AA589" s="0" t="n"/>
      <c r="AB589" s="0" t="n">
        <v>180</v>
      </c>
      <c r="AK589" s="204">
        <f>IF(ISERROR(SEARCH("PMI",F589)),IF(ISERROR(SEARCH("TE",F589)),"Weird","TE"),"PMI")</f>
        <v/>
      </c>
    </row>
    <row r="590">
      <c r="A590" s="4" t="n">
        <v>4586</v>
      </c>
      <c r="B590" s="204" t="s">
        <v>2887</v>
      </c>
      <c r="C590" s="0" t="s">
        <v>3224</v>
      </c>
      <c r="E590" s="0" t="n"/>
      <c r="F590" s="0" t="s">
        <v>4735</v>
      </c>
      <c r="G590" s="0" t="s">
        <v>3180</v>
      </c>
      <c r="H590" s="1" t="s">
        <v>4765</v>
      </c>
      <c r="I590" s="0">
        <f>IF(LEFT(RIGHT(H590,4),1)="8",(CONCATENATE("289F0", 168420+BITAND(HEX2DEC(H590), 65535)-32768)),)</f>
        <v/>
      </c>
      <c r="J590" s="79" t="n"/>
      <c r="K590" s="79" t="s">
        <v>4737</v>
      </c>
      <c r="L590" s="60" t="n">
        <v>44645</v>
      </c>
      <c r="M590" s="60" t="n"/>
      <c r="N590" s="0" t="s">
        <v>1443</v>
      </c>
      <c r="O590" s="0" t="s">
        <v>3224</v>
      </c>
      <c r="P590" s="0" t="s">
        <v>3224</v>
      </c>
      <c r="Q590" s="0" t="s">
        <v>3224</v>
      </c>
      <c r="R590" s="0" t="s">
        <v>2923</v>
      </c>
      <c r="S590" s="0" t="s">
        <v>3156</v>
      </c>
      <c r="T590" s="0" t="s">
        <v>4380</v>
      </c>
      <c r="U590" s="0" t="s">
        <v>3415</v>
      </c>
      <c r="V590" s="0" t="s">
        <v>2927</v>
      </c>
      <c r="W590" s="0" t="s">
        <v>4766</v>
      </c>
      <c r="X590" s="233" t="n">
        <v>951920066</v>
      </c>
      <c r="Y590" s="6" t="s">
        <v>2262</v>
      </c>
      <c r="Z590" s="204">
        <f>INDEX('Controller Log'!$A$2:$A$1480,MATCH($A590,'Controller Log'!$B$2:$B$1480,0))</f>
        <v/>
      </c>
      <c r="AA590" s="0" t="n"/>
      <c r="AB590" s="0" t="n">
        <v>163</v>
      </c>
      <c r="AK590" s="204">
        <f>IF(ISERROR(SEARCH("PMI",F590)),IF(ISERROR(SEARCH("TE",F590)),"Weird","TE"),"PMI")</f>
        <v/>
      </c>
    </row>
    <row customFormat="1" r="591" s="186">
      <c r="A591" s="4" t="n">
        <v>4587</v>
      </c>
      <c r="B591" s="204" t="s">
        <v>2887</v>
      </c>
      <c r="C591" s="0" t="n"/>
      <c r="D591" s="0" t="s">
        <v>4767</v>
      </c>
      <c r="E591" s="0" t="s">
        <v>4768</v>
      </c>
      <c r="F591" s="204" t="s">
        <v>4330</v>
      </c>
      <c r="G591" s="0" t="s">
        <v>3180</v>
      </c>
      <c r="H591" s="0" t="n">
        <v>22310140</v>
      </c>
      <c r="I591" s="0">
        <f>IF(LEFT(RIGHT(H591,4),1)="8",(CONCATENATE("289F0", 168420+BITAND(HEX2DEC(H591), 65535)-32768)),)</f>
        <v/>
      </c>
      <c r="J591" s="79" t="n"/>
      <c r="K591" s="79" t="s">
        <v>4769</v>
      </c>
      <c r="L591" s="60" t="n">
        <v>44645</v>
      </c>
      <c r="M591" s="60" t="n"/>
      <c r="N591" s="0" t="s">
        <v>1443</v>
      </c>
      <c r="O591" s="0" t="s">
        <v>3224</v>
      </c>
      <c r="P591" s="0" t="s">
        <v>3224</v>
      </c>
      <c r="Q591" s="0" t="s">
        <v>3224</v>
      </c>
      <c r="R591" s="0" t="s">
        <v>2923</v>
      </c>
      <c r="S591" s="0" t="s">
        <v>3156</v>
      </c>
      <c r="T591" s="0" t="s">
        <v>4380</v>
      </c>
      <c r="U591" s="0" t="s">
        <v>3415</v>
      </c>
      <c r="V591" s="186" t="s">
        <v>2927</v>
      </c>
      <c r="W591" s="0" t="s">
        <v>4770</v>
      </c>
      <c r="X591" s="79" t="n">
        <v>951920070</v>
      </c>
      <c r="Y591" s="6" t="s">
        <v>2263</v>
      </c>
      <c r="Z591" s="204">
        <f>INDEX('Controller Log'!$A$2:$A$1480,MATCH($A591,'Controller Log'!$B$2:$B$1480,0))</f>
        <v/>
      </c>
      <c r="AA591" s="0" t="n"/>
      <c r="AB591" s="0" t="n">
        <v>141</v>
      </c>
      <c r="AC591" s="0" t="n"/>
      <c r="AD591" s="0" t="n"/>
      <c r="AE591" s="0" t="n"/>
      <c r="AF591" s="0" t="n"/>
      <c r="AG591" s="0" t="n"/>
      <c r="AH591" s="0" t="n"/>
      <c r="AI591" s="0" t="n"/>
      <c r="AJ591" s="0" t="n"/>
      <c r="AK591" s="204">
        <f>IF(ISERROR(SEARCH("PMI",F591)),IF(ISERROR(SEARCH("TE",F591)),"Weird","TE"),"PMI")</f>
        <v/>
      </c>
      <c r="AL591" s="0" t="n"/>
      <c r="AM591" s="0" t="n"/>
      <c r="AN591" s="0" t="n"/>
      <c r="AO591" s="0" t="n"/>
      <c r="AP591" s="0" t="n"/>
      <c r="AQ591" s="0" t="n"/>
      <c r="AR591" s="0" t="n"/>
      <c r="AS591" s="0" t="n"/>
      <c r="AT591" s="0" t="n"/>
      <c r="AU591" s="0" t="n"/>
      <c r="AV591" s="0" t="n"/>
      <c r="AW591" s="0" t="n"/>
      <c r="AX591" s="0" t="n"/>
      <c r="AY591" s="0" t="n"/>
      <c r="AZ591" s="0" t="n"/>
      <c r="BA591" s="0" t="n"/>
    </row>
    <row r="592">
      <c r="A592" s="4" t="n">
        <v>4588</v>
      </c>
      <c r="B592" s="204" t="s">
        <v>2887</v>
      </c>
      <c r="C592" s="0" t="s">
        <v>3224</v>
      </c>
      <c r="E592" s="0" t="n"/>
      <c r="F592" s="0" t="s">
        <v>4735</v>
      </c>
      <c r="G592" s="0" t="s">
        <v>3180</v>
      </c>
      <c r="H592" s="0" t="s">
        <v>4771</v>
      </c>
      <c r="I592" s="0">
        <f>IF(LEFT(RIGHT(H592,4),1)="8",(CONCATENATE("289F0", 168420+BITAND(HEX2DEC(H592), 65535)-32768)),)</f>
        <v/>
      </c>
      <c r="J592" s="79" t="n"/>
      <c r="K592" s="79" t="s">
        <v>4737</v>
      </c>
      <c r="L592" s="60" t="n">
        <v>44645</v>
      </c>
      <c r="M592" s="60" t="n"/>
      <c r="N592" s="0" t="s">
        <v>1443</v>
      </c>
      <c r="O592" s="0" t="s">
        <v>3224</v>
      </c>
      <c r="P592" s="0" t="s">
        <v>3224</v>
      </c>
      <c r="Q592" s="0" t="s">
        <v>3224</v>
      </c>
      <c r="R592" s="0" t="s">
        <v>2923</v>
      </c>
      <c r="S592" s="0" t="s">
        <v>3156</v>
      </c>
      <c r="T592" s="0" t="s">
        <v>4380</v>
      </c>
      <c r="U592" s="0" t="s">
        <v>3415</v>
      </c>
      <c r="V592" s="0" t="s">
        <v>2927</v>
      </c>
      <c r="W592" s="0" t="s">
        <v>4772</v>
      </c>
      <c r="X592" s="233" t="n">
        <v>951920090</v>
      </c>
      <c r="Y592" s="6" t="s">
        <v>2264</v>
      </c>
      <c r="Z592" s="204">
        <f>INDEX('Controller Log'!$A$2:$A$1480,MATCH($A592,'Controller Log'!$B$2:$B$1480,0))</f>
        <v/>
      </c>
      <c r="AA592" s="0" t="n"/>
      <c r="AB592" s="0" t="n">
        <v>177</v>
      </c>
      <c r="AK592" s="204">
        <f>IF(ISERROR(SEARCH("PMI",F592)),IF(ISERROR(SEARCH("TE",F592)),"Weird","TE"),"PMI")</f>
        <v/>
      </c>
    </row>
    <row r="593">
      <c r="A593" s="4" t="n">
        <v>4589</v>
      </c>
      <c r="B593" s="204" t="s">
        <v>2887</v>
      </c>
      <c r="C593" s="0" t="s">
        <v>3224</v>
      </c>
      <c r="E593" s="0" t="n"/>
      <c r="F593" s="0" t="s">
        <v>4735</v>
      </c>
      <c r="G593" s="0" t="s">
        <v>3180</v>
      </c>
      <c r="H593" s="0" t="s">
        <v>4773</v>
      </c>
      <c r="I593" s="0">
        <f>IF(LEFT(RIGHT(H593,4),1)="8",(CONCATENATE("289F0", 168420+BITAND(HEX2DEC(H593), 65535)-32768)),)</f>
        <v/>
      </c>
      <c r="J593" s="79" t="n"/>
      <c r="K593" s="79" t="s">
        <v>4737</v>
      </c>
      <c r="L593" s="60" t="n">
        <v>44648</v>
      </c>
      <c r="M593" s="60" t="n"/>
      <c r="N593" s="0" t="s">
        <v>1443</v>
      </c>
      <c r="O593" s="0" t="s">
        <v>3224</v>
      </c>
      <c r="P593" s="0" t="s">
        <v>3224</v>
      </c>
      <c r="Q593" s="0" t="s">
        <v>3224</v>
      </c>
      <c r="R593" s="0" t="s">
        <v>2923</v>
      </c>
      <c r="S593" s="0" t="s">
        <v>3156</v>
      </c>
      <c r="T593" s="0" t="s">
        <v>4380</v>
      </c>
      <c r="U593" s="0" t="s">
        <v>3415</v>
      </c>
      <c r="V593" s="0" t="s">
        <v>2927</v>
      </c>
      <c r="W593" s="0" t="s">
        <v>4774</v>
      </c>
      <c r="X593" s="233" t="n">
        <v>951920093</v>
      </c>
      <c r="Y593" s="6" t="s">
        <v>2265</v>
      </c>
      <c r="Z593" s="204">
        <f>INDEX('Controller Log'!$A$2:$A$1480,MATCH($A593,'Controller Log'!$B$2:$B$1480,0))</f>
        <v/>
      </c>
      <c r="AA593" s="0" t="n"/>
      <c r="AB593" s="0" t="n">
        <v>202</v>
      </c>
      <c r="AK593" s="204">
        <f>IF(ISERROR(SEARCH("PMI",F593)),IF(ISERROR(SEARCH("TE",F593)),"Weird","TE"),"PMI")</f>
        <v/>
      </c>
    </row>
    <row r="594">
      <c r="A594" s="5" t="n">
        <v>4590</v>
      </c>
      <c r="B594" s="204" t="s">
        <v>25</v>
      </c>
      <c r="C594" s="0" t="s">
        <v>3224</v>
      </c>
      <c r="D594" s="0" t="s">
        <v>4775</v>
      </c>
      <c r="E594" s="0" t="n"/>
      <c r="F594" s="0" t="s">
        <v>4735</v>
      </c>
      <c r="G594" s="0" t="s">
        <v>3180</v>
      </c>
      <c r="H594" s="0" t="s">
        <v>4776</v>
      </c>
      <c r="I594" s="0">
        <f>IF(LEFT(RIGHT(H594,4),1)="8",(CONCATENATE("289F0", 168420+BITAND(HEX2DEC(H594), 65535)-32768)),)</f>
        <v/>
      </c>
      <c r="J594" s="79" t="n"/>
      <c r="L594" s="60" t="n">
        <v>44648</v>
      </c>
      <c r="M594" s="60" t="n"/>
      <c r="N594" s="0" t="s">
        <v>1443</v>
      </c>
      <c r="O594" s="0" t="s">
        <v>3224</v>
      </c>
      <c r="P594" s="0" t="s">
        <v>3224</v>
      </c>
      <c r="Q594" s="0" t="n"/>
      <c r="R594" s="0" t="n"/>
      <c r="S594" s="0" t="s">
        <v>3156</v>
      </c>
      <c r="W594" s="0" t="s">
        <v>4777</v>
      </c>
      <c r="X594" s="233" t="n">
        <v>951920086</v>
      </c>
      <c r="Y594" s="6" t="s">
        <v>2172</v>
      </c>
      <c r="Z594" s="204">
        <f>INDEX('Controller Log'!$A$2:$A$1480,MATCH($A594,'Controller Log'!$B$2:$B$1480,0))</f>
        <v/>
      </c>
      <c r="AA594" s="0" t="n"/>
      <c r="AB594" s="0" t="n">
        <v>200</v>
      </c>
      <c r="AK594" s="204">
        <f>IF(ISERROR(SEARCH("PMI",F594)),IF(ISERROR(SEARCH("TE",F594)),"Weird","TE"),"PMI")</f>
        <v/>
      </c>
    </row>
    <row customFormat="1" r="595" s="5">
      <c r="A595" s="5" t="n">
        <v>4591</v>
      </c>
      <c r="B595" s="204" t="s">
        <v>25</v>
      </c>
      <c r="C595" s="177" t="n"/>
      <c r="D595" s="177" t="s">
        <v>4767</v>
      </c>
      <c r="E595" s="5" t="s">
        <v>4778</v>
      </c>
      <c r="F595" s="5" t="s">
        <v>3505</v>
      </c>
      <c r="H595" s="5" t="n">
        <v>22310234</v>
      </c>
      <c r="I595" s="0">
        <f>IF(LEFT(RIGHT(H595,4),1)="8",(CONCATENATE("289F0", 168420+BITAND(HEX2DEC(H595), 65535)-32768)),)</f>
        <v/>
      </c>
      <c r="J595" s="148" t="n"/>
      <c r="K595" s="148" t="n"/>
      <c r="L595" s="129" t="n">
        <v>44648</v>
      </c>
      <c r="M595" s="129" t="n"/>
      <c r="N595" s="5" t="s">
        <v>1443</v>
      </c>
      <c r="O595" s="5" t="s">
        <v>3224</v>
      </c>
      <c r="P595" s="5" t="s">
        <v>3224</v>
      </c>
      <c r="S595" s="5" t="s">
        <v>3156</v>
      </c>
      <c r="W595" s="5" t="s">
        <v>4779</v>
      </c>
      <c r="X595" s="236" t="n">
        <v>951920088</v>
      </c>
      <c r="Y595" s="5" t="s">
        <v>2617</v>
      </c>
      <c r="Z595" s="5" t="n">
        <v>95231021601</v>
      </c>
      <c r="AA595" s="5" t="n"/>
      <c r="AB595" s="5" t="n">
        <v>197</v>
      </c>
      <c r="AK595" s="204">
        <f>IF(ISERROR(SEARCH("PMI",F595)),IF(ISERROR(SEARCH("TE",F595)),"Weird","TE"),"PMI")</f>
        <v/>
      </c>
    </row>
    <row r="596">
      <c r="A596" s="4" t="n">
        <v>4592</v>
      </c>
      <c r="B596" s="204" t="s">
        <v>2887</v>
      </c>
      <c r="C596" s="0" t="s">
        <v>3224</v>
      </c>
      <c r="E596" s="0" t="n"/>
      <c r="F596" s="0" t="s">
        <v>4735</v>
      </c>
      <c r="G596" s="0" t="s">
        <v>3180</v>
      </c>
      <c r="H596" s="0" t="s">
        <v>4780</v>
      </c>
      <c r="I596" s="0">
        <f>IF(LEFT(RIGHT(H596,4),1)="8",(CONCATENATE("289F0", 168420+BITAND(HEX2DEC(H596), 65535)-32768)),)</f>
        <v/>
      </c>
      <c r="J596" s="79" t="n"/>
      <c r="K596" s="79" t="s">
        <v>4737</v>
      </c>
      <c r="L596" s="60" t="n">
        <v>44648</v>
      </c>
      <c r="M596" s="60" t="n"/>
      <c r="N596" s="0" t="s">
        <v>1443</v>
      </c>
      <c r="O596" s="0" t="s">
        <v>3224</v>
      </c>
      <c r="P596" s="0" t="s">
        <v>3224</v>
      </c>
      <c r="Q596" s="0" t="s">
        <v>3224</v>
      </c>
      <c r="R596" s="0" t="s">
        <v>2923</v>
      </c>
      <c r="S596" s="0" t="s">
        <v>3156</v>
      </c>
      <c r="T596" s="0" t="s">
        <v>4380</v>
      </c>
      <c r="U596" s="0" t="s">
        <v>3415</v>
      </c>
      <c r="V596" s="0" t="s">
        <v>2927</v>
      </c>
      <c r="W596" s="0" t="s">
        <v>4781</v>
      </c>
      <c r="X596" s="233" t="n">
        <v>951920076</v>
      </c>
      <c r="Y596" s="6" t="s">
        <v>2191</v>
      </c>
      <c r="Z596" s="204">
        <f>INDEX('Controller Log'!$A$2:$A$1480,MATCH($A596,'Controller Log'!$B$2:$B$1480,0))</f>
        <v/>
      </c>
      <c r="AA596" s="0" t="n"/>
      <c r="AB596" s="0" t="n">
        <v>198</v>
      </c>
      <c r="AK596" s="204">
        <f>IF(ISERROR(SEARCH("PMI",F596)),IF(ISERROR(SEARCH("TE",F596)),"Weird","TE"),"PMI")</f>
        <v/>
      </c>
    </row>
    <row r="597">
      <c r="A597" s="4" t="n">
        <v>4593</v>
      </c>
      <c r="B597" s="204" t="s">
        <v>2887</v>
      </c>
      <c r="C597" s="0" t="s">
        <v>3224</v>
      </c>
      <c r="E597" s="0" t="n"/>
      <c r="F597" s="0" t="s">
        <v>4735</v>
      </c>
      <c r="G597" s="0" t="s">
        <v>3180</v>
      </c>
      <c r="H597" s="0" t="s">
        <v>4782</v>
      </c>
      <c r="I597" s="0">
        <f>IF(LEFT(RIGHT(H597,4),1)="8",(CONCATENATE("289F0", 168420+BITAND(HEX2DEC(H597), 65535)-32768)),)</f>
        <v/>
      </c>
      <c r="J597" s="79" t="n"/>
      <c r="K597" s="79" t="s">
        <v>4737</v>
      </c>
      <c r="L597" s="60" t="n">
        <v>44648</v>
      </c>
      <c r="M597" s="60" t="n"/>
      <c r="N597" s="0" t="s">
        <v>1443</v>
      </c>
      <c r="O597" s="0" t="s">
        <v>3224</v>
      </c>
      <c r="P597" s="0" t="s">
        <v>3224</v>
      </c>
      <c r="Q597" s="0" t="s">
        <v>3224</v>
      </c>
      <c r="R597" s="0" t="s">
        <v>2923</v>
      </c>
      <c r="S597" s="0" t="s">
        <v>3156</v>
      </c>
      <c r="T597" s="0" t="s">
        <v>4380</v>
      </c>
      <c r="U597" s="0" t="s">
        <v>3415</v>
      </c>
      <c r="V597" s="0" t="s">
        <v>2927</v>
      </c>
      <c r="W597" s="0" t="s">
        <v>4783</v>
      </c>
      <c r="X597" s="233" t="n">
        <v>951920075</v>
      </c>
      <c r="Y597" s="6" t="s">
        <v>2247</v>
      </c>
      <c r="Z597" s="204">
        <f>INDEX('Controller Log'!$A$2:$A$1480,MATCH($A597,'Controller Log'!$B$2:$B$1480,0))</f>
        <v/>
      </c>
      <c r="AA597" s="0" t="n"/>
      <c r="AB597" s="0" t="n">
        <v>199</v>
      </c>
      <c r="AK597" s="204">
        <f>IF(ISERROR(SEARCH("PMI",F597)),IF(ISERROR(SEARCH("TE",F597)),"Weird","TE"),"PMI")</f>
        <v/>
      </c>
    </row>
    <row customFormat="1" r="598" s="5">
      <c r="A598" s="5" t="n">
        <v>4594</v>
      </c>
      <c r="B598" s="204" t="s">
        <v>25</v>
      </c>
      <c r="C598" s="177" t="n"/>
      <c r="D598" s="177" t="s">
        <v>4767</v>
      </c>
      <c r="I598" s="0">
        <f>IF(LEFT(RIGHT(H598,4),1)="8",(CONCATENATE("289F0", 168420+BITAND(HEX2DEC(H598), 65535)-32768)),)</f>
        <v/>
      </c>
      <c r="J598" s="148" t="n"/>
      <c r="K598" s="148" t="n"/>
      <c r="L598" s="129" t="n">
        <v>44649</v>
      </c>
      <c r="M598" s="129" t="n"/>
      <c r="W598" s="5" t="s">
        <v>4784</v>
      </c>
      <c r="X598" s="236" t="n">
        <v>951920069</v>
      </c>
      <c r="Y598" s="5" t="n"/>
      <c r="Z598" s="5" t="n"/>
      <c r="AA598" s="5" t="n"/>
      <c r="AB598" s="5" t="n">
        <v>196</v>
      </c>
      <c r="AK598" s="204">
        <f>IF(ISERROR(SEARCH("PMI",F598)),IF(ISERROR(SEARCH("TE",F598)),"Weird","TE"),"PMI")</f>
        <v/>
      </c>
    </row>
    <row r="599">
      <c r="A599" s="4" t="n">
        <v>4595</v>
      </c>
      <c r="B599" s="204" t="s">
        <v>2887</v>
      </c>
      <c r="C599" s="0" t="s">
        <v>3224</v>
      </c>
      <c r="E599" s="0" t="n"/>
      <c r="F599" s="0" t="s">
        <v>4735</v>
      </c>
      <c r="G599" s="0" t="s">
        <v>3180</v>
      </c>
      <c r="H599" s="0" t="n">
        <v>22310120</v>
      </c>
      <c r="I599" s="0">
        <f>IF(LEFT(RIGHT(H599,4),1)="8",(CONCATENATE("289F0", 168420+BITAND(HEX2DEC(H599), 65535)-32768)),)</f>
        <v/>
      </c>
      <c r="J599" s="79" t="n"/>
      <c r="K599" s="79" t="s">
        <v>4737</v>
      </c>
      <c r="L599" s="60" t="n">
        <v>44649</v>
      </c>
      <c r="M599" s="60" t="n"/>
      <c r="N599" s="0" t="s">
        <v>1443</v>
      </c>
      <c r="O599" s="0" t="s">
        <v>3224</v>
      </c>
      <c r="P599" s="0" t="s">
        <v>3224</v>
      </c>
      <c r="Q599" s="0" t="s">
        <v>3224</v>
      </c>
      <c r="R599" s="0" t="s">
        <v>2923</v>
      </c>
      <c r="S599" s="0" t="s">
        <v>3156</v>
      </c>
      <c r="T599" s="0" t="s">
        <v>4380</v>
      </c>
      <c r="U599" s="0" t="s">
        <v>3415</v>
      </c>
      <c r="V599" s="0" t="s">
        <v>2927</v>
      </c>
      <c r="W599" s="0" t="s">
        <v>4785</v>
      </c>
      <c r="X599" s="233" t="n">
        <v>951920062</v>
      </c>
      <c r="Y599" s="6" t="s">
        <v>2256</v>
      </c>
      <c r="Z599" s="204">
        <f>INDEX('Controller Log'!$A$2:$A$1480,MATCH($A599,'Controller Log'!$B$2:$B$1480,0))</f>
        <v/>
      </c>
      <c r="AA599" s="0" t="n"/>
      <c r="AB599" s="0" t="n">
        <v>191</v>
      </c>
      <c r="AK599" s="204">
        <f>IF(ISERROR(SEARCH("PMI",F599)),IF(ISERROR(SEARCH("TE",F599)),"Weird","TE"),"PMI")</f>
        <v/>
      </c>
    </row>
    <row r="600">
      <c r="A600" s="4" t="n">
        <v>4596</v>
      </c>
      <c r="B600" s="204" t="s">
        <v>2887</v>
      </c>
      <c r="C600" s="0" t="s">
        <v>3224</v>
      </c>
      <c r="E600" s="0" t="n"/>
      <c r="F600" s="0" t="s">
        <v>4735</v>
      </c>
      <c r="G600" s="0" t="s">
        <v>3180</v>
      </c>
      <c r="H600" s="0" t="n">
        <v>22310121</v>
      </c>
      <c r="I600" s="0">
        <f>IF(LEFT(RIGHT(H600,4),1)="8",(CONCATENATE("289F0", 168420+BITAND(HEX2DEC(H600), 65535)-32768)),)</f>
        <v/>
      </c>
      <c r="J600" s="79" t="n"/>
      <c r="K600" s="79" t="s">
        <v>4737</v>
      </c>
      <c r="L600" s="60" t="n">
        <v>44649</v>
      </c>
      <c r="M600" s="60" t="n"/>
      <c r="N600" s="0" t="s">
        <v>1443</v>
      </c>
      <c r="O600" s="0" t="s">
        <v>3224</v>
      </c>
      <c r="P600" s="0" t="s">
        <v>3224</v>
      </c>
      <c r="Q600" s="0" t="s">
        <v>3224</v>
      </c>
      <c r="R600" s="0" t="s">
        <v>2923</v>
      </c>
      <c r="S600" s="0" t="s">
        <v>3156</v>
      </c>
      <c r="T600" s="0" t="s">
        <v>4380</v>
      </c>
      <c r="U600" s="0" t="s">
        <v>3415</v>
      </c>
      <c r="V600" s="0" t="s">
        <v>2927</v>
      </c>
      <c r="W600" s="0" t="s">
        <v>4786</v>
      </c>
      <c r="X600" s="233" t="n">
        <v>951920085</v>
      </c>
      <c r="Y600" s="6" t="s">
        <v>2171</v>
      </c>
      <c r="Z600" s="204">
        <f>INDEX('Controller Log'!$A$2:$A$1480,MATCH($A600,'Controller Log'!$B$2:$B$1480,0))</f>
        <v/>
      </c>
      <c r="AA600" s="0" t="n"/>
      <c r="AB600" s="0" t="n">
        <v>195</v>
      </c>
      <c r="AK600" s="204">
        <f>IF(ISERROR(SEARCH("PMI",F600)),IF(ISERROR(SEARCH("TE",F600)),"Weird","TE"),"PMI")</f>
        <v/>
      </c>
    </row>
    <row r="601">
      <c r="A601" s="0" t="n">
        <v>4597</v>
      </c>
      <c r="B601" s="204" t="n"/>
      <c r="C601" s="0" t="s">
        <v>3224</v>
      </c>
      <c r="E601" s="0" t="n"/>
      <c r="F601" s="0" t="s">
        <v>4735</v>
      </c>
      <c r="G601" s="0" t="s">
        <v>3180</v>
      </c>
      <c r="H601" s="0" t="n">
        <v>22310122</v>
      </c>
      <c r="I601" s="0">
        <f>IF(LEFT(RIGHT(H601,4),1)="8",(CONCATENATE("289F0", 168420+BITAND(HEX2DEC(H601), 65535)-32768)),)</f>
        <v/>
      </c>
      <c r="J601" s="79" t="n"/>
      <c r="L601" s="60" t="n">
        <v>44649</v>
      </c>
      <c r="M601" s="60" t="n"/>
      <c r="N601" s="0" t="s">
        <v>1443</v>
      </c>
      <c r="O601" s="0" t="s">
        <v>3224</v>
      </c>
      <c r="P601" s="0" t="s">
        <v>3224</v>
      </c>
      <c r="S601" s="0" t="s">
        <v>3156</v>
      </c>
      <c r="W601" s="0" t="s">
        <v>4787</v>
      </c>
      <c r="X601" s="233" t="n">
        <v>951920087</v>
      </c>
      <c r="Y601" s="6" t="s">
        <v>2170</v>
      </c>
      <c r="Z601" s="204">
        <f>INDEX('Controller Log'!$A$2:$A$1480,MATCH($A601,'Controller Log'!$B$2:$B$1480,0))</f>
        <v/>
      </c>
      <c r="AA601" s="0" t="n"/>
      <c r="AB601" s="0" t="n">
        <v>193</v>
      </c>
      <c r="AK601" s="204">
        <f>IF(ISERROR(SEARCH("PMI",F601)),IF(ISERROR(SEARCH("TE",F601)),"Weird","TE"),"PMI")</f>
        <v/>
      </c>
    </row>
    <row customFormat="1" r="602" s="5">
      <c r="A602" s="5" t="n">
        <v>4598</v>
      </c>
      <c r="B602" s="204" t="s">
        <v>25</v>
      </c>
      <c r="C602" s="177" t="n"/>
      <c r="D602" s="177" t="s">
        <v>4767</v>
      </c>
      <c r="I602" s="0">
        <f>IF(LEFT(RIGHT(H602,4),1)="8",(CONCATENATE("289F0", 168420+BITAND(HEX2DEC(H602), 65535)-32768)),)</f>
        <v/>
      </c>
      <c r="J602" s="148" t="n"/>
      <c r="K602" s="148" t="n"/>
      <c r="L602" s="129" t="n">
        <v>44649</v>
      </c>
      <c r="M602" s="129" t="n"/>
      <c r="W602" s="5" t="s">
        <v>4788</v>
      </c>
      <c r="X602" s="236" t="n">
        <v>951920099</v>
      </c>
      <c r="Y602" s="5" t="n"/>
      <c r="Z602" s="5" t="n"/>
      <c r="AA602" s="5" t="n"/>
      <c r="AB602" s="5" t="n">
        <v>192</v>
      </c>
      <c r="AK602" s="204">
        <f>IF(ISERROR(SEARCH("PMI",F602)),IF(ISERROR(SEARCH("TE",F602)),"Weird","TE"),"PMI")</f>
        <v/>
      </c>
    </row>
    <row r="603">
      <c r="A603" s="4" t="n">
        <v>4599</v>
      </c>
      <c r="B603" s="204" t="s">
        <v>2887</v>
      </c>
      <c r="C603" s="0" t="s">
        <v>3224</v>
      </c>
      <c r="D603" s="117" t="n"/>
      <c r="E603" s="0" t="n"/>
      <c r="F603" s="0" t="s">
        <v>4789</v>
      </c>
      <c r="G603" s="0" t="s">
        <v>3180</v>
      </c>
      <c r="H603" s="0" t="n">
        <v>22310123</v>
      </c>
      <c r="I603" s="0">
        <f>IF(LEFT(RIGHT(H603,4),1)="8",(CONCATENATE("289F0", 168420+BITAND(HEX2DEC(H603), 65535)-32768)),)</f>
        <v/>
      </c>
      <c r="J603" s="79" t="n"/>
      <c r="K603" s="79" t="s">
        <v>4737</v>
      </c>
      <c r="L603" s="60" t="n">
        <v>44650</v>
      </c>
      <c r="M603" s="60" t="n"/>
      <c r="N603" s="0" t="s">
        <v>1443</v>
      </c>
      <c r="O603" s="0" t="s">
        <v>3224</v>
      </c>
      <c r="P603" s="0" t="s">
        <v>3224</v>
      </c>
      <c r="Q603" s="0" t="s">
        <v>3224</v>
      </c>
      <c r="R603" s="0" t="s">
        <v>2923</v>
      </c>
      <c r="S603" s="0" t="s">
        <v>3156</v>
      </c>
      <c r="T603" s="0" t="s">
        <v>4380</v>
      </c>
      <c r="U603" s="0" t="s">
        <v>3415</v>
      </c>
      <c r="V603" s="0" t="s">
        <v>2927</v>
      </c>
      <c r="W603" s="0" t="s">
        <v>4790</v>
      </c>
      <c r="X603" s="233" t="n">
        <v>951920060</v>
      </c>
      <c r="Y603" s="6" t="s">
        <v>2255</v>
      </c>
      <c r="Z603" s="204">
        <f>INDEX('Controller Log'!$A$2:$A$1480,MATCH($A603,'Controller Log'!$B$2:$B$1480,0))</f>
        <v/>
      </c>
      <c r="AA603" s="0" t="n"/>
      <c r="AB603" s="0" t="n">
        <v>182</v>
      </c>
      <c r="AK603" s="204">
        <f>IF(ISERROR(SEARCH("PMI",F603)),IF(ISERROR(SEARCH("TE",F603)),"Weird","TE"),"PMI")</f>
        <v/>
      </c>
    </row>
    <row r="604">
      <c r="A604" s="4" t="n">
        <v>4600</v>
      </c>
      <c r="B604" s="204" t="s">
        <v>2887</v>
      </c>
      <c r="C604" s="0" t="s">
        <v>3224</v>
      </c>
      <c r="D604" s="117" t="n"/>
      <c r="E604" s="0" t="n"/>
      <c r="F604" s="0" t="s">
        <v>4789</v>
      </c>
      <c r="G604" s="0" t="s">
        <v>3180</v>
      </c>
      <c r="H604" s="122" t="n">
        <v>22310124</v>
      </c>
      <c r="I604" s="0">
        <f>IF(LEFT(RIGHT(H604,4),1)="8",(CONCATENATE("289F0", 168420+BITAND(HEX2DEC(H604), 65535)-32768)),)</f>
        <v/>
      </c>
      <c r="J604" s="79" t="n"/>
      <c r="K604" s="79" t="s">
        <v>4737</v>
      </c>
      <c r="L604" s="60" t="n">
        <v>44650</v>
      </c>
      <c r="M604" s="60" t="n"/>
      <c r="N604" s="0" t="s">
        <v>1443</v>
      </c>
      <c r="O604" s="0" t="s">
        <v>3224</v>
      </c>
      <c r="P604" s="0" t="s">
        <v>3224</v>
      </c>
      <c r="Q604" s="0" t="s">
        <v>3224</v>
      </c>
      <c r="R604" s="0" t="s">
        <v>2923</v>
      </c>
      <c r="S604" s="0" t="s">
        <v>3156</v>
      </c>
      <c r="T604" s="0" t="s">
        <v>4380</v>
      </c>
      <c r="U604" s="0" t="s">
        <v>3415</v>
      </c>
      <c r="V604" s="0" t="s">
        <v>2927</v>
      </c>
      <c r="W604" s="0" t="s">
        <v>4791</v>
      </c>
      <c r="X604" s="233" t="n">
        <v>951920068</v>
      </c>
      <c r="Y604" s="0" t="s">
        <v>3055</v>
      </c>
      <c r="Z604" s="204">
        <f>INDEX('Controller Log'!$A$2:$A$1480,MATCH($A604,'Controller Log'!$B$2:$B$1480,0))</f>
        <v/>
      </c>
      <c r="AA604" s="0" t="n"/>
      <c r="AB604" s="0" t="n">
        <v>187</v>
      </c>
      <c r="AK604" s="204">
        <f>IF(ISERROR(SEARCH("PMI",F604)),IF(ISERROR(SEARCH("TE",F604)),"Weird","TE"),"PMI")</f>
        <v/>
      </c>
    </row>
    <row customFormat="1" r="605" s="186">
      <c r="A605" s="4" t="n">
        <v>4601</v>
      </c>
      <c r="B605" s="204" t="s">
        <v>2887</v>
      </c>
      <c r="C605" s="0" t="n"/>
      <c r="D605" s="0" t="s">
        <v>4767</v>
      </c>
      <c r="E605" s="0" t="s">
        <v>4768</v>
      </c>
      <c r="F605" s="204" t="s">
        <v>4330</v>
      </c>
      <c r="G605" s="0" t="s">
        <v>3180</v>
      </c>
      <c r="H605" s="0" t="n">
        <v>22310141</v>
      </c>
      <c r="I605" s="0">
        <f>IF(LEFT(RIGHT(H605,4),1)="8",(CONCATENATE("289F0", 168420+BITAND(HEX2DEC(H605), 65535)-32768)),)</f>
        <v/>
      </c>
      <c r="J605" s="79" t="n"/>
      <c r="K605" s="79" t="s">
        <v>4769</v>
      </c>
      <c r="L605" s="0" t="n">
        <v>44650</v>
      </c>
      <c r="M605" s="0" t="n"/>
      <c r="N605" s="0" t="s">
        <v>1443</v>
      </c>
      <c r="O605" s="0" t="s">
        <v>3224</v>
      </c>
      <c r="P605" s="0" t="s">
        <v>3224</v>
      </c>
      <c r="Q605" s="0" t="s">
        <v>3224</v>
      </c>
      <c r="R605" s="0" t="s">
        <v>2923</v>
      </c>
      <c r="S605" s="0" t="s">
        <v>3156</v>
      </c>
      <c r="T605" s="0" t="s">
        <v>4380</v>
      </c>
      <c r="U605" s="0" t="s">
        <v>3415</v>
      </c>
      <c r="V605" s="186" t="s">
        <v>2927</v>
      </c>
      <c r="W605" s="0" t="s">
        <v>4792</v>
      </c>
      <c r="X605" s="79" t="n">
        <v>951920081</v>
      </c>
      <c r="Y605" s="6" t="s">
        <v>2073</v>
      </c>
      <c r="Z605" s="204">
        <f>INDEX('Controller Log'!$A$2:$A$1480,MATCH($A605,'Controller Log'!$B$2:$B$1480,0))</f>
        <v/>
      </c>
      <c r="AA605" s="0" t="n"/>
      <c r="AB605" s="0" t="n">
        <v>185</v>
      </c>
      <c r="AC605" s="0" t="n"/>
      <c r="AD605" s="0" t="n"/>
      <c r="AE605" s="0" t="n"/>
      <c r="AF605" s="0" t="n"/>
      <c r="AG605" s="0" t="n"/>
      <c r="AH605" s="0" t="n"/>
      <c r="AI605" s="0" t="n"/>
      <c r="AJ605" s="0" t="n"/>
      <c r="AK605" s="204">
        <f>IF(ISERROR(SEARCH("PMI",F605)),IF(ISERROR(SEARCH("TE",F605)),"Weird","TE"),"PMI")</f>
        <v/>
      </c>
      <c r="AL605" s="0" t="n"/>
      <c r="AM605" s="0" t="n"/>
      <c r="AN605" s="0" t="n"/>
      <c r="AO605" s="0" t="n"/>
      <c r="AP605" s="0" t="n"/>
      <c r="AQ605" s="0" t="n"/>
      <c r="AR605" s="0" t="n"/>
      <c r="AS605" s="0" t="n"/>
      <c r="AT605" s="0" t="n"/>
      <c r="AU605" s="0" t="n"/>
      <c r="AV605" s="0" t="n"/>
      <c r="AW605" s="0" t="n"/>
      <c r="AX605" s="0" t="n"/>
      <c r="AY605" s="0" t="n"/>
      <c r="AZ605" s="0" t="n"/>
      <c r="BA605" s="0" t="n"/>
    </row>
    <row customFormat="1" r="606" s="5">
      <c r="A606" s="5" t="n">
        <v>4602</v>
      </c>
      <c r="B606" s="204" t="s">
        <v>25</v>
      </c>
      <c r="C606" s="177" t="n"/>
      <c r="D606" s="177" t="s">
        <v>4767</v>
      </c>
      <c r="G606" s="5" t="n"/>
      <c r="I606" s="0">
        <f>IF(LEFT(RIGHT(H606,4),1)="8",(CONCATENATE("289F0", 168420+BITAND(HEX2DEC(H606), 65535)-32768)),)</f>
        <v/>
      </c>
      <c r="J606" s="148" t="n"/>
      <c r="K606" s="148" t="n"/>
      <c r="L606" s="129" t="n">
        <v>44650</v>
      </c>
      <c r="M606" s="129" t="n"/>
      <c r="W606" s="5" t="s">
        <v>4793</v>
      </c>
      <c r="X606" s="236" t="n">
        <v>951920067</v>
      </c>
      <c r="Y606" s="5" t="n"/>
      <c r="Z606" s="5" t="n"/>
      <c r="AA606" s="5" t="n"/>
      <c r="AB606" s="5" t="n">
        <v>181</v>
      </c>
      <c r="AK606" s="204">
        <f>IF(ISERROR(SEARCH("PMI",F606)),IF(ISERROR(SEARCH("TE",F606)),"Weird","TE"),"PMI")</f>
        <v/>
      </c>
    </row>
    <row customFormat="1" r="607" s="5">
      <c r="A607" s="5" t="n">
        <v>4603</v>
      </c>
      <c r="B607" s="204" t="s">
        <v>25</v>
      </c>
      <c r="C607" s="177" t="n"/>
      <c r="D607" s="177" t="s">
        <v>4767</v>
      </c>
      <c r="G607" s="5" t="n"/>
      <c r="I607" s="0">
        <f>IF(LEFT(RIGHT(H607,4),1)="8",(CONCATENATE("289F0", 168420+BITAND(HEX2DEC(H607), 65535)-32768)),)</f>
        <v/>
      </c>
      <c r="J607" s="148" t="n"/>
      <c r="K607" s="148" t="n"/>
      <c r="L607" s="129" t="n">
        <v>44650</v>
      </c>
      <c r="M607" s="129" t="n"/>
      <c r="W607" s="5" t="s">
        <v>4794</v>
      </c>
      <c r="X607" s="236" t="n">
        <v>951920129</v>
      </c>
      <c r="Y607" s="5" t="n"/>
      <c r="Z607" s="5" t="n"/>
      <c r="AA607" s="5" t="n"/>
      <c r="AB607" s="5" t="n">
        <v>186</v>
      </c>
      <c r="AK607" s="204">
        <f>IF(ISERROR(SEARCH("PMI",F607)),IF(ISERROR(SEARCH("TE",F607)),"Weird","TE"),"PMI")</f>
        <v/>
      </c>
    </row>
    <row r="608">
      <c r="A608" s="0" t="n">
        <v>4604</v>
      </c>
      <c r="B608" s="204" t="n"/>
      <c r="C608" s="0" t="s">
        <v>3224</v>
      </c>
      <c r="D608" s="117" t="n"/>
      <c r="E608" s="0" t="n"/>
      <c r="F608" s="0" t="s">
        <v>4789</v>
      </c>
      <c r="H608" s="0" t="n">
        <v>22310125</v>
      </c>
      <c r="I608" s="0">
        <f>IF(LEFT(RIGHT(H608,4),1)="8",(CONCATENATE("289F0", 168420+BITAND(HEX2DEC(H608), 65535)-32768)),)</f>
        <v/>
      </c>
      <c r="J608" s="79" t="n"/>
      <c r="L608" s="60" t="n">
        <v>44651</v>
      </c>
      <c r="M608" s="60" t="n"/>
      <c r="N608" s="0" t="s">
        <v>1443</v>
      </c>
      <c r="O608" s="0" t="s">
        <v>3224</v>
      </c>
      <c r="P608" s="0" t="s">
        <v>3224</v>
      </c>
      <c r="Q608" s="0" t="n"/>
      <c r="R608" s="0" t="n"/>
      <c r="S608" s="0" t="s">
        <v>3156</v>
      </c>
      <c r="T608" s="0" t="s">
        <v>4380</v>
      </c>
      <c r="U608" s="0" t="s">
        <v>3415</v>
      </c>
      <c r="V608" s="0" t="s">
        <v>2927</v>
      </c>
      <c r="W608" s="0" t="s">
        <v>4795</v>
      </c>
      <c r="X608" s="41" t="n">
        <v>951920089</v>
      </c>
      <c r="Y608" s="0" t="s">
        <v>2190</v>
      </c>
      <c r="Z608" s="0">
        <f>IFERROR(INDEX('Controller Log'!$A$514:$A$703,MATCH(A608,'Controller Log'!$B$514:$B$703,0)),)</f>
        <v/>
      </c>
      <c r="AA608" s="0" t="n"/>
      <c r="AB608" s="0" t="n">
        <v>168</v>
      </c>
      <c r="AD608" s="0" t="n"/>
      <c r="AK608" s="204">
        <f>IF(ISERROR(SEARCH("PMI",F608)),IF(ISERROR(SEARCH("TE",F608)),"Weird","TE"),"PMI")</f>
        <v/>
      </c>
    </row>
    <row r="609">
      <c r="A609" s="4" t="n">
        <v>4605</v>
      </c>
      <c r="B609" s="204" t="s">
        <v>2887</v>
      </c>
      <c r="C609" s="0" t="s">
        <v>3224</v>
      </c>
      <c r="D609" s="117" t="n"/>
      <c r="E609" s="0" t="n"/>
      <c r="F609" s="0" t="s">
        <v>4789</v>
      </c>
      <c r="G609" s="0" t="s">
        <v>3180</v>
      </c>
      <c r="H609" s="0" t="n">
        <v>22310126</v>
      </c>
      <c r="I609" s="0">
        <f>IF(LEFT(RIGHT(H609,4),1)="8",(CONCATENATE("289F0", 168420+BITAND(HEX2DEC(H609), 65535)-32768)),)</f>
        <v/>
      </c>
      <c r="J609" s="79" t="n"/>
      <c r="K609" s="79" t="s">
        <v>4737</v>
      </c>
      <c r="L609" s="60" t="n">
        <v>44651</v>
      </c>
      <c r="M609" s="60" t="n"/>
      <c r="N609" s="0" t="s">
        <v>1443</v>
      </c>
      <c r="O609" s="0" t="s">
        <v>3224</v>
      </c>
      <c r="P609" s="0" t="s">
        <v>3224</v>
      </c>
      <c r="Q609" s="0" t="s">
        <v>3224</v>
      </c>
      <c r="R609" s="0" t="s">
        <v>2923</v>
      </c>
      <c r="S609" s="0" t="s">
        <v>3156</v>
      </c>
      <c r="T609" s="0" t="s">
        <v>4380</v>
      </c>
      <c r="U609" s="0" t="s">
        <v>3415</v>
      </c>
      <c r="V609" s="0" t="s">
        <v>2927</v>
      </c>
      <c r="W609" s="0" t="s">
        <v>4796</v>
      </c>
      <c r="X609" s="41" t="n">
        <v>951920078</v>
      </c>
      <c r="Y609" s="0" t="s">
        <v>2224</v>
      </c>
      <c r="Z609" s="0">
        <f>IFERROR(INDEX('Controller Log'!$A$514:$A$703,MATCH(A609,'Controller Log'!$B$514:$B$703,0)),)</f>
        <v/>
      </c>
      <c r="AA609" s="0" t="n"/>
      <c r="AB609" s="0" t="n">
        <v>189</v>
      </c>
      <c r="AD609" s="0" t="n"/>
      <c r="AK609" s="204">
        <f>IF(ISERROR(SEARCH("PMI",F609)),IF(ISERROR(SEARCH("TE",F609)),"Weird","TE"),"PMI")</f>
        <v/>
      </c>
    </row>
    <row r="610">
      <c r="A610" s="4" t="n">
        <v>4606</v>
      </c>
      <c r="B610" s="204" t="s">
        <v>2887</v>
      </c>
      <c r="C610" s="0" t="s">
        <v>3224</v>
      </c>
      <c r="D610" s="117" t="n"/>
      <c r="E610" s="0" t="n"/>
      <c r="F610" s="0" t="s">
        <v>4789</v>
      </c>
      <c r="G610" s="0" t="s">
        <v>3180</v>
      </c>
      <c r="H610" s="0" t="n">
        <v>22310127</v>
      </c>
      <c r="I610" s="0">
        <f>IF(LEFT(RIGHT(H610,4),1)="8",(CONCATENATE("289F0", 168420+BITAND(HEX2DEC(H610), 65535)-32768)),)</f>
        <v/>
      </c>
      <c r="J610" s="79" t="n"/>
      <c r="K610" s="79" t="s">
        <v>4737</v>
      </c>
      <c r="L610" s="60" t="n">
        <v>44651</v>
      </c>
      <c r="M610" s="60" t="n"/>
      <c r="N610" s="0" t="s">
        <v>1443</v>
      </c>
      <c r="O610" s="0" t="s">
        <v>3224</v>
      </c>
      <c r="P610" s="0" t="s">
        <v>3224</v>
      </c>
      <c r="Q610" s="0" t="s">
        <v>3224</v>
      </c>
      <c r="R610" s="0" t="s">
        <v>2923</v>
      </c>
      <c r="S610" s="0" t="s">
        <v>3156</v>
      </c>
      <c r="T610" s="0" t="s">
        <v>4380</v>
      </c>
      <c r="U610" s="0" t="s">
        <v>3415</v>
      </c>
      <c r="V610" s="0" t="s">
        <v>2927</v>
      </c>
      <c r="W610" s="0" t="s">
        <v>4797</v>
      </c>
      <c r="X610" s="41" t="n">
        <v>951920079</v>
      </c>
      <c r="Y610" s="0" t="s">
        <v>2222</v>
      </c>
      <c r="Z610" s="0">
        <f>IFERROR(INDEX('Controller Log'!$A$514:$A$703,MATCH(A610,'Controller Log'!$B$514:$B$703,0)),)</f>
        <v/>
      </c>
      <c r="AA610" s="0" t="n"/>
      <c r="AB610" s="0" t="n">
        <v>201</v>
      </c>
      <c r="AD610" s="0" t="n"/>
      <c r="AK610" s="204">
        <f>IF(ISERROR(SEARCH("PMI",F610)),IF(ISERROR(SEARCH("TE",F610)),"Weird","TE"),"PMI")</f>
        <v/>
      </c>
    </row>
    <row customFormat="1" r="611" s="5">
      <c r="A611" s="5" t="n">
        <v>4607</v>
      </c>
      <c r="B611" s="204" t="s">
        <v>25</v>
      </c>
      <c r="C611" s="177" t="n"/>
      <c r="D611" s="177" t="s">
        <v>4767</v>
      </c>
      <c r="I611" s="0">
        <f>IF(LEFT(RIGHT(H611,4),1)="8",(CONCATENATE("289F0", 168420+BITAND(HEX2DEC(H611), 65535)-32768)),)</f>
        <v/>
      </c>
      <c r="J611" s="148" t="n"/>
      <c r="K611" s="148" t="n"/>
      <c r="L611" s="129" t="n">
        <v>44651</v>
      </c>
      <c r="M611" s="129" t="n"/>
      <c r="W611" s="5" t="s">
        <v>4798</v>
      </c>
      <c r="X611" s="182" t="n">
        <v>951920082</v>
      </c>
      <c r="Y611" s="5" t="n"/>
      <c r="Z611" s="5">
        <f>IFERROR(INDEX('Controller Log'!$A$514:$A$703,MATCH(A611,'Controller Log'!$B$514:$B$703,0)),)</f>
        <v/>
      </c>
      <c r="AA611" s="5" t="n"/>
      <c r="AB611" s="5" t="n">
        <v>188</v>
      </c>
      <c r="AD611" s="5" t="n"/>
      <c r="AK611" s="204">
        <f>IF(ISERROR(SEARCH("PMI",F611)),IF(ISERROR(SEARCH("TE",F611)),"Weird","TE"),"PMI")</f>
        <v/>
      </c>
    </row>
    <row r="612">
      <c r="A612" s="4" t="n">
        <v>4608</v>
      </c>
      <c r="B612" s="204" t="s">
        <v>2887</v>
      </c>
      <c r="C612" s="0" t="s">
        <v>3224</v>
      </c>
      <c r="D612" s="117" t="n"/>
      <c r="E612" s="0" t="n"/>
      <c r="F612" s="0" t="s">
        <v>4789</v>
      </c>
      <c r="G612" s="0" t="s">
        <v>3180</v>
      </c>
      <c r="H612" s="0" t="n">
        <v>22310128</v>
      </c>
      <c r="I612" s="0">
        <f>IF(LEFT(RIGHT(H612,4),1)="8",(CONCATENATE("289F0", 168420+BITAND(HEX2DEC(H612), 65535)-32768)),)</f>
        <v/>
      </c>
      <c r="J612" s="79" t="n"/>
      <c r="K612" s="79" t="s">
        <v>4737</v>
      </c>
      <c r="L612" s="60" t="n">
        <v>44651</v>
      </c>
      <c r="M612" s="60" t="n"/>
      <c r="N612" s="0" t="s">
        <v>1443</v>
      </c>
      <c r="O612" s="0" t="s">
        <v>3224</v>
      </c>
      <c r="P612" s="0" t="s">
        <v>3224</v>
      </c>
      <c r="Q612" s="0" t="s">
        <v>3224</v>
      </c>
      <c r="R612" s="0" t="s">
        <v>2923</v>
      </c>
      <c r="S612" s="0" t="s">
        <v>3156</v>
      </c>
      <c r="T612" s="0" t="s">
        <v>4380</v>
      </c>
      <c r="U612" s="0" t="s">
        <v>3415</v>
      </c>
      <c r="V612" s="0" t="s">
        <v>2927</v>
      </c>
      <c r="W612" s="0" t="s">
        <v>4799</v>
      </c>
      <c r="X612" s="41" t="n">
        <v>951920095</v>
      </c>
      <c r="Y612" s="0" t="s">
        <v>2204</v>
      </c>
      <c r="Z612" s="0">
        <f>IFERROR(INDEX('Controller Log'!$A$514:$A$703,MATCH(A612,'Controller Log'!$B$514:$B$703,0)),)</f>
        <v/>
      </c>
      <c r="AA612" s="0" t="n"/>
      <c r="AB612" s="0" t="n">
        <v>190</v>
      </c>
      <c r="AD612" s="0" t="n"/>
      <c r="AK612" s="204">
        <f>IF(ISERROR(SEARCH("PMI",F612)),IF(ISERROR(SEARCH("TE",F612)),"Weird","TE"),"PMI")</f>
        <v/>
      </c>
    </row>
    <row customFormat="1" r="613" s="5">
      <c r="A613" s="5" t="n">
        <v>4609</v>
      </c>
      <c r="B613" s="204" t="s">
        <v>25</v>
      </c>
      <c r="C613" s="5" t="s">
        <v>3224</v>
      </c>
      <c r="D613" s="5" t="s">
        <v>4800</v>
      </c>
      <c r="E613" s="5" t="n"/>
      <c r="F613" s="5" t="s">
        <v>4789</v>
      </c>
      <c r="H613" s="5" t="n">
        <v>22310291</v>
      </c>
      <c r="I613" s="0">
        <f>IF(LEFT(RIGHT(H613,4),1)="8",(CONCATENATE("289F0", 168420+BITAND(HEX2DEC(H613), 65535)-32768)),)</f>
        <v/>
      </c>
      <c r="J613" s="148" t="n"/>
      <c r="K613" s="148" t="n"/>
      <c r="L613" s="129" t="n">
        <v>44652</v>
      </c>
      <c r="M613" s="129" t="n">
        <v>44824</v>
      </c>
      <c r="N613" s="0" t="s">
        <v>1443</v>
      </c>
      <c r="O613" s="0" t="s">
        <v>3224</v>
      </c>
      <c r="P613" s="0" t="s">
        <v>3224</v>
      </c>
      <c r="Q613" s="0" t="s">
        <v>3224</v>
      </c>
      <c r="S613" s="0" t="s">
        <v>3156</v>
      </c>
      <c r="W613" s="5" t="s">
        <v>4801</v>
      </c>
      <c r="X613" s="182" t="n">
        <v>951920083</v>
      </c>
      <c r="Y613" s="5" t="s">
        <v>2369</v>
      </c>
      <c r="Z613" s="5" t="n">
        <v>95269000101</v>
      </c>
      <c r="AA613" s="5" t="n"/>
      <c r="AB613" s="5" t="n">
        <v>207</v>
      </c>
      <c r="AD613" s="5" t="n"/>
      <c r="AK613" s="204">
        <f>IF(ISERROR(SEARCH("PMI",F613)),IF(ISERROR(SEARCH("TE",F613)),"Weird","TE"),"PMI")</f>
        <v/>
      </c>
    </row>
    <row r="614">
      <c r="A614" s="0" t="n">
        <v>4610</v>
      </c>
      <c r="B614" s="204" t="n"/>
      <c r="C614" s="0" t="s">
        <v>3224</v>
      </c>
      <c r="D614" s="117" t="n"/>
      <c r="E614" s="0" t="n"/>
      <c r="F614" s="0" t="s">
        <v>4789</v>
      </c>
      <c r="G614" s="0" t="n"/>
      <c r="H614" s="0" t="n">
        <v>22310129</v>
      </c>
      <c r="I614" s="0">
        <f>IF(LEFT(RIGHT(H614,4),1)="8",(CONCATENATE("289F0", 168420+BITAND(HEX2DEC(H614), 65535)-32768)),)</f>
        <v/>
      </c>
      <c r="J614" s="79" t="n"/>
      <c r="L614" s="60" t="n">
        <v>44652</v>
      </c>
      <c r="M614" s="60" t="n"/>
      <c r="N614" s="0" t="s">
        <v>1443</v>
      </c>
      <c r="O614" s="0" t="s">
        <v>3224</v>
      </c>
      <c r="P614" s="0" t="s">
        <v>3224</v>
      </c>
      <c r="S614" s="0" t="s">
        <v>3156</v>
      </c>
      <c r="W614" s="0" t="s">
        <v>4802</v>
      </c>
      <c r="X614" s="41" t="n">
        <v>951920074</v>
      </c>
      <c r="Y614" s="0" t="s">
        <v>2206</v>
      </c>
      <c r="Z614" s="0">
        <f>IFERROR(INDEX('Controller Log'!$A$514:$A$703,MATCH(A614,'Controller Log'!$B$514:$B$703,0)),)</f>
        <v/>
      </c>
      <c r="AA614" s="0" t="n"/>
      <c r="AB614" s="0" t="n">
        <v>239</v>
      </c>
      <c r="AD614" s="0" t="n"/>
      <c r="AK614" s="204">
        <f>IF(ISERROR(SEARCH("PMI",F614)),IF(ISERROR(SEARCH("TE",F614)),"Weird","TE"),"PMI")</f>
        <v/>
      </c>
    </row>
    <row customFormat="1" r="615" s="5">
      <c r="A615" s="5" t="n">
        <v>4611</v>
      </c>
      <c r="B615" s="204" t="s">
        <v>25</v>
      </c>
      <c r="C615" s="5" t="s">
        <v>3224</v>
      </c>
      <c r="D615" s="5" t="s">
        <v>4800</v>
      </c>
      <c r="E615" s="5" t="n"/>
      <c r="F615" s="5" t="s">
        <v>4789</v>
      </c>
      <c r="H615" s="5" t="n">
        <v>22310292</v>
      </c>
      <c r="I615" s="0">
        <f>IF(LEFT(RIGHT(H615,4),1)="8",(CONCATENATE("289F0", 168420+BITAND(HEX2DEC(H615), 65535)-32768)),)</f>
        <v/>
      </c>
      <c r="J615" s="148" t="n"/>
      <c r="K615" s="148" t="n"/>
      <c r="L615" s="129" t="n">
        <v>44652</v>
      </c>
      <c r="M615" s="129" t="n">
        <v>44824</v>
      </c>
      <c r="N615" s="0" t="s">
        <v>1443</v>
      </c>
      <c r="O615" s="0" t="s">
        <v>3224</v>
      </c>
      <c r="P615" s="0" t="s">
        <v>3224</v>
      </c>
      <c r="Q615" s="0" t="s">
        <v>3224</v>
      </c>
      <c r="S615" s="0" t="s">
        <v>3156</v>
      </c>
      <c r="W615" s="5" t="s">
        <v>4803</v>
      </c>
      <c r="X615" s="182" t="n">
        <v>951920084</v>
      </c>
      <c r="Y615" s="5" t="s">
        <v>2372</v>
      </c>
      <c r="Z615" s="5" t="n">
        <v>95269001201</v>
      </c>
      <c r="AA615" s="5" t="n"/>
      <c r="AB615" s="5" t="n">
        <v>204</v>
      </c>
      <c r="AD615" s="5" t="n"/>
      <c r="AK615" s="204">
        <f>IF(ISERROR(SEARCH("PMI",F615)),IF(ISERROR(SEARCH("TE",F615)),"Weird","TE"),"PMI")</f>
        <v/>
      </c>
    </row>
    <row r="616">
      <c r="A616" s="4" t="n">
        <v>4612</v>
      </c>
      <c r="B616" s="204" t="s">
        <v>2887</v>
      </c>
      <c r="C616" s="0" t="s">
        <v>3224</v>
      </c>
      <c r="D616" s="117" t="n"/>
      <c r="E616" s="0" t="n"/>
      <c r="F616" s="0" t="s">
        <v>4789</v>
      </c>
      <c r="G616" s="0" t="s">
        <v>3180</v>
      </c>
      <c r="H616" s="0" t="s">
        <v>4804</v>
      </c>
      <c r="I616" s="0">
        <f>IF(LEFT(RIGHT(H616,4),1)="8",(CONCATENATE("289F0", 168420+BITAND(HEX2DEC(H616), 65535)-32768)),)</f>
        <v/>
      </c>
      <c r="J616" s="79" t="n"/>
      <c r="K616" s="79" t="s">
        <v>4737</v>
      </c>
      <c r="L616" s="60" t="n">
        <v>44652</v>
      </c>
      <c r="M616" s="60" t="n"/>
      <c r="N616" s="0" t="s">
        <v>1443</v>
      </c>
      <c r="O616" s="0" t="s">
        <v>3224</v>
      </c>
      <c r="P616" s="0" t="s">
        <v>3224</v>
      </c>
      <c r="Q616" s="0" t="s">
        <v>3224</v>
      </c>
      <c r="R616" s="0" t="s">
        <v>2923</v>
      </c>
      <c r="S616" s="0" t="s">
        <v>3156</v>
      </c>
      <c r="T616" s="0" t="s">
        <v>4380</v>
      </c>
      <c r="U616" s="0" t="s">
        <v>3415</v>
      </c>
      <c r="V616" s="0" t="s">
        <v>2927</v>
      </c>
      <c r="W616" s="0" t="s">
        <v>4805</v>
      </c>
      <c r="X616" s="41" t="n">
        <v>951920080</v>
      </c>
      <c r="Y616" s="0" t="s">
        <v>2142</v>
      </c>
      <c r="Z616" s="0">
        <f>IFERROR(INDEX('Controller Log'!$A$514:$A$703,MATCH(A616,'Controller Log'!$B$514:$B$703,0)),)</f>
        <v/>
      </c>
      <c r="AA616" s="0" t="n"/>
      <c r="AB616" s="0" t="n">
        <v>205</v>
      </c>
      <c r="AD616" s="0" t="n"/>
      <c r="AK616" s="204">
        <f>IF(ISERROR(SEARCH("PMI",F616)),IF(ISERROR(SEARCH("TE",F616)),"Weird","TE"),"PMI")</f>
        <v/>
      </c>
    </row>
    <row r="617">
      <c r="A617" s="4" t="n">
        <v>4613</v>
      </c>
      <c r="B617" s="204" t="s">
        <v>2887</v>
      </c>
      <c r="C617" s="0" t="s">
        <v>3224</v>
      </c>
      <c r="D617" s="117" t="n"/>
      <c r="E617" s="0" t="n"/>
      <c r="F617" s="0" t="s">
        <v>4789</v>
      </c>
      <c r="G617" s="0" t="s">
        <v>3180</v>
      </c>
      <c r="H617" s="0" t="s">
        <v>4806</v>
      </c>
      <c r="I617" s="0">
        <f>IF(LEFT(RIGHT(H617,4),1)="8",(CONCATENATE("289F0", 168420+BITAND(HEX2DEC(H617), 65535)-32768)),)</f>
        <v/>
      </c>
      <c r="J617" s="79" t="n"/>
      <c r="K617" s="79" t="s">
        <v>4737</v>
      </c>
      <c r="L617" s="60" t="n">
        <v>44652</v>
      </c>
      <c r="M617" s="60" t="n"/>
      <c r="N617" s="0" t="s">
        <v>1443</v>
      </c>
      <c r="O617" s="0" t="s">
        <v>3224</v>
      </c>
      <c r="P617" s="0" t="s">
        <v>3224</v>
      </c>
      <c r="Q617" s="0" t="s">
        <v>3224</v>
      </c>
      <c r="R617" s="0" t="s">
        <v>2923</v>
      </c>
      <c r="S617" s="0" t="s">
        <v>3156</v>
      </c>
      <c r="T617" s="0" t="s">
        <v>4380</v>
      </c>
      <c r="U617" s="0" t="s">
        <v>3415</v>
      </c>
      <c r="V617" s="0" t="s">
        <v>2927</v>
      </c>
      <c r="W617" s="0" t="s">
        <v>4807</v>
      </c>
      <c r="X617" s="41" t="n">
        <v>951920128</v>
      </c>
      <c r="Y617" s="0" t="s">
        <v>2220</v>
      </c>
      <c r="Z617" s="0">
        <f>IFERROR(INDEX('Controller Log'!$A$514:$A$703,MATCH(A617,'Controller Log'!$B$514:$B$703,0)),)</f>
        <v/>
      </c>
      <c r="AA617" s="0" t="n"/>
      <c r="AB617" s="0" t="n">
        <v>206</v>
      </c>
      <c r="AD617" s="0" t="n"/>
      <c r="AK617" s="204">
        <f>IF(ISERROR(SEARCH("PMI",F617)),IF(ISERROR(SEARCH("TE",F617)),"Weird","TE"),"PMI")</f>
        <v/>
      </c>
    </row>
    <row r="618">
      <c r="A618" s="4" t="n">
        <v>4614</v>
      </c>
      <c r="B618" s="204" t="s">
        <v>2887</v>
      </c>
      <c r="C618" s="0" t="s">
        <v>3224</v>
      </c>
      <c r="D618" s="117" t="n"/>
      <c r="E618" s="0" t="n"/>
      <c r="F618" s="0" t="s">
        <v>4789</v>
      </c>
      <c r="G618" s="0" t="s">
        <v>3180</v>
      </c>
      <c r="H618" s="0" t="s">
        <v>4808</v>
      </c>
      <c r="I618" s="0">
        <f>IF(LEFT(RIGHT(H618,4),1)="8",(CONCATENATE("289F0", 168420+BITAND(HEX2DEC(H618), 65535)-32768)),)</f>
        <v/>
      </c>
      <c r="J618" s="79" t="n"/>
      <c r="K618" s="79" t="s">
        <v>4737</v>
      </c>
      <c r="L618" s="60" t="n">
        <v>44655</v>
      </c>
      <c r="M618" s="60" t="n"/>
      <c r="N618" s="0" t="s">
        <v>1443</v>
      </c>
      <c r="O618" s="0" t="s">
        <v>3224</v>
      </c>
      <c r="P618" s="0" t="s">
        <v>3224</v>
      </c>
      <c r="Q618" s="0" t="s">
        <v>3224</v>
      </c>
      <c r="R618" s="0" t="s">
        <v>2923</v>
      </c>
      <c r="S618" s="0" t="s">
        <v>3156</v>
      </c>
      <c r="T618" s="0" t="s">
        <v>4380</v>
      </c>
      <c r="U618" s="0" t="s">
        <v>3415</v>
      </c>
      <c r="V618" s="0" t="s">
        <v>2927</v>
      </c>
      <c r="W618" s="0" t="s">
        <v>4809</v>
      </c>
      <c r="X618" s="41" t="n">
        <v>951920130</v>
      </c>
      <c r="Y618" s="0" t="s">
        <v>2218</v>
      </c>
      <c r="Z618" s="0">
        <f>IFERROR(INDEX('Controller Log'!$A$514:$A$703,MATCH(A618,'Controller Log'!$B$514:$B$703,0)),)</f>
        <v/>
      </c>
      <c r="AA618" s="0" t="n"/>
      <c r="AB618" s="0" t="n">
        <v>240</v>
      </c>
      <c r="AD618" s="0" t="n"/>
      <c r="AK618" s="204">
        <f>IF(ISERROR(SEARCH("PMI",F618)),IF(ISERROR(SEARCH("TE",F618)),"Weird","TE"),"PMI")</f>
        <v/>
      </c>
    </row>
    <row r="619">
      <c r="A619" s="4" t="n">
        <v>4615</v>
      </c>
      <c r="B619" s="204" t="s">
        <v>2887</v>
      </c>
      <c r="C619" s="0" t="s">
        <v>3224</v>
      </c>
      <c r="D619" s="117" t="n"/>
      <c r="E619" s="0" t="n"/>
      <c r="F619" s="0" t="s">
        <v>4789</v>
      </c>
      <c r="G619" s="0" t="s">
        <v>3180</v>
      </c>
      <c r="H619" s="0" t="s">
        <v>4810</v>
      </c>
      <c r="I619" s="0">
        <f>IF(LEFT(RIGHT(H619,4),1)="8",(CONCATENATE("289F0", 168420+BITAND(HEX2DEC(H619), 65535)-32768)),)</f>
        <v/>
      </c>
      <c r="J619" s="79" t="n"/>
      <c r="K619" s="79" t="s">
        <v>4737</v>
      </c>
      <c r="L619" s="60" t="n">
        <v>44655</v>
      </c>
      <c r="M619" s="60" t="n"/>
      <c r="N619" s="0" t="s">
        <v>1443</v>
      </c>
      <c r="O619" s="0" t="s">
        <v>3224</v>
      </c>
      <c r="P619" s="0" t="s">
        <v>3224</v>
      </c>
      <c r="Q619" s="0" t="s">
        <v>3224</v>
      </c>
      <c r="R619" s="0" t="s">
        <v>2923</v>
      </c>
      <c r="S619" s="0" t="s">
        <v>3156</v>
      </c>
      <c r="T619" s="0" t="s">
        <v>4380</v>
      </c>
      <c r="U619" s="0" t="s">
        <v>3415</v>
      </c>
      <c r="V619" s="0" t="s">
        <v>2927</v>
      </c>
      <c r="W619" s="0" t="s">
        <v>4811</v>
      </c>
      <c r="X619" s="41" t="n">
        <v>951920094</v>
      </c>
      <c r="Y619" s="0" t="s">
        <v>2184</v>
      </c>
      <c r="Z619" s="0">
        <f>IFERROR(INDEX('Controller Log'!$A$514:$A$703,MATCH(A619,'Controller Log'!$B$514:$B$703,0)),)</f>
        <v/>
      </c>
      <c r="AA619" s="0" t="n"/>
      <c r="AB619" s="0" t="n">
        <v>235</v>
      </c>
      <c r="AD619" s="0" t="n"/>
      <c r="AK619" s="204">
        <f>IF(ISERROR(SEARCH("PMI",F619)),IF(ISERROR(SEARCH("TE",F619)),"Weird","TE"),"PMI")</f>
        <v/>
      </c>
    </row>
    <row r="620">
      <c r="A620" s="0" t="n">
        <v>4616</v>
      </c>
      <c r="B620" s="204" t="n"/>
      <c r="C620" s="0" t="s">
        <v>3224</v>
      </c>
      <c r="D620" s="117" t="n"/>
      <c r="E620" s="0" t="n"/>
      <c r="F620" s="0" t="s">
        <v>4789</v>
      </c>
      <c r="H620" s="0" t="s">
        <v>4812</v>
      </c>
      <c r="I620" s="0">
        <f>IF(LEFT(RIGHT(H620,4),1)="8",(CONCATENATE("289F0", 168420+BITAND(HEX2DEC(H620), 65535)-32768)),)</f>
        <v/>
      </c>
      <c r="J620" s="79" t="n"/>
      <c r="L620" s="60" t="n">
        <v>44655</v>
      </c>
      <c r="M620" s="60" t="n"/>
      <c r="N620" s="0" t="s">
        <v>1443</v>
      </c>
      <c r="O620" s="0" t="s">
        <v>3224</v>
      </c>
      <c r="P620" s="0" t="s">
        <v>3224</v>
      </c>
      <c r="S620" s="0" t="s">
        <v>3156</v>
      </c>
      <c r="W620" s="0" t="s">
        <v>4813</v>
      </c>
      <c r="X620" s="41" t="n">
        <v>951920098</v>
      </c>
      <c r="Y620" s="0" t="s">
        <v>2138</v>
      </c>
      <c r="Z620" s="0">
        <f>IFERROR(INDEX('Controller Log'!$A$514:$A$703,MATCH(A620,'Controller Log'!$B$514:$B$703,0)),)</f>
        <v/>
      </c>
      <c r="AA620" s="0" t="n"/>
      <c r="AB620" s="0" t="n">
        <v>248</v>
      </c>
      <c r="AD620" s="0" t="n"/>
      <c r="AK620" s="204">
        <f>IF(ISERROR(SEARCH("PMI",F620)),IF(ISERROR(SEARCH("TE",F620)),"Weird","TE"),"PMI")</f>
        <v/>
      </c>
    </row>
    <row customFormat="1" r="621" s="5">
      <c r="A621" s="5" t="n">
        <v>4617</v>
      </c>
      <c r="B621" s="204" t="s">
        <v>25</v>
      </c>
      <c r="D621" s="5" t="s">
        <v>4693</v>
      </c>
      <c r="E621" s="5" t="n"/>
      <c r="F621" s="5" t="s">
        <v>4814</v>
      </c>
      <c r="H621" s="5" t="n">
        <v>22310293</v>
      </c>
      <c r="I621" s="0">
        <f>IF(LEFT(RIGHT(H621,4),1)="8",(CONCATENATE("289F0", 168420+BITAND(HEX2DEC(H621), 65535)-32768)),)</f>
        <v/>
      </c>
      <c r="J621" s="148" t="n"/>
      <c r="K621" s="148" t="n"/>
      <c r="L621" s="129" t="n">
        <v>44655</v>
      </c>
      <c r="M621" s="129" t="n">
        <v>44824</v>
      </c>
      <c r="W621" s="5" t="s">
        <v>4815</v>
      </c>
      <c r="X621" s="182" t="n">
        <v>951920123</v>
      </c>
      <c r="Y621" s="5" t="s">
        <v>2373</v>
      </c>
      <c r="Z621" s="5" t="n">
        <v>95269003301</v>
      </c>
      <c r="AA621" s="5" t="n"/>
      <c r="AB621" s="5" t="n">
        <v>250</v>
      </c>
      <c r="AD621" s="5" t="n"/>
      <c r="AK621" s="204">
        <f>IF(ISERROR(SEARCH("PMI",F621)),IF(ISERROR(SEARCH("TE",F621)),"Weird","TE"),"PMI")</f>
        <v/>
      </c>
    </row>
    <row r="622">
      <c r="A622" s="4" t="n">
        <v>4618</v>
      </c>
      <c r="B622" s="204" t="s">
        <v>2887</v>
      </c>
      <c r="C622" s="0" t="s">
        <v>3224</v>
      </c>
      <c r="D622" s="117" t="n"/>
      <c r="E622" s="0" t="n"/>
      <c r="F622" s="0" t="s">
        <v>4789</v>
      </c>
      <c r="G622" s="0" t="s">
        <v>3180</v>
      </c>
      <c r="H622" s="96" t="s">
        <v>4816</v>
      </c>
      <c r="I622" s="0">
        <f>IF(LEFT(RIGHT(H622,4),1)="8",(CONCATENATE("289F0", 168420+BITAND(HEX2DEC(H622), 65535)-32768)),)</f>
        <v/>
      </c>
      <c r="J622" s="79" t="n"/>
      <c r="K622" s="79" t="s">
        <v>4737</v>
      </c>
      <c r="L622" s="60" t="n">
        <v>44655</v>
      </c>
      <c r="M622" s="60" t="n"/>
      <c r="N622" s="0" t="s">
        <v>1443</v>
      </c>
      <c r="O622" s="0" t="s">
        <v>3224</v>
      </c>
      <c r="P622" s="0" t="s">
        <v>3224</v>
      </c>
      <c r="Q622" s="0" t="s">
        <v>3224</v>
      </c>
      <c r="R622" s="0" t="s">
        <v>2923</v>
      </c>
      <c r="S622" s="0" t="s">
        <v>3156</v>
      </c>
      <c r="T622" s="0" t="s">
        <v>4380</v>
      </c>
      <c r="U622" s="0" t="s">
        <v>3415</v>
      </c>
      <c r="V622" s="0" t="s">
        <v>2927</v>
      </c>
      <c r="W622" s="0" t="s">
        <v>4817</v>
      </c>
      <c r="X622" s="41" t="n">
        <v>951920124</v>
      </c>
      <c r="Y622" s="0" t="s">
        <v>2165</v>
      </c>
      <c r="Z622" s="0">
        <f>IFERROR(INDEX('Controller Log'!$A$514:$A$703,MATCH(A622,'Controller Log'!$B$514:$B$703,0)),)</f>
        <v/>
      </c>
      <c r="AA622" s="0" t="n"/>
      <c r="AB622" s="0" t="n">
        <v>246</v>
      </c>
      <c r="AD622" s="0" t="n"/>
      <c r="AK622" s="204">
        <f>IF(ISERROR(SEARCH("PMI",F622)),IF(ISERROR(SEARCH("TE",F622)),"Weird","TE"),"PMI")</f>
        <v/>
      </c>
    </row>
    <row r="623">
      <c r="A623" s="4" t="n">
        <v>4619</v>
      </c>
      <c r="B623" s="204" t="s">
        <v>2887</v>
      </c>
      <c r="C623" s="0" t="s">
        <v>3224</v>
      </c>
      <c r="D623" s="117" t="n"/>
      <c r="E623" s="0" t="n"/>
      <c r="F623" s="0" t="s">
        <v>4789</v>
      </c>
      <c r="G623" s="0" t="s">
        <v>3180</v>
      </c>
      <c r="H623" s="96" t="n">
        <v>22310130</v>
      </c>
      <c r="I623" s="0">
        <f>IF(LEFT(RIGHT(H623,4),1)="8",(CONCATENATE("289F0", 168420+BITAND(HEX2DEC(H623), 65535)-32768)),)</f>
        <v/>
      </c>
      <c r="J623" s="79" t="n"/>
      <c r="K623" s="79" t="s">
        <v>4750</v>
      </c>
      <c r="L623" s="60" t="n">
        <v>44656</v>
      </c>
      <c r="M623" s="60" t="n"/>
      <c r="N623" s="0" t="s">
        <v>1443</v>
      </c>
      <c r="O623" s="0" t="s">
        <v>3224</v>
      </c>
      <c r="P623" s="0" t="s">
        <v>3224</v>
      </c>
      <c r="Q623" s="0" t="s">
        <v>3224</v>
      </c>
      <c r="R623" s="0" t="s">
        <v>4751</v>
      </c>
      <c r="S623" s="0" t="s">
        <v>3156</v>
      </c>
      <c r="T623" s="0" t="s">
        <v>4752</v>
      </c>
      <c r="U623" s="0" t="s">
        <v>4753</v>
      </c>
      <c r="V623" s="0" t="s">
        <v>2927</v>
      </c>
      <c r="W623" s="0" t="s">
        <v>4818</v>
      </c>
      <c r="X623" s="41" t="n">
        <v>951920097</v>
      </c>
      <c r="Y623" s="0" t="s">
        <v>2205</v>
      </c>
      <c r="Z623" s="0">
        <f>IFERROR(INDEX('Controller Log'!$A$514:$A$703,MATCH(A623,'Controller Log'!$B$514:$B$703,0)),)</f>
        <v/>
      </c>
      <c r="AA623" s="0" t="n"/>
      <c r="AB623" s="0" t="n">
        <v>241</v>
      </c>
      <c r="AD623" s="0" t="n"/>
      <c r="AK623" s="204">
        <f>IF(ISERROR(SEARCH("PMI",F623)),IF(ISERROR(SEARCH("TE",F623)),"Weird","TE"),"PMI")</f>
        <v/>
      </c>
    </row>
    <row r="624">
      <c r="A624" s="4" t="n">
        <v>4620</v>
      </c>
      <c r="B624" s="204" t="s">
        <v>2887</v>
      </c>
      <c r="C624" s="0" t="s">
        <v>3224</v>
      </c>
      <c r="D624" s="117" t="n"/>
      <c r="E624" s="0" t="n"/>
      <c r="F624" s="0" t="s">
        <v>4789</v>
      </c>
      <c r="G624" s="0" t="s">
        <v>3180</v>
      </c>
      <c r="H624" s="96" t="n">
        <v>22310131</v>
      </c>
      <c r="I624" s="0">
        <f>IF(LEFT(RIGHT(H624,4),1)="8",(CONCATENATE("289F0", 168420+BITAND(HEX2DEC(H624), 65535)-32768)),)</f>
        <v/>
      </c>
      <c r="J624" s="79" t="n"/>
      <c r="K624" s="79" t="s">
        <v>4737</v>
      </c>
      <c r="L624" s="60" t="n">
        <v>44656</v>
      </c>
      <c r="M624" s="60" t="n"/>
      <c r="N624" s="0" t="s">
        <v>1443</v>
      </c>
      <c r="O624" s="0" t="s">
        <v>3224</v>
      </c>
      <c r="P624" s="0" t="s">
        <v>3224</v>
      </c>
      <c r="Q624" s="0" t="s">
        <v>3224</v>
      </c>
      <c r="R624" s="0" t="s">
        <v>2923</v>
      </c>
      <c r="S624" s="0" t="s">
        <v>3156</v>
      </c>
      <c r="T624" s="0" t="s">
        <v>4380</v>
      </c>
      <c r="U624" s="0" t="s">
        <v>3415</v>
      </c>
      <c r="V624" s="0" t="s">
        <v>2927</v>
      </c>
      <c r="W624" s="118" t="s">
        <v>4819</v>
      </c>
      <c r="X624" s="41" t="n">
        <v>951920071</v>
      </c>
      <c r="Y624" s="0" t="s">
        <v>2199</v>
      </c>
      <c r="Z624" s="0">
        <f>IFERROR(INDEX('Controller Log'!$A$514:$A$703,MATCH(A624,'Controller Log'!$B$514:$B$703,0)),)</f>
        <v/>
      </c>
      <c r="AA624" s="0" t="n"/>
      <c r="AB624" s="0" t="n">
        <v>244</v>
      </c>
      <c r="AD624" s="0" t="n"/>
      <c r="AK624" s="204">
        <f>IF(ISERROR(SEARCH("PMI",F624)),IF(ISERROR(SEARCH("TE",F624)),"Weird","TE"),"PMI")</f>
        <v/>
      </c>
    </row>
    <row r="625">
      <c r="A625" s="4" t="n">
        <v>4621</v>
      </c>
      <c r="B625" s="204" t="s">
        <v>2887</v>
      </c>
      <c r="C625" s="0" t="s">
        <v>3224</v>
      </c>
      <c r="D625" s="117" t="n"/>
      <c r="E625" s="0" t="n"/>
      <c r="F625" s="0" t="s">
        <v>4789</v>
      </c>
      <c r="G625" s="0" t="s">
        <v>3180</v>
      </c>
      <c r="H625" s="96" t="n">
        <v>22310132</v>
      </c>
      <c r="I625" s="0">
        <f>IF(LEFT(RIGHT(H625,4),1)="8",(CONCATENATE("289F0", 168420+BITAND(HEX2DEC(H625), 65535)-32768)),)</f>
        <v/>
      </c>
      <c r="J625" s="79" t="n"/>
      <c r="K625" s="79" t="s">
        <v>4737</v>
      </c>
      <c r="L625" s="60" t="n">
        <v>44656</v>
      </c>
      <c r="M625" s="60" t="n"/>
      <c r="N625" s="0" t="s">
        <v>1443</v>
      </c>
      <c r="O625" s="0" t="s">
        <v>3224</v>
      </c>
      <c r="P625" s="0" t="s">
        <v>3224</v>
      </c>
      <c r="Q625" s="0" t="s">
        <v>3224</v>
      </c>
      <c r="R625" s="0" t="s">
        <v>2923</v>
      </c>
      <c r="S625" s="0" t="s">
        <v>3156</v>
      </c>
      <c r="T625" s="0" t="s">
        <v>4380</v>
      </c>
      <c r="U625" s="0" t="s">
        <v>3415</v>
      </c>
      <c r="V625" s="0" t="s">
        <v>2927</v>
      </c>
      <c r="W625" s="118" t="s">
        <v>4820</v>
      </c>
      <c r="X625" s="41" t="n">
        <v>951920073</v>
      </c>
      <c r="Y625" s="0" t="s">
        <v>2179</v>
      </c>
      <c r="Z625" s="0">
        <f>IFERROR(INDEX('Controller Log'!$A$514:$A$703,MATCH(A625,'Controller Log'!$B$514:$B$703,0)),)</f>
        <v/>
      </c>
      <c r="AA625" s="0" t="n"/>
      <c r="AB625" s="0" t="n">
        <v>247</v>
      </c>
      <c r="AD625" s="0" t="n"/>
      <c r="AK625" s="204">
        <f>IF(ISERROR(SEARCH("PMI",F625)),IF(ISERROR(SEARCH("TE",F625)),"Weird","TE"),"PMI")</f>
        <v/>
      </c>
    </row>
    <row customFormat="1" r="626" s="5">
      <c r="A626" s="5" t="n">
        <v>4622</v>
      </c>
      <c r="B626" s="204" t="s">
        <v>25</v>
      </c>
      <c r="C626" s="177" t="n"/>
      <c r="D626" s="177" t="s">
        <v>4767</v>
      </c>
      <c r="E626" s="5" t="n"/>
      <c r="I626" s="0">
        <f>IF(LEFT(RIGHT(H626,4),1)="8",(CONCATENATE("289F0", 168420+BITAND(HEX2DEC(H626), 65535)-32768)),)</f>
        <v/>
      </c>
      <c r="J626" s="148" t="n"/>
      <c r="K626" s="148" t="n"/>
      <c r="L626" s="129" t="n">
        <v>44656</v>
      </c>
      <c r="M626" s="129" t="n"/>
      <c r="W626" s="130" t="s">
        <v>4821</v>
      </c>
      <c r="X626" s="182" t="n">
        <v>951920109</v>
      </c>
      <c r="Y626" s="5" t="n"/>
      <c r="Z626" s="5">
        <f>IFERROR(INDEX('Controller Log'!$A$514:$A$703,MATCH(A626,'Controller Log'!$B$514:$B$703,0)),)</f>
        <v/>
      </c>
      <c r="AA626" s="5" t="n"/>
      <c r="AB626" s="5" t="n">
        <v>238</v>
      </c>
      <c r="AD626" s="5" t="n"/>
      <c r="AK626" s="204">
        <f>IF(ISERROR(SEARCH("PMI",F626)),IF(ISERROR(SEARCH("TE",F626)),"Weird","TE"),"PMI")</f>
        <v/>
      </c>
    </row>
    <row r="627">
      <c r="A627" s="4" t="n">
        <v>4623</v>
      </c>
      <c r="B627" s="204" t="s">
        <v>2887</v>
      </c>
      <c r="C627" s="0" t="s">
        <v>3224</v>
      </c>
      <c r="D627" s="117" t="n"/>
      <c r="E627" s="0" t="n"/>
      <c r="F627" s="0" t="s">
        <v>4789</v>
      </c>
      <c r="G627" s="0" t="s">
        <v>3180</v>
      </c>
      <c r="H627" s="96" t="n">
        <v>22310133</v>
      </c>
      <c r="I627" s="0">
        <f>IF(LEFT(RIGHT(H627,4),1)="8",(CONCATENATE("289F0", 168420+BITAND(HEX2DEC(H627), 65535)-32768)),)</f>
        <v/>
      </c>
      <c r="J627" s="79" t="n"/>
      <c r="K627" s="79" t="s">
        <v>4750</v>
      </c>
      <c r="L627" s="60" t="n">
        <v>44656</v>
      </c>
      <c r="M627" s="60" t="n"/>
      <c r="N627" s="0" t="s">
        <v>1443</v>
      </c>
      <c r="O627" s="0" t="s">
        <v>3224</v>
      </c>
      <c r="P627" s="0" t="s">
        <v>3224</v>
      </c>
      <c r="Q627" s="0" t="s">
        <v>3224</v>
      </c>
      <c r="R627" s="0" t="s">
        <v>4751</v>
      </c>
      <c r="S627" s="0" t="s">
        <v>3156</v>
      </c>
      <c r="T627" s="0" t="s">
        <v>4752</v>
      </c>
      <c r="U627" s="0" t="s">
        <v>4753</v>
      </c>
      <c r="V627" s="0" t="s">
        <v>2927</v>
      </c>
      <c r="W627" s="118" t="s">
        <v>4822</v>
      </c>
      <c r="X627" s="41" t="n">
        <v>951920104</v>
      </c>
      <c r="Y627" s="0" t="s">
        <v>2178</v>
      </c>
      <c r="Z627" s="0">
        <f>IFERROR(INDEX('Controller Log'!$A$514:$A$703,MATCH(A627,'Controller Log'!$B$514:$B$703,0)),)</f>
        <v/>
      </c>
      <c r="AA627" s="0" t="n"/>
      <c r="AB627" s="0" t="n">
        <v>243</v>
      </c>
      <c r="AD627" s="0" t="n"/>
      <c r="AK627" s="204">
        <f>IF(ISERROR(SEARCH("PMI",F627)),IF(ISERROR(SEARCH("TE",F627)),"Weird","TE"),"PMI")</f>
        <v/>
      </c>
    </row>
    <row customFormat="1" r="628" s="5">
      <c r="A628" s="5" t="n">
        <v>4624</v>
      </c>
      <c r="B628" s="204" t="s">
        <v>25</v>
      </c>
      <c r="C628" s="181" t="n"/>
      <c r="D628" s="181" t="s">
        <v>4823</v>
      </c>
      <c r="F628" s="5" t="s">
        <v>4824</v>
      </c>
      <c r="H628" s="0" t="n">
        <v>22310295</v>
      </c>
      <c r="I628" s="0">
        <f>IF(LEFT(RIGHT(H628,4),1)="8",(CONCATENATE("289F0", 168420+BITAND(HEX2DEC(H628), 65535)-32768)),)</f>
        <v/>
      </c>
      <c r="J628" s="148" t="n"/>
      <c r="K628" s="148" t="n"/>
      <c r="L628" s="129" t="n">
        <v>44657</v>
      </c>
      <c r="M628" s="129" t="n">
        <v>44824</v>
      </c>
      <c r="W628" s="130" t="s">
        <v>4825</v>
      </c>
      <c r="X628" s="162" t="n">
        <v>951920118</v>
      </c>
      <c r="Y628" s="5" t="s">
        <v>2380</v>
      </c>
      <c r="Z628" s="5" t="n">
        <v>95269003601</v>
      </c>
      <c r="AA628" s="5" t="n"/>
      <c r="AB628" s="5" t="n">
        <v>219</v>
      </c>
      <c r="AD628" s="5" t="n"/>
      <c r="AK628" s="204">
        <f>IF(ISERROR(SEARCH("PMI",F628)),IF(ISERROR(SEARCH("TE",F628)),"Weird","TE"),"PMI")</f>
        <v/>
      </c>
    </row>
    <row customFormat="1" r="629" s="5">
      <c r="A629" s="5" t="n">
        <v>4625</v>
      </c>
      <c r="B629" s="204" t="s">
        <v>25</v>
      </c>
      <c r="C629" s="181" t="n"/>
      <c r="D629" s="181" t="s">
        <v>4826</v>
      </c>
      <c r="I629" s="0">
        <f>IF(LEFT(RIGHT(H629,4),1)="8",(CONCATENATE("289F0", 168420+BITAND(HEX2DEC(H629), 65535)-32768)),)</f>
        <v/>
      </c>
      <c r="J629" s="148" t="n"/>
      <c r="K629" s="148" t="n"/>
      <c r="L629" s="129" t="n">
        <v>44657</v>
      </c>
      <c r="M629" s="129" t="n"/>
      <c r="W629" s="130" t="s">
        <v>4827</v>
      </c>
      <c r="X629" s="162" t="n">
        <v>951920136</v>
      </c>
      <c r="Y629" s="5" t="n"/>
      <c r="Z629" s="5">
        <f>IFERROR(INDEX('Controller Log'!$A$514:$A$703,MATCH(A629,'Controller Log'!$B$514:$B$703,0)),)</f>
        <v/>
      </c>
      <c r="AA629" s="5" t="n"/>
      <c r="AB629" s="5" t="n">
        <v>230</v>
      </c>
      <c r="AD629" s="5" t="n"/>
      <c r="AK629" s="204">
        <f>IF(ISERROR(SEARCH("PMI",F629)),IF(ISERROR(SEARCH("TE",F629)),"Weird","TE"),"PMI")</f>
        <v/>
      </c>
    </row>
    <row r="630">
      <c r="A630" s="4" t="n">
        <v>4626</v>
      </c>
      <c r="B630" s="204" t="s">
        <v>2887</v>
      </c>
      <c r="C630" s="0" t="s">
        <v>3224</v>
      </c>
      <c r="D630" s="117" t="n"/>
      <c r="E630" s="0" t="n"/>
      <c r="F630" s="0" t="s">
        <v>4789</v>
      </c>
      <c r="G630" s="0" t="s">
        <v>3180</v>
      </c>
      <c r="H630" s="96" t="n">
        <v>22310134</v>
      </c>
      <c r="I630" s="0">
        <f>IF(LEFT(RIGHT(H630,4),1)="8",(CONCATENATE("289F0", 168420+BITAND(HEX2DEC(H630), 65535)-32768)),)</f>
        <v/>
      </c>
      <c r="J630" s="79" t="n"/>
      <c r="K630" s="79" t="s">
        <v>4737</v>
      </c>
      <c r="L630" s="60" t="n">
        <v>44657</v>
      </c>
      <c r="M630" s="60" t="n"/>
      <c r="N630" s="0" t="s">
        <v>1443</v>
      </c>
      <c r="O630" s="0" t="s">
        <v>3224</v>
      </c>
      <c r="P630" s="0" t="s">
        <v>3224</v>
      </c>
      <c r="Q630" s="0" t="s">
        <v>3224</v>
      </c>
      <c r="R630" s="0" t="s">
        <v>2923</v>
      </c>
      <c r="S630" s="0" t="s">
        <v>3156</v>
      </c>
      <c r="T630" s="0" t="s">
        <v>4380</v>
      </c>
      <c r="U630" s="0" t="s">
        <v>3415</v>
      </c>
      <c r="V630" s="0" t="s">
        <v>2927</v>
      </c>
      <c r="W630" s="118" t="s">
        <v>4828</v>
      </c>
      <c r="X630" s="160" t="n">
        <v>951920135</v>
      </c>
      <c r="Y630" s="0" t="s">
        <v>2196</v>
      </c>
      <c r="Z630" s="0">
        <f>IFERROR(INDEX('Controller Log'!$A$514:$A$703,MATCH(A630,'Controller Log'!$B$514:$B$703,0)),)</f>
        <v/>
      </c>
      <c r="AA630" s="0" t="n"/>
      <c r="AB630" s="0" t="n">
        <v>245</v>
      </c>
      <c r="AD630" s="0" t="n"/>
      <c r="AK630" s="204">
        <f>IF(ISERROR(SEARCH("PMI",F630)),IF(ISERROR(SEARCH("TE",F630)),"Weird","TE"),"PMI")</f>
        <v/>
      </c>
    </row>
    <row r="631">
      <c r="A631" s="4" t="n">
        <v>4627</v>
      </c>
      <c r="B631" s="204" t="s">
        <v>2887</v>
      </c>
      <c r="C631" s="0" t="s">
        <v>3224</v>
      </c>
      <c r="D631" s="117" t="n"/>
      <c r="E631" s="0" t="n"/>
      <c r="F631" s="0" t="s">
        <v>4789</v>
      </c>
      <c r="G631" s="0" t="s">
        <v>3180</v>
      </c>
      <c r="H631" s="96" t="n">
        <v>22310135</v>
      </c>
      <c r="I631" s="0">
        <f>IF(LEFT(RIGHT(H631,4),1)="8",(CONCATENATE("289F0", 168420+BITAND(HEX2DEC(H631), 65535)-32768)),)</f>
        <v/>
      </c>
      <c r="J631" s="79" t="n"/>
      <c r="K631" s="79" t="s">
        <v>4737</v>
      </c>
      <c r="L631" s="60" t="n">
        <v>44657</v>
      </c>
      <c r="M631" s="60" t="n"/>
      <c r="N631" s="0" t="s">
        <v>1443</v>
      </c>
      <c r="O631" s="0" t="s">
        <v>3224</v>
      </c>
      <c r="P631" s="0" t="s">
        <v>3224</v>
      </c>
      <c r="Q631" s="0" t="s">
        <v>3224</v>
      </c>
      <c r="R631" s="0" t="s">
        <v>2923</v>
      </c>
      <c r="S631" s="0" t="s">
        <v>3156</v>
      </c>
      <c r="T631" s="0" t="s">
        <v>4380</v>
      </c>
      <c r="U631" s="0" t="s">
        <v>3415</v>
      </c>
      <c r="V631" s="0" t="s">
        <v>2927</v>
      </c>
      <c r="W631" s="118" t="s">
        <v>4829</v>
      </c>
      <c r="X631" s="160" t="n">
        <v>951920133</v>
      </c>
      <c r="Y631" s="0" t="s">
        <v>2198</v>
      </c>
      <c r="Z631" s="0">
        <f>IFERROR(INDEX('Controller Log'!$A$514:$A$703,MATCH(A631,'Controller Log'!$B$514:$B$703,0)),)</f>
        <v/>
      </c>
      <c r="AA631" s="0" t="n"/>
      <c r="AB631" s="0" t="n">
        <v>223</v>
      </c>
      <c r="AD631" s="0" t="n"/>
      <c r="AK631" s="204">
        <f>IF(ISERROR(SEARCH("PMI",F631)),IF(ISERROR(SEARCH("TE",F631)),"Weird","TE"),"PMI")</f>
        <v/>
      </c>
    </row>
    <row r="632">
      <c r="A632" s="4" t="n">
        <v>4628</v>
      </c>
      <c r="B632" s="204" t="s">
        <v>2887</v>
      </c>
      <c r="C632" s="0" t="s">
        <v>3224</v>
      </c>
      <c r="D632" s="117" t="n"/>
      <c r="E632" s="0" t="n"/>
      <c r="F632" s="0" t="s">
        <v>4789</v>
      </c>
      <c r="G632" s="0" t="s">
        <v>3180</v>
      </c>
      <c r="H632" s="96" t="n">
        <v>22310136</v>
      </c>
      <c r="I632" s="0">
        <f>IF(LEFT(RIGHT(H632,4),1)="8",(CONCATENATE("289F0", 168420+BITAND(HEX2DEC(H632), 65535)-32768)),)</f>
        <v/>
      </c>
      <c r="J632" s="79" t="n"/>
      <c r="K632" s="79" t="s">
        <v>4750</v>
      </c>
      <c r="L632" s="60" t="n">
        <v>44657</v>
      </c>
      <c r="M632" s="60" t="n"/>
      <c r="N632" s="0" t="s">
        <v>1443</v>
      </c>
      <c r="O632" s="0" t="s">
        <v>3224</v>
      </c>
      <c r="P632" s="0" t="s">
        <v>3224</v>
      </c>
      <c r="Q632" s="0" t="s">
        <v>3224</v>
      </c>
      <c r="R632" s="0" t="s">
        <v>4751</v>
      </c>
      <c r="S632" s="0" t="s">
        <v>3156</v>
      </c>
      <c r="T632" s="0" t="s">
        <v>4752</v>
      </c>
      <c r="U632" s="0" t="s">
        <v>4753</v>
      </c>
      <c r="V632" s="0" t="s">
        <v>2927</v>
      </c>
      <c r="W632" s="118" t="s">
        <v>4830</v>
      </c>
      <c r="X632" s="160" t="n">
        <v>951920103</v>
      </c>
      <c r="Y632" s="0" t="s">
        <v>2200</v>
      </c>
      <c r="Z632" s="0">
        <f>IFERROR(INDEX('Controller Log'!$A$514:$A$703,MATCH(A632,'Controller Log'!$B$514:$B$703,0)),)</f>
        <v/>
      </c>
      <c r="AA632" s="0" t="n"/>
      <c r="AB632" s="0" t="n">
        <v>249</v>
      </c>
      <c r="AD632" s="0" t="n"/>
      <c r="AK632" s="204">
        <f>IF(ISERROR(SEARCH("PMI",F632)),IF(ISERROR(SEARCH("TE",F632)),"Weird","TE"),"PMI")</f>
        <v/>
      </c>
    </row>
    <row r="633">
      <c r="A633" s="5" t="n">
        <v>4629</v>
      </c>
      <c r="B633" s="204" t="s">
        <v>25</v>
      </c>
      <c r="C633" s="0" t="s">
        <v>3224</v>
      </c>
      <c r="D633" s="117" t="s">
        <v>4831</v>
      </c>
      <c r="E633" s="0" t="n"/>
      <c r="F633" s="0" t="s">
        <v>4789</v>
      </c>
      <c r="H633" s="96" t="n">
        <v>22310137</v>
      </c>
      <c r="I633" s="0">
        <f>IF(LEFT(RIGHT(H633,4),1)="8",(CONCATENATE("289F0", 168420+BITAND(HEX2DEC(H633), 65535)-32768)),)</f>
        <v/>
      </c>
      <c r="J633" s="79" t="n"/>
      <c r="L633" s="60" t="n">
        <v>44658</v>
      </c>
      <c r="M633" s="60" t="n"/>
      <c r="N633" s="0" t="s">
        <v>1443</v>
      </c>
      <c r="O633" s="0" t="s">
        <v>3224</v>
      </c>
      <c r="P633" s="0" t="s">
        <v>3224</v>
      </c>
      <c r="S633" s="0" t="s">
        <v>3156</v>
      </c>
      <c r="W633" s="118" t="s">
        <v>4832</v>
      </c>
      <c r="X633" s="160" t="n">
        <v>951920154</v>
      </c>
      <c r="Y633" s="0" t="s">
        <v>2186</v>
      </c>
      <c r="Z633" s="0">
        <f>IFERROR(INDEX('Controller Log'!$A$514:$A$703,MATCH(A633,'Controller Log'!$B$514:$B$703,0)),)</f>
        <v/>
      </c>
      <c r="AA633" s="0" t="n"/>
      <c r="AB633" s="0" t="n">
        <v>236</v>
      </c>
      <c r="AD633" s="0" t="n"/>
      <c r="AK633" s="204">
        <f>IF(ISERROR(SEARCH("PMI",F633)),IF(ISERROR(SEARCH("TE",F633)),"Weird","TE"),"PMI")</f>
        <v/>
      </c>
    </row>
    <row r="634">
      <c r="A634" s="2" t="n">
        <v>4630</v>
      </c>
      <c r="B634" s="204" t="s">
        <v>2884</v>
      </c>
      <c r="C634" s="0" t="s">
        <v>3224</v>
      </c>
      <c r="D634" s="117" t="s">
        <v>4833</v>
      </c>
      <c r="E634" s="0" t="n"/>
      <c r="F634" s="0" t="s">
        <v>4789</v>
      </c>
      <c r="H634" s="96" t="n">
        <v>22310138</v>
      </c>
      <c r="I634" s="0">
        <f>IF(LEFT(RIGHT(H634,4),1)="8",(CONCATENATE("289F0", 168420+BITAND(HEX2DEC(H634), 65535)-32768)),)</f>
        <v/>
      </c>
      <c r="J634" s="79" t="n"/>
      <c r="L634" s="60" t="n">
        <v>44658</v>
      </c>
      <c r="M634" s="60" t="n"/>
      <c r="N634" s="0" t="s">
        <v>1443</v>
      </c>
      <c r="O634" s="0" t="s">
        <v>3224</v>
      </c>
      <c r="P634" s="0" t="s">
        <v>3224</v>
      </c>
      <c r="S634" s="0" t="s">
        <v>3156</v>
      </c>
      <c r="W634" s="118" t="s">
        <v>4834</v>
      </c>
      <c r="X634" s="160" t="n">
        <v>951920153</v>
      </c>
      <c r="Y634" s="0" t="s">
        <v>2176</v>
      </c>
      <c r="Z634" s="0">
        <f>IFERROR(INDEX('Controller Log'!$A$514:$A$703,MATCH(A634,'Controller Log'!$B$514:$B$703,0)),)</f>
        <v/>
      </c>
      <c r="AA634" s="0" t="n"/>
      <c r="AB634" s="0" t="n">
        <v>231</v>
      </c>
      <c r="AD634" s="0" t="n"/>
      <c r="AK634" s="204">
        <f>IF(ISERROR(SEARCH("PMI",F634)),IF(ISERROR(SEARCH("TE",F634)),"Weird","TE"),"PMI")</f>
        <v/>
      </c>
    </row>
    <row customFormat="1" r="635" s="5">
      <c r="A635" s="5" t="n">
        <v>4631</v>
      </c>
      <c r="B635" s="204" t="s">
        <v>25</v>
      </c>
      <c r="D635" s="5" t="s">
        <v>4693</v>
      </c>
      <c r="I635" s="0">
        <f>IF(LEFT(RIGHT(H635,4),1)="8",(CONCATENATE("289F0", 168420+BITAND(HEX2DEC(H635), 65535)-32768)),)</f>
        <v/>
      </c>
      <c r="J635" s="148" t="n"/>
      <c r="K635" s="148" t="n"/>
      <c r="L635" s="129" t="n">
        <v>44658</v>
      </c>
      <c r="M635" s="129" t="n"/>
      <c r="W635" s="130" t="s">
        <v>4835</v>
      </c>
      <c r="X635" s="162" t="n">
        <v>951920151</v>
      </c>
      <c r="Y635" s="5" t="n"/>
      <c r="Z635" s="5">
        <f>IFERROR(INDEX('Controller Log'!$A$514:$A$703,MATCH(A635,'Controller Log'!$B$514:$B$703,0)),)</f>
        <v/>
      </c>
      <c r="AA635" s="5" t="n"/>
      <c r="AB635" s="5" t="n">
        <v>221</v>
      </c>
      <c r="AD635" s="5" t="n"/>
      <c r="AK635" s="204">
        <f>IF(ISERROR(SEARCH("PMI",F635)),IF(ISERROR(SEARCH("TE",F635)),"Weird","TE"),"PMI")</f>
        <v/>
      </c>
    </row>
    <row customFormat="1" r="636" s="5">
      <c r="A636" s="5" t="n">
        <v>4632</v>
      </c>
      <c r="B636" s="204" t="s">
        <v>25</v>
      </c>
      <c r="D636" s="5" t="s">
        <v>4693</v>
      </c>
      <c r="E636" s="5" t="s">
        <v>4778</v>
      </c>
      <c r="F636" s="5" t="s">
        <v>3505</v>
      </c>
      <c r="H636" s="5" t="n">
        <v>22310235</v>
      </c>
      <c r="I636" s="0">
        <f>IF(LEFT(RIGHT(H636,4),1)="8",(CONCATENATE("289F0", 168420+BITAND(HEX2DEC(H636), 65535)-32768)),)</f>
        <v/>
      </c>
      <c r="J636" s="148" t="n"/>
      <c r="K636" s="148" t="n"/>
      <c r="L636" s="129" t="n">
        <v>44658</v>
      </c>
      <c r="M636" s="129" t="n"/>
      <c r="N636" s="5" t="s">
        <v>1443</v>
      </c>
      <c r="O636" s="5" t="s">
        <v>3224</v>
      </c>
      <c r="P636" s="5" t="s">
        <v>3224</v>
      </c>
      <c r="S636" s="5" t="s">
        <v>3156</v>
      </c>
      <c r="W636" s="130" t="s">
        <v>4836</v>
      </c>
      <c r="X636" s="162" t="n">
        <v>951920149</v>
      </c>
      <c r="Y636" s="5" t="s">
        <v>2615</v>
      </c>
      <c r="Z636" s="5" t="n">
        <v>95231021301</v>
      </c>
      <c r="AA636" s="5" t="n"/>
      <c r="AB636" s="5" t="n">
        <v>232</v>
      </c>
      <c r="AD636" s="5" t="n"/>
      <c r="AK636" s="204">
        <f>IF(ISERROR(SEARCH("PMI",F636)),IF(ISERROR(SEARCH("TE",F636)),"Weird","TE"),"PMI")</f>
        <v/>
      </c>
    </row>
    <row r="637">
      <c r="A637" s="4" t="n">
        <v>4633</v>
      </c>
      <c r="B637" s="204" t="s">
        <v>2887</v>
      </c>
      <c r="C637" s="0" t="s">
        <v>3224</v>
      </c>
      <c r="D637" s="117" t="n"/>
      <c r="E637" s="0" t="n"/>
      <c r="F637" s="0" t="s">
        <v>4789</v>
      </c>
      <c r="G637" s="0" t="s">
        <v>3180</v>
      </c>
      <c r="H637" s="96" t="n">
        <v>22310139</v>
      </c>
      <c r="I637" s="0">
        <f>IF(LEFT(RIGHT(H637,4),1)="8",(CONCATENATE("289F0", 168420+BITAND(HEX2DEC(H637), 65535)-32768)),)</f>
        <v/>
      </c>
      <c r="J637" s="79" t="n"/>
      <c r="K637" s="79" t="s">
        <v>4750</v>
      </c>
      <c r="L637" s="60" t="n">
        <v>44658</v>
      </c>
      <c r="M637" s="60" t="n"/>
      <c r="N637" s="0" t="s">
        <v>1443</v>
      </c>
      <c r="O637" s="0" t="s">
        <v>3224</v>
      </c>
      <c r="P637" s="0" t="s">
        <v>3224</v>
      </c>
      <c r="Q637" s="0" t="s">
        <v>3224</v>
      </c>
      <c r="R637" s="0" t="s">
        <v>4751</v>
      </c>
      <c r="S637" s="0" t="s">
        <v>3156</v>
      </c>
      <c r="T637" s="0" t="s">
        <v>4752</v>
      </c>
      <c r="U637" s="0" t="s">
        <v>4753</v>
      </c>
      <c r="V637" s="0" t="s">
        <v>2927</v>
      </c>
      <c r="W637" s="118" t="s">
        <v>4837</v>
      </c>
      <c r="X637" s="160" t="n">
        <v>951920157</v>
      </c>
      <c r="Y637" s="0" t="s">
        <v>2177</v>
      </c>
      <c r="Z637" s="0">
        <f>IFERROR(INDEX('Controller Log'!$A$514:$A$703,MATCH(A637,'Controller Log'!$B$514:$B$703,0)),)</f>
        <v/>
      </c>
      <c r="AA637" s="0" t="n"/>
      <c r="AB637" s="0" t="n">
        <v>226</v>
      </c>
      <c r="AD637" s="0" t="n"/>
      <c r="AK637" s="204">
        <f>IF(ISERROR(SEARCH("PMI",F637)),IF(ISERROR(SEARCH("TE",F637)),"Weird","TE"),"PMI")</f>
        <v/>
      </c>
    </row>
    <row r="638">
      <c r="A638" s="4" t="n">
        <v>4634</v>
      </c>
      <c r="B638" s="204" t="s">
        <v>2887</v>
      </c>
      <c r="C638" s="0" t="s">
        <v>3224</v>
      </c>
      <c r="D638" s="117" t="n"/>
      <c r="E638" s="0" t="n"/>
      <c r="F638" s="0" t="s">
        <v>4789</v>
      </c>
      <c r="G638" s="0" t="s">
        <v>3180</v>
      </c>
      <c r="H638" s="0" t="s">
        <v>4838</v>
      </c>
      <c r="I638" s="0">
        <f>IF(LEFT(RIGHT(H638,4),1)="8",(CONCATENATE("289F0", 168420+BITAND(HEX2DEC(H638), 65535)-32768)),)</f>
        <v/>
      </c>
      <c r="J638" s="79" t="n"/>
      <c r="K638" s="79" t="s">
        <v>4750</v>
      </c>
      <c r="L638" s="60" t="n">
        <v>44659</v>
      </c>
      <c r="M638" s="60" t="n"/>
      <c r="N638" s="0" t="s">
        <v>1443</v>
      </c>
      <c r="O638" s="0" t="s">
        <v>3224</v>
      </c>
      <c r="P638" s="0" t="s">
        <v>3224</v>
      </c>
      <c r="Q638" s="0" t="s">
        <v>3224</v>
      </c>
      <c r="R638" s="0" t="s">
        <v>4751</v>
      </c>
      <c r="S638" s="0" t="s">
        <v>3156</v>
      </c>
      <c r="T638" s="0" t="s">
        <v>4752</v>
      </c>
      <c r="U638" s="0" t="s">
        <v>4753</v>
      </c>
      <c r="V638" s="0" t="s">
        <v>2927</v>
      </c>
      <c r="W638" s="118" t="s">
        <v>4839</v>
      </c>
      <c r="X638" s="160" t="n">
        <v>951920143</v>
      </c>
      <c r="Y638" s="0" t="s">
        <v>2183</v>
      </c>
      <c r="Z638" s="0">
        <f>IFERROR(INDEX('Controller Log'!$A$514:$A$703,MATCH(A638,'Controller Log'!$B$514:$B$703,0)),)</f>
        <v/>
      </c>
      <c r="AA638" s="0" t="n"/>
      <c r="AB638" s="0" t="n">
        <v>251</v>
      </c>
      <c r="AD638" s="0" t="n"/>
      <c r="AK638" s="204">
        <f>IF(ISERROR(SEARCH("PMI",F638)),IF(ISERROR(SEARCH("TE",F638)),"Weird","TE"),"PMI")</f>
        <v/>
      </c>
    </row>
    <row r="639">
      <c r="A639" s="4" t="n">
        <v>4635</v>
      </c>
      <c r="B639" s="204" t="s">
        <v>2887</v>
      </c>
      <c r="C639" s="0" t="s">
        <v>3224</v>
      </c>
      <c r="D639" s="117" t="n"/>
      <c r="E639" s="0" t="n"/>
      <c r="F639" s="0" t="s">
        <v>4789</v>
      </c>
      <c r="G639" s="0" t="s">
        <v>3180</v>
      </c>
      <c r="H639" s="0" t="s">
        <v>4840</v>
      </c>
      <c r="I639" s="0">
        <f>IF(LEFT(RIGHT(H639,4),1)="8",(CONCATENATE("289F0", 168420+BITAND(HEX2DEC(H639), 65535)-32768)),)</f>
        <v/>
      </c>
      <c r="J639" s="79" t="n"/>
      <c r="K639" s="79" t="s">
        <v>4750</v>
      </c>
      <c r="L639" s="60" t="n">
        <v>44659</v>
      </c>
      <c r="M639" s="60" t="n"/>
      <c r="N639" s="0" t="s">
        <v>1443</v>
      </c>
      <c r="O639" s="0" t="s">
        <v>3224</v>
      </c>
      <c r="P639" s="0" t="s">
        <v>3224</v>
      </c>
      <c r="Q639" s="0" t="s">
        <v>3224</v>
      </c>
      <c r="R639" s="0" t="s">
        <v>4751</v>
      </c>
      <c r="S639" s="0" t="s">
        <v>3156</v>
      </c>
      <c r="T639" s="0" t="s">
        <v>4752</v>
      </c>
      <c r="U639" s="0" t="s">
        <v>4753</v>
      </c>
      <c r="V639" s="0" t="s">
        <v>2927</v>
      </c>
      <c r="W639" s="118" t="s">
        <v>4841</v>
      </c>
      <c r="X639" s="160" t="n">
        <v>951920150</v>
      </c>
      <c r="Y639" s="0" t="s">
        <v>2164</v>
      </c>
      <c r="Z639" s="0">
        <f>IFERROR(INDEX('Controller Log'!$A$514:$A$703,MATCH(A639,'Controller Log'!$B$514:$B$703,0)),)</f>
        <v/>
      </c>
      <c r="AA639" s="0" t="n"/>
      <c r="AB639" s="0" t="n">
        <v>218</v>
      </c>
      <c r="AD639" s="0" t="n"/>
      <c r="AK639" s="204">
        <f>IF(ISERROR(SEARCH("PMI",F639)),IF(ISERROR(SEARCH("TE",F639)),"Weird","TE"),"PMI")</f>
        <v/>
      </c>
    </row>
    <row r="640">
      <c r="A640" s="0" t="n">
        <v>4636</v>
      </c>
      <c r="B640" s="204" t="n"/>
      <c r="C640" s="117" t="s">
        <v>3224</v>
      </c>
      <c r="D640" s="117" t="s">
        <v>4842</v>
      </c>
      <c r="E640" s="0" t="n"/>
      <c r="F640" s="0" t="s">
        <v>4789</v>
      </c>
      <c r="H640" s="0" t="n">
        <v>22310284</v>
      </c>
      <c r="I640" s="0">
        <f>IF(LEFT(RIGHT(H640,4),1)="8",(CONCATENATE("289F0", 168420+BITAND(HEX2DEC(H640), 65535)-32768)),)</f>
        <v/>
      </c>
      <c r="J640" s="79" t="n"/>
      <c r="L640" s="60" t="n">
        <v>44659</v>
      </c>
      <c r="M640" s="60" t="n">
        <v>44819</v>
      </c>
      <c r="N640" s="0" t="s">
        <v>1443</v>
      </c>
      <c r="O640" s="0" t="s">
        <v>3224</v>
      </c>
      <c r="P640" s="0" t="s">
        <v>3224</v>
      </c>
      <c r="Q640" s="0" t="s">
        <v>3224</v>
      </c>
      <c r="S640" s="0" t="s">
        <v>3156</v>
      </c>
      <c r="W640" s="118" t="s">
        <v>4843</v>
      </c>
      <c r="X640" s="160" t="n">
        <v>951920142</v>
      </c>
      <c r="Y640" s="0" t="s">
        <v>2796</v>
      </c>
      <c r="Z640" s="0" t="n">
        <v>95269002801</v>
      </c>
      <c r="AA640" s="0" t="n"/>
      <c r="AB640" s="0" t="n">
        <v>242</v>
      </c>
      <c r="AD640" s="0" t="n"/>
      <c r="AK640" s="204">
        <f>IF(ISERROR(SEARCH("PMI",F640)),IF(ISERROR(SEARCH("TE",F640)),"Weird","TE"),"PMI")</f>
        <v/>
      </c>
    </row>
    <row customFormat="1" r="641" s="5">
      <c r="A641" s="5" t="n">
        <v>4637</v>
      </c>
      <c r="B641" s="204" t="s">
        <v>25</v>
      </c>
      <c r="C641" s="181" t="n"/>
      <c r="D641" s="181" t="s">
        <v>4767</v>
      </c>
      <c r="E641" s="5" t="n"/>
      <c r="I641" s="0">
        <f>IF(LEFT(RIGHT(H641,4),1)="8",(CONCATENATE("289F0", 168420+BITAND(HEX2DEC(H641), 65535)-32768)),)</f>
        <v/>
      </c>
      <c r="J641" s="148" t="n"/>
      <c r="K641" s="148" t="n"/>
      <c r="L641" s="129" t="n">
        <v>44659</v>
      </c>
      <c r="M641" s="129" t="n"/>
      <c r="W641" s="130" t="s">
        <v>4844</v>
      </c>
      <c r="X641" s="162" t="n">
        <v>951920148</v>
      </c>
      <c r="Y641" s="5" t="n"/>
      <c r="Z641" s="5">
        <f>IFERROR(INDEX('Controller Log'!$A$514:$A$703,MATCH(A641,'Controller Log'!$B$514:$B$703,0)),)</f>
        <v/>
      </c>
      <c r="AA641" s="5" t="n"/>
      <c r="AB641" s="5" t="n">
        <v>225</v>
      </c>
      <c r="AD641" s="5" t="n"/>
      <c r="AK641" s="204">
        <f>IF(ISERROR(SEARCH("PMI",F641)),IF(ISERROR(SEARCH("TE",F641)),"Weird","TE"),"PMI")</f>
        <v/>
      </c>
    </row>
    <row r="642">
      <c r="A642" s="0" t="n">
        <v>4638</v>
      </c>
      <c r="B642" s="204" t="n"/>
      <c r="C642" s="117" t="s">
        <v>3224</v>
      </c>
      <c r="D642" s="117" t="s">
        <v>4842</v>
      </c>
      <c r="E642" s="0" t="n"/>
      <c r="F642" s="0" t="s">
        <v>4789</v>
      </c>
      <c r="H642" s="0" t="n">
        <v>22310286</v>
      </c>
      <c r="I642" s="0">
        <f>IF(LEFT(RIGHT(H642,4),1)="8",(CONCATENATE("289F0", 168420+BITAND(HEX2DEC(H642), 65535)-32768)),)</f>
        <v/>
      </c>
      <c r="J642" s="79" t="n"/>
      <c r="L642" s="60" t="n">
        <v>44659</v>
      </c>
      <c r="M642" s="60" t="n">
        <v>44819</v>
      </c>
      <c r="N642" s="0" t="s">
        <v>1443</v>
      </c>
      <c r="O642" s="0" t="s">
        <v>3224</v>
      </c>
      <c r="P642" s="0" t="s">
        <v>3224</v>
      </c>
      <c r="Q642" s="0" t="s">
        <v>3224</v>
      </c>
      <c r="S642" s="0" t="s">
        <v>3156</v>
      </c>
      <c r="W642" s="118" t="s">
        <v>4845</v>
      </c>
      <c r="X642" s="160" t="n">
        <v>951920158</v>
      </c>
      <c r="Y642" s="0" t="s">
        <v>2794</v>
      </c>
      <c r="Z642" s="0" t="n">
        <v>95269002701</v>
      </c>
      <c r="AA642" s="0" t="n"/>
      <c r="AB642" s="0" t="n">
        <v>224</v>
      </c>
      <c r="AD642" s="0" t="n"/>
      <c r="AK642" s="204">
        <f>IF(ISERROR(SEARCH("PMI",F642)),IF(ISERROR(SEARCH("TE",F642)),"Weird","TE"),"PMI")</f>
        <v/>
      </c>
    </row>
    <row r="643">
      <c r="A643" s="4" t="n">
        <v>4639</v>
      </c>
      <c r="B643" s="204" t="s">
        <v>2887</v>
      </c>
      <c r="C643" s="0" t="s">
        <v>3224</v>
      </c>
      <c r="D643" s="117" t="n"/>
      <c r="E643" s="0" t="n"/>
      <c r="F643" s="0" t="s">
        <v>4789</v>
      </c>
      <c r="G643" s="0" t="s">
        <v>3180</v>
      </c>
      <c r="H643" s="0" t="s">
        <v>4366</v>
      </c>
      <c r="I643" s="0">
        <f>IF(LEFT(RIGHT(H643,4),1)="8",(CONCATENATE("289F0", 168420+BITAND(HEX2DEC(H643), 65535)-32768)),)</f>
        <v/>
      </c>
      <c r="J643" s="79" t="n"/>
      <c r="K643" s="79" t="s">
        <v>4750</v>
      </c>
      <c r="L643" s="60" t="n">
        <v>44662</v>
      </c>
      <c r="M643" s="60" t="n"/>
      <c r="N643" s="0" t="s">
        <v>1443</v>
      </c>
      <c r="O643" s="0" t="s">
        <v>3224</v>
      </c>
      <c r="P643" s="0" t="s">
        <v>3224</v>
      </c>
      <c r="Q643" s="0" t="s">
        <v>3224</v>
      </c>
      <c r="R643" s="0" t="s">
        <v>4751</v>
      </c>
      <c r="S643" s="0" t="s">
        <v>3156</v>
      </c>
      <c r="T643" s="0" t="s">
        <v>4752</v>
      </c>
      <c r="U643" s="0" t="s">
        <v>4753</v>
      </c>
      <c r="V643" s="0" t="s">
        <v>2927</v>
      </c>
      <c r="W643" s="118" t="s">
        <v>4846</v>
      </c>
      <c r="X643" s="160" t="n">
        <v>951920147</v>
      </c>
      <c r="Y643" s="0" t="s">
        <v>2188</v>
      </c>
      <c r="Z643" s="0">
        <f>IFERROR(INDEX('Controller Log'!$A$514:$A$703,MATCH(A643,'Controller Log'!$B$514:$B$703,0)),)</f>
        <v/>
      </c>
      <c r="AA643" s="0" t="n"/>
      <c r="AB643" s="0" t="n">
        <v>229</v>
      </c>
      <c r="AD643" s="0" t="n"/>
      <c r="AK643" s="204">
        <f>IF(ISERROR(SEARCH("PMI",F643)),IF(ISERROR(SEARCH("TE",F643)),"Weird","TE"),"PMI")</f>
        <v/>
      </c>
    </row>
    <row r="644">
      <c r="A644" s="4" t="n">
        <v>4640</v>
      </c>
      <c r="B644" s="204" t="s">
        <v>2887</v>
      </c>
      <c r="C644" s="0" t="s">
        <v>3224</v>
      </c>
      <c r="D644" s="117" t="s">
        <v>4847</v>
      </c>
      <c r="E644" s="0" t="n"/>
      <c r="F644" s="0" t="s">
        <v>4789</v>
      </c>
      <c r="G644" s="0" t="s">
        <v>3180</v>
      </c>
      <c r="H644" s="0" t="s">
        <v>4369</v>
      </c>
      <c r="I644" s="0">
        <f>IF(LEFT(RIGHT(H644,4),1)="8",(CONCATENATE("289F0", 168420+BITAND(HEX2DEC(H644), 65535)-32768)),)</f>
        <v/>
      </c>
      <c r="J644" s="79" t="n"/>
      <c r="K644" s="79" t="s">
        <v>4750</v>
      </c>
      <c r="L644" s="60" t="n">
        <v>44662</v>
      </c>
      <c r="M644" s="60" t="n"/>
      <c r="N644" s="0" t="s">
        <v>1443</v>
      </c>
      <c r="O644" s="0" t="s">
        <v>3224</v>
      </c>
      <c r="P644" s="0" t="s">
        <v>3224</v>
      </c>
      <c r="Q644" s="0" t="s">
        <v>3224</v>
      </c>
      <c r="R644" s="0" t="s">
        <v>4751</v>
      </c>
      <c r="S644" s="0" t="s">
        <v>3156</v>
      </c>
      <c r="T644" s="0" t="s">
        <v>4752</v>
      </c>
      <c r="U644" s="0" t="s">
        <v>4753</v>
      </c>
      <c r="V644" s="0" t="s">
        <v>2927</v>
      </c>
      <c r="W644" s="118" t="s">
        <v>4848</v>
      </c>
      <c r="X644" s="160" t="n">
        <v>951920120</v>
      </c>
      <c r="Y644" s="0" t="s">
        <v>2187</v>
      </c>
      <c r="Z644" s="0">
        <f>IFERROR(INDEX('Controller Log'!$A$514:$A$703,MATCH(A644,'Controller Log'!$B$514:$B$703,0)),)</f>
        <v/>
      </c>
      <c r="AA644" s="0" t="n"/>
      <c r="AB644" s="0" t="n">
        <v>233</v>
      </c>
      <c r="AD644" s="0" t="n"/>
      <c r="AK644" s="204">
        <f>IF(ISERROR(SEARCH("PMI",F644)),IF(ISERROR(SEARCH("TE",F644)),"Weird","TE"),"PMI")</f>
        <v/>
      </c>
    </row>
    <row customFormat="1" r="645" s="5">
      <c r="A645" s="5" t="n">
        <v>4641</v>
      </c>
      <c r="B645" s="204" t="s">
        <v>25</v>
      </c>
      <c r="C645" s="181" t="n"/>
      <c r="D645" s="181" t="s">
        <v>4823</v>
      </c>
      <c r="E645" s="5" t="n"/>
      <c r="F645" s="5" t="s">
        <v>4849</v>
      </c>
      <c r="H645" s="0" t="n">
        <v>22310296</v>
      </c>
      <c r="I645" s="0">
        <f>IF(LEFT(RIGHT(H645,4),1)="8",(CONCATENATE("289F0", 168420+BITAND(HEX2DEC(H645), 65535)-32768)),)</f>
        <v/>
      </c>
      <c r="J645" s="148" t="n"/>
      <c r="K645" s="148" t="n"/>
      <c r="L645" s="129" t="n">
        <v>44662</v>
      </c>
      <c r="M645" s="129" t="n">
        <v>44824</v>
      </c>
      <c r="W645" s="130" t="s">
        <v>4850</v>
      </c>
      <c r="X645" s="162" t="n">
        <v>951920159</v>
      </c>
      <c r="Y645" s="5" t="s">
        <v>2377</v>
      </c>
      <c r="Z645" s="5" t="n">
        <v>95269003201</v>
      </c>
      <c r="AA645" s="5" t="n"/>
      <c r="AB645" s="5" t="n">
        <v>234</v>
      </c>
      <c r="AD645" s="5" t="n"/>
      <c r="AK645" s="204">
        <f>IF(ISERROR(SEARCH("PMI",F645)),IF(ISERROR(SEARCH("TE",F645)),"Weird","TE"),"PMI")</f>
        <v/>
      </c>
    </row>
    <row customFormat="1" r="646" s="5">
      <c r="A646" s="5" t="n">
        <v>4642</v>
      </c>
      <c r="B646" s="204" t="s">
        <v>25</v>
      </c>
      <c r="C646" s="181" t="n"/>
      <c r="D646" s="181" t="s">
        <v>4767</v>
      </c>
      <c r="E646" s="5" t="s">
        <v>4851</v>
      </c>
      <c r="F646" s="5" t="s">
        <v>3505</v>
      </c>
      <c r="H646" s="5" t="n">
        <v>22310233</v>
      </c>
      <c r="I646" s="0">
        <f>IF(LEFT(RIGHT(H646,4),1)="8",(CONCATENATE("289F0", 168420+BITAND(HEX2DEC(H646), 65535)-32768)),)</f>
        <v/>
      </c>
      <c r="J646" s="148" t="n"/>
      <c r="K646" s="148" t="n"/>
      <c r="L646" s="129" t="n">
        <v>44662</v>
      </c>
      <c r="M646" s="129" t="n"/>
      <c r="N646" s="5" t="s">
        <v>1443</v>
      </c>
      <c r="O646" s="5" t="s">
        <v>3224</v>
      </c>
      <c r="P646" s="5" t="s">
        <v>3224</v>
      </c>
      <c r="Q646" s="5" t="s">
        <v>3224</v>
      </c>
      <c r="R646" s="5" t="n"/>
      <c r="S646" s="5" t="s">
        <v>3156</v>
      </c>
      <c r="W646" s="130" t="s">
        <v>4852</v>
      </c>
      <c r="X646" s="162" t="n">
        <v>951920139</v>
      </c>
      <c r="Y646" s="5" t="n"/>
      <c r="Z646" s="5">
        <f>IFERROR(INDEX('Controller Log'!$A$514:$A$703,MATCH(A646,'Controller Log'!$B$514:$B$703,0)),)</f>
        <v/>
      </c>
      <c r="AA646" s="5" t="n"/>
      <c r="AB646" s="5" t="n">
        <v>220</v>
      </c>
      <c r="AD646" s="5" t="n"/>
      <c r="AK646" s="204">
        <f>IF(ISERROR(SEARCH("PMI",F646)),IF(ISERROR(SEARCH("TE",F646)),"Weird","TE"),"PMI")</f>
        <v/>
      </c>
    </row>
    <row customFormat="1" r="647" s="5">
      <c r="A647" s="5" t="n">
        <v>4643</v>
      </c>
      <c r="B647" s="204" t="s">
        <v>25</v>
      </c>
      <c r="C647" s="181" t="n"/>
      <c r="D647" s="181" t="s">
        <v>4767</v>
      </c>
      <c r="E647" s="5" t="s">
        <v>4778</v>
      </c>
      <c r="F647" s="5" t="s">
        <v>3505</v>
      </c>
      <c r="H647" s="5" t="n">
        <v>22310236</v>
      </c>
      <c r="I647" s="0">
        <f>IF(LEFT(RIGHT(H647,4),1)="8",(CONCATENATE("289F0", 168420+BITAND(HEX2DEC(H647), 65535)-32768)),)</f>
        <v/>
      </c>
      <c r="J647" s="148" t="n"/>
      <c r="K647" s="148" t="n"/>
      <c r="L647" s="129" t="n">
        <v>44662</v>
      </c>
      <c r="M647" s="129" t="n"/>
      <c r="N647" s="5" t="s">
        <v>1443</v>
      </c>
      <c r="O647" s="5" t="s">
        <v>3224</v>
      </c>
      <c r="P647" s="5" t="s">
        <v>3224</v>
      </c>
      <c r="S647" s="5" t="s">
        <v>3156</v>
      </c>
      <c r="W647" s="130" t="s">
        <v>4853</v>
      </c>
      <c r="X647" s="162" t="n">
        <v>951920131</v>
      </c>
      <c r="Y647" s="5" t="s">
        <v>2616</v>
      </c>
      <c r="Z647" s="5" t="n">
        <v>95231027501</v>
      </c>
      <c r="AA647" s="5" t="n"/>
      <c r="AB647" s="5" t="n">
        <v>228</v>
      </c>
      <c r="AD647" s="5" t="n"/>
      <c r="AK647" s="204">
        <f>IF(ISERROR(SEARCH("PMI",F647)),IF(ISERROR(SEARCH("TE",F647)),"Weird","TE"),"PMI")</f>
        <v/>
      </c>
    </row>
    <row r="648">
      <c r="A648" s="4" t="n">
        <v>4644</v>
      </c>
      <c r="B648" s="204" t="s">
        <v>2887</v>
      </c>
      <c r="C648" s="0" t="s">
        <v>3224</v>
      </c>
      <c r="D648" s="117" t="n"/>
      <c r="E648" s="0" t="n"/>
      <c r="F648" s="0" t="s">
        <v>4789</v>
      </c>
      <c r="G648" s="0" t="s">
        <v>3180</v>
      </c>
      <c r="H648" s="0" t="s">
        <v>4374</v>
      </c>
      <c r="I648" s="0">
        <f>IF(LEFT(RIGHT(H648,4),1)="8",(CONCATENATE("289F0", 168420+BITAND(HEX2DEC(H648), 65535)-32768)),)</f>
        <v/>
      </c>
      <c r="J648" s="79" t="n"/>
      <c r="K648" s="79" t="s">
        <v>4750</v>
      </c>
      <c r="L648" s="60" t="n">
        <v>44663</v>
      </c>
      <c r="M648" s="60" t="n"/>
      <c r="N648" s="0" t="s">
        <v>1443</v>
      </c>
      <c r="O648" s="0" t="s">
        <v>3224</v>
      </c>
      <c r="P648" s="0" t="s">
        <v>3224</v>
      </c>
      <c r="Q648" s="0" t="s">
        <v>3224</v>
      </c>
      <c r="R648" s="0" t="s">
        <v>4751</v>
      </c>
      <c r="S648" s="0" t="s">
        <v>3156</v>
      </c>
      <c r="T648" s="0" t="s">
        <v>4752</v>
      </c>
      <c r="U648" s="0" t="s">
        <v>4753</v>
      </c>
      <c r="V648" s="0" t="s">
        <v>2927</v>
      </c>
      <c r="W648" s="118" t="s">
        <v>4854</v>
      </c>
      <c r="X648" s="160" t="n">
        <v>951920127</v>
      </c>
      <c r="Y648" s="0" t="s">
        <v>2210</v>
      </c>
      <c r="Z648" s="0">
        <f>IFERROR(INDEX('Controller Log'!$A$514:$A$703,MATCH(A648,'Controller Log'!$B$514:$B$703,0)),)</f>
        <v/>
      </c>
      <c r="AA648" s="0" t="n"/>
      <c r="AB648" s="0" t="n">
        <v>211</v>
      </c>
      <c r="AD648" s="0" t="n"/>
      <c r="AK648" s="204">
        <f>IF(ISERROR(SEARCH("PMI",F648)),IF(ISERROR(SEARCH("TE",F648)),"Weird","TE"),"PMI")</f>
        <v/>
      </c>
    </row>
    <row r="649">
      <c r="A649" s="4" t="n">
        <v>4645</v>
      </c>
      <c r="B649" s="204" t="s">
        <v>2887</v>
      </c>
      <c r="C649" s="0" t="s">
        <v>3224</v>
      </c>
      <c r="D649" s="117" t="n"/>
      <c r="E649" s="0" t="n"/>
      <c r="F649" s="0" t="s">
        <v>4789</v>
      </c>
      <c r="G649" s="0" t="s">
        <v>3180</v>
      </c>
      <c r="H649" s="0" t="s">
        <v>4378</v>
      </c>
      <c r="I649" s="0">
        <f>IF(LEFT(RIGHT(H649,4),1)="8",(CONCATENATE("289F0", 168420+BITAND(HEX2DEC(H649), 65535)-32768)),)</f>
        <v/>
      </c>
      <c r="J649" s="79" t="n"/>
      <c r="K649" s="79" t="s">
        <v>4750</v>
      </c>
      <c r="L649" s="60" t="n">
        <v>44663</v>
      </c>
      <c r="M649" s="60" t="n"/>
      <c r="N649" s="0" t="s">
        <v>1443</v>
      </c>
      <c r="O649" s="0" t="s">
        <v>3224</v>
      </c>
      <c r="P649" s="0" t="s">
        <v>3224</v>
      </c>
      <c r="Q649" s="0" t="s">
        <v>3224</v>
      </c>
      <c r="R649" s="0" t="s">
        <v>4751</v>
      </c>
      <c r="S649" s="0" t="s">
        <v>3156</v>
      </c>
      <c r="T649" s="0" t="s">
        <v>4752</v>
      </c>
      <c r="U649" s="0" t="s">
        <v>4753</v>
      </c>
      <c r="V649" s="0" t="s">
        <v>2927</v>
      </c>
      <c r="W649" s="118" t="s">
        <v>4855</v>
      </c>
      <c r="X649" s="160" t="n">
        <v>951920112</v>
      </c>
      <c r="Y649" s="0" t="s">
        <v>2211</v>
      </c>
      <c r="Z649" s="0">
        <f>IFERROR(INDEX('Controller Log'!$A$514:$A$703,MATCH(A649,'Controller Log'!$B$514:$B$703,0)),)</f>
        <v/>
      </c>
      <c r="AA649" s="0" t="n"/>
      <c r="AB649" s="0" t="n">
        <v>216</v>
      </c>
      <c r="AD649" s="0" t="n"/>
      <c r="AK649" s="204">
        <f>IF(ISERROR(SEARCH("PMI",F649)),IF(ISERROR(SEARCH("TE",F649)),"Weird","TE"),"PMI")</f>
        <v/>
      </c>
    </row>
    <row r="650">
      <c r="A650" s="4" t="n">
        <v>4646</v>
      </c>
      <c r="B650" s="204" t="s">
        <v>2887</v>
      </c>
      <c r="C650" s="0" t="s">
        <v>3224</v>
      </c>
      <c r="D650" s="117" t="n"/>
      <c r="E650" s="0" t="n"/>
      <c r="F650" s="0" t="s">
        <v>4789</v>
      </c>
      <c r="G650" s="0" t="s">
        <v>3180</v>
      </c>
      <c r="H650" s="0" t="n">
        <v>22310142</v>
      </c>
      <c r="I650" s="0">
        <f>IF(LEFT(RIGHT(H650,4),1)="8",(CONCATENATE("289F0", 168420+BITAND(HEX2DEC(H650), 65535)-32768)),)</f>
        <v/>
      </c>
      <c r="J650" s="79" t="n"/>
      <c r="K650" s="79" t="s">
        <v>4750</v>
      </c>
      <c r="L650" s="60" t="n">
        <v>44663</v>
      </c>
      <c r="M650" s="60" t="n"/>
      <c r="N650" s="0" t="s">
        <v>1443</v>
      </c>
      <c r="O650" s="0" t="s">
        <v>3224</v>
      </c>
      <c r="P650" s="0" t="s">
        <v>3224</v>
      </c>
      <c r="Q650" s="0" t="s">
        <v>3224</v>
      </c>
      <c r="R650" s="0" t="s">
        <v>4751</v>
      </c>
      <c r="S650" s="0" t="s">
        <v>3156</v>
      </c>
      <c r="T650" s="0" t="s">
        <v>4752</v>
      </c>
      <c r="U650" s="0" t="s">
        <v>4753</v>
      </c>
      <c r="V650" s="0" t="s">
        <v>2927</v>
      </c>
      <c r="W650" s="118" t="s">
        <v>4856</v>
      </c>
      <c r="X650" s="160" t="n">
        <v>951920111</v>
      </c>
      <c r="Y650" s="0" t="s">
        <v>2216</v>
      </c>
      <c r="Z650" s="0">
        <f>IFERROR(INDEX('Controller Log'!$A$514:$A$703,MATCH(A650,'Controller Log'!$B$514:$B$703,0)),)</f>
        <v/>
      </c>
      <c r="AA650" s="0" t="n"/>
      <c r="AB650" s="0" t="n">
        <v>212</v>
      </c>
      <c r="AD650" s="0" t="n"/>
      <c r="AK650" s="204">
        <f>IF(ISERROR(SEARCH("PMI",F650)),IF(ISERROR(SEARCH("TE",F650)),"Weird","TE"),"PMI")</f>
        <v/>
      </c>
    </row>
    <row r="651">
      <c r="A651" s="4" t="n">
        <v>4647</v>
      </c>
      <c r="B651" s="204" t="s">
        <v>2887</v>
      </c>
      <c r="C651" s="0" t="s">
        <v>3224</v>
      </c>
      <c r="D651" s="117" t="n"/>
      <c r="E651" s="0" t="n"/>
      <c r="F651" s="0" t="s">
        <v>4789</v>
      </c>
      <c r="G651" s="0" t="s">
        <v>3180</v>
      </c>
      <c r="H651" s="0" t="n">
        <v>22310143</v>
      </c>
      <c r="I651" s="0">
        <f>IF(LEFT(RIGHT(H651,4),1)="8",(CONCATENATE("289F0", 168420+BITAND(HEX2DEC(H651), 65535)-32768)),)</f>
        <v/>
      </c>
      <c r="J651" s="79" t="n"/>
      <c r="K651" s="79" t="s">
        <v>4750</v>
      </c>
      <c r="L651" s="60" t="n">
        <v>44663</v>
      </c>
      <c r="M651" s="60" t="n"/>
      <c r="N651" s="0" t="s">
        <v>1443</v>
      </c>
      <c r="O651" s="0" t="s">
        <v>3224</v>
      </c>
      <c r="P651" s="0" t="s">
        <v>3224</v>
      </c>
      <c r="Q651" s="0" t="s">
        <v>3224</v>
      </c>
      <c r="R651" s="0" t="s">
        <v>4751</v>
      </c>
      <c r="S651" s="0" t="s">
        <v>3156</v>
      </c>
      <c r="T651" s="0" t="s">
        <v>4752</v>
      </c>
      <c r="U651" s="0" t="s">
        <v>4753</v>
      </c>
      <c r="V651" s="0" t="s">
        <v>2927</v>
      </c>
      <c r="W651" s="118" t="s">
        <v>4857</v>
      </c>
      <c r="X651" s="160" t="n">
        <v>951920110</v>
      </c>
      <c r="Y651" s="0" t="s">
        <v>2212</v>
      </c>
      <c r="Z651" s="0">
        <f>IFERROR(INDEX('Controller Log'!$A$514:$A$703,MATCH(A651,'Controller Log'!$B$514:$B$703,0)),)</f>
        <v/>
      </c>
      <c r="AA651" s="0" t="n"/>
      <c r="AB651" s="0" t="n">
        <v>215</v>
      </c>
      <c r="AD651" s="0" t="n"/>
      <c r="AK651" s="204">
        <f>IF(ISERROR(SEARCH("PMI",F651)),IF(ISERROR(SEARCH("TE",F651)),"Weird","TE"),"PMI")</f>
        <v/>
      </c>
    </row>
    <row r="652">
      <c r="A652" s="4" t="n">
        <v>4648</v>
      </c>
      <c r="B652" s="204" t="s">
        <v>2887</v>
      </c>
      <c r="C652" s="0" t="s">
        <v>3224</v>
      </c>
      <c r="D652" s="117" t="n"/>
      <c r="E652" s="0" t="n"/>
      <c r="F652" s="0" t="s">
        <v>4789</v>
      </c>
      <c r="G652" s="0" t="s">
        <v>3180</v>
      </c>
      <c r="H652" s="0" t="n">
        <v>22310144</v>
      </c>
      <c r="I652" s="0">
        <f>IF(LEFT(RIGHT(H652,4),1)="8",(CONCATENATE("289F0", 168420+BITAND(HEX2DEC(H652), 65535)-32768)),)</f>
        <v/>
      </c>
      <c r="J652" s="79" t="n"/>
      <c r="K652" s="79" t="s">
        <v>4750</v>
      </c>
      <c r="L652" s="60" t="n">
        <v>44663</v>
      </c>
      <c r="M652" s="60" t="n"/>
      <c r="N652" s="0" t="s">
        <v>1443</v>
      </c>
      <c r="O652" s="0" t="s">
        <v>3224</v>
      </c>
      <c r="P652" s="0" t="s">
        <v>3224</v>
      </c>
      <c r="Q652" s="0" t="s">
        <v>3224</v>
      </c>
      <c r="R652" s="0" t="s">
        <v>4751</v>
      </c>
      <c r="S652" s="0" t="s">
        <v>3156</v>
      </c>
      <c r="T652" s="0" t="s">
        <v>4752</v>
      </c>
      <c r="U652" s="0" t="s">
        <v>4753</v>
      </c>
      <c r="V652" s="0" t="s">
        <v>2927</v>
      </c>
      <c r="W652" s="118" t="s">
        <v>4858</v>
      </c>
      <c r="X652" s="160" t="n">
        <v>951920132</v>
      </c>
      <c r="Y652" s="0" t="s">
        <v>2215</v>
      </c>
      <c r="Z652" s="0">
        <f>IFERROR(INDEX('Controller Log'!$A$514:$A$703,MATCH(A652,'Controller Log'!$B$514:$B$703,0)),)</f>
        <v/>
      </c>
      <c r="AA652" s="0" t="n"/>
      <c r="AB652" s="0" t="n">
        <v>217</v>
      </c>
      <c r="AD652" s="0" t="n"/>
      <c r="AK652" s="204">
        <f>IF(ISERROR(SEARCH("PMI",F652)),IF(ISERROR(SEARCH("TE",F652)),"Weird","TE"),"PMI")</f>
        <v/>
      </c>
    </row>
    <row r="653">
      <c r="A653" s="4" t="n">
        <v>4649</v>
      </c>
      <c r="B653" s="204" t="s">
        <v>2887</v>
      </c>
      <c r="C653" s="0" t="s">
        <v>3224</v>
      </c>
      <c r="D653" s="117" t="n"/>
      <c r="E653" s="0" t="n"/>
      <c r="F653" s="0" t="s">
        <v>4789</v>
      </c>
      <c r="G653" s="0" t="s">
        <v>3180</v>
      </c>
      <c r="H653" s="0" t="n">
        <v>22310145</v>
      </c>
      <c r="I653" s="0">
        <f>IF(LEFT(RIGHT(H653,4),1)="8",(CONCATENATE("289F0", 168420+BITAND(HEX2DEC(H653), 65535)-32768)),)</f>
        <v/>
      </c>
      <c r="J653" s="79" t="n"/>
      <c r="K653" s="79" t="s">
        <v>4750</v>
      </c>
      <c r="L653" s="60" t="n">
        <v>44664</v>
      </c>
      <c r="M653" s="60" t="n"/>
      <c r="N653" s="0" t="s">
        <v>1443</v>
      </c>
      <c r="O653" s="0" t="s">
        <v>3224</v>
      </c>
      <c r="P653" s="0" t="s">
        <v>3224</v>
      </c>
      <c r="Q653" s="0" t="s">
        <v>3224</v>
      </c>
      <c r="R653" s="0" t="s">
        <v>4751</v>
      </c>
      <c r="S653" s="0" t="s">
        <v>3156</v>
      </c>
      <c r="T653" s="0" t="s">
        <v>4752</v>
      </c>
      <c r="U653" s="0" t="s">
        <v>4753</v>
      </c>
      <c r="V653" s="0" t="s">
        <v>2927</v>
      </c>
      <c r="W653" s="118" t="s">
        <v>4859</v>
      </c>
      <c r="X653" s="160" t="n">
        <v>951920114</v>
      </c>
      <c r="Y653" s="0" t="s">
        <v>2208</v>
      </c>
      <c r="Z653" s="0">
        <f>IFERROR(INDEX('Controller Log'!$A$514:$A$703,MATCH(A653,'Controller Log'!$B$514:$B$703,0)),)</f>
        <v/>
      </c>
      <c r="AA653" s="0" t="n"/>
      <c r="AB653" s="0" t="n">
        <v>214</v>
      </c>
      <c r="AD653" s="0" t="n"/>
      <c r="AK653" s="204">
        <f>IF(ISERROR(SEARCH("PMI",F653)),IF(ISERROR(SEARCH("TE",F653)),"Weird","TE"),"PMI")</f>
        <v/>
      </c>
    </row>
    <row r="654">
      <c r="A654" s="0" t="n">
        <v>4650</v>
      </c>
      <c r="B654" s="204" t="n"/>
      <c r="C654" s="0" t="s">
        <v>3224</v>
      </c>
      <c r="D654" s="117" t="s">
        <v>4860</v>
      </c>
      <c r="E654" s="0" t="n"/>
      <c r="F654" s="0" t="s">
        <v>4789</v>
      </c>
      <c r="H654" s="0" t="n">
        <v>22310146</v>
      </c>
      <c r="I654" s="0">
        <f>IF(LEFT(RIGHT(H654,4),1)="8",(CONCATENATE("289F0", 168420+BITAND(HEX2DEC(H654), 65535)-32768)),)</f>
        <v/>
      </c>
      <c r="J654" s="79" t="n"/>
      <c r="L654" s="60" t="n">
        <v>44664</v>
      </c>
      <c r="M654" s="75" t="n">
        <v>44819</v>
      </c>
      <c r="N654" s="0" t="s">
        <v>1443</v>
      </c>
      <c r="O654" s="0" t="s">
        <v>3224</v>
      </c>
      <c r="P654" s="0" t="s">
        <v>3224</v>
      </c>
      <c r="Q654" s="0" t="s">
        <v>3224</v>
      </c>
      <c r="S654" s="0" t="s">
        <v>3156</v>
      </c>
      <c r="W654" s="118" t="s">
        <v>4861</v>
      </c>
      <c r="X654" s="160" t="n">
        <v>951920115</v>
      </c>
      <c r="Y654" s="0" t="s">
        <v>2185</v>
      </c>
      <c r="Z654" s="122" t="n">
        <v>95269000901</v>
      </c>
      <c r="AA654" s="122" t="n"/>
      <c r="AB654" s="0" t="n">
        <v>213</v>
      </c>
      <c r="AD654" s="0" t="n"/>
      <c r="AK654" s="204">
        <f>IF(ISERROR(SEARCH("PMI",F654)),IF(ISERROR(SEARCH("TE",F654)),"Weird","TE"),"PMI")</f>
        <v/>
      </c>
    </row>
    <row r="655">
      <c r="A655" s="4" t="n">
        <v>4651</v>
      </c>
      <c r="B655" s="204" t="s">
        <v>2887</v>
      </c>
      <c r="C655" s="0" t="s">
        <v>3224</v>
      </c>
      <c r="D655" s="117" t="n"/>
      <c r="E655" s="0" t="n"/>
      <c r="F655" s="0" t="s">
        <v>4789</v>
      </c>
      <c r="G655" s="0" t="s">
        <v>3180</v>
      </c>
      <c r="H655" s="0" t="s">
        <v>4862</v>
      </c>
      <c r="I655" s="0">
        <f>IF(LEFT(RIGHT(H655,4),1)="8",(CONCATENATE("289F0", 168420+BITAND(HEX2DEC(H655), 65535)-32768)),)</f>
        <v/>
      </c>
      <c r="J655" s="79" t="n"/>
      <c r="K655" s="79" t="s">
        <v>4750</v>
      </c>
      <c r="L655" s="60" t="n">
        <v>44664</v>
      </c>
      <c r="M655" s="60" t="n"/>
      <c r="N655" s="0" t="s">
        <v>1443</v>
      </c>
      <c r="O655" s="0" t="s">
        <v>3224</v>
      </c>
      <c r="P655" s="0" t="s">
        <v>3224</v>
      </c>
      <c r="Q655" s="0" t="s">
        <v>3224</v>
      </c>
      <c r="R655" s="0" t="s">
        <v>4751</v>
      </c>
      <c r="S655" s="0" t="s">
        <v>3156</v>
      </c>
      <c r="T655" s="0" t="s">
        <v>4752</v>
      </c>
      <c r="U655" s="0" t="s">
        <v>4753</v>
      </c>
      <c r="V655" s="0" t="s">
        <v>2927</v>
      </c>
      <c r="W655" s="118" t="s">
        <v>4863</v>
      </c>
      <c r="X655" s="160" t="n">
        <v>951920113</v>
      </c>
      <c r="Y655" s="0" t="s">
        <v>2209</v>
      </c>
      <c r="Z655" s="0">
        <f>IFERROR(INDEX('Controller Log'!$A$514:$A$703,MATCH(A655,'Controller Log'!$B$514:$B$703,0)),)</f>
        <v/>
      </c>
      <c r="AA655" s="0" t="n"/>
      <c r="AB655" s="0" t="n">
        <v>209</v>
      </c>
      <c r="AD655" s="0" t="n"/>
      <c r="AK655" s="204">
        <f>IF(ISERROR(SEARCH("PMI",F655)),IF(ISERROR(SEARCH("TE",F655)),"Weird","TE"),"PMI")</f>
        <v/>
      </c>
    </row>
    <row r="656">
      <c r="A656" s="4" t="n">
        <v>4652</v>
      </c>
      <c r="B656" s="204" t="s">
        <v>2887</v>
      </c>
      <c r="C656" s="0" t="s">
        <v>3224</v>
      </c>
      <c r="D656" s="117" t="n"/>
      <c r="E656" s="0" t="n"/>
      <c r="F656" s="0" t="s">
        <v>4789</v>
      </c>
      <c r="G656" s="0" t="s">
        <v>3180</v>
      </c>
      <c r="H656" s="0" t="s">
        <v>4864</v>
      </c>
      <c r="I656" s="0">
        <f>IF(LEFT(RIGHT(H656,4),1)="8",(CONCATENATE("289F0", 168420+BITAND(HEX2DEC(H656), 65535)-32768)),)</f>
        <v/>
      </c>
      <c r="J656" s="79" t="n"/>
      <c r="K656" s="79" t="s">
        <v>4750</v>
      </c>
      <c r="L656" s="60" t="n">
        <v>44664</v>
      </c>
      <c r="M656" s="60" t="n"/>
      <c r="N656" s="0" t="s">
        <v>1443</v>
      </c>
      <c r="O656" s="0" t="s">
        <v>3224</v>
      </c>
      <c r="P656" s="0" t="s">
        <v>3224</v>
      </c>
      <c r="Q656" s="0" t="s">
        <v>3224</v>
      </c>
      <c r="R656" s="0" t="s">
        <v>4751</v>
      </c>
      <c r="S656" s="0" t="s">
        <v>3156</v>
      </c>
      <c r="T656" s="0" t="s">
        <v>4752</v>
      </c>
      <c r="U656" s="0" t="s">
        <v>4753</v>
      </c>
      <c r="V656" s="0" t="s">
        <v>2927</v>
      </c>
      <c r="W656" s="118" t="s">
        <v>4865</v>
      </c>
      <c r="X656" s="160" t="n">
        <v>951920140</v>
      </c>
      <c r="Y656" s="0" t="s">
        <v>2197</v>
      </c>
      <c r="Z656" s="0">
        <f>IFERROR(INDEX('Controller Log'!$A$514:$A$703,MATCH(A656,'Controller Log'!$B$514:$B$703,0)),)</f>
        <v/>
      </c>
      <c r="AA656" s="0" t="n"/>
      <c r="AB656" s="0" t="n">
        <v>210</v>
      </c>
      <c r="AD656" s="0" t="n"/>
      <c r="AK656" s="204">
        <f>IF(ISERROR(SEARCH("PMI",F656)),IF(ISERROR(SEARCH("TE",F656)),"Weird","TE"),"PMI")</f>
        <v/>
      </c>
    </row>
    <row r="657">
      <c r="A657" s="2" t="n">
        <v>4653</v>
      </c>
      <c r="B657" s="204" t="s">
        <v>2884</v>
      </c>
      <c r="C657" s="0" t="s">
        <v>3224</v>
      </c>
      <c r="D657" s="117" t="s">
        <v>4833</v>
      </c>
      <c r="E657" s="0" t="n"/>
      <c r="F657" s="0" t="s">
        <v>4789</v>
      </c>
      <c r="H657" s="0" t="s">
        <v>4866</v>
      </c>
      <c r="I657" s="0">
        <f>IF(LEFT(RIGHT(H657,4),1)="8",(CONCATENATE("289F0", 168420+BITAND(HEX2DEC(H657), 65535)-32768)),)</f>
        <v/>
      </c>
      <c r="J657" s="79" t="n"/>
      <c r="L657" s="60" t="n">
        <v>44664</v>
      </c>
      <c r="M657" s="60" t="n"/>
      <c r="N657" s="0" t="s">
        <v>1443</v>
      </c>
      <c r="O657" s="0" t="s">
        <v>3224</v>
      </c>
      <c r="P657" s="0" t="s">
        <v>3224</v>
      </c>
      <c r="Q657" s="0" t="s">
        <v>3224</v>
      </c>
      <c r="S657" s="0" t="s">
        <v>3156</v>
      </c>
      <c r="W657" s="118" t="s">
        <v>4867</v>
      </c>
      <c r="X657" s="160" t="n">
        <v>951920141</v>
      </c>
      <c r="Y657" s="0" t="s">
        <v>2137</v>
      </c>
      <c r="Z657" s="0" t="n">
        <v>95231000201</v>
      </c>
      <c r="AA657" s="0" t="n"/>
      <c r="AB657" s="0" t="n">
        <v>208</v>
      </c>
      <c r="AC657" s="0" t="n"/>
      <c r="AD657" s="0" t="n"/>
      <c r="AK657" s="204">
        <f>IF(ISERROR(SEARCH("PMI",F657)),IF(ISERROR(SEARCH("TE",F657)),"Weird","TE"),"PMI")</f>
        <v/>
      </c>
    </row>
    <row r="658">
      <c r="A658" s="5" t="n">
        <v>4654</v>
      </c>
      <c r="B658" s="204" t="s">
        <v>25</v>
      </c>
      <c r="C658" s="0" t="s">
        <v>3224</v>
      </c>
      <c r="D658" s="0" t="s">
        <v>4868</v>
      </c>
      <c r="E658" s="0" t="n"/>
      <c r="F658" s="0" t="s">
        <v>4789</v>
      </c>
      <c r="H658" s="0" t="s">
        <v>4869</v>
      </c>
      <c r="I658" s="0">
        <f>IF(LEFT(RIGHT(H658,4),1)="8",(CONCATENATE("289F0", 168420+BITAND(HEX2DEC(H658), 65535)-32768)),)</f>
        <v/>
      </c>
      <c r="J658" s="79" t="n"/>
      <c r="L658" s="60" t="n">
        <v>44665</v>
      </c>
      <c r="M658" s="60" t="n"/>
      <c r="N658" s="0" t="s">
        <v>1443</v>
      </c>
      <c r="O658" s="0" t="s">
        <v>3224</v>
      </c>
      <c r="P658" s="0" t="s">
        <v>3224</v>
      </c>
      <c r="Q658" s="0" t="s">
        <v>3224</v>
      </c>
      <c r="R658" s="0" t="n"/>
      <c r="S658" s="0" t="s">
        <v>3156</v>
      </c>
      <c r="W658" s="118" t="s">
        <v>4870</v>
      </c>
      <c r="X658" s="160" t="n">
        <v>951920137</v>
      </c>
      <c r="Y658" s="0" t="s">
        <v>2150</v>
      </c>
      <c r="Z658" s="0" t="n">
        <v>95231010101</v>
      </c>
      <c r="AA658" s="0" t="n"/>
      <c r="AB658" s="0" t="n">
        <v>254</v>
      </c>
      <c r="AD658" s="0" t="n"/>
      <c r="AK658" s="204">
        <f>IF(ISERROR(SEARCH("PMI",F658)),IF(ISERROR(SEARCH("TE",F658)),"Weird","TE"),"PMI")</f>
        <v/>
      </c>
    </row>
    <row r="659">
      <c r="A659" s="4" t="n">
        <v>4655</v>
      </c>
      <c r="B659" s="204" t="s">
        <v>2887</v>
      </c>
      <c r="C659" s="0" t="s">
        <v>3224</v>
      </c>
      <c r="D659" s="117" t="n"/>
      <c r="E659" s="0" t="n"/>
      <c r="F659" s="0" t="s">
        <v>4789</v>
      </c>
      <c r="G659" s="0" t="s">
        <v>3180</v>
      </c>
      <c r="H659" s="0" t="s">
        <v>4871</v>
      </c>
      <c r="I659" s="0">
        <f>IF(LEFT(RIGHT(H659,4),1)="8",(CONCATENATE("289F0", 168420+BITAND(HEX2DEC(H659), 65535)-32768)),)</f>
        <v/>
      </c>
      <c r="J659" s="79" t="n"/>
      <c r="K659" s="79" t="s">
        <v>4750</v>
      </c>
      <c r="L659" s="60" t="n">
        <v>44665</v>
      </c>
      <c r="M659" s="60" t="n"/>
      <c r="N659" s="0" t="s">
        <v>1443</v>
      </c>
      <c r="O659" s="0" t="s">
        <v>3224</v>
      </c>
      <c r="P659" s="0" t="s">
        <v>3224</v>
      </c>
      <c r="Q659" s="0" t="s">
        <v>3224</v>
      </c>
      <c r="R659" s="0" t="s">
        <v>4751</v>
      </c>
      <c r="S659" s="0" t="s">
        <v>3156</v>
      </c>
      <c r="T659" s="0" t="s">
        <v>4752</v>
      </c>
      <c r="U659" s="0" t="s">
        <v>4753</v>
      </c>
      <c r="V659" s="0" t="s">
        <v>2927</v>
      </c>
      <c r="W659" s="118" t="s">
        <v>4872</v>
      </c>
      <c r="X659" s="160" t="n">
        <v>951920138</v>
      </c>
      <c r="Y659" s="0" t="s">
        <v>2152</v>
      </c>
      <c r="Z659" s="0" t="n">
        <v>95231000701</v>
      </c>
      <c r="AA659" s="0" t="n"/>
      <c r="AB659" s="0" t="n">
        <v>257</v>
      </c>
      <c r="AC659" s="0" t="n"/>
      <c r="AD659" s="0" t="n"/>
      <c r="AK659" s="204">
        <f>IF(ISERROR(SEARCH("PMI",F659)),IF(ISERROR(SEARCH("TE",F659)),"Weird","TE"),"PMI")</f>
        <v/>
      </c>
    </row>
    <row customFormat="1" r="660" s="5">
      <c r="A660" s="5" t="n">
        <v>4656</v>
      </c>
      <c r="B660" s="204" t="s">
        <v>25</v>
      </c>
      <c r="C660" s="181" t="n"/>
      <c r="D660" s="181" t="s">
        <v>4767</v>
      </c>
      <c r="I660" s="0">
        <f>IF(LEFT(RIGHT(H660,4),1)="8",(CONCATENATE("289F0", 168420+BITAND(HEX2DEC(H660), 65535)-32768)),)</f>
        <v/>
      </c>
      <c r="J660" s="148" t="n"/>
      <c r="K660" s="148" t="n"/>
      <c r="L660" s="129" t="n">
        <v>44665</v>
      </c>
      <c r="M660" s="129" t="n"/>
      <c r="W660" s="130" t="s">
        <v>4873</v>
      </c>
      <c r="X660" s="162" t="n">
        <v>951920122</v>
      </c>
      <c r="Y660" s="5" t="n"/>
      <c r="Z660" s="5" t="n"/>
      <c r="AA660" s="5" t="n"/>
      <c r="AB660" s="5" t="n">
        <v>259</v>
      </c>
      <c r="AC660" s="5" t="n"/>
      <c r="AD660" s="5" t="n"/>
      <c r="AK660" s="204">
        <f>IF(ISERROR(SEARCH("PMI",F660)),IF(ISERROR(SEARCH("TE",F660)),"Weird","TE"),"PMI")</f>
        <v/>
      </c>
    </row>
    <row customFormat="1" r="661" s="5">
      <c r="A661" s="5" t="n">
        <v>4657</v>
      </c>
      <c r="B661" s="204" t="s">
        <v>25</v>
      </c>
      <c r="C661" s="181" t="n"/>
      <c r="D661" s="181" t="s">
        <v>4767</v>
      </c>
      <c r="E661" s="5" t="s">
        <v>4778</v>
      </c>
      <c r="F661" s="5" t="s">
        <v>3505</v>
      </c>
      <c r="H661" s="5" t="n">
        <v>22310237</v>
      </c>
      <c r="I661" s="0">
        <f>IF(LEFT(RIGHT(H661,4),1)="8",(CONCATENATE("289F0", 168420+BITAND(HEX2DEC(H661), 65535)-32768)),)</f>
        <v/>
      </c>
      <c r="J661" s="148" t="n"/>
      <c r="K661" s="148" t="n"/>
      <c r="L661" s="129" t="n">
        <v>44665</v>
      </c>
      <c r="M661" s="129" t="n"/>
      <c r="N661" s="5" t="s">
        <v>1443</v>
      </c>
      <c r="O661" s="5" t="s">
        <v>3224</v>
      </c>
      <c r="P661" s="5" t="s">
        <v>3224</v>
      </c>
      <c r="S661" s="5" t="s">
        <v>3156</v>
      </c>
      <c r="W661" s="130" t="s">
        <v>4874</v>
      </c>
      <c r="X661" s="162" t="n">
        <v>951920134</v>
      </c>
      <c r="Y661" s="5" t="s">
        <v>2610</v>
      </c>
      <c r="Z661" s="5" t="n">
        <v>95231025901</v>
      </c>
      <c r="AA661" s="5" t="n"/>
      <c r="AB661" s="5" t="n">
        <v>252</v>
      </c>
      <c r="AC661" s="5" t="n"/>
      <c r="AD661" s="5" t="n"/>
      <c r="AK661" s="204">
        <f>IF(ISERROR(SEARCH("PMI",F661)),IF(ISERROR(SEARCH("TE",F661)),"Weird","TE"),"PMI")</f>
        <v/>
      </c>
    </row>
    <row customFormat="1" r="662" s="5">
      <c r="A662" s="5" t="n">
        <v>4658</v>
      </c>
      <c r="B662" s="204" t="s">
        <v>25</v>
      </c>
      <c r="C662" s="181" t="n"/>
      <c r="D662" s="181" t="s">
        <v>4875</v>
      </c>
      <c r="E662" s="5" t="s">
        <v>4778</v>
      </c>
      <c r="F662" s="5" t="s">
        <v>3505</v>
      </c>
      <c r="H662" s="5" t="n">
        <v>22310238</v>
      </c>
      <c r="I662" s="0">
        <f>IF(LEFT(RIGHT(H662,4),1)="8",(CONCATENATE("289F0", 168420+BITAND(HEX2DEC(H662), 65535)-32768)),)</f>
        <v/>
      </c>
      <c r="J662" s="148" t="n"/>
      <c r="K662" s="148" t="n"/>
      <c r="L662" s="129" t="n">
        <v>44665</v>
      </c>
      <c r="M662" s="129" t="n"/>
      <c r="N662" s="5" t="s">
        <v>1443</v>
      </c>
      <c r="O662" s="5" t="s">
        <v>3224</v>
      </c>
      <c r="P662" s="5" t="s">
        <v>3224</v>
      </c>
      <c r="S662" s="5" t="s">
        <v>3156</v>
      </c>
      <c r="W662" s="130" t="s">
        <v>4876</v>
      </c>
      <c r="X662" s="162" t="n">
        <v>951920160</v>
      </c>
      <c r="Y662" s="5" t="s">
        <v>2611</v>
      </c>
      <c r="Z662" s="5" t="n">
        <v>95231022301</v>
      </c>
      <c r="AA662" s="5" t="n"/>
      <c r="AB662" s="5" t="n">
        <v>258</v>
      </c>
      <c r="AC662" s="5" t="n"/>
      <c r="AD662" s="5" t="n"/>
      <c r="AK662" s="204">
        <f>IF(ISERROR(SEARCH("PMI",F662)),IF(ISERROR(SEARCH("TE",F662)),"Weird","TE"),"PMI")</f>
        <v/>
      </c>
    </row>
    <row r="663">
      <c r="A663" s="4" t="n">
        <v>4659</v>
      </c>
      <c r="B663" s="204" t="s">
        <v>2887</v>
      </c>
      <c r="C663" s="0" t="s">
        <v>3224</v>
      </c>
      <c r="D663" s="117" t="n"/>
      <c r="E663" s="0" t="n"/>
      <c r="F663" s="0" t="s">
        <v>4789</v>
      </c>
      <c r="G663" s="0" t="s">
        <v>3180</v>
      </c>
      <c r="H663" s="0" t="s">
        <v>4877</v>
      </c>
      <c r="I663" s="0">
        <f>IF(LEFT(RIGHT(H663,4),1)="8",(CONCATENATE("289F0", 168420+BITAND(HEX2DEC(H663), 65535)-32768)),)</f>
        <v/>
      </c>
      <c r="J663" s="79" t="n"/>
      <c r="K663" s="79" t="s">
        <v>4750</v>
      </c>
      <c r="L663" s="60" t="n">
        <v>44670</v>
      </c>
      <c r="M663" s="60" t="n"/>
      <c r="N663" s="0" t="s">
        <v>1443</v>
      </c>
      <c r="O663" s="0" t="s">
        <v>3224</v>
      </c>
      <c r="P663" s="0" t="s">
        <v>3224</v>
      </c>
      <c r="Q663" s="0" t="s">
        <v>3224</v>
      </c>
      <c r="R663" s="0" t="s">
        <v>4751</v>
      </c>
      <c r="S663" s="0" t="s">
        <v>3156</v>
      </c>
      <c r="T663" s="0" t="s">
        <v>4752</v>
      </c>
      <c r="U663" s="0" t="s">
        <v>4753</v>
      </c>
      <c r="V663" s="0" t="s">
        <v>2927</v>
      </c>
      <c r="W663" s="118" t="s">
        <v>4878</v>
      </c>
      <c r="X663" s="160" t="n">
        <v>951920145</v>
      </c>
      <c r="Y663" s="0" t="s">
        <v>2225</v>
      </c>
      <c r="Z663" s="0" t="n">
        <v>95231000301</v>
      </c>
      <c r="AA663" s="0" t="n"/>
      <c r="AB663" s="0" t="n">
        <v>256</v>
      </c>
      <c r="AC663" s="0" t="n"/>
      <c r="AD663" s="0" t="n"/>
      <c r="AK663" s="204">
        <f>IF(ISERROR(SEARCH("PMI",F663)),IF(ISERROR(SEARCH("TE",F663)),"Weird","TE"),"PMI")</f>
        <v/>
      </c>
    </row>
    <row r="664">
      <c r="A664" s="4" t="n">
        <v>4660</v>
      </c>
      <c r="B664" s="204" t="s">
        <v>2887</v>
      </c>
      <c r="C664" s="0" t="s">
        <v>3224</v>
      </c>
      <c r="D664" s="117" t="n"/>
      <c r="E664" s="0" t="n"/>
      <c r="F664" s="0" t="s">
        <v>4789</v>
      </c>
      <c r="G664" s="0" t="s">
        <v>3180</v>
      </c>
      <c r="H664" s="0" t="s">
        <v>4879</v>
      </c>
      <c r="I664" s="0">
        <f>IF(LEFT(RIGHT(H664,4),1)="8",(CONCATENATE("289F0", 168420+BITAND(HEX2DEC(H664), 65535)-32768)),)</f>
        <v/>
      </c>
      <c r="J664" s="79" t="n"/>
      <c r="K664" s="79" t="s">
        <v>4750</v>
      </c>
      <c r="L664" s="60" t="n">
        <v>44670</v>
      </c>
      <c r="M664" s="60" t="n"/>
      <c r="N664" s="0" t="s">
        <v>1443</v>
      </c>
      <c r="O664" s="0" t="s">
        <v>3224</v>
      </c>
      <c r="P664" s="0" t="s">
        <v>3224</v>
      </c>
      <c r="Q664" s="0" t="s">
        <v>3224</v>
      </c>
      <c r="R664" s="0" t="s">
        <v>4751</v>
      </c>
      <c r="S664" s="0" t="s">
        <v>3156</v>
      </c>
      <c r="T664" s="0" t="s">
        <v>4752</v>
      </c>
      <c r="U664" s="0" t="s">
        <v>4753</v>
      </c>
      <c r="V664" s="0" t="s">
        <v>2927</v>
      </c>
      <c r="W664" s="118" t="s">
        <v>4880</v>
      </c>
      <c r="X664" s="160" t="n">
        <v>951920117</v>
      </c>
      <c r="Y664" s="0" t="s">
        <v>2149</v>
      </c>
      <c r="Z664" s="0" t="n">
        <v>95231002501</v>
      </c>
      <c r="AA664" s="0" t="n"/>
      <c r="AB664" s="0" t="n">
        <v>260</v>
      </c>
      <c r="AC664" s="0" t="n"/>
      <c r="AD664" s="0" t="n"/>
      <c r="AK664" s="204">
        <f>IF(ISERROR(SEARCH("PMI",F664)),IF(ISERROR(SEARCH("TE",F664)),"Weird","TE"),"PMI")</f>
        <v/>
      </c>
    </row>
    <row r="665">
      <c r="A665" s="4" t="n">
        <v>4661</v>
      </c>
      <c r="B665" s="204" t="s">
        <v>2887</v>
      </c>
      <c r="C665" s="0" t="s">
        <v>3224</v>
      </c>
      <c r="D665" s="117" t="n"/>
      <c r="E665" s="0" t="n"/>
      <c r="F665" s="0" t="s">
        <v>4789</v>
      </c>
      <c r="G665" s="0" t="s">
        <v>3180</v>
      </c>
      <c r="H665" s="0" t="s">
        <v>4881</v>
      </c>
      <c r="I665" s="0">
        <f>IF(LEFT(RIGHT(H665,4),1)="8",(CONCATENATE("289F0", 168420+BITAND(HEX2DEC(H665), 65535)-32768)),)</f>
        <v/>
      </c>
      <c r="J665" s="79" t="n"/>
      <c r="K665" s="79" t="s">
        <v>4750</v>
      </c>
      <c r="L665" s="60" t="n">
        <v>44670</v>
      </c>
      <c r="M665" s="60" t="n"/>
      <c r="N665" s="0" t="s">
        <v>1443</v>
      </c>
      <c r="O665" s="0" t="s">
        <v>3224</v>
      </c>
      <c r="P665" s="0" t="s">
        <v>3224</v>
      </c>
      <c r="Q665" s="0" t="s">
        <v>3224</v>
      </c>
      <c r="R665" s="0" t="s">
        <v>4751</v>
      </c>
      <c r="S665" s="0" t="s">
        <v>3156</v>
      </c>
      <c r="T665" s="0" t="s">
        <v>4752</v>
      </c>
      <c r="U665" s="0" t="s">
        <v>4753</v>
      </c>
      <c r="V665" s="0" t="s">
        <v>2927</v>
      </c>
      <c r="W665" s="118" t="s">
        <v>4882</v>
      </c>
      <c r="X665" s="160" t="n">
        <v>951920125</v>
      </c>
      <c r="Y665" s="0" t="s">
        <v>2139</v>
      </c>
      <c r="Z665" s="0" t="n">
        <v>95231000401</v>
      </c>
      <c r="AA665" s="0" t="n"/>
      <c r="AB665" s="0" t="n">
        <v>255</v>
      </c>
      <c r="AC665" s="0" t="n"/>
      <c r="AD665" s="0" t="n"/>
      <c r="AK665" s="204">
        <f>IF(ISERROR(SEARCH("PMI",F665)),IF(ISERROR(SEARCH("TE",F665)),"Weird","TE"),"PMI")</f>
        <v/>
      </c>
    </row>
    <row customFormat="1" r="666" s="5">
      <c r="A666" s="5" t="n">
        <v>4662</v>
      </c>
      <c r="B666" s="204" t="s">
        <v>25</v>
      </c>
      <c r="D666" s="5" t="s">
        <v>4883</v>
      </c>
      <c r="F666" s="5" t="s">
        <v>4884</v>
      </c>
      <c r="H666" s="5" t="s">
        <v>4885</v>
      </c>
      <c r="I666" s="0">
        <f>IF(LEFT(RIGHT(H666,4),1)="8",(CONCATENATE("289F0", 168420+BITAND(HEX2DEC(H666), 65535)-32768)),)</f>
        <v/>
      </c>
      <c r="J666" s="148" t="n"/>
      <c r="K666" s="148" t="n"/>
      <c r="L666" s="129" t="n">
        <v>44670</v>
      </c>
      <c r="M666" s="60" t="n">
        <v>44830</v>
      </c>
      <c r="Q666" s="5" t="n"/>
      <c r="W666" s="130" t="s">
        <v>4886</v>
      </c>
      <c r="X666" s="162" t="n">
        <v>951920116</v>
      </c>
      <c r="Y666" s="5" t="s">
        <v>2801</v>
      </c>
      <c r="Z666" s="5" t="n">
        <v>95269004501</v>
      </c>
      <c r="AA666" s="5" t="n"/>
      <c r="AB666" s="5" t="n">
        <v>261</v>
      </c>
      <c r="AC666" s="5" t="n"/>
      <c r="AD666" s="5" t="n"/>
      <c r="AK666" s="204">
        <f>IF(ISERROR(SEARCH("PMI",F666)),IF(ISERROR(SEARCH("TE",F666)),"Weird","TE"),"PMI")</f>
        <v/>
      </c>
    </row>
    <row r="667">
      <c r="A667" s="4" t="n">
        <v>4663</v>
      </c>
      <c r="B667" s="204" t="s">
        <v>2887</v>
      </c>
      <c r="C667" s="0" t="s">
        <v>3224</v>
      </c>
      <c r="D667" s="117" t="n"/>
      <c r="E667" s="0" t="n"/>
      <c r="F667" s="0" t="s">
        <v>4789</v>
      </c>
      <c r="G667" s="0" t="s">
        <v>3180</v>
      </c>
      <c r="H667" s="0" t="s">
        <v>4887</v>
      </c>
      <c r="I667" s="0">
        <f>IF(LEFT(RIGHT(H667,4),1)="8",(CONCATENATE("289F0", 168420+BITAND(HEX2DEC(H667), 65535)-32768)),)</f>
        <v/>
      </c>
      <c r="J667" s="79" t="n"/>
      <c r="K667" s="79" t="s">
        <v>4750</v>
      </c>
      <c r="L667" s="60" t="n">
        <v>44670</v>
      </c>
      <c r="M667" s="60" t="n"/>
      <c r="N667" s="0" t="s">
        <v>1443</v>
      </c>
      <c r="O667" s="0" t="s">
        <v>3224</v>
      </c>
      <c r="P667" s="0" t="s">
        <v>3224</v>
      </c>
      <c r="Q667" s="0" t="s">
        <v>3224</v>
      </c>
      <c r="R667" s="0" t="s">
        <v>4751</v>
      </c>
      <c r="S667" s="0" t="s">
        <v>3156</v>
      </c>
      <c r="T667" s="0" t="s">
        <v>4752</v>
      </c>
      <c r="U667" s="0" t="s">
        <v>4753</v>
      </c>
      <c r="V667" s="0" t="s">
        <v>2927</v>
      </c>
      <c r="W667" s="118" t="s">
        <v>4888</v>
      </c>
      <c r="X667" s="160" t="n">
        <v>951920144</v>
      </c>
      <c r="Y667" s="0" t="s">
        <v>2125</v>
      </c>
      <c r="Z667" s="0" t="n">
        <v>95231000501</v>
      </c>
      <c r="AA667" s="0" t="n"/>
      <c r="AB667" s="0" t="n">
        <v>253</v>
      </c>
      <c r="AC667" s="0" t="n"/>
      <c r="AD667" s="0" t="n"/>
      <c r="AK667" s="204">
        <f>IF(ISERROR(SEARCH("PMI",F667)),IF(ISERROR(SEARCH("TE",F667)),"Weird","TE"),"PMI")</f>
        <v/>
      </c>
    </row>
    <row r="668">
      <c r="A668" s="4" t="n">
        <v>4664</v>
      </c>
      <c r="B668" s="204" t="s">
        <v>2887</v>
      </c>
      <c r="C668" s="0" t="s">
        <v>3224</v>
      </c>
      <c r="D668" s="117" t="n"/>
      <c r="E668" s="0" t="s">
        <v>4889</v>
      </c>
      <c r="F668" s="0" t="s">
        <v>4789</v>
      </c>
      <c r="G668" s="0" t="s">
        <v>3180</v>
      </c>
      <c r="H668" s="0" t="s">
        <v>4890</v>
      </c>
      <c r="I668" s="0">
        <f>IF(LEFT(RIGHT(H668,4),1)="8",(CONCATENATE("289F0", 168420+BITAND(HEX2DEC(H668), 65535)-32768)),)</f>
        <v/>
      </c>
      <c r="J668" s="79" t="n"/>
      <c r="K668" s="79" t="s">
        <v>4891</v>
      </c>
      <c r="L668" s="60" t="n">
        <v>44671</v>
      </c>
      <c r="M668" s="60" t="n"/>
      <c r="N668" s="0" t="s">
        <v>1443</v>
      </c>
      <c r="O668" s="0" t="s">
        <v>3224</v>
      </c>
      <c r="P668" s="0" t="s">
        <v>3224</v>
      </c>
      <c r="Q668" s="0" t="n"/>
      <c r="S668" s="0" t="s">
        <v>3156</v>
      </c>
      <c r="W668" s="118" t="s">
        <v>4878</v>
      </c>
      <c r="X668" s="160" t="n">
        <v>951920146</v>
      </c>
      <c r="Y668" s="0" t="s">
        <v>2136</v>
      </c>
      <c r="Z668" s="0" t="n">
        <v>95231030501</v>
      </c>
      <c r="AA668" s="0" t="n"/>
      <c r="AB668" s="0" t="n">
        <v>272</v>
      </c>
      <c r="AD668" s="0" t="n"/>
      <c r="AK668" s="204">
        <f>IF(ISERROR(SEARCH("PMI",F668)),IF(ISERROR(SEARCH("TE",F668)),"Weird","TE"),"PMI")</f>
        <v/>
      </c>
    </row>
    <row r="669">
      <c r="A669" s="4" t="n">
        <v>4665</v>
      </c>
      <c r="B669" s="204" t="s">
        <v>2887</v>
      </c>
      <c r="C669" s="0" t="s">
        <v>3224</v>
      </c>
      <c r="D669" s="117" t="n"/>
      <c r="E669" s="0" t="n"/>
      <c r="F669" s="0" t="s">
        <v>4789</v>
      </c>
      <c r="G669" s="0" t="s">
        <v>3180</v>
      </c>
      <c r="H669" s="0" t="s">
        <v>4892</v>
      </c>
      <c r="I669" s="0">
        <f>IF(LEFT(RIGHT(H669,4),1)="8",(CONCATENATE("289F0", 168420+BITAND(HEX2DEC(H669), 65535)-32768)),)</f>
        <v/>
      </c>
      <c r="J669" s="79" t="n"/>
      <c r="K669" s="79" t="s">
        <v>4750</v>
      </c>
      <c r="L669" s="60" t="n">
        <v>44671</v>
      </c>
      <c r="M669" s="60" t="n"/>
      <c r="N669" s="0" t="s">
        <v>1443</v>
      </c>
      <c r="O669" s="0" t="s">
        <v>3224</v>
      </c>
      <c r="P669" s="0" t="s">
        <v>3224</v>
      </c>
      <c r="Q669" s="0" t="s">
        <v>3224</v>
      </c>
      <c r="R669" s="0" t="s">
        <v>4751</v>
      </c>
      <c r="S669" s="0" t="s">
        <v>3156</v>
      </c>
      <c r="T669" s="0" t="s">
        <v>4752</v>
      </c>
      <c r="U669" s="0" t="s">
        <v>4753</v>
      </c>
      <c r="V669" s="0" t="s">
        <v>2927</v>
      </c>
      <c r="W669" s="118" t="s">
        <v>4880</v>
      </c>
      <c r="X669" s="160" t="n">
        <v>951920092</v>
      </c>
      <c r="Y669" s="0" t="s">
        <v>2134</v>
      </c>
      <c r="Z669" s="0" t="n">
        <v>95231000901</v>
      </c>
      <c r="AA669" s="0" t="n"/>
      <c r="AB669" s="0" t="n">
        <v>278</v>
      </c>
      <c r="AC669" s="0" t="n"/>
      <c r="AD669" s="0" t="n"/>
      <c r="AK669" s="204">
        <f>IF(ISERROR(SEARCH("PMI",F669)),IF(ISERROR(SEARCH("TE",F669)),"Weird","TE"),"PMI")</f>
        <v/>
      </c>
    </row>
    <row r="670">
      <c r="A670" s="0" t="n">
        <v>4666</v>
      </c>
      <c r="B670" s="204" t="n"/>
      <c r="C670" s="0" t="s">
        <v>3224</v>
      </c>
      <c r="D670" s="117" t="n"/>
      <c r="E670" s="0" t="n"/>
      <c r="F670" s="0" t="s">
        <v>4789</v>
      </c>
      <c r="H670" s="0" t="s">
        <v>4893</v>
      </c>
      <c r="I670" s="0">
        <f>IF(LEFT(RIGHT(H670,4),1)="8",(CONCATENATE("289F0", 168420+BITAND(HEX2DEC(H670), 65535)-32768)),)</f>
        <v/>
      </c>
      <c r="J670" s="79" t="n"/>
      <c r="L670" s="60" t="n">
        <v>44671</v>
      </c>
      <c r="M670" s="60" t="n"/>
      <c r="N670" s="0" t="s">
        <v>1443</v>
      </c>
      <c r="O670" s="0" t="s">
        <v>3224</v>
      </c>
      <c r="P670" s="0" t="s">
        <v>3224</v>
      </c>
      <c r="Q670" s="0" t="s">
        <v>3224</v>
      </c>
      <c r="S670" s="0" t="s">
        <v>3156</v>
      </c>
      <c r="W670" s="118" t="s">
        <v>4882</v>
      </c>
      <c r="X670" s="160" t="n">
        <v>951920152</v>
      </c>
      <c r="Y670" s="0" t="s">
        <v>2144</v>
      </c>
      <c r="Z670" s="0" t="n">
        <v>95231000601</v>
      </c>
      <c r="AA670" s="0" t="n"/>
      <c r="AB670" s="0" t="n">
        <v>276</v>
      </c>
      <c r="AC670" s="0" t="n"/>
      <c r="AD670" s="0" t="n"/>
      <c r="AK670" s="204">
        <f>IF(ISERROR(SEARCH("PMI",F670)),IF(ISERROR(SEARCH("TE",F670)),"Weird","TE"),"PMI")</f>
        <v/>
      </c>
    </row>
    <row customFormat="1" r="671" s="5">
      <c r="A671" s="5" t="n">
        <v>4667</v>
      </c>
      <c r="B671" s="204" t="s">
        <v>25</v>
      </c>
      <c r="D671" s="5" t="s">
        <v>4693</v>
      </c>
      <c r="E671" s="5" t="s">
        <v>4778</v>
      </c>
      <c r="F671" s="5" t="s">
        <v>3505</v>
      </c>
      <c r="H671" s="5" t="n">
        <v>22310239</v>
      </c>
      <c r="I671" s="0">
        <f>IF(LEFT(RIGHT(H671,4),1)="8",(CONCATENATE("289F0", 168420+BITAND(HEX2DEC(H671), 65535)-32768)),)</f>
        <v/>
      </c>
      <c r="J671" s="148" t="n"/>
      <c r="K671" s="148" t="n"/>
      <c r="L671" s="129" t="n">
        <v>44671</v>
      </c>
      <c r="M671" s="129" t="n"/>
      <c r="W671" s="130" t="s">
        <v>4886</v>
      </c>
      <c r="X671" s="5" t="n">
        <v>951920057</v>
      </c>
      <c r="Y671" s="5" t="s">
        <v>2676</v>
      </c>
      <c r="Z671" s="5" t="n">
        <v>95231020601</v>
      </c>
      <c r="AA671" s="5" t="n"/>
      <c r="AB671" s="5" t="n">
        <v>273</v>
      </c>
      <c r="AC671" s="5" t="n"/>
      <c r="AD671" s="5" t="n"/>
      <c r="AK671" s="204">
        <f>IF(ISERROR(SEARCH("PMI",F671)),IF(ISERROR(SEARCH("TE",F671)),"Weird","TE"),"PMI")</f>
        <v/>
      </c>
    </row>
    <row r="672">
      <c r="A672" s="4" t="n">
        <v>4668</v>
      </c>
      <c r="B672" s="204" t="s">
        <v>2887</v>
      </c>
      <c r="C672" s="0" t="s">
        <v>3224</v>
      </c>
      <c r="D672" s="117" t="n"/>
      <c r="E672" s="0" t="n"/>
      <c r="F672" s="0" t="s">
        <v>4789</v>
      </c>
      <c r="G672" s="0" t="s">
        <v>3180</v>
      </c>
      <c r="H672" s="0" t="s">
        <v>4894</v>
      </c>
      <c r="I672" s="0">
        <f>IF(LEFT(RIGHT(H672,4),1)="8",(CONCATENATE("289F0", 168420+BITAND(HEX2DEC(H672), 65535)-32768)),)</f>
        <v/>
      </c>
      <c r="J672" s="79" t="n"/>
      <c r="K672" s="79" t="s">
        <v>4750</v>
      </c>
      <c r="L672" s="60" t="n">
        <v>44671</v>
      </c>
      <c r="M672" s="60" t="n"/>
      <c r="N672" s="0" t="s">
        <v>1443</v>
      </c>
      <c r="O672" s="0" t="s">
        <v>3224</v>
      </c>
      <c r="P672" s="0" t="s">
        <v>3224</v>
      </c>
      <c r="Q672" s="0" t="s">
        <v>3224</v>
      </c>
      <c r="R672" s="0" t="s">
        <v>4751</v>
      </c>
      <c r="S672" s="0" t="s">
        <v>3156</v>
      </c>
      <c r="T672" s="0" t="s">
        <v>4752</v>
      </c>
      <c r="U672" s="0" t="s">
        <v>4753</v>
      </c>
      <c r="V672" s="0" t="s">
        <v>2927</v>
      </c>
      <c r="W672" s="118" t="s">
        <v>4888</v>
      </c>
      <c r="X672" s="160" t="n">
        <v>951920077</v>
      </c>
      <c r="Y672" s="0" t="s">
        <v>2289</v>
      </c>
      <c r="Z672" s="0" t="n">
        <v>95231000101</v>
      </c>
      <c r="AA672" s="0" t="n"/>
      <c r="AB672" s="0" t="n">
        <v>274</v>
      </c>
      <c r="AC672" s="0" t="n"/>
      <c r="AD672" s="0" t="n"/>
      <c r="AK672" s="204">
        <f>IF(ISERROR(SEARCH("PMI",F672)),IF(ISERROR(SEARCH("TE",F672)),"Weird","TE"),"PMI")</f>
        <v/>
      </c>
    </row>
    <row r="673">
      <c r="A673" s="4" t="n">
        <v>4669</v>
      </c>
      <c r="B673" s="204" t="s">
        <v>2887</v>
      </c>
      <c r="C673" s="0" t="s">
        <v>3224</v>
      </c>
      <c r="D673" s="117" t="n"/>
      <c r="E673" s="0" t="n"/>
      <c r="F673" s="0" t="s">
        <v>4789</v>
      </c>
      <c r="G673" s="0" t="s">
        <v>3180</v>
      </c>
      <c r="H673" s="0" t="s">
        <v>4895</v>
      </c>
      <c r="I673" s="0">
        <f>IF(LEFT(RIGHT(H673,4),1)="8",(CONCATENATE("289F0", 168420+BITAND(HEX2DEC(H673), 65535)-32768)),)</f>
        <v/>
      </c>
      <c r="J673" s="79" t="n"/>
      <c r="K673" s="79" t="s">
        <v>4750</v>
      </c>
      <c r="L673" s="60" t="n">
        <v>44672</v>
      </c>
      <c r="M673" s="60" t="n"/>
      <c r="N673" s="0" t="s">
        <v>1443</v>
      </c>
      <c r="O673" s="0" t="s">
        <v>3224</v>
      </c>
      <c r="P673" s="0" t="s">
        <v>3224</v>
      </c>
      <c r="Q673" s="0" t="s">
        <v>3224</v>
      </c>
      <c r="R673" s="0" t="s">
        <v>4751</v>
      </c>
      <c r="S673" s="0" t="s">
        <v>3156</v>
      </c>
      <c r="T673" s="0" t="s">
        <v>4752</v>
      </c>
      <c r="U673" s="0" t="s">
        <v>4753</v>
      </c>
      <c r="V673" s="0" t="s">
        <v>2927</v>
      </c>
      <c r="W673" s="118" t="s">
        <v>4896</v>
      </c>
      <c r="X673" s="160" t="n">
        <v>951920252</v>
      </c>
      <c r="Y673" s="0" t="s">
        <v>2263</v>
      </c>
      <c r="Z673" s="0" t="n">
        <v>95231001301</v>
      </c>
      <c r="AA673" s="0" t="n"/>
      <c r="AB673" s="0" t="n">
        <v>265</v>
      </c>
      <c r="AC673" s="0" t="n"/>
      <c r="AD673" s="0" t="n"/>
      <c r="AK673" s="204">
        <f>IF(ISERROR(SEARCH("PMI",F673)),IF(ISERROR(SEARCH("TE",F673)),"Weird","TE"),"PMI")</f>
        <v/>
      </c>
    </row>
    <row r="674">
      <c r="A674" s="4" t="n">
        <v>4670</v>
      </c>
      <c r="B674" s="204" t="s">
        <v>2887</v>
      </c>
      <c r="C674" s="0" t="s">
        <v>3224</v>
      </c>
      <c r="D674" s="117" t="n"/>
      <c r="E674" s="0" t="n"/>
      <c r="F674" s="0" t="s">
        <v>4789</v>
      </c>
      <c r="G674" s="0" t="s">
        <v>3180</v>
      </c>
      <c r="H674" s="0" t="s">
        <v>4897</v>
      </c>
      <c r="I674" s="0">
        <f>IF(LEFT(RIGHT(H674,4),1)="8",(CONCATENATE("289F0", 168420+BITAND(HEX2DEC(H674), 65535)-32768)),)</f>
        <v/>
      </c>
      <c r="J674" s="79" t="n"/>
      <c r="K674" s="79" t="s">
        <v>4750</v>
      </c>
      <c r="L674" s="60" t="n">
        <v>44672</v>
      </c>
      <c r="M674" s="60" t="n"/>
      <c r="N674" s="0" t="s">
        <v>1443</v>
      </c>
      <c r="O674" s="0" t="s">
        <v>3224</v>
      </c>
      <c r="P674" s="0" t="s">
        <v>3224</v>
      </c>
      <c r="Q674" s="0" t="s">
        <v>3224</v>
      </c>
      <c r="R674" s="0" t="s">
        <v>4751</v>
      </c>
      <c r="S674" s="0" t="s">
        <v>4380</v>
      </c>
      <c r="T674" s="0" t="s">
        <v>4752</v>
      </c>
      <c r="U674" s="0" t="s">
        <v>4753</v>
      </c>
      <c r="V674" s="0" t="s">
        <v>2927</v>
      </c>
      <c r="W674" s="118" t="s">
        <v>4898</v>
      </c>
      <c r="X674" s="160" t="n">
        <v>951920248</v>
      </c>
      <c r="Y674" s="0" t="s">
        <v>2217</v>
      </c>
      <c r="Z674" s="0" t="s">
        <v>4899</v>
      </c>
      <c r="AA674" s="0" t="n"/>
      <c r="AB674" s="0" t="n">
        <v>262</v>
      </c>
      <c r="AC674" s="0" t="n"/>
      <c r="AD674" s="0" t="n"/>
      <c r="AK674" s="204">
        <f>IF(ISERROR(SEARCH("PMI",F674)),IF(ISERROR(SEARCH("TE",F674)),"Weird","TE"),"PMI")</f>
        <v/>
      </c>
    </row>
    <row r="675">
      <c r="A675" s="4" t="n">
        <v>4671</v>
      </c>
      <c r="B675" s="204" t="s">
        <v>2887</v>
      </c>
      <c r="C675" s="0" t="s">
        <v>3224</v>
      </c>
      <c r="D675" s="117" t="n"/>
      <c r="E675" s="0" t="n"/>
      <c r="F675" s="0" t="s">
        <v>4789</v>
      </c>
      <c r="G675" s="0" t="s">
        <v>3180</v>
      </c>
      <c r="H675" s="0" t="s">
        <v>4900</v>
      </c>
      <c r="I675" s="0">
        <f>IF(LEFT(RIGHT(H675,4),1)="8",(CONCATENATE("289F0", 168420+BITAND(HEX2DEC(H675), 65535)-32768)),)</f>
        <v/>
      </c>
      <c r="J675" s="79" t="n"/>
      <c r="K675" s="79" t="s">
        <v>4750</v>
      </c>
      <c r="L675" s="60" t="n">
        <v>44672</v>
      </c>
      <c r="M675" s="60" t="n"/>
      <c r="N675" s="0" t="s">
        <v>1443</v>
      </c>
      <c r="O675" s="0" t="s">
        <v>3224</v>
      </c>
      <c r="P675" s="0" t="s">
        <v>3224</v>
      </c>
      <c r="Q675" s="0" t="s">
        <v>3224</v>
      </c>
      <c r="R675" s="0" t="s">
        <v>4751</v>
      </c>
      <c r="S675" s="0" t="s">
        <v>4380</v>
      </c>
      <c r="T675" s="0" t="s">
        <v>4752</v>
      </c>
      <c r="U675" s="0" t="s">
        <v>4753</v>
      </c>
      <c r="V675" s="0" t="s">
        <v>2927</v>
      </c>
      <c r="W675" s="118" t="s">
        <v>4901</v>
      </c>
      <c r="X675" s="160" t="n">
        <v>951920251</v>
      </c>
      <c r="Y675" s="0" t="s">
        <v>2131</v>
      </c>
      <c r="Z675" s="0" t="s">
        <v>4902</v>
      </c>
      <c r="AA675" s="0" t="n"/>
      <c r="AB675" s="0" t="n">
        <v>263</v>
      </c>
      <c r="AC675" s="0" t="n"/>
      <c r="AD675" s="0" t="n"/>
      <c r="AK675" s="204">
        <f>IF(ISERROR(SEARCH("PMI",F675)),IF(ISERROR(SEARCH("TE",F675)),"Weird","TE"),"PMI")</f>
        <v/>
      </c>
    </row>
    <row r="676">
      <c r="A676" s="4" t="n">
        <v>4672</v>
      </c>
      <c r="B676" s="204" t="s">
        <v>2887</v>
      </c>
      <c r="C676" s="0" t="s">
        <v>3224</v>
      </c>
      <c r="D676" s="117" t="n"/>
      <c r="E676" s="0" t="n"/>
      <c r="F676" s="0" t="s">
        <v>4789</v>
      </c>
      <c r="G676" s="0" t="s">
        <v>3180</v>
      </c>
      <c r="H676" s="0" t="s">
        <v>4903</v>
      </c>
      <c r="I676" s="0">
        <f>IF(LEFT(RIGHT(H676,4),1)="8",(CONCATENATE("289F0", 168420+BITAND(HEX2DEC(H676), 65535)-32768)),)</f>
        <v/>
      </c>
      <c r="J676" s="79" t="n"/>
      <c r="K676" s="79" t="s">
        <v>4750</v>
      </c>
      <c r="L676" s="60" t="n">
        <v>44672</v>
      </c>
      <c r="M676" s="60" t="n"/>
      <c r="N676" s="0" t="s">
        <v>1443</v>
      </c>
      <c r="O676" s="0" t="s">
        <v>3224</v>
      </c>
      <c r="P676" s="0" t="s">
        <v>3224</v>
      </c>
      <c r="Q676" s="0" t="s">
        <v>3224</v>
      </c>
      <c r="R676" s="0" t="s">
        <v>4751</v>
      </c>
      <c r="S676" s="0" t="s">
        <v>3156</v>
      </c>
      <c r="T676" s="0" t="s">
        <v>4752</v>
      </c>
      <c r="U676" s="0" t="s">
        <v>4753</v>
      </c>
      <c r="V676" s="0" t="s">
        <v>2927</v>
      </c>
      <c r="W676" s="118" t="s">
        <v>4904</v>
      </c>
      <c r="X676" s="160" t="n">
        <v>951920156</v>
      </c>
      <c r="Y676" s="0" t="s">
        <v>2126</v>
      </c>
      <c r="Z676" s="0" t="n">
        <v>95231002701</v>
      </c>
      <c r="AA676" s="0" t="n"/>
      <c r="AB676" s="0" t="n">
        <v>264</v>
      </c>
      <c r="AC676" s="0" t="n"/>
      <c r="AK676" s="204">
        <f>IF(ISERROR(SEARCH("PMI",F676)),IF(ISERROR(SEARCH("TE",F676)),"Weird","TE"),"PMI")</f>
        <v/>
      </c>
    </row>
    <row r="677">
      <c r="A677" s="4" t="n">
        <v>4673</v>
      </c>
      <c r="B677" s="204" t="s">
        <v>2887</v>
      </c>
      <c r="C677" s="0" t="s">
        <v>3224</v>
      </c>
      <c r="D677" s="117" t="n"/>
      <c r="E677" s="0" t="n"/>
      <c r="F677" s="0" t="s">
        <v>4789</v>
      </c>
      <c r="G677" s="0" t="s">
        <v>3180</v>
      </c>
      <c r="H677" s="0" t="s">
        <v>4905</v>
      </c>
      <c r="I677" s="0">
        <f>IF(LEFT(RIGHT(H677,4),1)="8",(CONCATENATE("289F0", 168420+BITAND(HEX2DEC(H677), 65535)-32768)),)</f>
        <v/>
      </c>
      <c r="J677" s="79" t="n"/>
      <c r="K677" s="79" t="s">
        <v>4750</v>
      </c>
      <c r="L677" s="60" t="n">
        <v>44672</v>
      </c>
      <c r="M677" s="60" t="n"/>
      <c r="N677" s="0" t="s">
        <v>1443</v>
      </c>
      <c r="O677" s="0" t="s">
        <v>3224</v>
      </c>
      <c r="P677" s="0" t="s">
        <v>3224</v>
      </c>
      <c r="Q677" s="0" t="s">
        <v>3224</v>
      </c>
      <c r="R677" s="0" t="s">
        <v>4751</v>
      </c>
      <c r="S677" s="0" t="s">
        <v>3156</v>
      </c>
      <c r="T677" s="0" t="s">
        <v>4752</v>
      </c>
      <c r="U677" s="0" t="s">
        <v>4753</v>
      </c>
      <c r="V677" s="0" t="s">
        <v>2927</v>
      </c>
      <c r="W677" s="118" t="s">
        <v>4906</v>
      </c>
      <c r="X677" s="160" t="n">
        <v>951920155</v>
      </c>
      <c r="Y677" s="0" t="s">
        <v>2175</v>
      </c>
      <c r="Z677" s="0" t="n">
        <v>95231001901</v>
      </c>
      <c r="AA677" s="0" t="n"/>
      <c r="AB677" s="0" t="n">
        <v>266</v>
      </c>
      <c r="AC677" s="0" t="n"/>
      <c r="AK677" s="204">
        <f>IF(ISERROR(SEARCH("PMI",F677)),IF(ISERROR(SEARCH("TE",F677)),"Weird","TE"),"PMI")</f>
        <v/>
      </c>
    </row>
    <row r="678">
      <c r="A678" s="4" t="n">
        <v>4674</v>
      </c>
      <c r="B678" s="204" t="s">
        <v>2887</v>
      </c>
      <c r="C678" s="0" t="s">
        <v>3224</v>
      </c>
      <c r="D678" s="117" t="n"/>
      <c r="E678" s="0" t="n"/>
      <c r="F678" s="0" t="s">
        <v>4789</v>
      </c>
      <c r="G678" s="0" t="s">
        <v>3180</v>
      </c>
      <c r="H678" s="0" t="s">
        <v>4907</v>
      </c>
      <c r="I678" s="0">
        <f>IF(LEFT(RIGHT(H678,4),1)="8",(CONCATENATE("289F0", 168420+BITAND(HEX2DEC(H678), 65535)-32768)),)</f>
        <v/>
      </c>
      <c r="J678" s="79" t="n"/>
      <c r="K678" s="79" t="s">
        <v>4750</v>
      </c>
      <c r="L678" s="60" t="n">
        <v>44673</v>
      </c>
      <c r="M678" s="60" t="n"/>
      <c r="N678" s="0" t="s">
        <v>1443</v>
      </c>
      <c r="O678" s="0" t="s">
        <v>3224</v>
      </c>
      <c r="P678" s="0" t="s">
        <v>3224</v>
      </c>
      <c r="Q678" s="0" t="s">
        <v>3224</v>
      </c>
      <c r="R678" s="0" t="s">
        <v>4751</v>
      </c>
      <c r="S678" s="0" t="s">
        <v>3156</v>
      </c>
      <c r="T678" s="0" t="s">
        <v>4752</v>
      </c>
      <c r="U678" s="0" t="s">
        <v>4753</v>
      </c>
      <c r="V678" s="0" t="s">
        <v>2927</v>
      </c>
      <c r="W678" s="118" t="s">
        <v>4908</v>
      </c>
      <c r="X678" s="160" t="n">
        <v>951920230</v>
      </c>
      <c r="Y678" s="0" t="s">
        <v>2167</v>
      </c>
      <c r="Z678" s="0" t="n">
        <v>95231001501</v>
      </c>
      <c r="AA678" s="0" t="n"/>
      <c r="AB678" s="0" t="n">
        <v>268</v>
      </c>
      <c r="AC678" s="0" t="n"/>
      <c r="AK678" s="204">
        <f>IF(ISERROR(SEARCH("PMI",F678)),IF(ISERROR(SEARCH("TE",F678)),"Weird","TE"),"PMI")</f>
        <v/>
      </c>
    </row>
    <row r="679">
      <c r="A679" s="4" t="n">
        <v>4675</v>
      </c>
      <c r="B679" s="204" t="s">
        <v>2887</v>
      </c>
      <c r="C679" s="0" t="s">
        <v>3224</v>
      </c>
      <c r="D679" s="117" t="n"/>
      <c r="E679" s="0" t="n"/>
      <c r="F679" s="0" t="s">
        <v>4789</v>
      </c>
      <c r="G679" s="0" t="s">
        <v>3180</v>
      </c>
      <c r="H679" s="0" t="s">
        <v>4909</v>
      </c>
      <c r="I679" s="0">
        <f>IF(LEFT(RIGHT(H679,4),1)="8",(CONCATENATE("289F0", 168420+BITAND(HEX2DEC(H679), 65535)-32768)),)</f>
        <v/>
      </c>
      <c r="J679" s="79" t="n"/>
      <c r="K679" s="79" t="s">
        <v>4750</v>
      </c>
      <c r="L679" s="60" t="n">
        <v>44673</v>
      </c>
      <c r="M679" s="60" t="n"/>
      <c r="N679" s="0" t="s">
        <v>1443</v>
      </c>
      <c r="O679" s="0" t="s">
        <v>3224</v>
      </c>
      <c r="P679" s="0" t="s">
        <v>3224</v>
      </c>
      <c r="Q679" s="0" t="s">
        <v>3224</v>
      </c>
      <c r="R679" s="0" t="s">
        <v>4751</v>
      </c>
      <c r="S679" s="0" t="s">
        <v>3156</v>
      </c>
      <c r="T679" s="0" t="s">
        <v>4752</v>
      </c>
      <c r="U679" s="0" t="s">
        <v>4753</v>
      </c>
      <c r="V679" s="0" t="s">
        <v>2927</v>
      </c>
      <c r="W679" s="118" t="s">
        <v>4910</v>
      </c>
      <c r="X679" s="160" t="n">
        <v>951920163</v>
      </c>
      <c r="Y679" s="0" t="s">
        <v>2169</v>
      </c>
      <c r="Z679" s="0" t="n">
        <v>95231002801</v>
      </c>
      <c r="AA679" s="0" t="n"/>
      <c r="AB679" s="0" t="n">
        <v>269</v>
      </c>
      <c r="AC679" s="0" t="n"/>
      <c r="AK679" s="204">
        <f>IF(ISERROR(SEARCH("PMI",F679)),IF(ISERROR(SEARCH("TE",F679)),"Weird","TE"),"PMI")</f>
        <v/>
      </c>
    </row>
    <row r="680">
      <c r="A680" s="4" t="n">
        <v>4676</v>
      </c>
      <c r="B680" s="204" t="s">
        <v>2887</v>
      </c>
      <c r="C680" s="0" t="s">
        <v>3224</v>
      </c>
      <c r="D680" s="117" t="n"/>
      <c r="E680" s="0" t="n"/>
      <c r="F680" s="0" t="s">
        <v>4789</v>
      </c>
      <c r="G680" s="0" t="s">
        <v>3180</v>
      </c>
      <c r="H680" s="0" t="s">
        <v>4911</v>
      </c>
      <c r="I680" s="0">
        <f>IF(LEFT(RIGHT(H680,4),1)="8",(CONCATENATE("289F0", 168420+BITAND(HEX2DEC(H680), 65535)-32768)),)</f>
        <v/>
      </c>
      <c r="J680" s="79" t="n"/>
      <c r="K680" s="79" t="s">
        <v>4750</v>
      </c>
      <c r="L680" s="60" t="n">
        <v>44673</v>
      </c>
      <c r="M680" s="60" t="n"/>
      <c r="N680" s="0" t="s">
        <v>1443</v>
      </c>
      <c r="O680" s="0" t="s">
        <v>3224</v>
      </c>
      <c r="P680" s="0" t="s">
        <v>3224</v>
      </c>
      <c r="Q680" s="0" t="s">
        <v>3224</v>
      </c>
      <c r="R680" s="0" t="s">
        <v>4751</v>
      </c>
      <c r="S680" s="0" t="s">
        <v>3156</v>
      </c>
      <c r="T680" s="0" t="s">
        <v>4752</v>
      </c>
      <c r="U680" s="0" t="s">
        <v>4753</v>
      </c>
      <c r="V680" s="0" t="s">
        <v>2927</v>
      </c>
      <c r="W680" s="118" t="s">
        <v>4912</v>
      </c>
      <c r="X680" s="160" t="n">
        <v>951920226</v>
      </c>
      <c r="Y680" s="0" t="s">
        <v>2151</v>
      </c>
      <c r="Z680" s="0" t="n">
        <v>95231001401</v>
      </c>
      <c r="AA680" s="0" t="n"/>
      <c r="AB680" s="0" t="n">
        <v>275</v>
      </c>
      <c r="AC680" s="0" t="n"/>
      <c r="AK680" s="204">
        <f>IF(ISERROR(SEARCH("PMI",F680)),IF(ISERROR(SEARCH("TE",F680)),"Weird","TE"),"PMI")</f>
        <v/>
      </c>
    </row>
    <row customFormat="1" r="681" s="5">
      <c r="A681" s="5" t="n">
        <v>4677</v>
      </c>
      <c r="B681" s="204" t="s">
        <v>25</v>
      </c>
      <c r="C681" s="181" t="n"/>
      <c r="D681" s="181" t="s">
        <v>4767</v>
      </c>
      <c r="I681" s="0">
        <f>IF(LEFT(RIGHT(H681,4),1)="8",(CONCATENATE("289F0", 168420+BITAND(HEX2DEC(H681), 65535)-32768)),)</f>
        <v/>
      </c>
      <c r="J681" s="148" t="n"/>
      <c r="K681" s="148" t="n"/>
      <c r="L681" s="129" t="n">
        <v>44673</v>
      </c>
      <c r="M681" s="129" t="n"/>
      <c r="W681" s="130" t="s">
        <v>4913</v>
      </c>
      <c r="X681" s="162" t="n">
        <v>951920162</v>
      </c>
      <c r="Y681" s="5" t="n"/>
      <c r="Z681" s="5" t="n"/>
      <c r="AA681" s="5" t="n"/>
      <c r="AB681" s="5" t="n">
        <v>277</v>
      </c>
      <c r="AC681" s="5" t="n"/>
      <c r="AK681" s="204">
        <f>IF(ISERROR(SEARCH("PMI",F681)),IF(ISERROR(SEARCH("TE",F681)),"Weird","TE"),"PMI")</f>
        <v/>
      </c>
    </row>
    <row r="682">
      <c r="A682" s="0" t="n">
        <v>4678</v>
      </c>
      <c r="B682" s="204" t="n"/>
      <c r="C682" s="0" t="s">
        <v>3224</v>
      </c>
      <c r="D682" s="117" t="n"/>
      <c r="E682" s="0" t="n"/>
      <c r="F682" s="0" t="s">
        <v>4789</v>
      </c>
      <c r="H682" s="0" t="n">
        <v>22310287</v>
      </c>
      <c r="I682" s="0">
        <f>IF(LEFT(RIGHT(H682,4),1)="8",(CONCATENATE("289F0", 168420+BITAND(HEX2DEC(H682), 65535)-32768)),)</f>
        <v/>
      </c>
      <c r="J682" s="79" t="n"/>
      <c r="L682" s="60" t="n">
        <v>44673</v>
      </c>
      <c r="M682" s="60" t="n">
        <v>44819</v>
      </c>
      <c r="N682" s="0" t="s">
        <v>1443</v>
      </c>
      <c r="O682" s="0" t="s">
        <v>3224</v>
      </c>
      <c r="P682" s="0" t="s">
        <v>3224</v>
      </c>
      <c r="Q682" s="0" t="s">
        <v>3224</v>
      </c>
      <c r="R682" s="0" t="n"/>
      <c r="S682" s="0" t="s">
        <v>3156</v>
      </c>
      <c r="W682" s="118" t="s">
        <v>4914</v>
      </c>
      <c r="X682" s="160" t="n">
        <v>951920173</v>
      </c>
      <c r="Y682" s="0" t="s">
        <v>2146</v>
      </c>
      <c r="Z682" s="0" t="n">
        <v>95269002401</v>
      </c>
      <c r="AA682" s="0" t="n"/>
      <c r="AB682" s="0" t="n">
        <v>267</v>
      </c>
      <c r="AK682" s="204">
        <f>IF(ISERROR(SEARCH("PMI",F682)),IF(ISERROR(SEARCH("TE",F682)),"Weird","TE"),"PMI")</f>
        <v/>
      </c>
    </row>
    <row r="683">
      <c r="A683" s="4" t="n">
        <v>4679</v>
      </c>
      <c r="B683" s="204" t="s">
        <v>2887</v>
      </c>
      <c r="C683" s="117" t="n"/>
      <c r="D683" s="117" t="n"/>
      <c r="F683" s="118" t="s">
        <v>4330</v>
      </c>
      <c r="G683" s="0" t="s">
        <v>3180</v>
      </c>
      <c r="H683" s="0" t="s">
        <v>4915</v>
      </c>
      <c r="I683" s="0">
        <f>IF(LEFT(RIGHT(H683,4),1)="8",(CONCATENATE("289F0", 168420+BITAND(HEX2DEC(H683), 65535)-32768)),)</f>
        <v/>
      </c>
      <c r="J683" s="79" t="n"/>
      <c r="K683" s="79" t="s">
        <v>4916</v>
      </c>
      <c r="L683" s="60" t="n">
        <v>44676</v>
      </c>
      <c r="M683" s="60" t="n"/>
      <c r="N683" s="0" t="s">
        <v>1443</v>
      </c>
      <c r="O683" s="0" t="s">
        <v>3224</v>
      </c>
      <c r="P683" s="0" t="s">
        <v>3224</v>
      </c>
      <c r="Q683" s="0" t="s">
        <v>3224</v>
      </c>
      <c r="R683" s="0" t="s">
        <v>4751</v>
      </c>
      <c r="S683" s="0" t="s">
        <v>3156</v>
      </c>
      <c r="T683" s="0" t="s">
        <v>4380</v>
      </c>
      <c r="U683" s="0" t="s">
        <v>3415</v>
      </c>
      <c r="V683" s="0" t="s">
        <v>2927</v>
      </c>
      <c r="W683" s="118" t="s">
        <v>4917</v>
      </c>
      <c r="X683" s="160" t="n">
        <v>951920257</v>
      </c>
      <c r="Y683" s="0" t="s">
        <v>2286</v>
      </c>
      <c r="Z683" s="0" t="n">
        <v>95231001001</v>
      </c>
      <c r="AA683" s="0" t="n"/>
      <c r="AB683" s="0" t="n">
        <v>287</v>
      </c>
      <c r="AC683" s="0" t="n"/>
      <c r="AK683" s="204">
        <f>IF(ISERROR(SEARCH("PMI",F683)),IF(ISERROR(SEARCH("TE",F683)),"Weird","TE"),"PMI")</f>
        <v/>
      </c>
    </row>
    <row r="684">
      <c r="A684" s="4" t="n">
        <v>4680</v>
      </c>
      <c r="B684" s="204" t="s">
        <v>2887</v>
      </c>
      <c r="C684" s="117" t="n"/>
      <c r="D684" s="117" t="n"/>
      <c r="F684" s="118" t="s">
        <v>4330</v>
      </c>
      <c r="G684" s="0" t="s">
        <v>3180</v>
      </c>
      <c r="H684" s="0" t="s">
        <v>4918</v>
      </c>
      <c r="I684" s="0">
        <f>IF(LEFT(RIGHT(H684,4),1)="8",(CONCATENATE("289F0", 168420+BITAND(HEX2DEC(H684), 65535)-32768)),)</f>
        <v/>
      </c>
      <c r="J684" s="79" t="n"/>
      <c r="K684" s="79" t="s">
        <v>4916</v>
      </c>
      <c r="L684" s="60" t="n">
        <v>44676</v>
      </c>
      <c r="M684" s="60" t="n"/>
      <c r="N684" s="0" t="s">
        <v>1443</v>
      </c>
      <c r="O684" s="0" t="s">
        <v>3224</v>
      </c>
      <c r="P684" s="0" t="s">
        <v>3224</v>
      </c>
      <c r="Q684" s="0" t="s">
        <v>3224</v>
      </c>
      <c r="R684" s="0" t="s">
        <v>4751</v>
      </c>
      <c r="S684" s="0" t="s">
        <v>3156</v>
      </c>
      <c r="T684" s="0" t="s">
        <v>4380</v>
      </c>
      <c r="U684" s="0" t="s">
        <v>3415</v>
      </c>
      <c r="V684" s="0" t="s">
        <v>2927</v>
      </c>
      <c r="W684" s="118" t="s">
        <v>4919</v>
      </c>
      <c r="X684" s="160" t="n">
        <v>951920259</v>
      </c>
      <c r="Y684" s="0" t="s">
        <v>2026</v>
      </c>
      <c r="Z684" s="0" t="n">
        <v>95231003801</v>
      </c>
      <c r="AA684" s="0" t="n"/>
      <c r="AB684" s="0" t="n">
        <v>288</v>
      </c>
      <c r="AC684" s="0" t="n"/>
      <c r="AK684" s="204">
        <f>IF(ISERROR(SEARCH("PMI",F684)),IF(ISERROR(SEARCH("TE",F684)),"Weird","TE"),"PMI")</f>
        <v/>
      </c>
    </row>
    <row customFormat="1" r="685" s="5">
      <c r="A685" s="5" t="n">
        <v>4681</v>
      </c>
      <c r="B685" s="204" t="s">
        <v>25</v>
      </c>
      <c r="C685" s="181" t="n"/>
      <c r="D685" s="181" t="s">
        <v>4767</v>
      </c>
      <c r="I685" s="0">
        <f>IF(LEFT(RIGHT(H685,4),1)="8",(CONCATENATE("289F0", 168420+BITAND(HEX2DEC(H685), 65535)-32768)),)</f>
        <v/>
      </c>
      <c r="J685" s="148" t="n"/>
      <c r="K685" s="148" t="n"/>
      <c r="L685" s="129" t="n">
        <v>44676</v>
      </c>
      <c r="M685" s="129" t="n"/>
      <c r="W685" s="130" t="s">
        <v>4920</v>
      </c>
      <c r="X685" s="162" t="n">
        <v>951920239</v>
      </c>
      <c r="Y685" s="5" t="n"/>
      <c r="Z685" s="5" t="n"/>
      <c r="AA685" s="5" t="n"/>
      <c r="AB685" s="5" t="n">
        <v>289</v>
      </c>
      <c r="AC685" s="5" t="n"/>
      <c r="AK685" s="204">
        <f>IF(ISERROR(SEARCH("PMI",F685)),IF(ISERROR(SEARCH("TE",F685)),"Weird","TE"),"PMI")</f>
        <v/>
      </c>
    </row>
    <row r="686">
      <c r="A686" s="4" t="n">
        <v>4682</v>
      </c>
      <c r="B686" s="204" t="s">
        <v>2887</v>
      </c>
      <c r="C686" s="117" t="n"/>
      <c r="D686" s="117" t="n"/>
      <c r="F686" s="118" t="s">
        <v>4330</v>
      </c>
      <c r="G686" s="0" t="s">
        <v>3180</v>
      </c>
      <c r="H686" s="0" t="s">
        <v>4921</v>
      </c>
      <c r="I686" s="0">
        <f>IF(LEFT(RIGHT(H686,4),1)="8",(CONCATENATE("289F0", 168420+BITAND(HEX2DEC(H686), 65535)-32768)),)</f>
        <v/>
      </c>
      <c r="J686" s="79" t="n"/>
      <c r="K686" s="79" t="s">
        <v>4922</v>
      </c>
      <c r="L686" s="60" t="n">
        <v>44676</v>
      </c>
      <c r="M686" s="60" t="n"/>
      <c r="N686" s="0" t="s">
        <v>1443</v>
      </c>
      <c r="O686" s="0" t="s">
        <v>3224</v>
      </c>
      <c r="P686" s="0" t="s">
        <v>3224</v>
      </c>
      <c r="Q686" s="0" t="s">
        <v>3224</v>
      </c>
      <c r="R686" s="0" t="s">
        <v>4751</v>
      </c>
      <c r="S686" s="0" t="s">
        <v>3156</v>
      </c>
      <c r="T686" s="0" t="s">
        <v>4380</v>
      </c>
      <c r="U686" s="0" t="s">
        <v>3415</v>
      </c>
      <c r="V686" s="0" t="s">
        <v>2927</v>
      </c>
      <c r="W686" s="118" t="s">
        <v>4923</v>
      </c>
      <c r="X686" s="160" t="n">
        <v>951920242</v>
      </c>
      <c r="Y686" s="0" t="s">
        <v>1750</v>
      </c>
      <c r="Z686" s="0" t="n">
        <v>95231002401</v>
      </c>
      <c r="AA686" s="0" t="n"/>
      <c r="AB686" s="0" t="n">
        <v>284</v>
      </c>
      <c r="AC686" s="0" t="n"/>
      <c r="AK686" s="204">
        <f>IF(ISERROR(SEARCH("PMI",F686)),IF(ISERROR(SEARCH("TE",F686)),"Weird","TE"),"PMI")</f>
        <v/>
      </c>
    </row>
    <row r="687">
      <c r="A687" s="4" t="n">
        <v>4683</v>
      </c>
      <c r="B687" s="204" t="s">
        <v>2887</v>
      </c>
      <c r="C687" s="117" t="n"/>
      <c r="D687" s="117" t="n"/>
      <c r="F687" s="118" t="s">
        <v>4330</v>
      </c>
      <c r="G687" s="0" t="s">
        <v>3180</v>
      </c>
      <c r="H687" s="0" t="s">
        <v>4924</v>
      </c>
      <c r="I687" s="0">
        <f>IF(LEFT(RIGHT(H687,4),1)="8",(CONCATENATE("289F0", 168420+BITAND(HEX2DEC(H687), 65535)-32768)),)</f>
        <v/>
      </c>
      <c r="J687" s="79" t="n"/>
      <c r="K687" s="79" t="s">
        <v>4922</v>
      </c>
      <c r="L687" s="60" t="n">
        <v>44676</v>
      </c>
      <c r="M687" s="60" t="n"/>
      <c r="N687" s="0" t="s">
        <v>1443</v>
      </c>
      <c r="O687" s="0" t="s">
        <v>3224</v>
      </c>
      <c r="P687" s="0" t="s">
        <v>3224</v>
      </c>
      <c r="Q687" s="0" t="s">
        <v>3224</v>
      </c>
      <c r="R687" s="0" t="s">
        <v>4751</v>
      </c>
      <c r="S687" s="0" t="s">
        <v>3156</v>
      </c>
      <c r="T687" s="0" t="s">
        <v>4380</v>
      </c>
      <c r="U687" s="0" t="s">
        <v>3415</v>
      </c>
      <c r="V687" s="0" t="s">
        <v>2927</v>
      </c>
      <c r="W687" s="118" t="s">
        <v>4925</v>
      </c>
      <c r="X687" s="160" t="n">
        <v>951920241</v>
      </c>
      <c r="Y687" s="0" t="s">
        <v>1963</v>
      </c>
      <c r="Z687" s="0" t="n">
        <v>95231001801</v>
      </c>
      <c r="AA687" s="0" t="n"/>
      <c r="AB687" s="0" t="n">
        <v>285</v>
      </c>
      <c r="AC687" s="0" t="n"/>
      <c r="AK687" s="204">
        <f>IF(ISERROR(SEARCH("PMI",F687)),IF(ISERROR(SEARCH("TE",F687)),"Weird","TE"),"PMI")</f>
        <v/>
      </c>
    </row>
    <row r="688">
      <c r="A688" s="0" t="n">
        <v>4684</v>
      </c>
      <c r="B688" s="204" t="n"/>
      <c r="C688" s="0" t="s">
        <v>3224</v>
      </c>
      <c r="D688" s="117" t="n"/>
      <c r="E688" s="0" t="n"/>
      <c r="F688" s="0" t="s">
        <v>4789</v>
      </c>
      <c r="H688" s="0" t="n">
        <v>22310288</v>
      </c>
      <c r="I688" s="0">
        <f>IF(LEFT(RIGHT(H688,4),1)="8",(CONCATENATE("289F0", 168420+BITAND(HEX2DEC(H688), 65535)-32768)),)</f>
        <v/>
      </c>
      <c r="J688" s="79" t="n"/>
      <c r="L688" s="60" t="n">
        <v>44677</v>
      </c>
      <c r="M688" s="60" t="n">
        <v>44819</v>
      </c>
      <c r="N688" s="0" t="s">
        <v>1443</v>
      </c>
      <c r="O688" s="0" t="s">
        <v>3224</v>
      </c>
      <c r="P688" s="0" t="s">
        <v>3224</v>
      </c>
      <c r="Q688" s="0" t="s">
        <v>3224</v>
      </c>
      <c r="S688" s="0" t="s">
        <v>3156</v>
      </c>
      <c r="W688" s="118" t="s">
        <v>4926</v>
      </c>
      <c r="X688" s="160" t="n">
        <v>951920240</v>
      </c>
      <c r="Y688" s="0" t="s">
        <v>2237</v>
      </c>
      <c r="Z688" s="0" t="n">
        <v>95269003001</v>
      </c>
      <c r="AA688" s="0" t="n"/>
      <c r="AB688" s="0" t="n">
        <v>281</v>
      </c>
      <c r="AC688" s="0" t="n"/>
      <c r="AK688" s="204">
        <f>IF(ISERROR(SEARCH("PMI",F688)),IF(ISERROR(SEARCH("TE",F688)),"Weird","TE"),"PMI")</f>
        <v/>
      </c>
    </row>
    <row r="689">
      <c r="A689" s="0" t="n">
        <v>4685</v>
      </c>
      <c r="B689" s="204" t="n"/>
      <c r="C689" s="0" t="s">
        <v>3224</v>
      </c>
      <c r="D689" s="117" t="n"/>
      <c r="E689" s="0" t="n"/>
      <c r="F689" s="0" t="s">
        <v>4789</v>
      </c>
      <c r="H689" s="0" t="n">
        <v>22310289</v>
      </c>
      <c r="I689" s="0">
        <f>IF(LEFT(RIGHT(H689,4),1)="8",(CONCATENATE("289F0", 168420+BITAND(HEX2DEC(H689), 65535)-32768)),)</f>
        <v/>
      </c>
      <c r="J689" s="79" t="n"/>
      <c r="L689" s="60" t="n">
        <v>44677</v>
      </c>
      <c r="M689" s="60" t="n">
        <v>44819</v>
      </c>
      <c r="N689" s="0" t="s">
        <v>1443</v>
      </c>
      <c r="O689" s="0" t="s">
        <v>3224</v>
      </c>
      <c r="P689" s="0" t="s">
        <v>3224</v>
      </c>
      <c r="Q689" s="0" t="s">
        <v>3224</v>
      </c>
      <c r="S689" s="0" t="s">
        <v>3156</v>
      </c>
      <c r="W689" s="118" t="s">
        <v>4927</v>
      </c>
      <c r="X689" s="160" t="n">
        <v>951920224</v>
      </c>
      <c r="Y689" s="0" t="s">
        <v>2386</v>
      </c>
      <c r="Z689" s="0" t="n">
        <v>95269000601</v>
      </c>
      <c r="AA689" s="0" t="n"/>
      <c r="AB689" s="0" t="n">
        <v>280</v>
      </c>
      <c r="AC689" s="0" t="n"/>
      <c r="AK689" s="204">
        <f>IF(ISERROR(SEARCH("PMI",F689)),IF(ISERROR(SEARCH("TE",F689)),"Weird","TE"),"PMI")</f>
        <v/>
      </c>
    </row>
    <row customFormat="1" r="690" s="5">
      <c r="A690" s="5" t="n">
        <v>4686</v>
      </c>
      <c r="B690" s="204" t="s">
        <v>25</v>
      </c>
      <c r="C690" s="181" t="n"/>
      <c r="D690" s="181" t="s">
        <v>4767</v>
      </c>
      <c r="I690" s="0">
        <f>IF(LEFT(RIGHT(H690,4),1)="8",(CONCATENATE("289F0", 168420+BITAND(HEX2DEC(H690), 65535)-32768)),)</f>
        <v/>
      </c>
      <c r="J690" s="148" t="n"/>
      <c r="K690" s="148" t="n"/>
      <c r="L690" s="129" t="n">
        <v>44677</v>
      </c>
      <c r="M690" s="129" t="n"/>
      <c r="W690" s="130" t="s">
        <v>4928</v>
      </c>
      <c r="X690" s="162" t="n">
        <v>951920227</v>
      </c>
      <c r="Z690" s="5" t="s">
        <v>4929</v>
      </c>
      <c r="AA690" s="5" t="n"/>
      <c r="AB690" s="5" t="n">
        <v>283</v>
      </c>
      <c r="AC690" s="5" t="n"/>
      <c r="AK690" s="204">
        <f>IF(ISERROR(SEARCH("PMI",F690)),IF(ISERROR(SEARCH("TE",F690)),"Weird","TE"),"PMI")</f>
        <v/>
      </c>
    </row>
    <row r="691">
      <c r="A691" s="0" t="n">
        <v>4687</v>
      </c>
      <c r="B691" s="204" t="n"/>
      <c r="C691" s="0" t="s">
        <v>3224</v>
      </c>
      <c r="D691" s="117" t="n"/>
      <c r="E691" s="0" t="n"/>
      <c r="F691" s="0" t="s">
        <v>4789</v>
      </c>
      <c r="H691" s="0" t="s">
        <v>4930</v>
      </c>
      <c r="I691" s="0">
        <f>IF(LEFT(RIGHT(H691,4),1)="8",(CONCATENATE("289F0", 168420+BITAND(HEX2DEC(H691), 65535)-32768)),)</f>
        <v/>
      </c>
      <c r="J691" s="79" t="n"/>
      <c r="L691" s="60" t="n">
        <v>44677</v>
      </c>
      <c r="M691" s="60" t="n">
        <v>44819</v>
      </c>
      <c r="W691" s="118" t="s">
        <v>4931</v>
      </c>
      <c r="X691" s="160" t="n">
        <v>951920172</v>
      </c>
      <c r="Y691" s="0" t="s">
        <v>2419</v>
      </c>
      <c r="Z691" s="0" t="n">
        <v>95269003801</v>
      </c>
      <c r="AA691" s="0" t="n"/>
      <c r="AB691" s="0" t="n">
        <v>282</v>
      </c>
      <c r="AC691" s="0" t="n"/>
      <c r="AK691" s="204">
        <f>IF(ISERROR(SEARCH("PMI",F691)),IF(ISERROR(SEARCH("TE",F691)),"Weird","TE"),"PMI")</f>
        <v/>
      </c>
    </row>
    <row customFormat="1" r="692" s="5">
      <c r="A692" s="5" t="n">
        <v>4688</v>
      </c>
      <c r="B692" s="204" t="s">
        <v>25</v>
      </c>
      <c r="C692" s="5" t="s">
        <v>3224</v>
      </c>
      <c r="D692" s="181" t="s">
        <v>4932</v>
      </c>
      <c r="E692" s="5" t="n"/>
      <c r="I692" s="0">
        <f>IF(LEFT(RIGHT(H692,4),1)="8",(CONCATENATE("289F0", 168420+BITAND(HEX2DEC(H692), 65535)-32768)),)</f>
        <v/>
      </c>
      <c r="J692" s="148" t="n"/>
      <c r="K692" s="148" t="n"/>
      <c r="L692" s="129" t="n">
        <v>44677</v>
      </c>
      <c r="M692" s="129" t="n"/>
      <c r="W692" s="130" t="s">
        <v>4933</v>
      </c>
      <c r="X692" s="162" t="n">
        <v>951920171</v>
      </c>
      <c r="Z692" s="5" t="n"/>
      <c r="AA692" s="5" t="n"/>
      <c r="AB692" s="5" t="n">
        <v>279</v>
      </c>
      <c r="AK692" s="204">
        <f>IF(ISERROR(SEARCH("PMI",F692)),IF(ISERROR(SEARCH("TE",F692)),"Weird","TE"),"PMI")</f>
        <v/>
      </c>
    </row>
    <row r="693">
      <c r="A693" s="4" t="n">
        <v>4689</v>
      </c>
      <c r="B693" s="204" t="s">
        <v>2887</v>
      </c>
      <c r="C693" s="117" t="n"/>
      <c r="D693" s="117" t="n"/>
      <c r="E693" s="0" t="n"/>
      <c r="F693" s="118" t="s">
        <v>4330</v>
      </c>
      <c r="G693" s="0" t="s">
        <v>3180</v>
      </c>
      <c r="H693" s="0" t="s">
        <v>4934</v>
      </c>
      <c r="I693" s="0">
        <f>IF(LEFT(RIGHT(H693,4),1)="8",(CONCATENATE("289F0", 168420+BITAND(HEX2DEC(H693), 65535)-32768)),)</f>
        <v/>
      </c>
      <c r="J693" s="79" t="n"/>
      <c r="K693" s="79" t="s">
        <v>4922</v>
      </c>
      <c r="L693" s="60" t="n">
        <v>44679</v>
      </c>
      <c r="M693" s="60" t="n"/>
      <c r="N693" s="0" t="s">
        <v>1443</v>
      </c>
      <c r="O693" s="0" t="s">
        <v>3224</v>
      </c>
      <c r="P693" s="0" t="s">
        <v>3224</v>
      </c>
      <c r="Q693" s="0" t="s">
        <v>3224</v>
      </c>
      <c r="R693" s="0" t="s">
        <v>4751</v>
      </c>
      <c r="S693" s="0" t="s">
        <v>3156</v>
      </c>
      <c r="T693" s="0" t="s">
        <v>4380</v>
      </c>
      <c r="U693" s="0" t="s">
        <v>3415</v>
      </c>
      <c r="V693" s="0" t="s">
        <v>2927</v>
      </c>
      <c r="W693" s="118" t="s">
        <v>4935</v>
      </c>
      <c r="X693" s="160" t="n">
        <v>951920167</v>
      </c>
      <c r="Y693" s="0" t="s">
        <v>2019</v>
      </c>
      <c r="Z693" s="0" t="n">
        <v>95231002201</v>
      </c>
      <c r="AA693" s="0" t="n"/>
      <c r="AB693" s="0" t="n">
        <v>297</v>
      </c>
      <c r="AC693" s="0" t="n"/>
      <c r="AK693" s="204">
        <f>IF(ISERROR(SEARCH("PMI",F693)),IF(ISERROR(SEARCH("TE",F693)),"Weird","TE"),"PMI")</f>
        <v/>
      </c>
    </row>
    <row r="694">
      <c r="A694" s="4" t="n">
        <v>4690</v>
      </c>
      <c r="B694" s="204" t="s">
        <v>2887</v>
      </c>
      <c r="C694" s="117" t="n"/>
      <c r="D694" s="117" t="s">
        <v>4936</v>
      </c>
      <c r="F694" s="118" t="s">
        <v>4330</v>
      </c>
      <c r="G694" s="0" t="s">
        <v>3180</v>
      </c>
      <c r="H694" s="0" t="s">
        <v>4937</v>
      </c>
      <c r="I694" s="0">
        <f>IF(LEFT(RIGHT(H694,4),1)="8",(CONCATENATE("289F0", 168420+BITAND(HEX2DEC(H694), 65535)-32768)),)</f>
        <v/>
      </c>
      <c r="J694" s="79" t="n"/>
      <c r="K694" s="79" t="s">
        <v>4922</v>
      </c>
      <c r="L694" s="60" t="n">
        <v>44679</v>
      </c>
      <c r="M694" s="60" t="n"/>
      <c r="N694" s="0" t="s">
        <v>1443</v>
      </c>
      <c r="O694" s="0" t="s">
        <v>3224</v>
      </c>
      <c r="P694" s="0" t="s">
        <v>3224</v>
      </c>
      <c r="Q694" s="0" t="s">
        <v>3224</v>
      </c>
      <c r="R694" s="0" t="s">
        <v>4751</v>
      </c>
      <c r="S694" s="0" t="s">
        <v>3156</v>
      </c>
      <c r="T694" s="0" t="s">
        <v>4380</v>
      </c>
      <c r="U694" s="0" t="s">
        <v>3415</v>
      </c>
      <c r="V694" s="0" t="s">
        <v>2927</v>
      </c>
      <c r="W694" s="118" t="s">
        <v>4938</v>
      </c>
      <c r="X694" s="160" t="n">
        <v>951920170</v>
      </c>
      <c r="Y694" s="0" t="s">
        <v>2018</v>
      </c>
      <c r="Z694" s="0" t="n">
        <v>95231002101</v>
      </c>
      <c r="AA694" s="0" t="n"/>
      <c r="AB694" s="0" t="n">
        <v>302</v>
      </c>
      <c r="AC694" s="0" t="n"/>
      <c r="AK694" s="204">
        <f>IF(ISERROR(SEARCH("PMI",F694)),IF(ISERROR(SEARCH("TE",F694)),"Weird","TE"),"PMI")</f>
        <v/>
      </c>
    </row>
    <row customFormat="1" r="695" s="5">
      <c r="A695" s="5" t="n">
        <v>4691</v>
      </c>
      <c r="B695" s="204" t="s">
        <v>25</v>
      </c>
      <c r="C695" s="181" t="n"/>
      <c r="D695" s="181" t="s">
        <v>4767</v>
      </c>
      <c r="I695" s="0">
        <f>IF(LEFT(RIGHT(H695,4),1)="8",(CONCATENATE("289F0", 168420+BITAND(HEX2DEC(H695), 65535)-32768)),)</f>
        <v/>
      </c>
      <c r="J695" s="148" t="n"/>
      <c r="K695" s="148" t="n"/>
      <c r="L695" s="129" t="n">
        <v>44679</v>
      </c>
      <c r="M695" s="129" t="n"/>
      <c r="W695" s="130" t="s">
        <v>4939</v>
      </c>
      <c r="X695" s="162" t="n">
        <v>951920247</v>
      </c>
      <c r="Z695" s="5" t="n"/>
      <c r="AA695" s="5" t="n"/>
      <c r="AB695" s="5" t="n">
        <v>300</v>
      </c>
      <c r="AK695" s="204">
        <f>IF(ISERROR(SEARCH("PMI",F695)),IF(ISERROR(SEARCH("TE",F695)),"Weird","TE"),"PMI")</f>
        <v/>
      </c>
    </row>
    <row customFormat="1" r="696" s="5">
      <c r="A696" s="5" t="n">
        <v>4692</v>
      </c>
      <c r="B696" s="204" t="s">
        <v>25</v>
      </c>
      <c r="C696" s="181" t="n"/>
      <c r="D696" s="181" t="s">
        <v>4767</v>
      </c>
      <c r="I696" s="0">
        <f>IF(LEFT(RIGHT(H696,4),1)="8",(CONCATENATE("289F0", 168420+BITAND(HEX2DEC(H696), 65535)-32768)),)</f>
        <v/>
      </c>
      <c r="J696" s="148" t="n"/>
      <c r="K696" s="148" t="n"/>
      <c r="L696" s="129" t="n">
        <v>44679</v>
      </c>
      <c r="M696" s="129" t="n"/>
      <c r="W696" s="130" t="s">
        <v>4940</v>
      </c>
      <c r="X696" s="162" t="n">
        <v>951920246</v>
      </c>
      <c r="AA696" s="5" t="n"/>
      <c r="AB696" s="5" t="n">
        <v>296</v>
      </c>
      <c r="AK696" s="204">
        <f>IF(ISERROR(SEARCH("PMI",F696)),IF(ISERROR(SEARCH("TE",F696)),"Weird","TE"),"PMI")</f>
        <v/>
      </c>
    </row>
    <row r="697">
      <c r="A697" s="4" t="n">
        <v>4693</v>
      </c>
      <c r="B697" s="204" t="s">
        <v>2887</v>
      </c>
      <c r="C697" s="117" t="n"/>
      <c r="D697" s="117" t="n"/>
      <c r="F697" s="118" t="s">
        <v>4330</v>
      </c>
      <c r="G697" s="0" t="s">
        <v>3180</v>
      </c>
      <c r="H697" s="0" t="s">
        <v>4941</v>
      </c>
      <c r="I697" s="0">
        <f>IF(LEFT(RIGHT(H697,4),1)="8",(CONCATENATE("289F0", 168420+BITAND(HEX2DEC(H697), 65535)-32768)),)</f>
        <v/>
      </c>
      <c r="J697" s="79" t="n"/>
      <c r="K697" s="79" t="s">
        <v>4942</v>
      </c>
      <c r="L697" s="60" t="n">
        <v>44679</v>
      </c>
      <c r="M697" s="60" t="n"/>
      <c r="N697" s="0" t="s">
        <v>1443</v>
      </c>
      <c r="O697" s="0" t="s">
        <v>3224</v>
      </c>
      <c r="P697" s="0" t="s">
        <v>3224</v>
      </c>
      <c r="Q697" s="0" t="s">
        <v>3224</v>
      </c>
      <c r="R697" s="0" t="s">
        <v>4751</v>
      </c>
      <c r="S697" s="0" t="s">
        <v>3156</v>
      </c>
      <c r="T697" s="0" t="s">
        <v>4380</v>
      </c>
      <c r="U697" s="0" t="s">
        <v>3415</v>
      </c>
      <c r="V697" s="0" t="s">
        <v>2927</v>
      </c>
      <c r="W697" s="118" t="s">
        <v>4943</v>
      </c>
      <c r="X697" s="160" t="n">
        <v>951920243</v>
      </c>
      <c r="Y697" s="0" t="s">
        <v>1970</v>
      </c>
      <c r="Z697" s="0" t="n">
        <v>95231002301</v>
      </c>
      <c r="AA697" s="0" t="n"/>
      <c r="AB697" s="0" t="n">
        <v>304</v>
      </c>
      <c r="AC697" s="0" t="n"/>
      <c r="AK697" s="204">
        <f>IF(ISERROR(SEARCH("PMI",F697)),IF(ISERROR(SEARCH("TE",F697)),"Weird","TE"),"PMI")</f>
        <v/>
      </c>
    </row>
    <row r="698">
      <c r="A698" s="4" t="n">
        <v>4694</v>
      </c>
      <c r="B698" s="204" t="s">
        <v>2887</v>
      </c>
      <c r="C698" s="117" t="n"/>
      <c r="D698" s="117" t="n"/>
      <c r="F698" s="0" t="s">
        <v>3505</v>
      </c>
      <c r="G698" s="0" t="s">
        <v>3180</v>
      </c>
      <c r="H698" s="0" t="s">
        <v>4944</v>
      </c>
      <c r="I698" s="0">
        <f>IF(LEFT(RIGHT(H698,4),1)="8",(CONCATENATE("289F0", 168420+BITAND(HEX2DEC(H698), 65535)-32768)),)</f>
        <v/>
      </c>
      <c r="J698" s="79" t="n"/>
      <c r="K698" s="79" t="s">
        <v>4528</v>
      </c>
      <c r="L698" s="60" t="n">
        <v>44680</v>
      </c>
      <c r="M698" s="60" t="n"/>
      <c r="N698" s="0" t="s">
        <v>1443</v>
      </c>
      <c r="O698" s="0" t="s">
        <v>3224</v>
      </c>
      <c r="P698" s="0" t="s">
        <v>3224</v>
      </c>
      <c r="Q698" s="0" t="s">
        <v>3224</v>
      </c>
      <c r="S698" s="0" t="s">
        <v>3156</v>
      </c>
      <c r="T698" s="0" t="s">
        <v>3414</v>
      </c>
      <c r="U698" s="0" t="s">
        <v>3415</v>
      </c>
      <c r="V698" s="0" t="s">
        <v>2927</v>
      </c>
      <c r="W698" s="118" t="s">
        <v>4945</v>
      </c>
      <c r="X698" s="160" t="n">
        <v>951920169</v>
      </c>
      <c r="Y698" s="0" t="s">
        <v>2002</v>
      </c>
      <c r="Z698" s="0" t="n">
        <v>95231001701</v>
      </c>
      <c r="AA698" s="0" t="n"/>
      <c r="AB698" s="0" t="n">
        <v>293</v>
      </c>
      <c r="AC698" s="0" t="n"/>
      <c r="AK698" s="204">
        <f>IF(ISERROR(SEARCH("PMI",F698)),IF(ISERROR(SEARCH("TE",F698)),"Weird","TE"),"PMI")</f>
        <v/>
      </c>
    </row>
    <row r="699">
      <c r="A699" s="4" t="n">
        <v>4695</v>
      </c>
      <c r="B699" s="204" t="s">
        <v>2887</v>
      </c>
      <c r="C699" s="117" t="n"/>
      <c r="D699" s="117" t="n"/>
      <c r="F699" s="0" t="s">
        <v>3505</v>
      </c>
      <c r="G699" s="0" t="s">
        <v>3180</v>
      </c>
      <c r="H699" s="0" t="s">
        <v>4946</v>
      </c>
      <c r="I699" s="0">
        <f>IF(LEFT(RIGHT(H699,4),1)="8",(CONCATENATE("289F0", 168420+BITAND(HEX2DEC(H699), 65535)-32768)),)</f>
        <v/>
      </c>
      <c r="J699" s="79" t="n"/>
      <c r="K699" s="79" t="s">
        <v>4528</v>
      </c>
      <c r="L699" s="60" t="n">
        <v>44680</v>
      </c>
      <c r="M699" s="60" t="n"/>
      <c r="N699" s="0" t="s">
        <v>1443</v>
      </c>
      <c r="O699" s="0" t="s">
        <v>3224</v>
      </c>
      <c r="P699" s="0" t="s">
        <v>3224</v>
      </c>
      <c r="Q699" s="0" t="s">
        <v>3224</v>
      </c>
      <c r="S699" s="0" t="s">
        <v>3156</v>
      </c>
      <c r="T699" s="0" t="s">
        <v>3414</v>
      </c>
      <c r="U699" s="0" t="s">
        <v>3415</v>
      </c>
      <c r="V699" s="0" t="s">
        <v>2927</v>
      </c>
      <c r="W699" s="118" t="s">
        <v>4947</v>
      </c>
      <c r="X699" s="160" t="n">
        <v>951920233</v>
      </c>
      <c r="Y699" s="0" t="s">
        <v>1987</v>
      </c>
      <c r="Z699" s="0" t="n">
        <v>95231002001</v>
      </c>
      <c r="AA699" s="0" t="n"/>
      <c r="AB699" s="0" t="n">
        <v>290</v>
      </c>
      <c r="AC699" s="0" t="n"/>
      <c r="AK699" s="204">
        <f>IF(ISERROR(SEARCH("PMI",F699)),IF(ISERROR(SEARCH("TE",F699)),"Weird","TE"),"PMI")</f>
        <v/>
      </c>
    </row>
    <row r="700">
      <c r="A700" s="4" t="n">
        <v>4696</v>
      </c>
      <c r="B700" s="204" t="s">
        <v>2887</v>
      </c>
      <c r="C700" s="117" t="n"/>
      <c r="D700" s="117" t="n"/>
      <c r="F700" s="0" t="s">
        <v>3505</v>
      </c>
      <c r="G700" s="0" t="s">
        <v>3180</v>
      </c>
      <c r="H700" s="0" t="s">
        <v>4948</v>
      </c>
      <c r="I700" s="0">
        <f>IF(LEFT(RIGHT(H700,4),1)="8",(CONCATENATE("289F0", 168420+BITAND(HEX2DEC(H700), 65535)-32768)),)</f>
        <v/>
      </c>
      <c r="J700" s="79" t="n"/>
      <c r="K700" s="79" t="s">
        <v>4528</v>
      </c>
      <c r="L700" s="60" t="n">
        <v>44680</v>
      </c>
      <c r="M700" s="60" t="n"/>
      <c r="N700" s="0" t="s">
        <v>1443</v>
      </c>
      <c r="O700" s="0" t="s">
        <v>3224</v>
      </c>
      <c r="P700" s="0" t="s">
        <v>3224</v>
      </c>
      <c r="Q700" s="0" t="s">
        <v>3224</v>
      </c>
      <c r="S700" s="0" t="s">
        <v>3156</v>
      </c>
      <c r="T700" s="0" t="s">
        <v>3414</v>
      </c>
      <c r="U700" s="0" t="s">
        <v>3415</v>
      </c>
      <c r="V700" s="0" t="s">
        <v>2927</v>
      </c>
      <c r="W700" s="118" t="s">
        <v>4949</v>
      </c>
      <c r="X700" s="160" t="n">
        <v>951920234</v>
      </c>
      <c r="Y700" s="0" t="s">
        <v>2005</v>
      </c>
      <c r="Z700" s="0" t="n">
        <v>95231003001</v>
      </c>
      <c r="AA700" s="0" t="n"/>
      <c r="AB700" s="0" t="n">
        <v>292</v>
      </c>
      <c r="AC700" s="0" t="n"/>
      <c r="AK700" s="204">
        <f>IF(ISERROR(SEARCH("PMI",F700)),IF(ISERROR(SEARCH("TE",F700)),"Weird","TE"),"PMI")</f>
        <v/>
      </c>
    </row>
    <row customFormat="1" r="701" s="5">
      <c r="A701" s="5" t="n">
        <v>4697</v>
      </c>
      <c r="B701" s="204" t="s">
        <v>25</v>
      </c>
      <c r="C701" s="181" t="n"/>
      <c r="D701" s="181" t="s">
        <v>4950</v>
      </c>
      <c r="I701" s="0">
        <f>IF(LEFT(RIGHT(H701,4),1)="8",(CONCATENATE("289F0", 168420+BITAND(HEX2DEC(H701), 65535)-32768)),)</f>
        <v/>
      </c>
      <c r="J701" s="148" t="n"/>
      <c r="K701" s="148" t="n"/>
      <c r="L701" s="129" t="n">
        <v>44680</v>
      </c>
      <c r="M701" s="129" t="n"/>
      <c r="W701" s="130" t="s">
        <v>4951</v>
      </c>
      <c r="X701" s="162" t="n">
        <v>951920235</v>
      </c>
      <c r="Z701" s="5" t="n"/>
      <c r="AA701" s="5" t="n"/>
      <c r="AB701" s="5" t="n">
        <v>291</v>
      </c>
      <c r="AC701" s="5" t="n"/>
      <c r="AK701" s="204">
        <f>IF(ISERROR(SEARCH("PMI",F701)),IF(ISERROR(SEARCH("TE",F701)),"Weird","TE"),"PMI")</f>
        <v/>
      </c>
    </row>
    <row r="702">
      <c r="A702" s="4" t="n">
        <v>4698</v>
      </c>
      <c r="B702" s="204" t="s">
        <v>2887</v>
      </c>
      <c r="C702" s="117" t="n"/>
      <c r="D702" s="117" t="n"/>
      <c r="F702" s="0" t="s">
        <v>3505</v>
      </c>
      <c r="G702" s="0" t="s">
        <v>3180</v>
      </c>
      <c r="H702" s="0" t="s">
        <v>4952</v>
      </c>
      <c r="I702" s="0">
        <f>IF(LEFT(RIGHT(H702,4),1)="8",(CONCATENATE("289F0", 168420+BITAND(HEX2DEC(H702), 65535)-32768)),)</f>
        <v/>
      </c>
      <c r="J702" s="79" t="n"/>
      <c r="K702" s="79" t="s">
        <v>4528</v>
      </c>
      <c r="L702" s="60" t="n">
        <v>44680</v>
      </c>
      <c r="M702" s="60" t="n"/>
      <c r="N702" s="0" t="s">
        <v>1443</v>
      </c>
      <c r="O702" s="0" t="s">
        <v>3224</v>
      </c>
      <c r="P702" s="0" t="s">
        <v>3224</v>
      </c>
      <c r="Q702" s="0" t="s">
        <v>3224</v>
      </c>
      <c r="S702" s="0" t="s">
        <v>3156</v>
      </c>
      <c r="T702" s="0" t="s">
        <v>3414</v>
      </c>
      <c r="U702" s="0" t="s">
        <v>3415</v>
      </c>
      <c r="V702" s="0" t="s">
        <v>2927</v>
      </c>
      <c r="W702" s="118" t="s">
        <v>4953</v>
      </c>
      <c r="X702" s="160" t="n">
        <v>951920229</v>
      </c>
      <c r="Y702" s="0" t="s">
        <v>1989</v>
      </c>
      <c r="Z702" s="0" t="n">
        <v>95231004901</v>
      </c>
      <c r="AA702" s="0" t="n"/>
      <c r="AB702" s="0" t="n">
        <v>294</v>
      </c>
      <c r="AC702" s="0" t="n"/>
      <c r="AK702" s="204">
        <f>IF(ISERROR(SEARCH("PMI",F702)),IF(ISERROR(SEARCH("TE",F702)),"Weird","TE"),"PMI")</f>
        <v/>
      </c>
    </row>
    <row r="703">
      <c r="A703" s="4" t="n">
        <v>4699</v>
      </c>
      <c r="B703" s="204" t="s">
        <v>2887</v>
      </c>
      <c r="C703" s="117" t="n"/>
      <c r="D703" s="117" t="n"/>
      <c r="F703" s="0" t="s">
        <v>3505</v>
      </c>
      <c r="G703" s="0" t="s">
        <v>3180</v>
      </c>
      <c r="H703" s="0" t="s">
        <v>4954</v>
      </c>
      <c r="I703" s="0">
        <f>IF(LEFT(RIGHT(H703,4),1)="8",(CONCATENATE("289F0", 168420+BITAND(HEX2DEC(H703), 65535)-32768)),)</f>
        <v/>
      </c>
      <c r="J703" s="79" t="n"/>
      <c r="K703" s="79" t="s">
        <v>4528</v>
      </c>
      <c r="L703" s="60" t="n">
        <v>44683</v>
      </c>
      <c r="M703" s="60" t="n"/>
      <c r="N703" s="0" t="s">
        <v>1443</v>
      </c>
      <c r="O703" s="0" t="s">
        <v>3224</v>
      </c>
      <c r="P703" s="0" t="s">
        <v>3224</v>
      </c>
      <c r="Q703" s="0" t="s">
        <v>3224</v>
      </c>
      <c r="S703" s="0" t="s">
        <v>3156</v>
      </c>
      <c r="T703" s="0" t="s">
        <v>3414</v>
      </c>
      <c r="U703" s="0" t="s">
        <v>3415</v>
      </c>
      <c r="V703" s="0" t="s">
        <v>2927</v>
      </c>
      <c r="W703" s="118" t="s">
        <v>4955</v>
      </c>
      <c r="X703" s="160" t="n">
        <v>951920231</v>
      </c>
      <c r="Y703" s="0" t="s">
        <v>2008</v>
      </c>
      <c r="Z703" s="0" t="n">
        <v>95231003301</v>
      </c>
      <c r="AA703" s="0" t="n"/>
      <c r="AB703" s="0" t="n">
        <v>303</v>
      </c>
      <c r="AC703" s="0" t="n"/>
      <c r="AK703" s="204">
        <f>IF(ISERROR(SEARCH("PMI",F703)),IF(ISERROR(SEARCH("TE",F703)),"Weird","TE"),"PMI")</f>
        <v/>
      </c>
    </row>
    <row r="704">
      <c r="A704" s="4" t="n">
        <v>4700</v>
      </c>
      <c r="B704" s="204" t="s">
        <v>2887</v>
      </c>
      <c r="C704" s="117" t="n"/>
      <c r="D704" s="117" t="n"/>
      <c r="F704" s="0" t="s">
        <v>3505</v>
      </c>
      <c r="G704" s="0" t="s">
        <v>3180</v>
      </c>
      <c r="H704" s="0" t="s">
        <v>4956</v>
      </c>
      <c r="I704" s="0">
        <f>IF(LEFT(RIGHT(H704,4),1)="8",(CONCATENATE("289F0", 168420+BITAND(HEX2DEC(H704), 65535)-32768)),)</f>
        <v/>
      </c>
      <c r="J704" s="79" t="n"/>
      <c r="K704" s="79" t="s">
        <v>4957</v>
      </c>
      <c r="L704" s="60" t="n">
        <v>44683</v>
      </c>
      <c r="M704" s="60" t="n"/>
      <c r="N704" s="0" t="s">
        <v>1443</v>
      </c>
      <c r="O704" s="0" t="s">
        <v>3224</v>
      </c>
      <c r="P704" s="0" t="s">
        <v>3224</v>
      </c>
      <c r="Q704" s="0" t="s">
        <v>3224</v>
      </c>
      <c r="S704" s="0" t="s">
        <v>3156</v>
      </c>
      <c r="T704" s="0" t="s">
        <v>3414</v>
      </c>
      <c r="U704" s="0" t="s">
        <v>3415</v>
      </c>
      <c r="W704" s="118" t="s">
        <v>4958</v>
      </c>
      <c r="X704" s="160" t="n">
        <v>951920232</v>
      </c>
      <c r="Y704" s="0" t="s">
        <v>2051</v>
      </c>
      <c r="Z704" s="0" t="n">
        <v>95231004301</v>
      </c>
      <c r="AA704" s="0" t="n"/>
      <c r="AB704" s="0" t="n">
        <v>298</v>
      </c>
      <c r="AC704" s="0" t="n"/>
      <c r="AK704" s="204">
        <f>IF(ISERROR(SEARCH("PMI",F704)),IF(ISERROR(SEARCH("TE",F704)),"Weird","TE"),"PMI")</f>
        <v/>
      </c>
    </row>
    <row r="705">
      <c r="A705" s="4" t="n">
        <v>4701</v>
      </c>
      <c r="B705" s="204" t="s">
        <v>2887</v>
      </c>
      <c r="C705" s="117" t="n"/>
      <c r="D705" s="117" t="n"/>
      <c r="F705" s="0" t="s">
        <v>3505</v>
      </c>
      <c r="G705" s="0" t="s">
        <v>3180</v>
      </c>
      <c r="H705" s="0" t="s">
        <v>4959</v>
      </c>
      <c r="I705" s="0">
        <f>IF(LEFT(RIGHT(H705,4),1)="8",(CONCATENATE("289F0", 168420+BITAND(HEX2DEC(H705), 65535)-32768)),)</f>
        <v/>
      </c>
      <c r="J705" s="79" t="n"/>
      <c r="K705" s="79" t="s">
        <v>4957</v>
      </c>
      <c r="L705" s="60" t="n">
        <v>44683</v>
      </c>
      <c r="M705" s="60" t="n"/>
      <c r="N705" s="0" t="s">
        <v>1443</v>
      </c>
      <c r="O705" s="0" t="s">
        <v>3224</v>
      </c>
      <c r="P705" s="0" t="s">
        <v>3224</v>
      </c>
      <c r="Q705" s="0" t="s">
        <v>3224</v>
      </c>
      <c r="S705" s="0" t="s">
        <v>3156</v>
      </c>
      <c r="T705" s="0" t="s">
        <v>3414</v>
      </c>
      <c r="U705" s="0" t="s">
        <v>3415</v>
      </c>
      <c r="W705" s="118" t="s">
        <v>4960</v>
      </c>
      <c r="X705" s="160" t="n">
        <v>951920237</v>
      </c>
      <c r="Y705" s="0" t="s">
        <v>2011</v>
      </c>
      <c r="Z705" s="0" t="n">
        <v>95231002601</v>
      </c>
      <c r="AA705" s="0" t="n"/>
      <c r="AB705" s="0" t="n">
        <v>301</v>
      </c>
      <c r="AC705" s="0" t="n"/>
      <c r="AK705" s="204">
        <f>IF(ISERROR(SEARCH("PMI",F705)),IF(ISERROR(SEARCH("TE",F705)),"Weird","TE"),"PMI")</f>
        <v/>
      </c>
    </row>
    <row r="706">
      <c r="A706" s="4" t="n">
        <v>4702</v>
      </c>
      <c r="B706" s="204" t="s">
        <v>2887</v>
      </c>
      <c r="C706" s="117" t="n"/>
      <c r="D706" s="117" t="n"/>
      <c r="F706" s="0" t="s">
        <v>3505</v>
      </c>
      <c r="G706" s="0" t="s">
        <v>3180</v>
      </c>
      <c r="H706" s="0" t="s">
        <v>4961</v>
      </c>
      <c r="I706" s="0">
        <f>IF(LEFT(RIGHT(H706,4),1)="8",(CONCATENATE("289F0", 168420+BITAND(HEX2DEC(H706), 65535)-32768)),)</f>
        <v/>
      </c>
      <c r="J706" s="79" t="n"/>
      <c r="K706" s="79" t="s">
        <v>4957</v>
      </c>
      <c r="L706" s="60" t="n">
        <v>44684</v>
      </c>
      <c r="M706" s="60" t="n"/>
      <c r="N706" s="0" t="s">
        <v>1443</v>
      </c>
      <c r="O706" s="0" t="s">
        <v>3224</v>
      </c>
      <c r="P706" s="0" t="s">
        <v>3224</v>
      </c>
      <c r="Q706" s="0" t="s">
        <v>3224</v>
      </c>
      <c r="S706" s="0" t="s">
        <v>3156</v>
      </c>
      <c r="T706" s="0" t="s">
        <v>3414</v>
      </c>
      <c r="U706" s="0" t="s">
        <v>3415</v>
      </c>
      <c r="W706" s="118" t="s">
        <v>4962</v>
      </c>
      <c r="X706" s="160" t="n">
        <v>951920174</v>
      </c>
      <c r="Y706" s="0" t="s">
        <v>2013</v>
      </c>
      <c r="Z706" s="0" t="n">
        <v>95231004701</v>
      </c>
      <c r="AA706" s="0" t="n"/>
      <c r="AB706" s="0" t="n">
        <v>295</v>
      </c>
      <c r="AC706" s="0" t="n"/>
      <c r="AK706" s="204">
        <f>IF(ISERROR(SEARCH("PMI",F706)),IF(ISERROR(SEARCH("TE",F706)),"Weird","TE"),"PMI")</f>
        <v/>
      </c>
    </row>
    <row r="707">
      <c r="A707" s="0" t="n">
        <v>4703</v>
      </c>
      <c r="B707" s="204" t="s">
        <v>2887</v>
      </c>
      <c r="C707" s="117" t="n"/>
      <c r="D707" s="0" t="s">
        <v>4868</v>
      </c>
      <c r="F707" s="0" t="s">
        <v>3505</v>
      </c>
      <c r="H707" s="0" t="s">
        <v>4963</v>
      </c>
      <c r="I707" s="0">
        <f>IF(LEFT(RIGHT(H707,4),1)="8",(CONCATENATE("289F0", 168420+BITAND(HEX2DEC(H707), 65535)-32768)),)</f>
        <v/>
      </c>
      <c r="J707" s="79" t="n"/>
      <c r="K707" s="79" t="s">
        <v>4964</v>
      </c>
      <c r="L707" s="60" t="n">
        <v>44684</v>
      </c>
      <c r="M707" s="60" t="n"/>
      <c r="N707" s="0" t="s">
        <v>1443</v>
      </c>
      <c r="O707" s="0" t="s">
        <v>3224</v>
      </c>
      <c r="P707" s="0" t="s">
        <v>3224</v>
      </c>
      <c r="S707" s="0" t="s">
        <v>3156</v>
      </c>
      <c r="W707" s="118" t="s">
        <v>4965</v>
      </c>
      <c r="X707" s="160" t="n">
        <v>951920195</v>
      </c>
      <c r="Y707" s="0" t="s">
        <v>2014</v>
      </c>
      <c r="Z707" s="0" t="n">
        <v>95231004001</v>
      </c>
      <c r="AA707" s="0" t="n"/>
      <c r="AB707" s="0" t="n">
        <v>299</v>
      </c>
      <c r="AC707" s="0" t="n"/>
      <c r="AK707" s="204">
        <f>IF(ISERROR(SEARCH("PMI",F707)),IF(ISERROR(SEARCH("TE",F707)),"Weird","TE"),"PMI")</f>
        <v/>
      </c>
    </row>
    <row r="708">
      <c r="A708" s="4" t="n">
        <v>4704</v>
      </c>
      <c r="B708" s="204" t="s">
        <v>2887</v>
      </c>
      <c r="C708" s="117" t="n"/>
      <c r="D708" s="117" t="n"/>
      <c r="F708" s="0" t="s">
        <v>3505</v>
      </c>
      <c r="G708" s="0" t="s">
        <v>3180</v>
      </c>
      <c r="H708" s="0" t="s">
        <v>4966</v>
      </c>
      <c r="I708" s="0">
        <f>IF(LEFT(RIGHT(H708,4),1)="8",(CONCATENATE("289F0", 168420+BITAND(HEX2DEC(H708), 65535)-32768)),)</f>
        <v/>
      </c>
      <c r="J708" s="79" t="n"/>
      <c r="K708" s="79" t="s">
        <v>4528</v>
      </c>
      <c r="L708" s="60" t="n">
        <v>44684</v>
      </c>
      <c r="M708" s="60" t="n"/>
      <c r="N708" s="0" t="s">
        <v>1443</v>
      </c>
      <c r="O708" s="0" t="s">
        <v>3224</v>
      </c>
      <c r="P708" s="0" t="s">
        <v>3224</v>
      </c>
      <c r="Q708" s="0" t="s">
        <v>3224</v>
      </c>
      <c r="S708" s="0" t="s">
        <v>3156</v>
      </c>
      <c r="T708" s="0" t="s">
        <v>3414</v>
      </c>
      <c r="U708" s="0" t="s">
        <v>3415</v>
      </c>
      <c r="W708" s="118" t="s">
        <v>4967</v>
      </c>
      <c r="X708" s="160" t="n">
        <v>951920238</v>
      </c>
      <c r="Y708" s="160" t="s">
        <v>2040</v>
      </c>
      <c r="Z708" s="0" t="n">
        <v>95231003201</v>
      </c>
      <c r="AA708" s="0" t="n"/>
      <c r="AB708" s="0" t="n">
        <v>271</v>
      </c>
      <c r="AC708" s="0" t="n"/>
      <c r="AK708" s="204">
        <f>IF(ISERROR(SEARCH("PMI",F708)),IF(ISERROR(SEARCH("TE",F708)),"Weird","TE"),"PMI")</f>
        <v/>
      </c>
    </row>
    <row r="709">
      <c r="A709" s="4" t="n">
        <v>4705</v>
      </c>
      <c r="B709" s="204" t="s">
        <v>2887</v>
      </c>
      <c r="C709" s="117" t="n"/>
      <c r="D709" s="117" t="n"/>
      <c r="F709" s="0" t="s">
        <v>3505</v>
      </c>
      <c r="G709" s="0" t="s">
        <v>3180</v>
      </c>
      <c r="H709" s="0" t="s">
        <v>4968</v>
      </c>
      <c r="I709" s="0">
        <f>IF(LEFT(RIGHT(H709,4),1)="8",(CONCATENATE("289F0", 168420+BITAND(HEX2DEC(H709), 65535)-32768)),)</f>
        <v/>
      </c>
      <c r="J709" s="79" t="n"/>
      <c r="K709" s="79" t="s">
        <v>4957</v>
      </c>
      <c r="L709" s="60" t="n">
        <v>44685</v>
      </c>
      <c r="M709" s="60" t="n"/>
      <c r="N709" s="0" t="s">
        <v>1443</v>
      </c>
      <c r="O709" s="0" t="s">
        <v>3224</v>
      </c>
      <c r="P709" s="0" t="s">
        <v>3224</v>
      </c>
      <c r="Q709" s="0" t="s">
        <v>3224</v>
      </c>
      <c r="S709" s="0" t="s">
        <v>3156</v>
      </c>
      <c r="T709" s="0" t="s">
        <v>3414</v>
      </c>
      <c r="U709" s="0" t="s">
        <v>3415</v>
      </c>
      <c r="W709" s="118" t="s">
        <v>4969</v>
      </c>
      <c r="X709" s="160" t="n">
        <v>951920249</v>
      </c>
      <c r="Y709" s="160" t="s">
        <v>2015</v>
      </c>
      <c r="Z709" s="0" t="n">
        <v>95231003501</v>
      </c>
      <c r="AA709" s="0" t="n"/>
      <c r="AB709" s="0" t="n">
        <v>308</v>
      </c>
      <c r="AC709" s="0" t="n"/>
      <c r="AK709" s="204">
        <f>IF(ISERROR(SEARCH("PMI",F709)),IF(ISERROR(SEARCH("TE",F709)),"Weird","TE"),"PMI")</f>
        <v/>
      </c>
    </row>
    <row r="710">
      <c r="A710" s="0" t="n">
        <v>4706</v>
      </c>
      <c r="B710" s="204" t="s">
        <v>2887</v>
      </c>
      <c r="C710" s="117" t="n"/>
      <c r="D710" s="0" t="s">
        <v>4868</v>
      </c>
      <c r="F710" s="0" t="s">
        <v>3505</v>
      </c>
      <c r="H710" s="0" t="s">
        <v>4970</v>
      </c>
      <c r="I710" s="0">
        <f>IF(LEFT(RIGHT(H710,4),1)="8",(CONCATENATE("289F0", 168420+BITAND(HEX2DEC(H710), 65535)-32768)),)</f>
        <v/>
      </c>
      <c r="J710" s="79" t="n"/>
      <c r="K710" s="79" t="s">
        <v>4964</v>
      </c>
      <c r="L710" s="60" t="n">
        <v>44685</v>
      </c>
      <c r="M710" s="60" t="n"/>
      <c r="N710" s="0" t="s">
        <v>1443</v>
      </c>
      <c r="O710" s="0" t="s">
        <v>3224</v>
      </c>
      <c r="P710" s="0" t="s">
        <v>3224</v>
      </c>
      <c r="S710" s="0" t="s">
        <v>3156</v>
      </c>
      <c r="W710" s="118" t="s">
        <v>4971</v>
      </c>
      <c r="X710" s="160" t="n">
        <v>951920250</v>
      </c>
      <c r="Y710" s="160" t="s">
        <v>1974</v>
      </c>
      <c r="Z710" s="0" t="n">
        <v>95231004501</v>
      </c>
      <c r="AA710" s="0" t="n"/>
      <c r="AB710" s="0" t="n">
        <v>307</v>
      </c>
      <c r="AC710" s="0" t="n"/>
      <c r="AK710" s="204">
        <f>IF(ISERROR(SEARCH("PMI",F710)),IF(ISERROR(SEARCH("TE",F710)),"Weird","TE"),"PMI")</f>
        <v/>
      </c>
    </row>
    <row r="711">
      <c r="A711" s="4" t="n">
        <v>4707</v>
      </c>
      <c r="B711" s="117" t="s">
        <v>2887</v>
      </c>
      <c r="C711" s="117" t="n"/>
      <c r="D711" s="117" t="n"/>
      <c r="F711" s="0" t="s">
        <v>3505</v>
      </c>
      <c r="G711" s="0" t="s">
        <v>3180</v>
      </c>
      <c r="H711" s="0" t="s">
        <v>4972</v>
      </c>
      <c r="I711" s="0">
        <f>IF(LEFT(RIGHT(H711,4),1)="8",(CONCATENATE("289F0", 168420+BITAND(HEX2DEC(H711), 65535)-32768)),)</f>
        <v/>
      </c>
      <c r="J711" s="79" t="n"/>
      <c r="K711" s="79" t="s">
        <v>4973</v>
      </c>
      <c r="L711" s="60" t="n">
        <v>44685</v>
      </c>
      <c r="M711" s="60" t="n"/>
      <c r="N711" s="0" t="s">
        <v>1443</v>
      </c>
      <c r="O711" s="0" t="s">
        <v>3224</v>
      </c>
      <c r="P711" s="0" t="s">
        <v>3224</v>
      </c>
      <c r="Q711" s="0" t="s">
        <v>3224</v>
      </c>
      <c r="R711" s="0" t="s">
        <v>4751</v>
      </c>
      <c r="S711" s="0" t="s">
        <v>3156</v>
      </c>
      <c r="T711" s="0" t="s">
        <v>3414</v>
      </c>
      <c r="U711" s="0" t="s">
        <v>3415</v>
      </c>
      <c r="W711" s="118" t="s">
        <v>4974</v>
      </c>
      <c r="X711" s="160" t="n">
        <v>951920221</v>
      </c>
      <c r="Y711" s="0" t="s">
        <v>1971</v>
      </c>
      <c r="Z711" s="0" t="n">
        <v>95231003701</v>
      </c>
      <c r="AA711" s="0" t="n"/>
      <c r="AB711" s="0" t="n">
        <v>306</v>
      </c>
      <c r="AC711" s="0" t="n"/>
      <c r="AK711" s="204">
        <f>IF(ISERROR(SEARCH("PMI",F711)),IF(ISERROR(SEARCH("TE",F711)),"Weird","TE"),"PMI")</f>
        <v/>
      </c>
    </row>
    <row r="712">
      <c r="A712" s="4" t="n">
        <v>4708</v>
      </c>
      <c r="B712" s="117" t="s">
        <v>2887</v>
      </c>
      <c r="C712" s="117" t="n"/>
      <c r="D712" s="117" t="s">
        <v>4975</v>
      </c>
      <c r="E712" s="0" t="s">
        <v>4889</v>
      </c>
      <c r="F712" s="0" t="s">
        <v>3505</v>
      </c>
      <c r="G712" s="0" t="s">
        <v>3180</v>
      </c>
      <c r="H712" s="0" t="n">
        <v>22318118</v>
      </c>
      <c r="I712" s="0">
        <f>IF(LEFT(RIGHT(H712,4),1)="8",(CONCATENATE("289F0", 168420+BITAND(HEX2DEC(H712), 65535)-32768)),)</f>
        <v/>
      </c>
      <c r="J712" s="79">
        <f>DEC2HEX(RIGHT(I712,7))</f>
        <v/>
      </c>
      <c r="K712" s="79" t="s">
        <v>4976</v>
      </c>
      <c r="L712" s="60" t="n">
        <v>44685</v>
      </c>
      <c r="M712" s="60" t="n"/>
      <c r="N712" s="0" t="s">
        <v>1443</v>
      </c>
      <c r="O712" s="0" t="s">
        <v>3224</v>
      </c>
      <c r="P712" s="0" t="s">
        <v>3224</v>
      </c>
      <c r="Q712" s="0" t="s">
        <v>3224</v>
      </c>
      <c r="S712" s="0" t="s">
        <v>3156</v>
      </c>
      <c r="T712" s="118" t="s">
        <v>3414</v>
      </c>
      <c r="U712" s="118" t="s">
        <v>3415</v>
      </c>
      <c r="W712" s="118" t="s">
        <v>4977</v>
      </c>
      <c r="X712" s="160" t="n">
        <v>951920236</v>
      </c>
      <c r="Y712" s="0" t="s">
        <v>2552</v>
      </c>
      <c r="Z712" s="0" t="n">
        <v>95231030201</v>
      </c>
      <c r="AA712" s="0" t="n"/>
      <c r="AB712" s="0" t="n">
        <v>270</v>
      </c>
      <c r="AC712" s="0" t="n"/>
      <c r="AK712" s="204">
        <f>IF(ISERROR(SEARCH("PMI",F712)),IF(ISERROR(SEARCH("TE",F712)),"Weird","TE"),"PMI")</f>
        <v/>
      </c>
    </row>
    <row r="713">
      <c r="A713" s="4" t="n">
        <v>4709</v>
      </c>
      <c r="B713" s="117" t="s">
        <v>2887</v>
      </c>
      <c r="C713" s="117" t="n"/>
      <c r="D713" s="117" t="n"/>
      <c r="F713" s="0" t="s">
        <v>3505</v>
      </c>
      <c r="G713" s="0" t="s">
        <v>3180</v>
      </c>
      <c r="H713" s="0" t="s">
        <v>4978</v>
      </c>
      <c r="I713" s="0">
        <f>IF(LEFT(RIGHT(H713,4),1)="8",(CONCATENATE("289F0", 168420+BITAND(HEX2DEC(H713), 65535)-32768)),)</f>
        <v/>
      </c>
      <c r="J713" s="79" t="n"/>
      <c r="K713" s="79" t="s">
        <v>4973</v>
      </c>
      <c r="L713" s="60" t="n">
        <v>44685</v>
      </c>
      <c r="M713" s="60" t="n"/>
      <c r="N713" s="0" t="s">
        <v>1443</v>
      </c>
      <c r="O713" s="0" t="s">
        <v>3224</v>
      </c>
      <c r="P713" s="0" t="s">
        <v>3224</v>
      </c>
      <c r="Q713" s="0" t="s">
        <v>3224</v>
      </c>
      <c r="R713" s="0" t="s">
        <v>4751</v>
      </c>
      <c r="S713" s="0" t="s">
        <v>3156</v>
      </c>
      <c r="T713" s="0" t="s">
        <v>3414</v>
      </c>
      <c r="U713" s="0" t="s">
        <v>3415</v>
      </c>
      <c r="W713" s="118" t="s">
        <v>4979</v>
      </c>
      <c r="X713" s="160" t="n">
        <v>951920222</v>
      </c>
      <c r="Y713" s="0" t="s">
        <v>1979</v>
      </c>
      <c r="Z713" s="0" t="n">
        <v>95231003601</v>
      </c>
      <c r="AA713" s="0" t="n"/>
      <c r="AB713" s="0" t="n">
        <v>305</v>
      </c>
      <c r="AC713" s="0" t="n"/>
      <c r="AK713" s="204">
        <f>IF(ISERROR(SEARCH("PMI",F713)),IF(ISERROR(SEARCH("TE",F713)),"Weird","TE"),"PMI")</f>
        <v/>
      </c>
    </row>
    <row r="714">
      <c r="A714" s="4" t="n">
        <v>4710</v>
      </c>
      <c r="B714" s="117" t="s">
        <v>2887</v>
      </c>
      <c r="C714" s="117" t="n"/>
      <c r="D714" s="117" t="n"/>
      <c r="F714" s="0" t="s">
        <v>3505</v>
      </c>
      <c r="G714" s="0" t="s">
        <v>3180</v>
      </c>
      <c r="H714" s="0" t="s">
        <v>4980</v>
      </c>
      <c r="I714" s="0">
        <f>IF(LEFT(RIGHT(H714,4),1)="8",(CONCATENATE("289F0", 168420+BITAND(HEX2DEC(H714), 65535)-32768)),)</f>
        <v/>
      </c>
      <c r="J714" s="79" t="n"/>
      <c r="K714" s="79" t="s">
        <v>4973</v>
      </c>
      <c r="L714" s="60" t="n">
        <v>44686</v>
      </c>
      <c r="M714" s="60" t="n"/>
      <c r="N714" s="0" t="s">
        <v>1443</v>
      </c>
      <c r="O714" s="0" t="s">
        <v>3224</v>
      </c>
      <c r="P714" s="0" t="s">
        <v>3224</v>
      </c>
      <c r="Q714" s="0" t="s">
        <v>3224</v>
      </c>
      <c r="R714" s="0" t="s">
        <v>4751</v>
      </c>
      <c r="S714" s="0" t="s">
        <v>3156</v>
      </c>
      <c r="T714" s="0" t="s">
        <v>3414</v>
      </c>
      <c r="U714" s="0" t="s">
        <v>3415</v>
      </c>
      <c r="W714" s="118" t="s">
        <v>4981</v>
      </c>
      <c r="X714" s="160" t="n">
        <v>951920256</v>
      </c>
      <c r="Y714" s="0" t="s">
        <v>1980</v>
      </c>
      <c r="Z714" s="0" t="n">
        <v>95231003401</v>
      </c>
      <c r="AA714" s="0" t="n"/>
      <c r="AB714" s="0" t="n">
        <v>310</v>
      </c>
      <c r="AC714" s="0" t="n"/>
      <c r="AK714" s="204">
        <f>IF(ISERROR(SEARCH("PMI",F714)),IF(ISERROR(SEARCH("TE",F714)),"Weird","TE"),"PMI")</f>
        <v/>
      </c>
    </row>
    <row r="715">
      <c r="A715" s="4" t="n">
        <v>4711</v>
      </c>
      <c r="B715" s="117" t="s">
        <v>2887</v>
      </c>
      <c r="C715" s="117" t="n"/>
      <c r="D715" s="117" t="n"/>
      <c r="F715" s="0" t="s">
        <v>3505</v>
      </c>
      <c r="G715" s="0" t="s">
        <v>3180</v>
      </c>
      <c r="H715" s="0" t="s">
        <v>4982</v>
      </c>
      <c r="I715" s="0">
        <f>IF(LEFT(RIGHT(H715,4),1)="8",(CONCATENATE("289F0", 168420+BITAND(HEX2DEC(H715), 65535)-32768)),)</f>
        <v/>
      </c>
      <c r="J715" s="79" t="n"/>
      <c r="K715" s="79" t="s">
        <v>4973</v>
      </c>
      <c r="L715" s="60" t="n">
        <v>44686</v>
      </c>
      <c r="M715" s="60" t="n"/>
      <c r="N715" s="0" t="s">
        <v>1443</v>
      </c>
      <c r="O715" s="0" t="s">
        <v>3224</v>
      </c>
      <c r="P715" s="0" t="s">
        <v>3224</v>
      </c>
      <c r="Q715" s="0" t="s">
        <v>3224</v>
      </c>
      <c r="R715" s="0" t="s">
        <v>4751</v>
      </c>
      <c r="S715" s="0" t="s">
        <v>3156</v>
      </c>
      <c r="T715" s="0" t="s">
        <v>3414</v>
      </c>
      <c r="U715" s="0" t="s">
        <v>3415</v>
      </c>
      <c r="W715" s="118" t="s">
        <v>4983</v>
      </c>
      <c r="X715" s="160" t="n">
        <v>951920260</v>
      </c>
      <c r="Y715" s="0" t="s">
        <v>1973</v>
      </c>
      <c r="Z715" s="0" t="n">
        <v>95231004601</v>
      </c>
      <c r="AA715" s="0" t="n"/>
      <c r="AB715" s="0" t="n">
        <v>312</v>
      </c>
      <c r="AC715" s="0" t="n"/>
      <c r="AK715" s="204">
        <f>IF(ISERROR(SEARCH("PMI",F715)),IF(ISERROR(SEARCH("TE",F715)),"Weird","TE"),"PMI")</f>
        <v/>
      </c>
    </row>
    <row r="716">
      <c r="A716" s="4" t="n">
        <v>4712</v>
      </c>
      <c r="B716" s="117" t="s">
        <v>2887</v>
      </c>
      <c r="C716" s="117" t="n"/>
      <c r="D716" s="117" t="n"/>
      <c r="F716" s="0" t="s">
        <v>3505</v>
      </c>
      <c r="G716" s="0" t="s">
        <v>3180</v>
      </c>
      <c r="H716" s="0" t="s">
        <v>4984</v>
      </c>
      <c r="I716" s="0">
        <f>IF(LEFT(RIGHT(H716,4),1)="8",(CONCATENATE("289F0", 168420+BITAND(HEX2DEC(H716), 65535)-32768)),)</f>
        <v/>
      </c>
      <c r="J716" s="79" t="n"/>
      <c r="K716" s="79" t="s">
        <v>4973</v>
      </c>
      <c r="L716" s="60" t="n">
        <v>44686</v>
      </c>
      <c r="M716" s="60" t="n"/>
      <c r="N716" s="0" t="s">
        <v>1443</v>
      </c>
      <c r="O716" s="0" t="s">
        <v>3224</v>
      </c>
      <c r="P716" s="0" t="s">
        <v>3224</v>
      </c>
      <c r="Q716" s="0" t="s">
        <v>3224</v>
      </c>
      <c r="R716" s="0" t="s">
        <v>4751</v>
      </c>
      <c r="S716" s="0" t="s">
        <v>3156</v>
      </c>
      <c r="T716" s="0" t="s">
        <v>3414</v>
      </c>
      <c r="U716" s="0" t="s">
        <v>3415</v>
      </c>
      <c r="W716" s="118" t="s">
        <v>4985</v>
      </c>
      <c r="X716" s="160" t="n">
        <v>951920253</v>
      </c>
      <c r="Y716" s="0" t="s">
        <v>1981</v>
      </c>
      <c r="Z716" s="0" t="n">
        <v>95231004201</v>
      </c>
      <c r="AA716" s="0" t="n"/>
      <c r="AB716" s="0" t="n">
        <v>313</v>
      </c>
      <c r="AC716" s="0" t="n"/>
      <c r="AK716" s="204">
        <f>IF(ISERROR(SEARCH("PMI",F716)),IF(ISERROR(SEARCH("TE",F716)),"Weird","TE"),"PMI")</f>
        <v/>
      </c>
    </row>
    <row r="717">
      <c r="A717" s="4" t="n">
        <v>4713</v>
      </c>
      <c r="B717" s="117" t="s">
        <v>2887</v>
      </c>
      <c r="C717" s="117" t="n"/>
      <c r="D717" s="117" t="n"/>
      <c r="F717" s="0" t="s">
        <v>3505</v>
      </c>
      <c r="G717" s="0" t="s">
        <v>3180</v>
      </c>
      <c r="H717" s="0" t="s">
        <v>4986</v>
      </c>
      <c r="I717" s="0">
        <f>IF(LEFT(RIGHT(H717,4),1)="8",(CONCATENATE("289F0", 168420+BITAND(HEX2DEC(H717), 65535)-32768)),)</f>
        <v/>
      </c>
      <c r="J717" s="79" t="n"/>
      <c r="K717" s="79" t="s">
        <v>4973</v>
      </c>
      <c r="L717" s="60" t="n">
        <v>44686</v>
      </c>
      <c r="M717" s="60" t="n"/>
      <c r="N717" s="0" t="s">
        <v>1443</v>
      </c>
      <c r="O717" s="0" t="s">
        <v>3224</v>
      </c>
      <c r="P717" s="0" t="s">
        <v>3224</v>
      </c>
      <c r="Q717" s="0" t="s">
        <v>3224</v>
      </c>
      <c r="R717" s="0" t="s">
        <v>4751</v>
      </c>
      <c r="S717" s="0" t="s">
        <v>3156</v>
      </c>
      <c r="T717" s="0" t="s">
        <v>3414</v>
      </c>
      <c r="U717" s="0" t="s">
        <v>3415</v>
      </c>
      <c r="W717" s="118" t="s">
        <v>4987</v>
      </c>
      <c r="X717" s="160" t="n">
        <v>951920255</v>
      </c>
      <c r="Y717" s="0" t="s">
        <v>1992</v>
      </c>
      <c r="Z717" s="0" t="n">
        <v>95231004801</v>
      </c>
      <c r="AA717" s="0" t="n"/>
      <c r="AB717" s="0" t="n">
        <v>309</v>
      </c>
      <c r="AC717" s="0" t="n"/>
      <c r="AK717" s="204">
        <f>IF(ISERROR(SEARCH("PMI",F717)),IF(ISERROR(SEARCH("TE",F717)),"Weird","TE"),"PMI")</f>
        <v/>
      </c>
    </row>
    <row r="718">
      <c r="A718" s="4" t="n">
        <v>4714</v>
      </c>
      <c r="B718" s="117" t="s">
        <v>2887</v>
      </c>
      <c r="C718" s="117" t="n"/>
      <c r="D718" s="117" t="n"/>
      <c r="F718" s="0" t="s">
        <v>3505</v>
      </c>
      <c r="G718" s="0" t="s">
        <v>3180</v>
      </c>
      <c r="H718" s="0" t="s">
        <v>4988</v>
      </c>
      <c r="I718" s="0">
        <f>IF(LEFT(RIGHT(H718,4),1)="8",(CONCATENATE("289F0", 168420+BITAND(HEX2DEC(H718), 65535)-32768)),)</f>
        <v/>
      </c>
      <c r="J718" s="79" t="n"/>
      <c r="K718" s="79" t="s">
        <v>4973</v>
      </c>
      <c r="L718" s="60" t="n">
        <v>44686</v>
      </c>
      <c r="M718" s="60" t="n"/>
      <c r="N718" s="0" t="s">
        <v>1443</v>
      </c>
      <c r="O718" s="0" t="s">
        <v>3224</v>
      </c>
      <c r="P718" s="0" t="s">
        <v>3224</v>
      </c>
      <c r="Q718" s="0" t="s">
        <v>3224</v>
      </c>
      <c r="R718" s="0" t="s">
        <v>4751</v>
      </c>
      <c r="S718" s="0" t="s">
        <v>3156</v>
      </c>
      <c r="T718" s="0" t="s">
        <v>3414</v>
      </c>
      <c r="U718" s="0" t="s">
        <v>3415</v>
      </c>
      <c r="W718" s="118" t="s">
        <v>4989</v>
      </c>
      <c r="X718" s="160" t="n">
        <v>951920164</v>
      </c>
      <c r="Y718" s="0" t="s">
        <v>1982</v>
      </c>
      <c r="Z718" s="0" t="n">
        <v>95231003101</v>
      </c>
      <c r="AA718" s="0" t="n"/>
      <c r="AB718" s="0" t="n">
        <v>311</v>
      </c>
      <c r="AC718" s="0" t="n"/>
      <c r="AK718" s="204">
        <f>IF(ISERROR(SEARCH("PMI",F718)),IF(ISERROR(SEARCH("TE",F718)),"Weird","TE"),"PMI")</f>
        <v/>
      </c>
    </row>
    <row r="719">
      <c r="A719" s="4" t="n">
        <v>4715</v>
      </c>
      <c r="B719" s="117" t="s">
        <v>2887</v>
      </c>
      <c r="C719" s="117" t="n"/>
      <c r="D719" s="117" t="n"/>
      <c r="F719" s="0" t="s">
        <v>3505</v>
      </c>
      <c r="G719" s="0" t="s">
        <v>3180</v>
      </c>
      <c r="H719" s="0" t="s">
        <v>4990</v>
      </c>
      <c r="I719" s="0">
        <f>IF(LEFT(RIGHT(H719,4),1)="8",(CONCATENATE("289F0", 168420+BITAND(HEX2DEC(H719), 65535)-32768)),)</f>
        <v/>
      </c>
      <c r="J719" s="79" t="n"/>
      <c r="K719" s="79" t="s">
        <v>4973</v>
      </c>
      <c r="L719" s="60" t="n">
        <v>44687</v>
      </c>
      <c r="M719" s="60" t="n"/>
      <c r="N719" s="0" t="s">
        <v>1443</v>
      </c>
      <c r="O719" s="0" t="s">
        <v>3224</v>
      </c>
      <c r="P719" s="0" t="s">
        <v>3224</v>
      </c>
      <c r="Q719" s="0" t="s">
        <v>3224</v>
      </c>
      <c r="R719" s="0" t="s">
        <v>4751</v>
      </c>
      <c r="S719" s="0" t="s">
        <v>3156</v>
      </c>
      <c r="T719" s="0" t="s">
        <v>3414</v>
      </c>
      <c r="U719" s="0" t="s">
        <v>3415</v>
      </c>
      <c r="W719" s="118" t="s">
        <v>4991</v>
      </c>
      <c r="X719" s="160" t="n">
        <v>951920289</v>
      </c>
      <c r="Y719" s="0" t="s">
        <v>1998</v>
      </c>
      <c r="Z719" s="0" t="n">
        <v>95231004101</v>
      </c>
      <c r="AA719" s="0" t="n"/>
      <c r="AB719" s="0" t="n">
        <v>317</v>
      </c>
      <c r="AC719" s="0" t="n"/>
      <c r="AK719" s="204">
        <f>IF(ISERROR(SEARCH("PMI",F719)),IF(ISERROR(SEARCH("TE",F719)),"Weird","TE"),"PMI")</f>
        <v/>
      </c>
    </row>
    <row r="720">
      <c r="A720" s="4" t="n">
        <v>4716</v>
      </c>
      <c r="B720" s="117" t="s">
        <v>2887</v>
      </c>
      <c r="C720" s="117" t="n"/>
      <c r="D720" s="117" t="n"/>
      <c r="F720" s="0" t="s">
        <v>3505</v>
      </c>
      <c r="G720" s="0" t="s">
        <v>3180</v>
      </c>
      <c r="H720" s="0" t="s">
        <v>4992</v>
      </c>
      <c r="I720" s="0">
        <f>IF(LEFT(RIGHT(H720,4),1)="8",(CONCATENATE("289F0", 168420+BITAND(HEX2DEC(H720), 65535)-32768)),)</f>
        <v/>
      </c>
      <c r="J720" s="79" t="n"/>
      <c r="K720" s="79" t="s">
        <v>4973</v>
      </c>
      <c r="L720" s="60" t="n">
        <v>44687</v>
      </c>
      <c r="M720" s="60" t="n"/>
      <c r="N720" s="0" t="s">
        <v>1443</v>
      </c>
      <c r="O720" s="0" t="s">
        <v>3224</v>
      </c>
      <c r="P720" s="0" t="s">
        <v>3224</v>
      </c>
      <c r="Q720" s="0" t="s">
        <v>3224</v>
      </c>
      <c r="R720" s="0" t="s">
        <v>4751</v>
      </c>
      <c r="S720" s="0" t="s">
        <v>3156</v>
      </c>
      <c r="T720" s="0" t="s">
        <v>3414</v>
      </c>
      <c r="U720" s="0" t="s">
        <v>3415</v>
      </c>
      <c r="W720" s="118" t="s">
        <v>4993</v>
      </c>
      <c r="X720" s="160" t="n">
        <v>951920285</v>
      </c>
      <c r="Y720" s="0" t="s">
        <v>1988</v>
      </c>
      <c r="Z720" s="0" t="n">
        <v>95231007001</v>
      </c>
      <c r="AA720" s="0" t="n"/>
      <c r="AB720" s="0" t="n">
        <v>316</v>
      </c>
      <c r="AC720" s="0" t="n"/>
      <c r="AK720" s="204">
        <f>IF(ISERROR(SEARCH("PMI",F720)),IF(ISERROR(SEARCH("TE",F720)),"Weird","TE"),"PMI")</f>
        <v/>
      </c>
    </row>
    <row customHeight="1" ht="15.75" r="721">
      <c r="A721" s="0" t="n">
        <v>4717</v>
      </c>
      <c r="B721" s="204" t="s">
        <v>2887</v>
      </c>
      <c r="C721" s="117" t="n"/>
      <c r="D721" s="146" t="s">
        <v>4994</v>
      </c>
      <c r="F721" s="0" t="s">
        <v>3505</v>
      </c>
      <c r="G721" s="0" t="s">
        <v>3180</v>
      </c>
      <c r="H721" s="0" t="n">
        <v>22318127</v>
      </c>
      <c r="I721" s="0">
        <f>IF(LEFT(RIGHT(H721,4),1)="8",(CONCATENATE("289F0", 168420+BITAND(HEX2DEC(H721), 65535)-32768)),)</f>
        <v/>
      </c>
      <c r="J721" s="79">
        <f>DEC2HEX(RIGHT(I721,7))</f>
        <v/>
      </c>
      <c r="K721" s="79" t="s">
        <v>4699</v>
      </c>
      <c r="L721" s="60" t="n">
        <v>44687</v>
      </c>
      <c r="M721" s="60" t="n"/>
      <c r="N721" s="0" t="s">
        <v>1443</v>
      </c>
      <c r="O721" s="0" t="s">
        <v>3224</v>
      </c>
      <c r="P721" s="0" t="s">
        <v>3224</v>
      </c>
      <c r="Q721" s="0" t="s">
        <v>3224</v>
      </c>
      <c r="S721" s="0" t="s">
        <v>3156</v>
      </c>
      <c r="T721" s="118" t="s">
        <v>3414</v>
      </c>
      <c r="U721" s="118" t="s">
        <v>3415</v>
      </c>
      <c r="W721" s="118" t="s">
        <v>4995</v>
      </c>
      <c r="X721" s="160" t="n">
        <v>951920266</v>
      </c>
      <c r="Y721" s="0" t="s">
        <v>2561</v>
      </c>
      <c r="Z721" s="0" t="n">
        <v>95231016101</v>
      </c>
      <c r="AA721" s="0" t="n"/>
      <c r="AB721" s="0" t="n">
        <v>314</v>
      </c>
      <c r="AC721" s="0" t="n"/>
      <c r="AK721" s="204">
        <f>IF(ISERROR(SEARCH("PMI",F721)),IF(ISERROR(SEARCH("TE",F721)),"Weird","TE"),"PMI")</f>
        <v/>
      </c>
    </row>
    <row customFormat="1" customHeight="1" ht="15.75" r="722" s="5">
      <c r="A722" s="5" t="n">
        <v>4718</v>
      </c>
      <c r="B722" s="181" t="s">
        <v>4300</v>
      </c>
      <c r="C722" s="181" t="n"/>
      <c r="D722" s="181" t="s">
        <v>4996</v>
      </c>
      <c r="F722" s="5" t="s">
        <v>3505</v>
      </c>
      <c r="G722" s="5" t="s">
        <v>3180</v>
      </c>
      <c r="H722" s="5" t="n">
        <v>22318119</v>
      </c>
      <c r="I722" s="0">
        <f>IF(LEFT(RIGHT(H722,4),1)="8",(CONCATENATE("289F0", 168420+BITAND(HEX2DEC(H722), 65535)-32768)),)</f>
        <v/>
      </c>
      <c r="J722" s="148" t="n"/>
      <c r="K722" s="148" t="n"/>
      <c r="L722" s="129" t="n">
        <v>44687</v>
      </c>
      <c r="M722" s="129" t="n"/>
      <c r="N722" s="5" t="s">
        <v>1443</v>
      </c>
      <c r="O722" s="5" t="s">
        <v>3224</v>
      </c>
      <c r="P722" s="5" t="s">
        <v>3224</v>
      </c>
      <c r="Q722" s="5" t="s">
        <v>3224</v>
      </c>
      <c r="S722" s="5" t="s">
        <v>3156</v>
      </c>
      <c r="W722" s="130" t="s">
        <v>4997</v>
      </c>
      <c r="X722" s="162" t="n">
        <v>951920276</v>
      </c>
      <c r="Y722" s="5" t="s">
        <v>2559</v>
      </c>
      <c r="Z722" s="5" t="n">
        <v>95231015901</v>
      </c>
      <c r="AA722" s="5" t="n"/>
      <c r="AB722" s="5" t="n">
        <v>318</v>
      </c>
      <c r="AC722" s="5" t="n"/>
      <c r="AK722" s="204">
        <f>IF(ISERROR(SEARCH("PMI",F722)),IF(ISERROR(SEARCH("TE",F722)),"Weird","TE"),"PMI")</f>
        <v/>
      </c>
    </row>
    <row r="723">
      <c r="A723" s="4" t="n">
        <v>4719</v>
      </c>
      <c r="B723" s="117" t="s">
        <v>2887</v>
      </c>
      <c r="C723" s="117" t="n"/>
      <c r="D723" s="117" t="n"/>
      <c r="F723" s="0" t="s">
        <v>3505</v>
      </c>
      <c r="G723" s="0" t="s">
        <v>3180</v>
      </c>
      <c r="H723" s="0" t="s">
        <v>4998</v>
      </c>
      <c r="I723" s="0">
        <f>IF(LEFT(RIGHT(H723,4),1)="8",(CONCATENATE("289F0", 168420+BITAND(HEX2DEC(H723), 65535)-32768)),)</f>
        <v/>
      </c>
      <c r="J723" s="79" t="n"/>
      <c r="K723" s="79" t="s">
        <v>4973</v>
      </c>
      <c r="L723" s="60" t="n">
        <v>44687</v>
      </c>
      <c r="M723" s="60" t="n"/>
      <c r="N723" s="0" t="s">
        <v>1443</v>
      </c>
      <c r="O723" s="0" t="s">
        <v>3224</v>
      </c>
      <c r="P723" s="0" t="s">
        <v>3224</v>
      </c>
      <c r="Q723" s="0" t="s">
        <v>3224</v>
      </c>
      <c r="R723" s="0" t="s">
        <v>4751</v>
      </c>
      <c r="S723" s="0" t="s">
        <v>3156</v>
      </c>
      <c r="T723" s="0" t="s">
        <v>3414</v>
      </c>
      <c r="U723" s="0" t="s">
        <v>3415</v>
      </c>
      <c r="W723" s="118" t="s">
        <v>4999</v>
      </c>
      <c r="X723" s="160" t="n">
        <v>951920332</v>
      </c>
      <c r="Y723" s="0" t="s">
        <v>1990</v>
      </c>
      <c r="Z723" s="0" t="n">
        <v>95231006001</v>
      </c>
      <c r="AA723" s="0" t="n"/>
      <c r="AB723" s="0" t="n">
        <v>315</v>
      </c>
      <c r="AC723" s="0" t="n"/>
      <c r="AK723" s="204">
        <f>IF(ISERROR(SEARCH("PMI",F723)),IF(ISERROR(SEARCH("TE",F723)),"Weird","TE"),"PMI")</f>
        <v/>
      </c>
    </row>
    <row r="724">
      <c r="A724" s="4" t="n">
        <v>4720</v>
      </c>
      <c r="B724" s="117" t="s">
        <v>2887</v>
      </c>
      <c r="C724" s="117" t="n"/>
      <c r="D724" s="117" t="n"/>
      <c r="F724" s="0" t="s">
        <v>3505</v>
      </c>
      <c r="G724" s="0" t="s">
        <v>3180</v>
      </c>
      <c r="H724" s="0" t="s">
        <v>5000</v>
      </c>
      <c r="I724" s="0">
        <f>IF(LEFT(RIGHT(H724,4),1)="8",(CONCATENATE("289F0", 168420+BITAND(HEX2DEC(H724), 65535)-32768)),)</f>
        <v/>
      </c>
      <c r="J724" s="79" t="n"/>
      <c r="K724" s="79" t="s">
        <v>4973</v>
      </c>
      <c r="L724" s="60" t="n">
        <v>44690</v>
      </c>
      <c r="M724" s="60" t="n"/>
      <c r="N724" s="0" t="s">
        <v>1443</v>
      </c>
      <c r="O724" s="0" t="s">
        <v>3224</v>
      </c>
      <c r="P724" s="0" t="s">
        <v>3224</v>
      </c>
      <c r="Q724" s="0" t="s">
        <v>3224</v>
      </c>
      <c r="R724" s="0" t="s">
        <v>4751</v>
      </c>
      <c r="S724" s="0" t="s">
        <v>3156</v>
      </c>
      <c r="T724" s="0" t="s">
        <v>3414</v>
      </c>
      <c r="U724" s="0" t="s">
        <v>3415</v>
      </c>
      <c r="W724" s="118" t="s">
        <v>5001</v>
      </c>
      <c r="X724" s="160" t="n">
        <v>951920258</v>
      </c>
      <c r="Y724" s="0" t="s">
        <v>1995</v>
      </c>
      <c r="Z724" s="0" t="n">
        <v>95231006601</v>
      </c>
      <c r="AA724" s="0" t="n"/>
      <c r="AB724" s="0" t="n">
        <v>321</v>
      </c>
      <c r="AC724" s="0" t="n"/>
      <c r="AK724" s="204">
        <f>IF(ISERROR(SEARCH("PMI",F724)),IF(ISERROR(SEARCH("TE",F724)),"Weird","TE"),"PMI")</f>
        <v/>
      </c>
    </row>
    <row r="725">
      <c r="A725" s="4" t="n">
        <v>4721</v>
      </c>
      <c r="B725" s="117" t="s">
        <v>2887</v>
      </c>
      <c r="C725" s="117" t="n"/>
      <c r="D725" s="117" t="n"/>
      <c r="F725" s="0" t="s">
        <v>3505</v>
      </c>
      <c r="G725" s="0" t="s">
        <v>3180</v>
      </c>
      <c r="H725" s="79" t="s">
        <v>5002</v>
      </c>
      <c r="I725" s="0">
        <f>IF(LEFT(RIGHT(H725,4),1)="8",(CONCATENATE("289F0", 168420+BITAND(HEX2DEC(H725), 65535)-32768)),)</f>
        <v/>
      </c>
      <c r="J725" s="79" t="n"/>
      <c r="K725" s="79" t="s">
        <v>4973</v>
      </c>
      <c r="L725" s="60" t="n">
        <v>44690</v>
      </c>
      <c r="M725" s="60" t="n"/>
      <c r="N725" s="0" t="s">
        <v>1443</v>
      </c>
      <c r="O725" s="0" t="s">
        <v>3224</v>
      </c>
      <c r="P725" s="0" t="s">
        <v>3224</v>
      </c>
      <c r="Q725" s="0" t="s">
        <v>3224</v>
      </c>
      <c r="R725" s="0" t="s">
        <v>4751</v>
      </c>
      <c r="S725" s="0" t="s">
        <v>3156</v>
      </c>
      <c r="T725" s="0" t="s">
        <v>3414</v>
      </c>
      <c r="U725" s="0" t="s">
        <v>3415</v>
      </c>
      <c r="W725" s="118" t="s">
        <v>5003</v>
      </c>
      <c r="X725" s="160" t="n">
        <v>951920184</v>
      </c>
      <c r="Y725" s="0" t="s">
        <v>1994</v>
      </c>
      <c r="Z725" s="0" t="n">
        <v>95231005901</v>
      </c>
      <c r="AA725" s="0" t="n"/>
      <c r="AB725" s="0" t="n">
        <v>323</v>
      </c>
      <c r="AC725" s="0" t="n"/>
      <c r="AK725" s="204">
        <f>IF(ISERROR(SEARCH("PMI",F725)),IF(ISERROR(SEARCH("TE",F725)),"Weird","TE"),"PMI")</f>
        <v/>
      </c>
    </row>
    <row customFormat="1" r="726" s="5">
      <c r="A726" s="5" t="n">
        <v>4722</v>
      </c>
      <c r="B726" s="117" t="s">
        <v>25</v>
      </c>
      <c r="C726" s="181" t="n"/>
      <c r="D726" s="181" t="s">
        <v>5004</v>
      </c>
      <c r="I726" s="0">
        <f>IF(LEFT(RIGHT(H726,4),1)="8",(CONCATENATE("289F0", 168420+BITAND(HEX2DEC(H726), 65535)-32768)),)</f>
        <v/>
      </c>
      <c r="J726" s="148" t="n"/>
      <c r="K726" s="148" t="n"/>
      <c r="L726" s="129" t="n">
        <v>44690</v>
      </c>
      <c r="M726" s="129" t="n"/>
      <c r="W726" s="130" t="s">
        <v>5005</v>
      </c>
      <c r="X726" s="162" t="n">
        <v>951920305</v>
      </c>
      <c r="Z726" s="5" t="n"/>
      <c r="AA726" s="5" t="n"/>
      <c r="AB726" s="5" t="n">
        <v>322</v>
      </c>
      <c r="AC726" s="5" t="n"/>
      <c r="AK726" s="204">
        <f>IF(ISERROR(SEARCH("PMI",F726)),IF(ISERROR(SEARCH("TE",F726)),"Weird","TE"),"PMI")</f>
        <v/>
      </c>
    </row>
    <row customFormat="1" r="727" s="5">
      <c r="A727" s="5" t="n">
        <v>4723</v>
      </c>
      <c r="B727" s="117" t="s">
        <v>25</v>
      </c>
      <c r="C727" s="181" t="n"/>
      <c r="D727" s="181" t="s">
        <v>5006</v>
      </c>
      <c r="E727" s="5" t="s">
        <v>5007</v>
      </c>
      <c r="I727" s="0">
        <f>IF(LEFT(RIGHT(H727,4),1)="8",(CONCATENATE("289F0", 168420+BITAND(HEX2DEC(H727), 65535)-32768)),)</f>
        <v/>
      </c>
      <c r="J727" s="148" t="n"/>
      <c r="K727" s="148" t="n"/>
      <c r="L727" s="129" t="n">
        <v>44691</v>
      </c>
      <c r="M727" s="129" t="n"/>
      <c r="W727" s="130" t="s">
        <v>5008</v>
      </c>
      <c r="X727" s="162" t="n">
        <v>951920295</v>
      </c>
      <c r="Z727" s="5" t="n"/>
      <c r="AA727" s="5" t="n"/>
      <c r="AB727" s="5" t="n">
        <v>319</v>
      </c>
      <c r="AC727" s="5" t="n"/>
      <c r="AK727" s="204">
        <f>IF(ISERROR(SEARCH("PMI",F727)),IF(ISERROR(SEARCH("TE",F727)),"Weird","TE"),"PMI")</f>
        <v/>
      </c>
    </row>
    <row r="728">
      <c r="A728" s="4" t="n">
        <v>4724</v>
      </c>
      <c r="B728" s="117" t="s">
        <v>2887</v>
      </c>
      <c r="C728" s="117" t="n"/>
      <c r="D728" s="117" t="n"/>
      <c r="F728" s="0" t="s">
        <v>3505</v>
      </c>
      <c r="G728" s="0" t="s">
        <v>3180</v>
      </c>
      <c r="H728" s="79" t="s">
        <v>5009</v>
      </c>
      <c r="I728" s="0">
        <f>IF(LEFT(RIGHT(H728,4),1)="8",(CONCATENATE("289F0", 168420+BITAND(HEX2DEC(H728), 65535)-32768)),)</f>
        <v/>
      </c>
      <c r="J728" s="79" t="n"/>
      <c r="K728" s="79" t="s">
        <v>4973</v>
      </c>
      <c r="L728" s="60" t="n">
        <v>44691</v>
      </c>
      <c r="M728" s="60" t="n"/>
      <c r="N728" s="0" t="s">
        <v>1443</v>
      </c>
      <c r="O728" s="0" t="s">
        <v>3224</v>
      </c>
      <c r="P728" s="0" t="s">
        <v>3224</v>
      </c>
      <c r="Q728" s="0" t="s">
        <v>3224</v>
      </c>
      <c r="R728" s="0" t="s">
        <v>4751</v>
      </c>
      <c r="S728" s="0" t="s">
        <v>3156</v>
      </c>
      <c r="T728" s="0" t="s">
        <v>3414</v>
      </c>
      <c r="U728" s="0" t="s">
        <v>3415</v>
      </c>
      <c r="W728" s="118" t="s">
        <v>5010</v>
      </c>
      <c r="X728" s="160" t="n">
        <v>951920274</v>
      </c>
      <c r="Y728" s="0" t="s">
        <v>1993</v>
      </c>
      <c r="Z728" s="0" t="n">
        <v>95231007101</v>
      </c>
      <c r="AA728" s="0" t="n"/>
      <c r="AB728" s="0" t="n">
        <v>320</v>
      </c>
      <c r="AC728" s="0" t="n"/>
      <c r="AK728" s="204">
        <f>IF(ISERROR(SEARCH("PMI",F728)),IF(ISERROR(SEARCH("TE",F728)),"Weird","TE"),"PMI")</f>
        <v/>
      </c>
    </row>
    <row r="729">
      <c r="A729" s="4" t="n">
        <v>4725</v>
      </c>
      <c r="B729" s="117" t="s">
        <v>2887</v>
      </c>
      <c r="C729" s="117" t="n"/>
      <c r="D729" s="117" t="n"/>
      <c r="F729" s="0" t="s">
        <v>3505</v>
      </c>
      <c r="G729" s="0" t="s">
        <v>3180</v>
      </c>
      <c r="H729" s="79" t="s">
        <v>5011</v>
      </c>
      <c r="I729" s="0">
        <f>IF(LEFT(RIGHT(H729,4),1)="8",(CONCATENATE("289F0", 168420+BITAND(HEX2DEC(H729), 65535)-32768)),)</f>
        <v/>
      </c>
      <c r="J729" s="79" t="n"/>
      <c r="K729" s="79" t="s">
        <v>4973</v>
      </c>
      <c r="L729" s="60" t="n">
        <v>44691</v>
      </c>
      <c r="M729" s="60" t="n"/>
      <c r="N729" s="0" t="s">
        <v>1443</v>
      </c>
      <c r="O729" s="0" t="s">
        <v>3224</v>
      </c>
      <c r="P729" s="0" t="s">
        <v>3224</v>
      </c>
      <c r="Q729" s="0" t="s">
        <v>3224</v>
      </c>
      <c r="R729" s="0" t="s">
        <v>4751</v>
      </c>
      <c r="S729" s="0" t="s">
        <v>3156</v>
      </c>
      <c r="T729" s="0" t="s">
        <v>3414</v>
      </c>
      <c r="U729" s="0" t="s">
        <v>3415</v>
      </c>
      <c r="W729" s="118" t="s">
        <v>5012</v>
      </c>
      <c r="X729" s="160" t="n">
        <v>951920302</v>
      </c>
      <c r="Y729" s="0" t="s">
        <v>1991</v>
      </c>
      <c r="Z729" s="0" t="n">
        <v>95231006701</v>
      </c>
      <c r="AA729" s="0" t="n"/>
      <c r="AB729" s="0" t="n">
        <v>326</v>
      </c>
      <c r="AC729" s="0" t="n"/>
      <c r="AK729" s="204">
        <f>IF(ISERROR(SEARCH("PMI",F729)),IF(ISERROR(SEARCH("TE",F729)),"Weird","TE"),"PMI")</f>
        <v/>
      </c>
    </row>
    <row r="730">
      <c r="A730" s="4" t="n">
        <v>4726</v>
      </c>
      <c r="B730" s="117" t="s">
        <v>2887</v>
      </c>
      <c r="C730" s="117" t="n"/>
      <c r="D730" s="117" t="n"/>
      <c r="F730" s="0" t="s">
        <v>3505</v>
      </c>
      <c r="G730" s="0" t="s">
        <v>3180</v>
      </c>
      <c r="H730" s="79" t="s">
        <v>5013</v>
      </c>
      <c r="I730" s="0">
        <f>IF(LEFT(RIGHT(H730,4),1)="8",(CONCATENATE("289F0", 168420+BITAND(HEX2DEC(H730), 65535)-32768)),)</f>
        <v/>
      </c>
      <c r="J730" s="79" t="n"/>
      <c r="K730" s="79" t="s">
        <v>4973</v>
      </c>
      <c r="L730" s="60" t="n">
        <v>44692</v>
      </c>
      <c r="M730" s="60" t="n"/>
      <c r="N730" s="0" t="s">
        <v>1443</v>
      </c>
      <c r="O730" s="0" t="s">
        <v>3224</v>
      </c>
      <c r="P730" s="0" t="s">
        <v>3224</v>
      </c>
      <c r="Q730" s="0" t="s">
        <v>3224</v>
      </c>
      <c r="R730" s="0" t="s">
        <v>4751</v>
      </c>
      <c r="S730" s="0" t="s">
        <v>3156</v>
      </c>
      <c r="T730" s="0" t="s">
        <v>3414</v>
      </c>
      <c r="U730" s="0" t="s">
        <v>3415</v>
      </c>
      <c r="W730" s="118" t="s">
        <v>5014</v>
      </c>
      <c r="X730" s="160" t="n">
        <v>951920314</v>
      </c>
      <c r="Y730" s="0" t="s">
        <v>2276</v>
      </c>
      <c r="Z730" s="0" t="n">
        <v>95231006901</v>
      </c>
      <c r="AA730" s="0" t="n"/>
      <c r="AB730" s="0" t="n">
        <v>325</v>
      </c>
      <c r="AC730" s="0" t="n"/>
      <c r="AK730" s="204">
        <f>IF(ISERROR(SEARCH("PMI",F730)),IF(ISERROR(SEARCH("TE",F730)),"Weird","TE"),"PMI")</f>
        <v/>
      </c>
    </row>
    <row r="731">
      <c r="A731" s="4" t="n">
        <v>4727</v>
      </c>
      <c r="B731" s="117" t="s">
        <v>2887</v>
      </c>
      <c r="C731" s="117" t="n"/>
      <c r="D731" s="117" t="s">
        <v>5015</v>
      </c>
      <c r="F731" s="118" t="s">
        <v>4330</v>
      </c>
      <c r="H731" s="0" t="s">
        <v>5016</v>
      </c>
      <c r="I731" s="0">
        <f>IF(LEFT(RIGHT(H731,4),1)="8",(CONCATENATE("289F0", 168420+BITAND(HEX2DEC(H731), 65535)-32768)),)</f>
        <v/>
      </c>
      <c r="J731" s="79" t="n"/>
      <c r="K731" s="79" t="s">
        <v>5017</v>
      </c>
      <c r="L731" s="60" t="n">
        <v>44692</v>
      </c>
      <c r="M731" s="60" t="n"/>
      <c r="N731" s="0" t="s">
        <v>1443</v>
      </c>
      <c r="O731" s="0" t="s">
        <v>3224</v>
      </c>
      <c r="P731" s="0" t="s">
        <v>3224</v>
      </c>
      <c r="S731" s="0" t="s">
        <v>3156</v>
      </c>
      <c r="T731" s="0" t="s">
        <v>3470</v>
      </c>
      <c r="U731" s="0" t="s">
        <v>4663</v>
      </c>
      <c r="W731" s="118" t="s">
        <v>5018</v>
      </c>
      <c r="X731" s="160" t="n">
        <v>951920315</v>
      </c>
      <c r="Y731" s="0" t="s">
        <v>2288</v>
      </c>
      <c r="Z731" s="0" t="n">
        <v>95231006401</v>
      </c>
      <c r="AA731" s="0" t="n"/>
      <c r="AB731" s="0" t="n">
        <v>327</v>
      </c>
      <c r="AC731" s="0" t="n"/>
      <c r="AK731" s="204">
        <f>IF(ISERROR(SEARCH("PMI",F731)),IF(ISERROR(SEARCH("TE",F731)),"Weird","TE"),"PMI")</f>
        <v/>
      </c>
    </row>
    <row r="732">
      <c r="A732" s="0" t="n">
        <v>4728</v>
      </c>
      <c r="B732" s="117" t="s">
        <v>2887</v>
      </c>
      <c r="C732" s="117" t="n"/>
      <c r="D732" s="117" t="s">
        <v>5019</v>
      </c>
      <c r="E732" s="0" t="s">
        <v>5020</v>
      </c>
      <c r="F732" s="0" t="s">
        <v>3505</v>
      </c>
      <c r="H732" s="79" t="s">
        <v>4562</v>
      </c>
      <c r="I732" s="0">
        <f>IF(LEFT(RIGHT(H732,4),1)="8",(CONCATENATE("289F0", 168420+BITAND(HEX2DEC(H732), 65535)-32768)),)</f>
        <v/>
      </c>
      <c r="J732" s="79" t="n"/>
      <c r="K732" s="79" t="s">
        <v>4964</v>
      </c>
      <c r="L732" s="60" t="n">
        <v>44692</v>
      </c>
      <c r="M732" s="60" t="n"/>
      <c r="N732" s="0" t="s">
        <v>1443</v>
      </c>
      <c r="O732" s="0" t="s">
        <v>3224</v>
      </c>
      <c r="P732" s="0" t="s">
        <v>3224</v>
      </c>
      <c r="S732" s="0" t="s">
        <v>3156</v>
      </c>
      <c r="W732" s="118" t="s">
        <v>5021</v>
      </c>
      <c r="X732" s="160" t="n">
        <v>951920330</v>
      </c>
      <c r="Y732" s="0" t="s">
        <v>2158</v>
      </c>
      <c r="Z732" s="0" t="n">
        <v>95231006801</v>
      </c>
      <c r="AA732" s="0" t="n"/>
      <c r="AB732" s="0" t="n">
        <v>324</v>
      </c>
      <c r="AC732" s="0" t="n"/>
      <c r="AK732" s="204">
        <f>IF(ISERROR(SEARCH("PMI",F732)),IF(ISERROR(SEARCH("TE",F732)),"Weird","TE"),"PMI")</f>
        <v/>
      </c>
    </row>
    <row r="733">
      <c r="A733" s="4" t="n">
        <v>4729</v>
      </c>
      <c r="B733" s="117" t="s">
        <v>2887</v>
      </c>
      <c r="C733" s="117" t="n"/>
      <c r="D733" s="117" t="n"/>
      <c r="F733" s="0" t="s">
        <v>3505</v>
      </c>
      <c r="G733" s="0" t="s">
        <v>3180</v>
      </c>
      <c r="H733" s="79" t="s">
        <v>5022</v>
      </c>
      <c r="I733" s="0">
        <f>IF(LEFT(RIGHT(H733,4),1)="8",(CONCATENATE("289F0", 168420+BITAND(HEX2DEC(H733), 65535)-32768)),)</f>
        <v/>
      </c>
      <c r="J733" s="79" t="n"/>
      <c r="K733" s="79" t="s">
        <v>4973</v>
      </c>
      <c r="L733" s="60" t="n">
        <v>44692</v>
      </c>
      <c r="M733" s="60" t="n"/>
      <c r="N733" s="0" t="s">
        <v>1443</v>
      </c>
      <c r="O733" s="0" t="s">
        <v>3224</v>
      </c>
      <c r="P733" s="0" t="s">
        <v>3224</v>
      </c>
      <c r="Q733" s="0" t="s">
        <v>3224</v>
      </c>
      <c r="R733" s="0" t="s">
        <v>4751</v>
      </c>
      <c r="S733" s="0" t="s">
        <v>3156</v>
      </c>
      <c r="T733" s="0" t="s">
        <v>3414</v>
      </c>
      <c r="U733" s="0" t="s">
        <v>3415</v>
      </c>
      <c r="W733" s="118" t="s">
        <v>5023</v>
      </c>
      <c r="X733" s="160" t="n">
        <v>951920300</v>
      </c>
      <c r="Y733" s="0" t="s">
        <v>2278</v>
      </c>
      <c r="Z733" s="0" t="n">
        <v>95231005801</v>
      </c>
      <c r="AA733" s="0" t="n"/>
      <c r="AB733" s="0" t="n">
        <v>328</v>
      </c>
      <c r="AC733" s="0" t="n"/>
      <c r="AK733" s="204">
        <f>IF(ISERROR(SEARCH("PMI",F733)),IF(ISERROR(SEARCH("TE",F733)),"Weird","TE"),"PMI")</f>
        <v/>
      </c>
    </row>
    <row r="734">
      <c r="A734" s="4" t="n">
        <v>4730</v>
      </c>
      <c r="B734" s="117" t="s">
        <v>2887</v>
      </c>
      <c r="C734" s="117" t="n"/>
      <c r="D734" s="117" t="n"/>
      <c r="F734" s="0" t="s">
        <v>3505</v>
      </c>
      <c r="G734" s="0" t="s">
        <v>3180</v>
      </c>
      <c r="H734" s="79" t="s">
        <v>5024</v>
      </c>
      <c r="I734" s="0">
        <f>IF(LEFT(RIGHT(H734,4),1)="8",(CONCATENATE("289F0", 168420+BITAND(HEX2DEC(H734), 65535)-32768)),)</f>
        <v/>
      </c>
      <c r="J734" s="245" t="n"/>
      <c r="K734" s="245" t="s">
        <v>5025</v>
      </c>
      <c r="L734" s="60" t="n">
        <v>44693</v>
      </c>
      <c r="M734" s="60" t="n"/>
      <c r="N734" s="0" t="s">
        <v>1443</v>
      </c>
      <c r="O734" s="0" t="s">
        <v>3224</v>
      </c>
      <c r="P734" s="0" t="s">
        <v>3224</v>
      </c>
      <c r="Q734" s="0" t="s">
        <v>3224</v>
      </c>
      <c r="R734" s="0" t="s">
        <v>4751</v>
      </c>
      <c r="S734" s="0" t="s">
        <v>3156</v>
      </c>
      <c r="T734" s="0" t="s">
        <v>3470</v>
      </c>
      <c r="U734" s="0" t="s">
        <v>4663</v>
      </c>
      <c r="W734" s="118" t="s">
        <v>5026</v>
      </c>
      <c r="X734" s="160" t="n">
        <v>951920356</v>
      </c>
      <c r="Y734" s="0" t="s">
        <v>2245</v>
      </c>
      <c r="Z734" s="0" t="n">
        <v>95231005201</v>
      </c>
      <c r="AA734" s="0" t="n"/>
      <c r="AB734" s="0" t="n">
        <v>333</v>
      </c>
      <c r="AC734" s="0" t="n"/>
      <c r="AK734" s="204">
        <f>IF(ISERROR(SEARCH("PMI",F734)),IF(ISERROR(SEARCH("TE",F734)),"Weird","TE"),"PMI")</f>
        <v/>
      </c>
    </row>
    <row r="735">
      <c r="A735" s="4" t="n">
        <v>4731</v>
      </c>
      <c r="B735" s="117" t="s">
        <v>2887</v>
      </c>
      <c r="C735" s="117" t="n"/>
      <c r="D735" s="117" t="n"/>
      <c r="F735" s="0" t="s">
        <v>3505</v>
      </c>
      <c r="G735" s="0" t="s">
        <v>3180</v>
      </c>
      <c r="H735" s="79" t="s">
        <v>5027</v>
      </c>
      <c r="I735" s="0">
        <f>IF(LEFT(RIGHT(H735,4),1)="8",(CONCATENATE("289F0", 168420+BITAND(HEX2DEC(H735), 65535)-32768)),)</f>
        <v/>
      </c>
      <c r="J735" s="245" t="n"/>
      <c r="K735" s="245" t="s">
        <v>5025</v>
      </c>
      <c r="L735" s="60" t="n">
        <v>44693</v>
      </c>
      <c r="M735" s="60" t="n"/>
      <c r="N735" s="0" t="s">
        <v>1443</v>
      </c>
      <c r="O735" s="0" t="s">
        <v>3224</v>
      </c>
      <c r="P735" s="0" t="s">
        <v>3224</v>
      </c>
      <c r="Q735" s="0" t="s">
        <v>3224</v>
      </c>
      <c r="R735" s="0" t="s">
        <v>4751</v>
      </c>
      <c r="S735" s="0" t="s">
        <v>3156</v>
      </c>
      <c r="T735" s="0" t="s">
        <v>3470</v>
      </c>
      <c r="U735" s="0" t="s">
        <v>4663</v>
      </c>
      <c r="W735" s="118" t="s">
        <v>5028</v>
      </c>
      <c r="X735" s="160" t="n">
        <v>951920304</v>
      </c>
      <c r="Y735" s="0" t="s">
        <v>2240</v>
      </c>
      <c r="Z735" s="0" t="n">
        <v>95231006201</v>
      </c>
      <c r="AA735" s="0" t="n"/>
      <c r="AB735" s="0" t="n">
        <v>332</v>
      </c>
      <c r="AC735" s="0" t="n"/>
      <c r="AK735" s="204">
        <f>IF(ISERROR(SEARCH("PMI",F735)),IF(ISERROR(SEARCH("TE",F735)),"Weird","TE"),"PMI")</f>
        <v/>
      </c>
    </row>
    <row r="736">
      <c r="A736" s="4" t="n">
        <v>4732</v>
      </c>
      <c r="B736" s="117" t="s">
        <v>2887</v>
      </c>
      <c r="C736" s="117" t="n"/>
      <c r="D736" s="117" t="n"/>
      <c r="F736" s="0" t="s">
        <v>3505</v>
      </c>
      <c r="G736" s="0" t="s">
        <v>3180</v>
      </c>
      <c r="H736" s="79" t="s">
        <v>5029</v>
      </c>
      <c r="I736" s="0">
        <f>IF(LEFT(RIGHT(H736,4),1)="8",(CONCATENATE("289F0", 168420+BITAND(HEX2DEC(H736), 65535)-32768)),)</f>
        <v/>
      </c>
      <c r="J736" s="245" t="n"/>
      <c r="K736" s="245" t="s">
        <v>5025</v>
      </c>
      <c r="L736" s="60" t="n">
        <v>44693</v>
      </c>
      <c r="M736" s="60" t="n"/>
      <c r="N736" s="0" t="s">
        <v>1443</v>
      </c>
      <c r="O736" s="0" t="s">
        <v>3224</v>
      </c>
      <c r="P736" s="0" t="s">
        <v>3224</v>
      </c>
      <c r="Q736" s="0" t="s">
        <v>3224</v>
      </c>
      <c r="R736" s="0" t="s">
        <v>4751</v>
      </c>
      <c r="S736" s="0" t="s">
        <v>3156</v>
      </c>
      <c r="T736" s="0" t="s">
        <v>3470</v>
      </c>
      <c r="U736" s="0" t="s">
        <v>4663</v>
      </c>
      <c r="W736" s="118" t="s">
        <v>5030</v>
      </c>
      <c r="X736" s="160" t="n">
        <v>951920293</v>
      </c>
      <c r="Y736" s="0" t="s">
        <v>2243</v>
      </c>
      <c r="Z736" s="0" t="n">
        <v>95231006501</v>
      </c>
      <c r="AA736" s="0" t="n"/>
      <c r="AB736" s="0" t="n">
        <v>330</v>
      </c>
      <c r="AC736" s="0" t="n"/>
      <c r="AK736" s="204">
        <f>IF(ISERROR(SEARCH("PMI",F736)),IF(ISERROR(SEARCH("TE",F736)),"Weird","TE"),"PMI")</f>
        <v/>
      </c>
    </row>
    <row r="737">
      <c r="A737" s="4" t="n">
        <v>4732</v>
      </c>
      <c r="B737" s="117" t="s">
        <v>2887</v>
      </c>
      <c r="C737" s="117" t="n"/>
      <c r="D737" s="117" t="n"/>
      <c r="F737" s="0" t="s">
        <v>3505</v>
      </c>
      <c r="G737" s="0" t="s">
        <v>3180</v>
      </c>
      <c r="H737" s="79" t="s">
        <v>5031</v>
      </c>
      <c r="I737" s="0">
        <f>IF(LEFT(RIGHT(H737,4),1)="8",(CONCATENATE("289F0", 168420+BITAND(HEX2DEC(H737), 65535)-32768)),)</f>
        <v/>
      </c>
      <c r="J737" s="79" t="n"/>
      <c r="K737" s="79" t="s">
        <v>5032</v>
      </c>
      <c r="L737" s="60" t="n">
        <v>44693</v>
      </c>
      <c r="M737" s="60" t="n"/>
      <c r="N737" s="0" t="s">
        <v>1443</v>
      </c>
      <c r="O737" s="0" t="s">
        <v>3224</v>
      </c>
      <c r="P737" s="0" t="s">
        <v>3224</v>
      </c>
      <c r="Q737" s="0" t="s">
        <v>3224</v>
      </c>
      <c r="R737" s="0" t="s">
        <v>4751</v>
      </c>
      <c r="S737" s="0" t="s">
        <v>3156</v>
      </c>
      <c r="T737" s="0" t="s">
        <v>3470</v>
      </c>
      <c r="U737" s="0" t="s">
        <v>4663</v>
      </c>
      <c r="W737" s="118" t="s">
        <v>5033</v>
      </c>
      <c r="X737" s="160" t="n">
        <v>951920161</v>
      </c>
      <c r="Y737" s="0" t="s">
        <v>2280</v>
      </c>
      <c r="Z737" s="0" t="n">
        <v>95231006301</v>
      </c>
      <c r="AA737" s="0" t="n"/>
      <c r="AB737" s="0" t="n">
        <v>329</v>
      </c>
      <c r="AC737" s="0" t="n"/>
      <c r="AK737" s="204">
        <f>IF(ISERROR(SEARCH("PMI",F737)),IF(ISERROR(SEARCH("TE",F737)),"Weird","TE"),"PMI")</f>
        <v/>
      </c>
    </row>
    <row r="738">
      <c r="A738" s="4" t="n">
        <v>4732</v>
      </c>
      <c r="B738" s="117" t="s">
        <v>2887</v>
      </c>
      <c r="C738" s="117" t="n"/>
      <c r="D738" s="117" t="n"/>
      <c r="F738" s="0" t="s">
        <v>3505</v>
      </c>
      <c r="G738" s="0" t="s">
        <v>3180</v>
      </c>
      <c r="H738" s="79" t="s">
        <v>5034</v>
      </c>
      <c r="I738" s="0">
        <f>IF(LEFT(RIGHT(H738,4),1)="8",(CONCATENATE("289F0", 168420+BITAND(HEX2DEC(H738), 65535)-32768)),)</f>
        <v/>
      </c>
      <c r="J738" s="79" t="n"/>
      <c r="K738" s="79" t="s">
        <v>5032</v>
      </c>
      <c r="L738" s="60" t="n">
        <v>44694</v>
      </c>
      <c r="M738" s="60" t="n"/>
      <c r="N738" s="0" t="s">
        <v>1443</v>
      </c>
      <c r="O738" s="0" t="s">
        <v>3224</v>
      </c>
      <c r="P738" s="0" t="s">
        <v>3224</v>
      </c>
      <c r="Q738" s="0" t="s">
        <v>3224</v>
      </c>
      <c r="R738" s="0" t="s">
        <v>4751</v>
      </c>
      <c r="S738" s="0" t="s">
        <v>3156</v>
      </c>
      <c r="T738" s="0" t="s">
        <v>3470</v>
      </c>
      <c r="U738" s="0" t="s">
        <v>4663</v>
      </c>
      <c r="W738" s="118" t="s">
        <v>5035</v>
      </c>
      <c r="X738" s="160" t="n">
        <v>951920313</v>
      </c>
      <c r="Y738" s="0" t="s">
        <v>2147</v>
      </c>
      <c r="Z738" s="0" t="n">
        <v>95231007201</v>
      </c>
      <c r="AA738" s="0" t="n"/>
      <c r="AB738" s="0" t="n">
        <v>331</v>
      </c>
      <c r="AC738" s="0" t="n"/>
      <c r="AK738" s="204">
        <f>IF(ISERROR(SEARCH("PMI",F738)),IF(ISERROR(SEARCH("TE",F738)),"Weird","TE"),"PMI")</f>
        <v/>
      </c>
    </row>
    <row r="739">
      <c r="A739" s="4" t="n">
        <v>4735</v>
      </c>
      <c r="B739" s="117" t="s">
        <v>2887</v>
      </c>
      <c r="C739" s="117" t="n"/>
      <c r="D739" s="117" t="n"/>
      <c r="F739" s="0" t="s">
        <v>3505</v>
      </c>
      <c r="G739" s="0" t="s">
        <v>3180</v>
      </c>
      <c r="H739" s="79" t="s">
        <v>5036</v>
      </c>
      <c r="I739" s="0">
        <f>IF(LEFT(RIGHT(H739,4),1)="8",(CONCATENATE("289F0", 168420+BITAND(HEX2DEC(H739), 65535)-32768)),)</f>
        <v/>
      </c>
      <c r="J739" s="79" t="n"/>
      <c r="K739" s="79" t="s">
        <v>4973</v>
      </c>
      <c r="L739" s="60" t="n">
        <v>44694</v>
      </c>
      <c r="M739" s="60" t="n"/>
      <c r="N739" s="0" t="s">
        <v>1443</v>
      </c>
      <c r="O739" s="0" t="s">
        <v>3224</v>
      </c>
      <c r="P739" s="0" t="s">
        <v>3224</v>
      </c>
      <c r="Q739" s="0" t="s">
        <v>3224</v>
      </c>
      <c r="R739" s="0" t="s">
        <v>4751</v>
      </c>
      <c r="S739" s="0" t="s">
        <v>3156</v>
      </c>
      <c r="T739" s="0" t="s">
        <v>3414</v>
      </c>
      <c r="U739" s="0" t="s">
        <v>3415</v>
      </c>
      <c r="W739" s="118" t="s">
        <v>5037</v>
      </c>
      <c r="X739" s="160" t="n">
        <v>951920168</v>
      </c>
      <c r="Y739" s="0" t="s">
        <v>2130</v>
      </c>
      <c r="Z739" s="0" t="n">
        <v>95231010001</v>
      </c>
      <c r="AA739" s="0" t="n"/>
      <c r="AB739" s="0" t="n">
        <v>335</v>
      </c>
      <c r="AC739" s="0" t="n"/>
      <c r="AK739" s="204">
        <f>IF(ISERROR(SEARCH("PMI",F739)),IF(ISERROR(SEARCH("TE",F739)),"Weird","TE"),"PMI")</f>
        <v/>
      </c>
    </row>
    <row r="740">
      <c r="A740" s="0" t="n">
        <v>4736</v>
      </c>
      <c r="B740" s="117" t="s">
        <v>2887</v>
      </c>
      <c r="C740" s="117" t="n"/>
      <c r="D740" s="0" t="s">
        <v>4868</v>
      </c>
      <c r="F740" s="0" t="s">
        <v>3505</v>
      </c>
      <c r="H740" s="79" t="s">
        <v>5038</v>
      </c>
      <c r="I740" s="0">
        <f>IF(LEFT(RIGHT(H740,4),1)="8",(CONCATENATE("289F0", 168420+BITAND(HEX2DEC(H740), 65535)-32768)),)</f>
        <v/>
      </c>
      <c r="J740" s="79" t="n"/>
      <c r="K740" s="79" t="s">
        <v>4964</v>
      </c>
      <c r="L740" s="60" t="n">
        <v>44694</v>
      </c>
      <c r="M740" s="60" t="n"/>
      <c r="N740" s="0" t="s">
        <v>1443</v>
      </c>
      <c r="O740" s="0" t="s">
        <v>3224</v>
      </c>
      <c r="P740" s="0" t="s">
        <v>3224</v>
      </c>
      <c r="S740" s="0" t="s">
        <v>3156</v>
      </c>
      <c r="W740" s="118" t="s">
        <v>5039</v>
      </c>
      <c r="X740" s="160" t="n">
        <v>951920254</v>
      </c>
      <c r="Y740" s="0" t="s">
        <v>2189</v>
      </c>
      <c r="Z740" s="0" t="n">
        <v>95231009301</v>
      </c>
      <c r="AA740" s="0" t="n"/>
      <c r="AB740" s="0" t="n">
        <v>337</v>
      </c>
      <c r="AC740" s="0" t="n"/>
      <c r="AK740" s="204">
        <f>IF(ISERROR(SEARCH("PMI",F740)),IF(ISERROR(SEARCH("TE",F740)),"Weird","TE"),"PMI")</f>
        <v/>
      </c>
    </row>
    <row r="741">
      <c r="A741" s="4" t="n">
        <v>4737</v>
      </c>
      <c r="B741" s="117" t="s">
        <v>2887</v>
      </c>
      <c r="C741" s="117" t="n"/>
      <c r="D741" s="117" t="n"/>
      <c r="F741" s="0" t="s">
        <v>3505</v>
      </c>
      <c r="G741" s="0" t="s">
        <v>3180</v>
      </c>
      <c r="H741" s="79" t="s">
        <v>5040</v>
      </c>
      <c r="I741" s="0">
        <f>IF(LEFT(RIGHT(H741,4),1)="8",(CONCATENATE("289F0", 168420+BITAND(HEX2DEC(H741), 65535)-32768)),)</f>
        <v/>
      </c>
      <c r="J741" s="245" t="n"/>
      <c r="K741" s="245" t="s">
        <v>5025</v>
      </c>
      <c r="L741" s="60" t="n">
        <v>44694</v>
      </c>
      <c r="M741" s="60" t="n"/>
      <c r="N741" s="0" t="s">
        <v>1443</v>
      </c>
      <c r="O741" s="0" t="s">
        <v>3224</v>
      </c>
      <c r="P741" s="0" t="s">
        <v>3224</v>
      </c>
      <c r="Q741" s="0" t="s">
        <v>3224</v>
      </c>
      <c r="R741" s="0" t="s">
        <v>4751</v>
      </c>
      <c r="S741" s="0" t="s">
        <v>3156</v>
      </c>
      <c r="T741" s="0" t="s">
        <v>3470</v>
      </c>
      <c r="U741" s="0" t="s">
        <v>4663</v>
      </c>
      <c r="W741" s="118" t="s">
        <v>5041</v>
      </c>
      <c r="X741" s="160" t="n">
        <v>951920245</v>
      </c>
      <c r="Y741" s="0" t="s">
        <v>2242</v>
      </c>
      <c r="Z741" s="0" t="n">
        <v>95231007301</v>
      </c>
      <c r="AA741" s="0" t="n"/>
      <c r="AB741" s="0" t="n">
        <v>334</v>
      </c>
      <c r="AC741" s="0" t="n"/>
      <c r="AK741" s="204">
        <f>IF(ISERROR(SEARCH("PMI",F741)),IF(ISERROR(SEARCH("TE",F741)),"Weird","TE"),"PMI")</f>
        <v/>
      </c>
    </row>
    <row r="742">
      <c r="A742" s="4" t="n">
        <v>4738</v>
      </c>
      <c r="B742" s="117" t="s">
        <v>2887</v>
      </c>
      <c r="C742" s="117" t="n"/>
      <c r="D742" s="117" t="n"/>
      <c r="F742" s="0" t="s">
        <v>3505</v>
      </c>
      <c r="G742" s="0" t="s">
        <v>3180</v>
      </c>
      <c r="H742" s="79" t="s">
        <v>5042</v>
      </c>
      <c r="I742" s="0">
        <f>IF(LEFT(RIGHT(H742,4),1)="8",(CONCATENATE("289F0", 168420+BITAND(HEX2DEC(H742), 65535)-32768)),)</f>
        <v/>
      </c>
      <c r="J742" s="245" t="n"/>
      <c r="K742" s="245" t="s">
        <v>5025</v>
      </c>
      <c r="L742" s="60" t="n">
        <v>44694</v>
      </c>
      <c r="M742" s="60" t="n"/>
      <c r="N742" s="0" t="s">
        <v>1443</v>
      </c>
      <c r="O742" s="0" t="s">
        <v>3224</v>
      </c>
      <c r="P742" s="0" t="s">
        <v>3224</v>
      </c>
      <c r="Q742" s="0" t="s">
        <v>3224</v>
      </c>
      <c r="R742" s="0" t="s">
        <v>4751</v>
      </c>
      <c r="S742" s="0" t="s">
        <v>3156</v>
      </c>
      <c r="T742" s="0" t="s">
        <v>3470</v>
      </c>
      <c r="U742" s="0" t="s">
        <v>4663</v>
      </c>
      <c r="W742" s="118" t="s">
        <v>5043</v>
      </c>
      <c r="X742" s="160" t="n">
        <v>951920244</v>
      </c>
      <c r="Y742" s="0" t="s">
        <v>2140</v>
      </c>
      <c r="Z742" s="0" t="n">
        <v>95231008901</v>
      </c>
      <c r="AA742" s="0" t="n"/>
      <c r="AB742" s="0" t="n">
        <v>336</v>
      </c>
      <c r="AC742" s="0" t="n"/>
      <c r="AK742" s="204">
        <f>IF(ISERROR(SEARCH("PMI",F742)),IF(ISERROR(SEARCH("TE",F742)),"Weird","TE"),"PMI")</f>
        <v/>
      </c>
    </row>
    <row r="743">
      <c r="A743" s="4" t="n">
        <v>4739</v>
      </c>
      <c r="B743" s="117" t="s">
        <v>2887</v>
      </c>
      <c r="C743" s="117" t="n"/>
      <c r="D743" s="117" t="n"/>
      <c r="F743" s="0" t="s">
        <v>3505</v>
      </c>
      <c r="G743" s="0" t="s">
        <v>3180</v>
      </c>
      <c r="H743" s="79" t="s">
        <v>5044</v>
      </c>
      <c r="I743" s="0">
        <f>IF(LEFT(RIGHT(H743,4),1)="8",(CONCATENATE("289F0", 168420+BITAND(HEX2DEC(H743), 65535)-32768)),)</f>
        <v/>
      </c>
      <c r="J743" s="245" t="n"/>
      <c r="K743" s="245" t="s">
        <v>5025</v>
      </c>
      <c r="L743" s="60" t="n">
        <v>44697</v>
      </c>
      <c r="M743" s="60" t="n"/>
      <c r="N743" s="0" t="s">
        <v>1443</v>
      </c>
      <c r="O743" s="0" t="s">
        <v>3224</v>
      </c>
      <c r="P743" s="0" t="s">
        <v>3224</v>
      </c>
      <c r="Q743" s="0" t="s">
        <v>3224</v>
      </c>
      <c r="R743" s="0" t="s">
        <v>4751</v>
      </c>
      <c r="S743" s="0" t="s">
        <v>3156</v>
      </c>
      <c r="T743" s="0" t="s">
        <v>3470</v>
      </c>
      <c r="U743" s="0" t="s">
        <v>4663</v>
      </c>
      <c r="W743" s="118" t="s">
        <v>5045</v>
      </c>
      <c r="X743" s="160" t="n">
        <v>951920352</v>
      </c>
      <c r="Y743" s="0" t="s">
        <v>2283</v>
      </c>
      <c r="Z743" s="0" t="n">
        <v>95231005401</v>
      </c>
      <c r="AA743" s="0" t="n"/>
      <c r="AB743" s="0" t="n">
        <v>345</v>
      </c>
      <c r="AC743" s="0" t="n"/>
      <c r="AK743" s="204">
        <f>IF(ISERROR(SEARCH("PMI",F743)),IF(ISERROR(SEARCH("TE",F743)),"Weird","TE"),"PMI")</f>
        <v/>
      </c>
    </row>
    <row r="744">
      <c r="A744" s="4" t="n">
        <v>4740</v>
      </c>
      <c r="B744" s="117" t="s">
        <v>2887</v>
      </c>
      <c r="C744" s="117" t="n"/>
      <c r="D744" s="117" t="n"/>
      <c r="F744" s="118" t="s">
        <v>4330</v>
      </c>
      <c r="H744" s="0" t="s">
        <v>5046</v>
      </c>
      <c r="I744" s="0">
        <f>IF(LEFT(RIGHT(H744,4),1)="8",(CONCATENATE("289F0", 168420+BITAND(HEX2DEC(H744), 65535)-32768)),)</f>
        <v/>
      </c>
      <c r="J744" s="79" t="n"/>
      <c r="K744" s="79" t="s">
        <v>5017</v>
      </c>
      <c r="L744" s="60" t="n">
        <v>44697</v>
      </c>
      <c r="M744" s="60" t="n"/>
      <c r="N744" s="0" t="s">
        <v>1443</v>
      </c>
      <c r="O744" s="0" t="s">
        <v>3224</v>
      </c>
      <c r="P744" s="0" t="s">
        <v>3224</v>
      </c>
      <c r="Q744" s="0" t="s">
        <v>3224</v>
      </c>
      <c r="S744" s="0" t="s">
        <v>3156</v>
      </c>
      <c r="T744" s="0" t="s">
        <v>3470</v>
      </c>
      <c r="U744" s="0" t="s">
        <v>4663</v>
      </c>
      <c r="W744" s="118" t="s">
        <v>5047</v>
      </c>
      <c r="X744" s="160" t="n">
        <v>951920298</v>
      </c>
      <c r="Y744" s="0" t="s">
        <v>2290</v>
      </c>
      <c r="Z744" s="0" t="n">
        <v>95231006101</v>
      </c>
      <c r="AA744" s="0" t="n"/>
      <c r="AB744" s="0" t="n">
        <v>341</v>
      </c>
      <c r="AC744" s="0" t="n"/>
      <c r="AK744" s="204">
        <f>IF(ISERROR(SEARCH("PMI",F744)),IF(ISERROR(SEARCH("TE",F744)),"Weird","TE"),"PMI")</f>
        <v/>
      </c>
    </row>
    <row r="745">
      <c r="A745" s="4" t="n">
        <v>4741</v>
      </c>
      <c r="B745" s="117" t="s">
        <v>2887</v>
      </c>
      <c r="C745" s="117" t="n"/>
      <c r="D745" s="117" t="n"/>
      <c r="F745" s="118" t="s">
        <v>4330</v>
      </c>
      <c r="H745" s="0" t="s">
        <v>5048</v>
      </c>
      <c r="I745" s="0">
        <f>IF(LEFT(RIGHT(H745,4),1)="8",(CONCATENATE("289F0", 168420+BITAND(HEX2DEC(H745), 65535)-32768)),)</f>
        <v/>
      </c>
      <c r="J745" s="79" t="n"/>
      <c r="K745" s="79" t="s">
        <v>5017</v>
      </c>
      <c r="L745" s="60" t="n">
        <v>44697</v>
      </c>
      <c r="M745" s="60" t="n"/>
      <c r="N745" s="0" t="s">
        <v>1443</v>
      </c>
      <c r="O745" s="0" t="s">
        <v>3224</v>
      </c>
      <c r="P745" s="0" t="s">
        <v>3224</v>
      </c>
      <c r="Q745" s="0" t="s">
        <v>3224</v>
      </c>
      <c r="S745" s="0" t="s">
        <v>3156</v>
      </c>
      <c r="T745" s="0" t="s">
        <v>3470</v>
      </c>
      <c r="U745" s="0" t="s">
        <v>4663</v>
      </c>
      <c r="W745" s="118" t="s">
        <v>5049</v>
      </c>
      <c r="X745" s="160" t="n">
        <v>951920318</v>
      </c>
      <c r="Y745" s="0" t="s">
        <v>2287</v>
      </c>
      <c r="Z745" s="0" t="n">
        <v>95231009401</v>
      </c>
      <c r="AA745" s="0" t="n"/>
      <c r="AB745" s="0" t="n">
        <v>344</v>
      </c>
      <c r="AC745" s="0" t="n"/>
      <c r="AK745" s="204">
        <f>IF(ISERROR(SEARCH("PMI",F745)),IF(ISERROR(SEARCH("TE",F745)),"Weird","TE"),"PMI")</f>
        <v/>
      </c>
    </row>
    <row customFormat="1" r="746" s="5">
      <c r="A746" s="5" t="n">
        <v>4742</v>
      </c>
      <c r="B746" s="117" t="s">
        <v>25</v>
      </c>
      <c r="C746" s="181" t="n"/>
      <c r="D746" s="181" t="s">
        <v>4767</v>
      </c>
      <c r="I746" s="0">
        <f>IF(LEFT(RIGHT(H746,4),1)="8",(CONCATENATE("289F0", 168420+BITAND(HEX2DEC(H746), 65535)-32768)),)</f>
        <v/>
      </c>
      <c r="J746" s="148" t="n"/>
      <c r="K746" s="148" t="n"/>
      <c r="L746" s="129" t="n">
        <v>44697</v>
      </c>
      <c r="M746" s="129" t="n"/>
      <c r="W746" s="130" t="s">
        <v>5050</v>
      </c>
      <c r="X746" s="162" t="n">
        <v>951920299</v>
      </c>
      <c r="Z746" s="5" t="n"/>
      <c r="AA746" s="5" t="n"/>
      <c r="AB746" s="5" t="n">
        <v>343</v>
      </c>
      <c r="AC746" s="5" t="n"/>
      <c r="AK746" s="204">
        <f>IF(ISERROR(SEARCH("PMI",F746)),IF(ISERROR(SEARCH("TE",F746)),"Weird","TE"),"PMI")</f>
        <v/>
      </c>
    </row>
    <row r="747">
      <c r="A747" s="4" t="n">
        <v>4743</v>
      </c>
      <c r="B747" s="117" t="s">
        <v>2887</v>
      </c>
      <c r="C747" s="117" t="n"/>
      <c r="D747" s="117" t="n"/>
      <c r="F747" s="118" t="s">
        <v>4330</v>
      </c>
      <c r="H747" s="0" t="s">
        <v>5051</v>
      </c>
      <c r="I747" s="0">
        <f>IF(LEFT(RIGHT(H747,4),1)="8",(CONCATENATE("289F0", 168420+BITAND(HEX2DEC(H747), 65535)-32768)),)</f>
        <v/>
      </c>
      <c r="J747" s="79" t="n"/>
      <c r="K747" s="79" t="s">
        <v>5017</v>
      </c>
      <c r="L747" s="60" t="n">
        <v>44697</v>
      </c>
      <c r="M747" s="60" t="n"/>
      <c r="N747" s="0" t="s">
        <v>1443</v>
      </c>
      <c r="O747" s="0" t="s">
        <v>3224</v>
      </c>
      <c r="P747" s="0" t="s">
        <v>3224</v>
      </c>
      <c r="Q747" s="0" t="s">
        <v>3224</v>
      </c>
      <c r="S747" s="0" t="s">
        <v>3156</v>
      </c>
      <c r="T747" s="0" t="s">
        <v>3470</v>
      </c>
      <c r="U747" s="0" t="s">
        <v>4663</v>
      </c>
      <c r="W747" s="118" t="s">
        <v>5052</v>
      </c>
      <c r="X747" s="160" t="n">
        <v>951920287</v>
      </c>
      <c r="Y747" s="0" t="s">
        <v>2166</v>
      </c>
      <c r="Z747" s="0" t="n">
        <v>95231008101</v>
      </c>
      <c r="AA747" s="0" t="n"/>
      <c r="AB747" s="0" t="n">
        <v>340</v>
      </c>
      <c r="AC747" s="0" t="n"/>
      <c r="AK747" s="204">
        <f>IF(ISERROR(SEARCH("PMI",F747)),IF(ISERROR(SEARCH("TE",F747)),"Weird","TE"),"PMI")</f>
        <v/>
      </c>
    </row>
    <row r="748">
      <c r="A748" s="4" t="n">
        <v>4744</v>
      </c>
      <c r="B748" s="117" t="s">
        <v>2887</v>
      </c>
      <c r="C748" s="117" t="n"/>
      <c r="D748" s="117" t="n"/>
      <c r="F748" s="118" t="s">
        <v>4330</v>
      </c>
      <c r="H748" s="0" t="s">
        <v>5053</v>
      </c>
      <c r="I748" s="0">
        <f>IF(LEFT(RIGHT(H748,4),1)="8",(CONCATENATE("289F0", 168420+BITAND(HEX2DEC(H748), 65535)-32768)),)</f>
        <v/>
      </c>
      <c r="J748" s="79" t="n"/>
      <c r="K748" s="79" t="s">
        <v>5017</v>
      </c>
      <c r="L748" s="60" t="n">
        <v>44698</v>
      </c>
      <c r="M748" s="60" t="n"/>
      <c r="N748" s="0" t="s">
        <v>1443</v>
      </c>
      <c r="O748" s="0" t="s">
        <v>3224</v>
      </c>
      <c r="P748" s="0" t="s">
        <v>3224</v>
      </c>
      <c r="Q748" s="0" t="s">
        <v>3224</v>
      </c>
      <c r="S748" s="0" t="s">
        <v>3156</v>
      </c>
      <c r="T748" s="0" t="s">
        <v>3470</v>
      </c>
      <c r="U748" s="0" t="s">
        <v>4663</v>
      </c>
      <c r="W748" s="118" t="s">
        <v>5054</v>
      </c>
      <c r="X748" s="160" t="n">
        <v>951920297</v>
      </c>
      <c r="Y748" s="0" t="s">
        <v>2252</v>
      </c>
      <c r="Z748" s="0" t="n">
        <v>95231007501</v>
      </c>
      <c r="AA748" s="0" t="n"/>
      <c r="AB748" s="0" t="n">
        <v>338</v>
      </c>
      <c r="AC748" s="0" t="n"/>
      <c r="AK748" s="204">
        <f>IF(ISERROR(SEARCH("PMI",F748)),IF(ISERROR(SEARCH("TE",F748)),"Weird","TE"),"PMI")</f>
        <v/>
      </c>
    </row>
    <row r="749">
      <c r="A749" s="4" t="n">
        <v>4745</v>
      </c>
      <c r="B749" s="117" t="s">
        <v>2887</v>
      </c>
      <c r="C749" s="117" t="n"/>
      <c r="D749" s="117" t="n"/>
      <c r="F749" s="118" t="s">
        <v>4330</v>
      </c>
      <c r="H749" s="0" t="s">
        <v>5055</v>
      </c>
      <c r="I749" s="0">
        <f>IF(LEFT(RIGHT(H749,4),1)="8",(CONCATENATE("289F0", 168420+BITAND(HEX2DEC(H749), 65535)-32768)),)</f>
        <v/>
      </c>
      <c r="J749" s="79" t="n"/>
      <c r="K749" s="79" t="s">
        <v>5017</v>
      </c>
      <c r="L749" s="60" t="n">
        <v>44698</v>
      </c>
      <c r="M749" s="60" t="n"/>
      <c r="N749" s="0" t="s">
        <v>1443</v>
      </c>
      <c r="O749" s="0" t="s">
        <v>3224</v>
      </c>
      <c r="P749" s="0" t="s">
        <v>3224</v>
      </c>
      <c r="Q749" s="0" t="s">
        <v>3224</v>
      </c>
      <c r="S749" s="0" t="s">
        <v>3156</v>
      </c>
      <c r="T749" s="0" t="s">
        <v>3470</v>
      </c>
      <c r="U749" s="0" t="s">
        <v>4663</v>
      </c>
      <c r="W749" s="118" t="s">
        <v>5056</v>
      </c>
      <c r="X749" s="160" t="n">
        <v>951920312</v>
      </c>
      <c r="Y749" s="0" t="s">
        <v>2145</v>
      </c>
      <c r="Z749" s="0" t="n">
        <v>95231005601</v>
      </c>
      <c r="AA749" s="0" t="n"/>
      <c r="AB749" s="0" t="n">
        <v>203</v>
      </c>
      <c r="AC749" s="0" t="n"/>
      <c r="AK749" s="204">
        <f>IF(ISERROR(SEARCH("PMI",F749)),IF(ISERROR(SEARCH("TE",F749)),"Weird","TE"),"PMI")</f>
        <v/>
      </c>
    </row>
    <row customFormat="1" r="750" s="5">
      <c r="A750" s="5" t="n">
        <v>4746</v>
      </c>
      <c r="B750" s="117" t="s">
        <v>25</v>
      </c>
      <c r="C750" s="181" t="n"/>
      <c r="D750" s="181" t="s">
        <v>4767</v>
      </c>
      <c r="F750" s="130" t="n"/>
      <c r="I750" s="0">
        <f>IF(LEFT(RIGHT(H750,4),1)="8",(CONCATENATE("289F0", 168420+BITAND(HEX2DEC(H750), 65535)-32768)),)</f>
        <v/>
      </c>
      <c r="J750" s="148" t="n"/>
      <c r="K750" s="148" t="n"/>
      <c r="L750" s="129" t="n">
        <v>44698</v>
      </c>
      <c r="M750" s="129" t="n"/>
      <c r="W750" s="130" t="s">
        <v>5057</v>
      </c>
      <c r="X750" s="162" t="n">
        <v>951920307</v>
      </c>
      <c r="Z750" s="5" t="n"/>
      <c r="AA750" s="5" t="n"/>
      <c r="AB750" s="5" t="n">
        <v>339</v>
      </c>
      <c r="AC750" s="5" t="n"/>
      <c r="AK750" s="204">
        <f>IF(ISERROR(SEARCH("PMI",F750)),IF(ISERROR(SEARCH("TE",F750)),"Weird","TE"),"PMI")</f>
        <v/>
      </c>
    </row>
    <row customFormat="1" r="751" s="3">
      <c r="A751" s="3" t="n">
        <v>4747</v>
      </c>
      <c r="B751" s="117" t="s">
        <v>2887</v>
      </c>
      <c r="C751" s="266" t="n"/>
      <c r="D751" s="266" t="n"/>
      <c r="F751" s="0" t="s">
        <v>3505</v>
      </c>
      <c r="H751" s="3" t="s">
        <v>5058</v>
      </c>
      <c r="I751" s="0">
        <f>IF(LEFT(RIGHT(H751,4),1)="8",(CONCATENATE("289F0", 168420+BITAND(HEX2DEC(H751), 65535)-32768)),)</f>
        <v/>
      </c>
      <c r="J751" s="263" t="n"/>
      <c r="K751" s="263" t="s">
        <v>5059</v>
      </c>
      <c r="L751" s="264" t="n">
        <v>44698</v>
      </c>
      <c r="M751" s="264" t="n"/>
      <c r="N751" s="3" t="s">
        <v>1443</v>
      </c>
      <c r="O751" s="3" t="s">
        <v>3224</v>
      </c>
      <c r="P751" s="3" t="s">
        <v>3224</v>
      </c>
      <c r="Q751" s="3" t="s">
        <v>3224</v>
      </c>
      <c r="S751" s="3" t="s">
        <v>3156</v>
      </c>
      <c r="W751" s="221" t="s">
        <v>5060</v>
      </c>
      <c r="X751" s="265" t="n">
        <v>951920296</v>
      </c>
      <c r="Y751" s="3" t="s">
        <v>2282</v>
      </c>
      <c r="Z751" s="3" t="n">
        <v>95231009201</v>
      </c>
      <c r="AA751" s="3" t="n"/>
      <c r="AB751" s="3" t="n">
        <v>342</v>
      </c>
      <c r="AC751" s="3" t="n"/>
      <c r="AK751" s="204">
        <f>IF(ISERROR(SEARCH("PMI",F751)),IF(ISERROR(SEARCH("TE",F751)),"Weird","TE"),"PMI")</f>
        <v/>
      </c>
    </row>
    <row r="752">
      <c r="A752" s="4" t="n">
        <v>4748</v>
      </c>
      <c r="B752" s="117" t="s">
        <v>2887</v>
      </c>
      <c r="C752" s="117" t="n"/>
      <c r="D752" s="117" t="n"/>
      <c r="F752" s="118" t="s">
        <v>4330</v>
      </c>
      <c r="H752" s="0" t="s">
        <v>5061</v>
      </c>
      <c r="I752" s="0">
        <f>IF(LEFT(RIGHT(H752,4),1)="8",(CONCATENATE("289F0", 168420+BITAND(HEX2DEC(H752), 65535)-32768)),)</f>
        <v/>
      </c>
      <c r="J752" s="79" t="n"/>
      <c r="K752" s="79" t="s">
        <v>5017</v>
      </c>
      <c r="L752" s="60" t="n">
        <v>44699</v>
      </c>
      <c r="M752" s="60" t="n"/>
      <c r="N752" s="0" t="s">
        <v>1443</v>
      </c>
      <c r="O752" s="0" t="s">
        <v>3224</v>
      </c>
      <c r="P752" s="0" t="s">
        <v>3224</v>
      </c>
      <c r="Q752" s="0" t="s">
        <v>3224</v>
      </c>
      <c r="S752" s="0" t="s">
        <v>3156</v>
      </c>
      <c r="T752" s="0" t="s">
        <v>3470</v>
      </c>
      <c r="U752" s="0" t="s">
        <v>4663</v>
      </c>
      <c r="W752" s="118" t="s">
        <v>5062</v>
      </c>
      <c r="X752" s="160" t="n">
        <v>951920267</v>
      </c>
      <c r="Y752" s="0" t="s">
        <v>2253</v>
      </c>
      <c r="Z752" s="0" t="n">
        <v>95231007901</v>
      </c>
      <c r="AA752" s="0" t="n"/>
      <c r="AB752" s="0" t="n">
        <v>349</v>
      </c>
      <c r="AC752" s="0" t="n"/>
      <c r="AK752" s="204">
        <f>IF(ISERROR(SEARCH("PMI",F752)),IF(ISERROR(SEARCH("TE",F752)),"Weird","TE"),"PMI")</f>
        <v/>
      </c>
    </row>
    <row r="753">
      <c r="A753" s="5" t="n">
        <v>4749</v>
      </c>
      <c r="B753" s="117" t="s">
        <v>25</v>
      </c>
      <c r="C753" s="117" t="n"/>
      <c r="D753" s="117" t="s">
        <v>5063</v>
      </c>
      <c r="F753" s="118" t="s">
        <v>4330</v>
      </c>
      <c r="H753" s="0" t="s">
        <v>5064</v>
      </c>
      <c r="I753" s="0">
        <f>IF(LEFT(RIGHT(H753,4),1)="8",(CONCATENATE("289F0", 168420+BITAND(HEX2DEC(H753), 65535)-32768)),)</f>
        <v/>
      </c>
      <c r="J753" s="79" t="n"/>
      <c r="L753" s="60" t="n">
        <v>44699</v>
      </c>
      <c r="M753" s="60" t="n"/>
      <c r="N753" s="0" t="s">
        <v>1443</v>
      </c>
      <c r="O753" s="0" t="s">
        <v>3224</v>
      </c>
      <c r="P753" s="0" t="s">
        <v>3224</v>
      </c>
      <c r="Q753" s="0" t="s">
        <v>3224</v>
      </c>
      <c r="S753" s="0" t="s">
        <v>3156</v>
      </c>
      <c r="W753" s="118" t="s">
        <v>5065</v>
      </c>
      <c r="X753" s="160" t="n">
        <v>951920263</v>
      </c>
      <c r="Y753" s="0" t="s">
        <v>2284</v>
      </c>
      <c r="Z753" s="0" t="n">
        <v>95231008401</v>
      </c>
      <c r="AA753" s="0" t="n"/>
      <c r="AB753" s="0" t="n">
        <v>348</v>
      </c>
      <c r="AC753" s="0" t="n"/>
      <c r="AK753" s="204">
        <f>IF(ISERROR(SEARCH("PMI",F753)),IF(ISERROR(SEARCH("TE",F753)),"Weird","TE"),"PMI")</f>
        <v/>
      </c>
    </row>
    <row r="754">
      <c r="A754" s="0" t="n">
        <v>4750</v>
      </c>
      <c r="B754" s="204" t="s">
        <v>2887</v>
      </c>
      <c r="C754" s="117" t="n"/>
      <c r="D754" s="117" t="s">
        <v>5066</v>
      </c>
      <c r="F754" s="0" t="s">
        <v>3505</v>
      </c>
      <c r="H754" s="0" t="n">
        <v>22318117</v>
      </c>
      <c r="I754" s="0">
        <f>IF(LEFT(RIGHT(H754,4),1)="8",(CONCATENATE("289F0", 168420+BITAND(HEX2DEC(H754), 65535)-32768)),)</f>
        <v/>
      </c>
      <c r="J754" s="79">
        <f>DEC2HEX(RIGHT(I754,7))</f>
        <v/>
      </c>
      <c r="K754" s="79" t="s">
        <v>4699</v>
      </c>
      <c r="L754" s="60" t="n">
        <v>44699</v>
      </c>
      <c r="M754" s="60" t="n"/>
      <c r="N754" s="0" t="s">
        <v>1443</v>
      </c>
      <c r="O754" s="0" t="s">
        <v>3224</v>
      </c>
      <c r="P754" s="0" t="s">
        <v>3224</v>
      </c>
      <c r="Q754" s="0" t="s">
        <v>3224</v>
      </c>
      <c r="S754" s="0" t="s">
        <v>3156</v>
      </c>
      <c r="T754" s="118" t="s">
        <v>3414</v>
      </c>
      <c r="U754" s="118" t="s">
        <v>3415</v>
      </c>
      <c r="W754" s="118" t="s">
        <v>5067</v>
      </c>
      <c r="X754" s="160" t="n">
        <v>951920270</v>
      </c>
      <c r="Y754" s="0" t="s">
        <v>2649</v>
      </c>
      <c r="Z754" s="0" t="n">
        <v>95231027701</v>
      </c>
      <c r="AA754" s="0" t="n"/>
      <c r="AB754" s="0" t="n">
        <v>347</v>
      </c>
      <c r="AC754" s="0" t="n"/>
      <c r="AK754" s="204">
        <f>IF(ISERROR(SEARCH("PMI",F754)),IF(ISERROR(SEARCH("TE",F754)),"Weird","TE"),"PMI")</f>
        <v/>
      </c>
    </row>
    <row customFormat="1" r="755" s="5">
      <c r="A755" s="5" t="n">
        <v>4751</v>
      </c>
      <c r="B755" s="117" t="s">
        <v>25</v>
      </c>
      <c r="C755" s="181" t="n"/>
      <c r="D755" s="181" t="s">
        <v>4767</v>
      </c>
      <c r="F755" s="130" t="n"/>
      <c r="I755" s="0">
        <f>IF(LEFT(RIGHT(H755,4),1)="8",(CONCATENATE("289F0", 168420+BITAND(HEX2DEC(H755), 65535)-32768)),)</f>
        <v/>
      </c>
      <c r="J755" s="148" t="n"/>
      <c r="K755" s="148" t="n"/>
      <c r="L755" s="129" t="n">
        <v>44699</v>
      </c>
      <c r="M755" s="129" t="n"/>
      <c r="W755" s="130" t="s">
        <v>5068</v>
      </c>
      <c r="X755" s="162" t="n">
        <v>951920271</v>
      </c>
      <c r="Z755" s="5" t="n"/>
      <c r="AA755" s="5" t="n"/>
      <c r="AB755" s="5" t="n">
        <v>350</v>
      </c>
      <c r="AC755" s="5" t="n"/>
      <c r="AK755" s="204">
        <f>IF(ISERROR(SEARCH("PMI",F755)),IF(ISERROR(SEARCH("TE",F755)),"Weird","TE"),"PMI")</f>
        <v/>
      </c>
    </row>
    <row r="756">
      <c r="A756" s="4" t="n">
        <v>4752</v>
      </c>
      <c r="B756" s="117" t="s">
        <v>2887</v>
      </c>
      <c r="C756" s="117" t="n"/>
      <c r="D756" s="117" t="n"/>
      <c r="F756" s="118" t="s">
        <v>4330</v>
      </c>
      <c r="H756" s="0" t="s">
        <v>5069</v>
      </c>
      <c r="I756" s="0">
        <f>IF(LEFT(RIGHT(H756,4),1)="8",(CONCATENATE("289F0", 168420+BITAND(HEX2DEC(H756), 65535)-32768)),)</f>
        <v/>
      </c>
      <c r="J756" s="79" t="n"/>
      <c r="K756" s="79" t="s">
        <v>5017</v>
      </c>
      <c r="L756" s="60" t="n">
        <v>44699</v>
      </c>
      <c r="M756" s="60" t="n"/>
      <c r="N756" s="0" t="s">
        <v>1443</v>
      </c>
      <c r="O756" s="0" t="s">
        <v>3224</v>
      </c>
      <c r="P756" s="0" t="s">
        <v>3224</v>
      </c>
      <c r="Q756" s="0" t="s">
        <v>3224</v>
      </c>
      <c r="S756" s="0" t="s">
        <v>3156</v>
      </c>
      <c r="T756" s="0" t="s">
        <v>3470</v>
      </c>
      <c r="U756" s="0" t="s">
        <v>4663</v>
      </c>
      <c r="W756" s="118" t="s">
        <v>5070</v>
      </c>
      <c r="X756" s="160" t="n">
        <v>951920282</v>
      </c>
      <c r="Y756" s="0" t="s">
        <v>2292</v>
      </c>
      <c r="Z756" s="0" t="n">
        <v>95231007801</v>
      </c>
      <c r="AA756" s="0" t="n"/>
      <c r="AB756" s="0" t="n">
        <v>351</v>
      </c>
      <c r="AC756" s="0" t="n"/>
      <c r="AK756" s="204">
        <f>IF(ISERROR(SEARCH("PMI",F756)),IF(ISERROR(SEARCH("TE",F756)),"Weird","TE"),"PMI")</f>
        <v/>
      </c>
    </row>
    <row r="757">
      <c r="A757" s="4" t="n">
        <v>4753</v>
      </c>
      <c r="B757" s="117" t="s">
        <v>2887</v>
      </c>
      <c r="C757" s="117" t="n"/>
      <c r="D757" s="117" t="n"/>
      <c r="F757" s="118" t="s">
        <v>4330</v>
      </c>
      <c r="H757" s="0" t="s">
        <v>5071</v>
      </c>
      <c r="I757" s="0">
        <f>IF(LEFT(RIGHT(H757,4),1)="8",(CONCATENATE("289F0", 168420+BITAND(HEX2DEC(H757), 65535)-32768)),)</f>
        <v/>
      </c>
      <c r="J757" s="79" t="n"/>
      <c r="K757" s="79" t="s">
        <v>5017</v>
      </c>
      <c r="L757" s="60" t="n">
        <v>44700</v>
      </c>
      <c r="M757" s="60" t="n"/>
      <c r="N757" s="0" t="s">
        <v>1443</v>
      </c>
      <c r="O757" s="0" t="s">
        <v>3224</v>
      </c>
      <c r="P757" s="0" t="s">
        <v>3224</v>
      </c>
      <c r="Q757" s="0" t="s">
        <v>3224</v>
      </c>
      <c r="S757" s="0" t="s">
        <v>3156</v>
      </c>
      <c r="T757" s="0" t="s">
        <v>3470</v>
      </c>
      <c r="U757" s="0" t="s">
        <v>4663</v>
      </c>
      <c r="W757" s="118" t="s">
        <v>5072</v>
      </c>
      <c r="X757" s="160" t="n">
        <v>951920264</v>
      </c>
      <c r="Y757" s="0" t="s">
        <v>2285</v>
      </c>
      <c r="Z757" s="0" t="n">
        <v>95231008501</v>
      </c>
      <c r="AA757" s="0" t="n"/>
      <c r="AB757" s="0" t="n">
        <v>352</v>
      </c>
      <c r="AC757" s="0" t="n"/>
      <c r="AK757" s="204">
        <f>IF(ISERROR(SEARCH("PMI",F757)),IF(ISERROR(SEARCH("TE",F757)),"Weird","TE"),"PMI")</f>
        <v/>
      </c>
    </row>
    <row r="758">
      <c r="A758" s="4" t="n">
        <v>4754</v>
      </c>
      <c r="B758" s="117" t="s">
        <v>2887</v>
      </c>
      <c r="C758" s="117" t="n"/>
      <c r="D758" s="117" t="n"/>
      <c r="F758" s="118" t="s">
        <v>4330</v>
      </c>
      <c r="H758" s="0" t="s">
        <v>5073</v>
      </c>
      <c r="I758" s="0">
        <f>IF(LEFT(RIGHT(H758,4),1)="8",(CONCATENATE("289F0", 168420+BITAND(HEX2DEC(H758), 65535)-32768)),)</f>
        <v/>
      </c>
      <c r="J758" s="79" t="n"/>
      <c r="K758" s="79" t="s">
        <v>5017</v>
      </c>
      <c r="L758" s="60" t="n">
        <v>44700</v>
      </c>
      <c r="M758" s="60" t="n"/>
      <c r="N758" s="0" t="s">
        <v>1443</v>
      </c>
      <c r="O758" s="0" t="s">
        <v>3224</v>
      </c>
      <c r="P758" s="0" t="s">
        <v>3224</v>
      </c>
      <c r="Q758" s="0" t="s">
        <v>3224</v>
      </c>
      <c r="S758" s="0" t="s">
        <v>3156</v>
      </c>
      <c r="T758" s="0" t="s">
        <v>3470</v>
      </c>
      <c r="U758" s="0" t="s">
        <v>4663</v>
      </c>
      <c r="W758" s="118" t="s">
        <v>5074</v>
      </c>
      <c r="X758" s="160" t="n">
        <v>951920284</v>
      </c>
      <c r="Y758" s="0" t="s">
        <v>2241</v>
      </c>
      <c r="Z758" s="0" t="n">
        <v>95231009901</v>
      </c>
      <c r="AA758" s="0" t="n"/>
      <c r="AB758" s="0" t="n">
        <v>353</v>
      </c>
      <c r="AC758" s="0" t="n"/>
      <c r="AK758" s="204">
        <f>IF(ISERROR(SEARCH("PMI",F758)),IF(ISERROR(SEARCH("TE",F758)),"Weird","TE"),"PMI")</f>
        <v/>
      </c>
    </row>
    <row customFormat="1" r="759" s="5">
      <c r="A759" s="5" t="n">
        <v>4755</v>
      </c>
      <c r="B759" s="117" t="s">
        <v>25</v>
      </c>
      <c r="C759" s="181" t="n"/>
      <c r="D759" s="181" t="s">
        <v>4767</v>
      </c>
      <c r="F759" s="130" t="n"/>
      <c r="I759" s="0">
        <f>IF(LEFT(RIGHT(H759,4),1)="8",(CONCATENATE("289F0", 168420+BITAND(HEX2DEC(H759), 65535)-32768)),)</f>
        <v/>
      </c>
      <c r="J759" s="148" t="n"/>
      <c r="K759" s="148" t="n"/>
      <c r="L759" s="129" t="n">
        <v>44700</v>
      </c>
      <c r="M759" s="129" t="n"/>
      <c r="W759" s="130" t="s">
        <v>5075</v>
      </c>
      <c r="X759" s="162" t="n">
        <v>951920280</v>
      </c>
      <c r="Z759" s="5" t="n"/>
      <c r="AA759" s="5" t="n"/>
      <c r="AB759" s="5" t="n">
        <v>354</v>
      </c>
      <c r="AC759" s="5" t="n"/>
      <c r="AK759" s="204">
        <f>IF(ISERROR(SEARCH("PMI",F759)),IF(ISERROR(SEARCH("TE",F759)),"Weird","TE"),"PMI")</f>
        <v/>
      </c>
    </row>
    <row r="760">
      <c r="A760" s="5" t="n">
        <v>4756</v>
      </c>
      <c r="B760" s="117" t="s">
        <v>25</v>
      </c>
      <c r="C760" s="117" t="n"/>
      <c r="D760" s="117" t="s">
        <v>5076</v>
      </c>
      <c r="F760" s="118" t="s">
        <v>4330</v>
      </c>
      <c r="H760" s="0" t="s">
        <v>5029</v>
      </c>
      <c r="I760" s="0">
        <f>IF(LEFT(RIGHT(H760,4),1)="8",(CONCATENATE("289F0", 168420+BITAND(HEX2DEC(H760), 65535)-32768)),)</f>
        <v/>
      </c>
      <c r="J760" s="79" t="n"/>
      <c r="K760" s="79" t="s">
        <v>5077</v>
      </c>
      <c r="L760" s="60" t="n">
        <v>44700</v>
      </c>
      <c r="M760" s="60" t="n"/>
      <c r="N760" s="0" t="s">
        <v>1443</v>
      </c>
      <c r="O760" s="0" t="s">
        <v>3224</v>
      </c>
      <c r="P760" s="0" t="s">
        <v>3224</v>
      </c>
      <c r="Q760" s="0" t="s">
        <v>3224</v>
      </c>
      <c r="S760" s="0" t="s">
        <v>3156</v>
      </c>
      <c r="W760" s="118" t="s">
        <v>5078</v>
      </c>
      <c r="X760" s="160" t="n">
        <v>951920279</v>
      </c>
      <c r="Y760" s="0" t="s">
        <v>2272</v>
      </c>
      <c r="Z760" s="0" t="n">
        <v>95231009701</v>
      </c>
      <c r="AA760" s="0" t="n"/>
      <c r="AB760" s="0" t="n">
        <v>356</v>
      </c>
      <c r="AC760" s="0" t="n"/>
      <c r="AK760" s="204">
        <f>IF(ISERROR(SEARCH("PMI",F760)),IF(ISERROR(SEARCH("TE",F760)),"Weird","TE"),"PMI")</f>
        <v/>
      </c>
    </row>
    <row r="761">
      <c r="A761" s="4" t="n">
        <v>4757</v>
      </c>
      <c r="B761" s="117" t="s">
        <v>2887</v>
      </c>
      <c r="C761" s="117" t="n"/>
      <c r="D761" s="117" t="n"/>
      <c r="F761" s="118" t="s">
        <v>4330</v>
      </c>
      <c r="H761" s="0" t="s">
        <v>5079</v>
      </c>
      <c r="I761" s="0">
        <f>IF(LEFT(RIGHT(H761,4),1)="8",(CONCATENATE("289F0", 168420+BITAND(HEX2DEC(H761), 65535)-32768)),)</f>
        <v/>
      </c>
      <c r="J761" s="79" t="n"/>
      <c r="K761" s="79" t="s">
        <v>5017</v>
      </c>
      <c r="L761" s="60" t="n">
        <v>44705</v>
      </c>
      <c r="M761" s="60" t="n"/>
      <c r="N761" s="0" t="s">
        <v>1443</v>
      </c>
      <c r="O761" s="0" t="s">
        <v>3224</v>
      </c>
      <c r="P761" s="0" t="s">
        <v>3224</v>
      </c>
      <c r="Q761" s="0" t="s">
        <v>3224</v>
      </c>
      <c r="S761" s="0" t="s">
        <v>3156</v>
      </c>
      <c r="T761" s="0" t="s">
        <v>3470</v>
      </c>
      <c r="U761" s="0" t="s">
        <v>4663</v>
      </c>
      <c r="W761" s="118" t="s">
        <v>5080</v>
      </c>
      <c r="X761" s="160" t="n">
        <v>951920292</v>
      </c>
      <c r="Y761" s="0" t="s">
        <v>2274</v>
      </c>
      <c r="Z761" s="0" t="n">
        <v>95231005701</v>
      </c>
      <c r="AA761" s="0" t="n"/>
      <c r="AB761" s="0" t="n">
        <v>359</v>
      </c>
      <c r="AC761" s="0" t="n"/>
      <c r="AK761" s="204">
        <f>IF(ISERROR(SEARCH("PMI",F761)),IF(ISERROR(SEARCH("TE",F761)),"Weird","TE"),"PMI")</f>
        <v/>
      </c>
    </row>
    <row r="762">
      <c r="A762" s="4" t="n">
        <v>4758</v>
      </c>
      <c r="B762" s="117" t="s">
        <v>2887</v>
      </c>
      <c r="C762" s="117" t="n"/>
      <c r="D762" s="117" t="n"/>
      <c r="F762" s="118" t="s">
        <v>4330</v>
      </c>
      <c r="H762" s="0" t="s">
        <v>5081</v>
      </c>
      <c r="I762" s="0">
        <f>IF(LEFT(RIGHT(H762,4),1)="8",(CONCATENATE("289F0", 168420+BITAND(HEX2DEC(H762), 65535)-32768)),)</f>
        <v/>
      </c>
      <c r="J762" s="79" t="n"/>
      <c r="K762" s="79" t="s">
        <v>5017</v>
      </c>
      <c r="L762" s="60" t="n">
        <v>44705</v>
      </c>
      <c r="M762" s="60" t="n"/>
      <c r="N762" s="0" t="s">
        <v>1443</v>
      </c>
      <c r="O762" s="0" t="s">
        <v>3224</v>
      </c>
      <c r="P762" s="0" t="s">
        <v>3224</v>
      </c>
      <c r="Q762" s="0" t="s">
        <v>3224</v>
      </c>
      <c r="S762" s="0" t="s">
        <v>3156</v>
      </c>
      <c r="T762" s="0" t="s">
        <v>3470</v>
      </c>
      <c r="U762" s="0" t="s">
        <v>4663</v>
      </c>
      <c r="W762" s="118" t="s">
        <v>5082</v>
      </c>
      <c r="X762" s="160" t="n">
        <v>951920283</v>
      </c>
      <c r="Y762" s="0" t="s">
        <v>2275</v>
      </c>
      <c r="Z762" s="0" t="n">
        <v>95231005501</v>
      </c>
      <c r="AA762" s="0" t="n"/>
      <c r="AB762" s="0" t="n">
        <v>360</v>
      </c>
      <c r="AC762" s="0" t="n"/>
      <c r="AK762" s="204">
        <f>IF(ISERROR(SEARCH("PMI",F762)),IF(ISERROR(SEARCH("TE",F762)),"Weird","TE"),"PMI")</f>
        <v/>
      </c>
    </row>
    <row customFormat="1" r="763" s="5">
      <c r="A763" s="5" t="n">
        <v>4759</v>
      </c>
      <c r="B763" s="117" t="s">
        <v>25</v>
      </c>
      <c r="C763" s="181" t="n"/>
      <c r="D763" s="181" t="s">
        <v>4767</v>
      </c>
      <c r="E763" s="5" t="s">
        <v>4778</v>
      </c>
      <c r="F763" s="5" t="s">
        <v>3505</v>
      </c>
      <c r="H763" s="5" t="s">
        <v>5083</v>
      </c>
      <c r="I763" s="0">
        <f>IF(LEFT(RIGHT(H763,4),1)="8",(CONCATENATE("289F0", 168420+BITAND(HEX2DEC(H763), 65535)-32768)),)</f>
        <v/>
      </c>
      <c r="J763" s="148" t="n"/>
      <c r="K763" s="148" t="n"/>
      <c r="L763" s="129" t="n">
        <v>44705</v>
      </c>
      <c r="M763" s="129" t="n"/>
      <c r="N763" s="5" t="s">
        <v>1443</v>
      </c>
      <c r="O763" s="5" t="s">
        <v>3224</v>
      </c>
      <c r="P763" s="5" t="s">
        <v>3224</v>
      </c>
      <c r="Q763" s="5" t="s">
        <v>3224</v>
      </c>
      <c r="S763" s="5" t="s">
        <v>3156</v>
      </c>
      <c r="W763" s="130" t="s">
        <v>5084</v>
      </c>
      <c r="X763" s="162" t="n">
        <v>951920291</v>
      </c>
      <c r="Y763" s="5" t="s">
        <v>2596</v>
      </c>
      <c r="Z763" s="5" t="n">
        <v>95231023901</v>
      </c>
      <c r="AA763" s="5" t="n"/>
      <c r="AB763" s="5" t="n">
        <v>361</v>
      </c>
      <c r="AC763" s="5" t="n"/>
      <c r="AK763" s="204">
        <f>IF(ISERROR(SEARCH("PMI",F763)),IF(ISERROR(SEARCH("TE",F763)),"Weird","TE"),"PMI")</f>
        <v/>
      </c>
    </row>
    <row r="764">
      <c r="A764" s="4" t="n">
        <v>4760</v>
      </c>
      <c r="B764" s="117" t="s">
        <v>2887</v>
      </c>
      <c r="C764" s="117" t="n"/>
      <c r="D764" s="117" t="n"/>
      <c r="F764" s="118" t="s">
        <v>4330</v>
      </c>
      <c r="H764" s="0" t="s">
        <v>5085</v>
      </c>
      <c r="I764" s="0">
        <f>IF(LEFT(RIGHT(H764,4),1)="8",(CONCATENATE("289F0", 168420+BITAND(HEX2DEC(H764), 65535)-32768)),)</f>
        <v/>
      </c>
      <c r="J764" s="79" t="n"/>
      <c r="K764" s="79" t="s">
        <v>5017</v>
      </c>
      <c r="L764" s="60" t="n">
        <v>44705</v>
      </c>
      <c r="M764" s="60" t="n"/>
      <c r="N764" s="0" t="s">
        <v>1443</v>
      </c>
      <c r="O764" s="0" t="s">
        <v>3224</v>
      </c>
      <c r="P764" s="0" t="s">
        <v>3224</v>
      </c>
      <c r="Q764" s="0" t="s">
        <v>3224</v>
      </c>
      <c r="S764" s="0" t="s">
        <v>3156</v>
      </c>
      <c r="T764" s="0" t="s">
        <v>3470</v>
      </c>
      <c r="U764" s="0" t="s">
        <v>4663</v>
      </c>
      <c r="W764" s="118" t="s">
        <v>5086</v>
      </c>
      <c r="X764" s="160" t="n">
        <v>951920306</v>
      </c>
      <c r="Y764" s="0" t="s">
        <v>2291</v>
      </c>
      <c r="Z764" s="0" t="n">
        <v>95231008601</v>
      </c>
      <c r="AA764" s="0" t="n"/>
      <c r="AB764" s="0" t="n">
        <v>362</v>
      </c>
      <c r="AC764" s="0" t="n"/>
      <c r="AK764" s="204">
        <f>IF(ISERROR(SEARCH("PMI",F764)),IF(ISERROR(SEARCH("TE",F764)),"Weird","TE"),"PMI")</f>
        <v/>
      </c>
    </row>
    <row r="765">
      <c r="A765" s="4" t="n">
        <v>4761</v>
      </c>
      <c r="B765" s="117" t="s">
        <v>2887</v>
      </c>
      <c r="C765" s="117" t="n"/>
      <c r="D765" s="117" t="n"/>
      <c r="F765" s="118" t="s">
        <v>4330</v>
      </c>
      <c r="H765" s="0" t="s">
        <v>5087</v>
      </c>
      <c r="I765" s="0">
        <f>IF(LEFT(RIGHT(H765,4),1)="8",(CONCATENATE("289F0", 168420+BITAND(HEX2DEC(H765), 65535)-32768)),)</f>
        <v/>
      </c>
      <c r="J765" s="79" t="n"/>
      <c r="K765" s="79" t="s">
        <v>5017</v>
      </c>
      <c r="L765" s="60" t="n">
        <v>44705</v>
      </c>
      <c r="M765" s="60" t="n"/>
      <c r="N765" s="0" t="s">
        <v>1443</v>
      </c>
      <c r="O765" s="0" t="s">
        <v>3224</v>
      </c>
      <c r="P765" s="0" t="s">
        <v>3224</v>
      </c>
      <c r="Q765" s="0" t="s">
        <v>3224</v>
      </c>
      <c r="S765" s="0" t="s">
        <v>3156</v>
      </c>
      <c r="T765" s="0" t="s">
        <v>3470</v>
      </c>
      <c r="U765" s="0" t="s">
        <v>4663</v>
      </c>
      <c r="W765" s="118" t="s">
        <v>5088</v>
      </c>
      <c r="X765" s="160" t="n">
        <v>951920310</v>
      </c>
      <c r="Y765" s="0" t="s">
        <v>2132</v>
      </c>
      <c r="Z765" s="0" t="n">
        <v>95231011501</v>
      </c>
      <c r="AA765" s="0" t="n"/>
      <c r="AB765" s="0" t="n">
        <v>363</v>
      </c>
      <c r="AC765" s="0" t="n"/>
      <c r="AK765" s="204">
        <f>IF(ISERROR(SEARCH("PMI",F765)),IF(ISERROR(SEARCH("TE",F765)),"Weird","TE"),"PMI")</f>
        <v/>
      </c>
    </row>
    <row r="766">
      <c r="A766" s="4" t="n">
        <v>4762</v>
      </c>
      <c r="B766" s="117" t="s">
        <v>2887</v>
      </c>
      <c r="C766" s="117" t="n"/>
      <c r="D766" s="117" t="n"/>
      <c r="F766" s="118" t="s">
        <v>4330</v>
      </c>
      <c r="H766" s="0" t="s">
        <v>5089</v>
      </c>
      <c r="I766" s="0">
        <f>IF(LEFT(RIGHT(H766,4),1)="8",(CONCATENATE("289F0", 168420+BITAND(HEX2DEC(H766), 65535)-32768)),)</f>
        <v/>
      </c>
      <c r="J766" s="79" t="n"/>
      <c r="K766" s="79" t="s">
        <v>5017</v>
      </c>
      <c r="L766" s="60" t="n">
        <v>44706</v>
      </c>
      <c r="M766" s="60" t="n"/>
      <c r="N766" s="0" t="s">
        <v>1443</v>
      </c>
      <c r="O766" s="0" t="s">
        <v>3224</v>
      </c>
      <c r="P766" s="0" t="s">
        <v>3224</v>
      </c>
      <c r="Q766" s="0" t="s">
        <v>3224</v>
      </c>
      <c r="S766" s="0" t="s">
        <v>3156</v>
      </c>
      <c r="T766" s="0" t="s">
        <v>3470</v>
      </c>
      <c r="U766" s="0" t="s">
        <v>4663</v>
      </c>
      <c r="W766" s="118" t="s">
        <v>5090</v>
      </c>
      <c r="X766" s="160" t="n">
        <v>951920272</v>
      </c>
      <c r="Y766" s="0" t="s">
        <v>2163</v>
      </c>
      <c r="Z766" s="0" t="n">
        <v>95231005101</v>
      </c>
      <c r="AA766" s="0" t="n"/>
      <c r="AB766" s="0" t="n">
        <v>368</v>
      </c>
      <c r="AC766" s="0" t="n"/>
      <c r="AK766" s="204">
        <f>IF(ISERROR(SEARCH("PMI",F766)),IF(ISERROR(SEARCH("TE",F766)),"Weird","TE"),"PMI")</f>
        <v/>
      </c>
    </row>
    <row r="767">
      <c r="A767" s="4" t="n">
        <v>4763</v>
      </c>
      <c r="B767" s="117" t="s">
        <v>2887</v>
      </c>
      <c r="C767" s="117" t="n"/>
      <c r="D767" s="117" t="n"/>
      <c r="F767" s="118" t="s">
        <v>4330</v>
      </c>
      <c r="H767" s="0" t="s">
        <v>5091</v>
      </c>
      <c r="I767" s="0">
        <f>IF(LEFT(RIGHT(H767,4),1)="8",(CONCATENATE("289F0", 168420+BITAND(HEX2DEC(H767), 65535)-32768)),)</f>
        <v/>
      </c>
      <c r="J767" s="79" t="n"/>
      <c r="K767" s="79" t="s">
        <v>5017</v>
      </c>
      <c r="L767" s="60" t="n">
        <v>44706</v>
      </c>
      <c r="M767" s="60" t="n"/>
      <c r="N767" s="0" t="s">
        <v>1443</v>
      </c>
      <c r="O767" s="0" t="s">
        <v>3224</v>
      </c>
      <c r="P767" s="0" t="s">
        <v>3224</v>
      </c>
      <c r="Q767" s="0" t="s">
        <v>3224</v>
      </c>
      <c r="S767" s="0" t="s">
        <v>3156</v>
      </c>
      <c r="T767" s="0" t="s">
        <v>3470</v>
      </c>
      <c r="U767" s="0" t="s">
        <v>4663</v>
      </c>
      <c r="W767" s="118" t="s">
        <v>5092</v>
      </c>
      <c r="X767" s="160" t="n">
        <v>951920278</v>
      </c>
      <c r="Y767" s="0" t="s">
        <v>2273</v>
      </c>
      <c r="Z767" s="0" t="n">
        <v>95231008301</v>
      </c>
      <c r="AA767" s="0" t="n"/>
      <c r="AB767" s="0" t="n">
        <v>364</v>
      </c>
      <c r="AC767" s="0" t="n"/>
      <c r="AK767" s="204">
        <f>IF(ISERROR(SEARCH("PMI",F767)),IF(ISERROR(SEARCH("TE",F767)),"Weird","TE"),"PMI")</f>
        <v/>
      </c>
    </row>
    <row r="768">
      <c r="A768" s="4" t="n">
        <v>4764</v>
      </c>
      <c r="B768" s="117" t="s">
        <v>2887</v>
      </c>
      <c r="C768" s="117" t="n"/>
      <c r="D768" s="117" t="n"/>
      <c r="F768" s="118" t="s">
        <v>4330</v>
      </c>
      <c r="H768" s="0" t="s">
        <v>5093</v>
      </c>
      <c r="I768" s="0">
        <f>IF(LEFT(RIGHT(H768,4),1)="8",(CONCATENATE("289F0", 168420+BITAND(HEX2DEC(H768), 65535)-32768)),)</f>
        <v/>
      </c>
      <c r="J768" s="79" t="n"/>
      <c r="K768" s="79" t="s">
        <v>5017</v>
      </c>
      <c r="L768" s="60" t="n">
        <v>44706</v>
      </c>
      <c r="M768" s="60" t="n"/>
      <c r="N768" s="0" t="s">
        <v>1443</v>
      </c>
      <c r="O768" s="0" t="s">
        <v>3224</v>
      </c>
      <c r="P768" s="0" t="s">
        <v>3224</v>
      </c>
      <c r="Q768" s="0" t="s">
        <v>3224</v>
      </c>
      <c r="S768" s="0" t="s">
        <v>3156</v>
      </c>
      <c r="T768" s="0" t="s">
        <v>3470</v>
      </c>
      <c r="U768" s="0" t="s">
        <v>4663</v>
      </c>
      <c r="W768" s="118" t="s">
        <v>5094</v>
      </c>
      <c r="X768" s="160" t="n">
        <v>951920288</v>
      </c>
      <c r="Y768" s="0" t="s">
        <v>2127</v>
      </c>
      <c r="Z768" s="0" t="n">
        <v>95231010301</v>
      </c>
      <c r="AA768" s="0" t="n"/>
      <c r="AB768" s="0" t="n">
        <v>365</v>
      </c>
      <c r="AK768" s="204">
        <f>IF(ISERROR(SEARCH("PMI",F768)),IF(ISERROR(SEARCH("TE",F768)),"Weird","TE"),"PMI")</f>
        <v/>
      </c>
    </row>
    <row customFormat="1" r="769" s="5">
      <c r="A769" s="5" t="n">
        <v>4765</v>
      </c>
      <c r="B769" s="117" t="s">
        <v>25</v>
      </c>
      <c r="C769" s="181" t="n"/>
      <c r="D769" s="181" t="s">
        <v>4823</v>
      </c>
      <c r="F769" s="130" t="n"/>
      <c r="I769" s="0">
        <f>IF(LEFT(RIGHT(H769,4),1)="8",(CONCATENATE("289F0", 168420+BITAND(HEX2DEC(H769), 65535)-32768)),)</f>
        <v/>
      </c>
      <c r="J769" s="148" t="n"/>
      <c r="K769" s="148" t="n"/>
      <c r="L769" s="129" t="n">
        <v>44707</v>
      </c>
      <c r="M769" s="129" t="n"/>
      <c r="W769" s="130" t="s">
        <v>5095</v>
      </c>
      <c r="X769" s="162" t="n">
        <v>951920275</v>
      </c>
      <c r="Z769" s="5" t="n"/>
      <c r="AA769" s="5" t="n"/>
      <c r="AB769" s="5" t="n">
        <v>366</v>
      </c>
      <c r="AK769" s="204">
        <f>IF(ISERROR(SEARCH("PMI",F769)),IF(ISERROR(SEARCH("TE",F769)),"Weird","TE"),"PMI")</f>
        <v/>
      </c>
    </row>
    <row r="770">
      <c r="A770" s="4" t="n">
        <v>4766</v>
      </c>
      <c r="B770" s="117" t="s">
        <v>2887</v>
      </c>
      <c r="C770" s="117" t="n"/>
      <c r="D770" s="117" t="n"/>
      <c r="F770" s="118" t="s">
        <v>4330</v>
      </c>
      <c r="H770" s="0" t="s">
        <v>5096</v>
      </c>
      <c r="I770" s="0">
        <f>IF(LEFT(RIGHT(H770,4),1)="8",(CONCATENATE("289F0", 168420+BITAND(HEX2DEC(H770), 65535)-32768)),)</f>
        <v/>
      </c>
      <c r="J770" s="79" t="n"/>
      <c r="K770" s="79" t="s">
        <v>5017</v>
      </c>
      <c r="L770" s="60" t="n">
        <v>44706</v>
      </c>
      <c r="M770" s="60" t="n"/>
      <c r="N770" s="0" t="s">
        <v>1443</v>
      </c>
      <c r="O770" s="0" t="s">
        <v>3224</v>
      </c>
      <c r="P770" s="0" t="s">
        <v>3224</v>
      </c>
      <c r="Q770" s="0" t="s">
        <v>3224</v>
      </c>
      <c r="S770" s="0" t="s">
        <v>3156</v>
      </c>
      <c r="T770" s="0" t="s">
        <v>3470</v>
      </c>
      <c r="U770" s="0" t="s">
        <v>4663</v>
      </c>
      <c r="W770" s="118" t="s">
        <v>5097</v>
      </c>
      <c r="X770" s="160" t="n">
        <v>951920273</v>
      </c>
      <c r="Y770" s="0" t="s">
        <v>2297</v>
      </c>
      <c r="Z770" s="0" t="n">
        <v>95231008701</v>
      </c>
      <c r="AA770" s="0" t="n"/>
      <c r="AB770" s="0" t="n">
        <v>367</v>
      </c>
      <c r="AK770" s="204">
        <f>IF(ISERROR(SEARCH("PMI",F770)),IF(ISERROR(SEARCH("TE",F770)),"Weird","TE"),"PMI")</f>
        <v/>
      </c>
    </row>
    <row customFormat="1" r="771" s="5">
      <c r="A771" s="5" t="n">
        <v>4767</v>
      </c>
      <c r="B771" s="117" t="s">
        <v>25</v>
      </c>
      <c r="C771" s="181" t="n"/>
      <c r="D771" s="181" t="s">
        <v>4823</v>
      </c>
      <c r="F771" s="130" t="n"/>
      <c r="I771" s="0">
        <f>IF(LEFT(RIGHT(H771,4),1)="8",(CONCATENATE("289F0", 168420+BITAND(HEX2DEC(H771), 65535)-32768)),)</f>
        <v/>
      </c>
      <c r="J771" s="148" t="n"/>
      <c r="K771" s="148" t="n"/>
      <c r="L771" s="129" t="n">
        <v>44707</v>
      </c>
      <c r="M771" s="129" t="n"/>
      <c r="W771" s="130" t="s">
        <v>5098</v>
      </c>
      <c r="X771" s="162" t="n">
        <v>951920262</v>
      </c>
      <c r="Z771" s="5" t="n"/>
      <c r="AA771" s="5" t="n"/>
      <c r="AB771" s="5" t="n">
        <v>371</v>
      </c>
      <c r="AK771" s="204">
        <f>IF(ISERROR(SEARCH("PMI",F771)),IF(ISERROR(SEARCH("TE",F771)),"Weird","TE"),"PMI")</f>
        <v/>
      </c>
    </row>
    <row r="772">
      <c r="A772" s="4" t="n">
        <v>4768</v>
      </c>
      <c r="B772" s="117" t="s">
        <v>2887</v>
      </c>
      <c r="C772" s="117" t="n"/>
      <c r="D772" s="117" t="n"/>
      <c r="E772" s="0" t="n"/>
      <c r="F772" s="118" t="s">
        <v>4330</v>
      </c>
      <c r="H772" s="0" t="s">
        <v>5099</v>
      </c>
      <c r="I772" s="0">
        <f>IF(LEFT(RIGHT(H772,4),1)="8",(CONCATENATE("289F0", 168420+BITAND(HEX2DEC(H772), 65535)-32768)),)</f>
        <v/>
      </c>
      <c r="J772" s="79" t="n"/>
      <c r="K772" s="79" t="s">
        <v>5017</v>
      </c>
      <c r="L772" s="60" t="n">
        <v>44707</v>
      </c>
      <c r="M772" s="60" t="n"/>
      <c r="N772" s="0" t="s">
        <v>1443</v>
      </c>
      <c r="O772" s="0" t="s">
        <v>3224</v>
      </c>
      <c r="P772" s="0" t="s">
        <v>3224</v>
      </c>
      <c r="Q772" s="0" t="s">
        <v>3224</v>
      </c>
      <c r="S772" s="0" t="s">
        <v>3156</v>
      </c>
      <c r="T772" s="0" t="s">
        <v>3470</v>
      </c>
      <c r="U772" s="0" t="s">
        <v>4663</v>
      </c>
      <c r="W772" s="118" t="s">
        <v>5100</v>
      </c>
      <c r="X772" s="160" t="n">
        <v>951920290</v>
      </c>
      <c r="Y772" s="0" t="s">
        <v>2234</v>
      </c>
      <c r="Z772" s="0" t="n">
        <v>95231012201</v>
      </c>
      <c r="AA772" s="0" t="n"/>
      <c r="AB772" s="0" t="n">
        <v>372</v>
      </c>
      <c r="AK772" s="204">
        <f>IF(ISERROR(SEARCH("PMI",F772)),IF(ISERROR(SEARCH("TE",F772)),"Weird","TE"),"PMI")</f>
        <v/>
      </c>
    </row>
    <row r="773">
      <c r="A773" s="4" t="n">
        <v>4769</v>
      </c>
      <c r="B773" s="117" t="s">
        <v>2887</v>
      </c>
      <c r="C773" s="117" t="n"/>
      <c r="D773" s="117" t="n"/>
      <c r="F773" s="118" t="s">
        <v>4330</v>
      </c>
      <c r="H773" s="0" t="s">
        <v>5101</v>
      </c>
      <c r="I773" s="0">
        <f>IF(LEFT(RIGHT(H773,4),1)="8",(CONCATENATE("289F0", 168420+BITAND(HEX2DEC(H773), 65535)-32768)),)</f>
        <v/>
      </c>
      <c r="J773" s="79" t="n"/>
      <c r="K773" s="79" t="s">
        <v>5017</v>
      </c>
      <c r="L773" s="60" t="n">
        <v>44707</v>
      </c>
      <c r="M773" s="60" t="n"/>
      <c r="N773" s="0" t="s">
        <v>1443</v>
      </c>
      <c r="O773" s="0" t="s">
        <v>3224</v>
      </c>
      <c r="P773" s="0" t="s">
        <v>3224</v>
      </c>
      <c r="Q773" s="0" t="s">
        <v>3224</v>
      </c>
      <c r="S773" s="0" t="s">
        <v>3156</v>
      </c>
      <c r="T773" s="0" t="s">
        <v>3470</v>
      </c>
      <c r="U773" s="0" t="s">
        <v>4663</v>
      </c>
      <c r="W773" s="118" t="s">
        <v>5102</v>
      </c>
      <c r="X773" s="160" t="n">
        <v>951920311</v>
      </c>
      <c r="Y773" s="0" t="s">
        <v>2238</v>
      </c>
      <c r="Z773" s="0" t="n">
        <v>95231009601</v>
      </c>
      <c r="AA773" s="0" t="n"/>
      <c r="AB773" s="0" t="n">
        <v>370</v>
      </c>
      <c r="AK773" s="204">
        <f>IF(ISERROR(SEARCH("PMI",F773)),IF(ISERROR(SEARCH("TE",F773)),"Weird","TE"),"PMI")</f>
        <v/>
      </c>
    </row>
    <row customFormat="1" r="774" s="5">
      <c r="A774" s="5" t="n">
        <v>4770</v>
      </c>
      <c r="B774" s="117" t="s">
        <v>25</v>
      </c>
      <c r="C774" s="181" t="n"/>
      <c r="D774" s="181" t="s">
        <v>4767</v>
      </c>
      <c r="F774" s="130" t="n"/>
      <c r="I774" s="0">
        <f>IF(LEFT(RIGHT(H774,4),1)="8",(CONCATENATE("289F0", 168420+BITAND(HEX2DEC(H774), 65535)-32768)),)</f>
        <v/>
      </c>
      <c r="J774" s="148" t="n"/>
      <c r="K774" s="148" t="n"/>
      <c r="L774" s="129" t="n">
        <v>44707</v>
      </c>
      <c r="M774" s="129" t="n"/>
      <c r="W774" s="130" t="s">
        <v>5103</v>
      </c>
      <c r="X774" s="162" t="n">
        <v>951920286</v>
      </c>
      <c r="Y774" s="5" t="n"/>
      <c r="Z774" s="5" t="n"/>
      <c r="AA774" s="5" t="n"/>
      <c r="AB774" s="5" t="n">
        <v>373</v>
      </c>
      <c r="AK774" s="204">
        <f>IF(ISERROR(SEARCH("PMI",F774)),IF(ISERROR(SEARCH("TE",F774)),"Weird","TE"),"PMI")</f>
        <v/>
      </c>
    </row>
    <row r="775">
      <c r="A775" s="4" t="n">
        <v>4771</v>
      </c>
      <c r="B775" s="117" t="s">
        <v>2887</v>
      </c>
      <c r="C775" s="117" t="n"/>
      <c r="D775" s="117" t="n"/>
      <c r="F775" s="118" t="s">
        <v>4330</v>
      </c>
      <c r="H775" s="0" t="s">
        <v>5104</v>
      </c>
      <c r="I775" s="0">
        <f>IF(LEFT(RIGHT(H775,4),1)="8",(CONCATENATE("289F0", 168420+BITAND(HEX2DEC(H775), 65535)-32768)),)</f>
        <v/>
      </c>
      <c r="J775" s="79" t="n"/>
      <c r="K775" s="79" t="s">
        <v>5017</v>
      </c>
      <c r="L775" s="60" t="n">
        <v>44708</v>
      </c>
      <c r="M775" s="60" t="n"/>
      <c r="N775" s="0" t="s">
        <v>1443</v>
      </c>
      <c r="O775" s="0" t="s">
        <v>3224</v>
      </c>
      <c r="P775" s="0" t="s">
        <v>3224</v>
      </c>
      <c r="Q775" s="0" t="s">
        <v>3224</v>
      </c>
      <c r="S775" s="0" t="s">
        <v>3156</v>
      </c>
      <c r="T775" s="0" t="s">
        <v>3470</v>
      </c>
      <c r="U775" s="0" t="s">
        <v>4663</v>
      </c>
      <c r="W775" s="118" t="s">
        <v>5105</v>
      </c>
      <c r="X775" s="160" t="n">
        <v>951920268</v>
      </c>
      <c r="Y775" s="0" t="s">
        <v>2230</v>
      </c>
      <c r="Z775" s="0" t="n">
        <v>95231009001</v>
      </c>
      <c r="AA775" s="0" t="n"/>
      <c r="AB775" s="0" t="n">
        <v>369</v>
      </c>
      <c r="AK775" s="204">
        <f>IF(ISERROR(SEARCH("PMI",F775)),IF(ISERROR(SEARCH("TE",F775)),"Weird","TE"),"PMI")</f>
        <v/>
      </c>
    </row>
    <row r="776">
      <c r="A776" s="4" t="n">
        <v>4772</v>
      </c>
      <c r="B776" s="117" t="s">
        <v>2887</v>
      </c>
      <c r="C776" s="117" t="n"/>
      <c r="D776" s="117" t="n"/>
      <c r="F776" s="118" t="s">
        <v>4330</v>
      </c>
      <c r="H776" s="0" t="s">
        <v>5106</v>
      </c>
      <c r="I776" s="0">
        <f>IF(LEFT(RIGHT(H776,4),1)="8",(CONCATENATE("289F0", 168420+BITAND(HEX2DEC(H776), 65535)-32768)),)</f>
        <v/>
      </c>
      <c r="J776" s="79" t="n"/>
      <c r="K776" s="79" t="s">
        <v>5017</v>
      </c>
      <c r="L776" s="60" t="n">
        <v>44708</v>
      </c>
      <c r="M776" s="60" t="n"/>
      <c r="N776" s="0" t="s">
        <v>1443</v>
      </c>
      <c r="O776" s="0" t="s">
        <v>3224</v>
      </c>
      <c r="P776" s="0" t="s">
        <v>3224</v>
      </c>
      <c r="Q776" s="0" t="s">
        <v>3224</v>
      </c>
      <c r="S776" s="0" t="s">
        <v>3156</v>
      </c>
      <c r="T776" s="0" t="s">
        <v>3470</v>
      </c>
      <c r="U776" s="0" t="s">
        <v>4663</v>
      </c>
      <c r="W776" s="118" t="s">
        <v>5107</v>
      </c>
      <c r="X776" s="160" t="n">
        <v>951920265</v>
      </c>
      <c r="Y776" s="0" t="s">
        <v>2228</v>
      </c>
      <c r="Z776" s="0" t="n">
        <v>95231010901</v>
      </c>
      <c r="AA776" s="0" t="n"/>
      <c r="AB776" s="0" t="n">
        <v>376</v>
      </c>
      <c r="AK776" s="204">
        <f>IF(ISERROR(SEARCH("PMI",F776)),IF(ISERROR(SEARCH("TE",F776)),"Weird","TE"),"PMI")</f>
        <v/>
      </c>
    </row>
    <row customFormat="1" r="777" s="5">
      <c r="A777" s="5" t="n">
        <v>4773</v>
      </c>
      <c r="B777" s="117" t="s">
        <v>25</v>
      </c>
      <c r="C777" s="181" t="n"/>
      <c r="D777" s="181" t="s">
        <v>4823</v>
      </c>
      <c r="F777" s="130" t="n"/>
      <c r="I777" s="0">
        <f>IF(LEFT(RIGHT(H777,4),1)="8",(CONCATENATE("289F0", 168420+BITAND(HEX2DEC(H777), 65535)-32768)),)</f>
        <v/>
      </c>
      <c r="J777" s="148" t="n"/>
      <c r="K777" s="148" t="n"/>
      <c r="L777" s="129" t="n">
        <v>44708</v>
      </c>
      <c r="M777" s="129" t="n"/>
      <c r="W777" s="130" t="s">
        <v>5108</v>
      </c>
      <c r="X777" s="162" t="n">
        <v>951920269</v>
      </c>
      <c r="Z777" s="5" t="n"/>
      <c r="AA777" s="5" t="n"/>
      <c r="AB777" s="5" t="n">
        <v>375</v>
      </c>
      <c r="AK777" s="204">
        <f>IF(ISERROR(SEARCH("PMI",F777)),IF(ISERROR(SEARCH("TE",F777)),"Weird","TE"),"PMI")</f>
        <v/>
      </c>
    </row>
    <row r="778">
      <c r="A778" s="0" t="n">
        <v>4774</v>
      </c>
      <c r="B778" s="204" t="s">
        <v>2887</v>
      </c>
      <c r="C778" s="117" t="n"/>
      <c r="D778" s="117" t="s">
        <v>5066</v>
      </c>
      <c r="F778" s="0" t="s">
        <v>3505</v>
      </c>
      <c r="H778" s="0" t="n">
        <v>22318114</v>
      </c>
      <c r="I778" s="0">
        <f>IF(LEFT(RIGHT(H778,4),1)="8",(CONCATENATE("289F0", 168420+BITAND(HEX2DEC(H778), 65535)-32768)),)</f>
        <v/>
      </c>
      <c r="J778" s="79">
        <f>DEC2HEX(RIGHT(I778,7))</f>
        <v/>
      </c>
      <c r="K778" s="79" t="s">
        <v>4699</v>
      </c>
      <c r="L778" s="60" t="n">
        <v>44708</v>
      </c>
      <c r="M778" s="60" t="n"/>
      <c r="T778" s="118" t="s">
        <v>3414</v>
      </c>
      <c r="U778" s="118" t="s">
        <v>3415</v>
      </c>
      <c r="W778" s="118" t="s">
        <v>5109</v>
      </c>
      <c r="X778" s="160" t="n">
        <v>951920180</v>
      </c>
      <c r="Y778" s="0" t="s">
        <v>2651</v>
      </c>
      <c r="Z778" s="0" t="n">
        <v>95231013901</v>
      </c>
      <c r="AA778" s="0" t="n"/>
      <c r="AB778" s="0" t="n">
        <v>374</v>
      </c>
      <c r="AK778" s="204">
        <f>IF(ISERROR(SEARCH("PMI",F778)),IF(ISERROR(SEARCH("TE",F778)),"Weird","TE"),"PMI")</f>
        <v/>
      </c>
    </row>
    <row r="779">
      <c r="A779" s="4" t="n">
        <v>4775</v>
      </c>
      <c r="B779" s="117" t="s">
        <v>2887</v>
      </c>
      <c r="C779" s="117" t="n"/>
      <c r="D779" s="117" t="s">
        <v>5066</v>
      </c>
      <c r="F779" s="118" t="s">
        <v>4330</v>
      </c>
      <c r="H779" s="79" t="s">
        <v>5110</v>
      </c>
      <c r="I779" s="0">
        <f>IF(LEFT(RIGHT(H779,4),1)="8",(CONCATENATE("289F0", 168420+BITAND(HEX2DEC(H779), 65535)-32768)),)</f>
        <v/>
      </c>
      <c r="J779" s="79" t="n"/>
      <c r="K779" s="79" t="s">
        <v>5111</v>
      </c>
      <c r="L779" s="60" t="n">
        <v>44708</v>
      </c>
      <c r="M779" s="60" t="n"/>
      <c r="N779" s="0" t="s">
        <v>1443</v>
      </c>
      <c r="O779" s="0" t="s">
        <v>3224</v>
      </c>
      <c r="P779" s="0" t="s">
        <v>3224</v>
      </c>
      <c r="Q779" s="0" t="s">
        <v>3224</v>
      </c>
      <c r="S779" s="0" t="s">
        <v>3156</v>
      </c>
      <c r="T779" s="0" t="s">
        <v>3470</v>
      </c>
      <c r="U779" s="0" t="s">
        <v>4663</v>
      </c>
      <c r="W779" s="118" t="s">
        <v>5112</v>
      </c>
      <c r="X779" s="160" t="n">
        <v>951920175</v>
      </c>
      <c r="Y779" s="0" t="s">
        <v>2221</v>
      </c>
      <c r="Z779" s="0" t="n">
        <v>95231012001</v>
      </c>
      <c r="AA779" s="0" t="n"/>
      <c r="AB779" s="0" t="n">
        <v>377</v>
      </c>
      <c r="AK779" s="204">
        <f>IF(ISERROR(SEARCH("PMI",F779)),IF(ISERROR(SEARCH("TE",F779)),"Weird","TE"),"PMI")</f>
        <v/>
      </c>
    </row>
    <row r="780">
      <c r="A780" s="4" t="n">
        <v>4776</v>
      </c>
      <c r="B780" s="117" t="s">
        <v>2887</v>
      </c>
      <c r="C780" s="117" t="n"/>
      <c r="D780" s="117" t="n"/>
      <c r="F780" s="118" t="s">
        <v>4330</v>
      </c>
      <c r="H780" s="79" t="s">
        <v>5113</v>
      </c>
      <c r="I780" s="0">
        <f>IF(LEFT(RIGHT(H780,4),1)="8",(CONCATENATE("289F0", 168420+BITAND(HEX2DEC(H780), 65535)-32768)),)</f>
        <v/>
      </c>
      <c r="J780" s="79" t="n"/>
      <c r="K780" s="79" t="s">
        <v>5111</v>
      </c>
      <c r="L780" s="60" t="n">
        <v>44711</v>
      </c>
      <c r="M780" s="60" t="n"/>
      <c r="N780" s="0" t="s">
        <v>1443</v>
      </c>
      <c r="O780" s="0" t="s">
        <v>3224</v>
      </c>
      <c r="P780" s="0" t="s">
        <v>3224</v>
      </c>
      <c r="Q780" s="0" t="s">
        <v>3224</v>
      </c>
      <c r="S780" s="0" t="s">
        <v>3156</v>
      </c>
      <c r="T780" s="0" t="s">
        <v>3470</v>
      </c>
      <c r="U780" s="0" t="s">
        <v>4663</v>
      </c>
      <c r="W780" s="118" t="s">
        <v>5114</v>
      </c>
      <c r="X780" s="160" t="n">
        <v>951920336</v>
      </c>
      <c r="Y780" s="0" t="s">
        <v>2213</v>
      </c>
      <c r="Z780" s="0" t="n">
        <v>95231011401</v>
      </c>
      <c r="AA780" s="0" t="n"/>
      <c r="AB780" s="0" t="n">
        <v>378</v>
      </c>
      <c r="AK780" s="204">
        <f>IF(ISERROR(SEARCH("PMI",F780)),IF(ISERROR(SEARCH("TE",F780)),"Weird","TE"),"PMI")</f>
        <v/>
      </c>
    </row>
    <row customFormat="1" r="781" s="5">
      <c r="A781" s="5" t="n">
        <v>4777</v>
      </c>
      <c r="B781" s="117" t="s">
        <v>25</v>
      </c>
      <c r="C781" s="181" t="n"/>
      <c r="D781" s="181" t="s">
        <v>5115</v>
      </c>
      <c r="F781" s="130" t="n"/>
      <c r="H781" s="148" t="n"/>
      <c r="I781" s="0">
        <f>IF(LEFT(RIGHT(H781,4),1)="8",(CONCATENATE("289F0", 168420+BITAND(HEX2DEC(H781), 65535)-32768)),)</f>
        <v/>
      </c>
      <c r="J781" s="148" t="n"/>
      <c r="K781" s="148" t="n"/>
      <c r="L781" s="129" t="n">
        <v>44711</v>
      </c>
      <c r="M781" s="129" t="n"/>
      <c r="W781" s="130" t="s">
        <v>5116</v>
      </c>
      <c r="X781" s="162" t="n">
        <v>951920359</v>
      </c>
      <c r="AA781" s="5" t="n"/>
      <c r="AB781" s="5" t="n">
        <v>382</v>
      </c>
      <c r="AK781" s="204">
        <f>IF(ISERROR(SEARCH("PMI",F781)),IF(ISERROR(SEARCH("TE",F781)),"Weird","TE"),"PMI")</f>
        <v/>
      </c>
    </row>
    <row r="782">
      <c r="A782" s="4" t="n">
        <v>4778</v>
      </c>
      <c r="B782" s="117" t="s">
        <v>2887</v>
      </c>
      <c r="C782" s="117" t="n"/>
      <c r="D782" s="117" t="n"/>
      <c r="F782" s="118" t="s">
        <v>4330</v>
      </c>
      <c r="H782" s="79" t="s">
        <v>5117</v>
      </c>
      <c r="I782" s="0">
        <f>IF(LEFT(RIGHT(H782,4),1)="8",(CONCATENATE("289F0", 168420+BITAND(HEX2DEC(H782), 65535)-32768)),)</f>
        <v/>
      </c>
      <c r="J782" s="79" t="n"/>
      <c r="K782" s="79" t="s">
        <v>5017</v>
      </c>
      <c r="L782" s="60" t="n">
        <v>44711</v>
      </c>
      <c r="M782" s="60" t="n"/>
      <c r="N782" s="0" t="s">
        <v>1443</v>
      </c>
      <c r="O782" s="0" t="s">
        <v>3224</v>
      </c>
      <c r="P782" s="0" t="s">
        <v>3224</v>
      </c>
      <c r="Q782" s="0" t="s">
        <v>3224</v>
      </c>
      <c r="S782" s="0" t="s">
        <v>3156</v>
      </c>
      <c r="T782" s="0" t="s">
        <v>3470</v>
      </c>
      <c r="U782" s="0" t="s">
        <v>4663</v>
      </c>
      <c r="W782" s="118" t="s">
        <v>5118</v>
      </c>
      <c r="X782" s="160" t="n">
        <v>951920346</v>
      </c>
      <c r="Y782" s="0" t="s">
        <v>2229</v>
      </c>
      <c r="Z782" s="0" t="n">
        <v>95231009501</v>
      </c>
      <c r="AA782" s="0" t="n"/>
      <c r="AB782" s="0" t="n">
        <v>380</v>
      </c>
      <c r="AK782" s="204">
        <f>IF(ISERROR(SEARCH("PMI",F782)),IF(ISERROR(SEARCH("TE",F782)),"Weird","TE"),"PMI")</f>
        <v/>
      </c>
    </row>
    <row r="783">
      <c r="A783" s="4" t="n">
        <v>4779</v>
      </c>
      <c r="B783" s="117" t="s">
        <v>2887</v>
      </c>
      <c r="C783" s="117" t="n"/>
      <c r="D783" s="117" t="n"/>
      <c r="F783" s="118" t="s">
        <v>4330</v>
      </c>
      <c r="H783" s="79" t="s">
        <v>5119</v>
      </c>
      <c r="I783" s="0">
        <f>IF(LEFT(RIGHT(H783,4),1)="8",(CONCATENATE("289F0", 168420+BITAND(HEX2DEC(H783), 65535)-32768)),)</f>
        <v/>
      </c>
      <c r="J783" s="79" t="n"/>
      <c r="K783" s="79" t="s">
        <v>5017</v>
      </c>
      <c r="L783" s="60" t="n">
        <v>44711</v>
      </c>
      <c r="M783" s="60" t="n"/>
      <c r="N783" s="0" t="s">
        <v>1443</v>
      </c>
      <c r="O783" s="0" t="s">
        <v>3224</v>
      </c>
      <c r="P783" s="0" t="s">
        <v>3224</v>
      </c>
      <c r="Q783" s="0" t="s">
        <v>3224</v>
      </c>
      <c r="S783" s="0" t="s">
        <v>3156</v>
      </c>
      <c r="T783" s="0" t="s">
        <v>3470</v>
      </c>
      <c r="U783" s="0" t="s">
        <v>4663</v>
      </c>
      <c r="W783" s="118" t="s">
        <v>5120</v>
      </c>
      <c r="X783" s="160" t="n">
        <v>951920321</v>
      </c>
      <c r="Y783" s="0" t="s">
        <v>2226</v>
      </c>
      <c r="Z783" s="0" t="n">
        <v>95231012401</v>
      </c>
      <c r="AA783" s="0" t="n"/>
      <c r="AB783" s="0" t="n">
        <v>379</v>
      </c>
      <c r="AK783" s="204">
        <f>IF(ISERROR(SEARCH("PMI",F783)),IF(ISERROR(SEARCH("TE",F783)),"Weird","TE"),"PMI")</f>
        <v/>
      </c>
    </row>
    <row r="784">
      <c r="A784" s="4" t="n">
        <v>4780</v>
      </c>
      <c r="B784" s="117" t="s">
        <v>2887</v>
      </c>
      <c r="C784" s="117" t="n"/>
      <c r="D784" s="117" t="n"/>
      <c r="F784" s="118" t="s">
        <v>4330</v>
      </c>
      <c r="H784" s="79" t="s">
        <v>5121</v>
      </c>
      <c r="I784" s="0">
        <f>IF(LEFT(RIGHT(H784,4),1)="8",(CONCATENATE("289F0", 168420+BITAND(HEX2DEC(H784), 65535)-32768)),)</f>
        <v/>
      </c>
      <c r="J784" s="79" t="n"/>
      <c r="K784" s="79" t="s">
        <v>5017</v>
      </c>
      <c r="L784" s="60" t="n">
        <v>44711</v>
      </c>
      <c r="M784" s="60" t="n"/>
      <c r="N784" s="0" t="s">
        <v>1443</v>
      </c>
      <c r="O784" s="0" t="s">
        <v>3224</v>
      </c>
      <c r="P784" s="0" t="s">
        <v>3224</v>
      </c>
      <c r="Q784" s="0" t="s">
        <v>3224</v>
      </c>
      <c r="S784" s="0" t="s">
        <v>3156</v>
      </c>
      <c r="T784" s="0" t="s">
        <v>3470</v>
      </c>
      <c r="U784" s="0" t="s">
        <v>4663</v>
      </c>
      <c r="W784" s="118" t="s">
        <v>5122</v>
      </c>
      <c r="X784" s="160" t="n">
        <v>951920320</v>
      </c>
      <c r="Y784" s="0" t="s">
        <v>2128</v>
      </c>
      <c r="Z784" s="0" t="n">
        <v>95231011001</v>
      </c>
      <c r="AA784" s="0" t="n"/>
      <c r="AB784" s="0" t="n">
        <v>381</v>
      </c>
      <c r="AK784" s="204">
        <f>IF(ISERROR(SEARCH("PMI",F784)),IF(ISERROR(SEARCH("TE",F784)),"Weird","TE"),"PMI")</f>
        <v/>
      </c>
    </row>
    <row r="785">
      <c r="A785" s="4" t="n">
        <v>4781</v>
      </c>
      <c r="B785" s="117" t="s">
        <v>2887</v>
      </c>
      <c r="C785" s="117" t="n"/>
      <c r="D785" s="117" t="n"/>
      <c r="F785" s="118" t="s">
        <v>4330</v>
      </c>
      <c r="H785" s="79" t="s">
        <v>5123</v>
      </c>
      <c r="I785" s="0">
        <f>IF(LEFT(RIGHT(H785,4),1)="8",(CONCATENATE("289F0", 168420+BITAND(HEX2DEC(H785), 65535)-32768)),)</f>
        <v/>
      </c>
      <c r="J785" s="79" t="n"/>
      <c r="K785" s="79" t="s">
        <v>5111</v>
      </c>
      <c r="L785" s="60" t="n">
        <v>44712</v>
      </c>
      <c r="M785" s="60" t="n"/>
      <c r="N785" s="0" t="s">
        <v>1443</v>
      </c>
      <c r="O785" s="0" t="s">
        <v>3224</v>
      </c>
      <c r="P785" s="0" t="s">
        <v>3224</v>
      </c>
      <c r="Q785" s="0" t="s">
        <v>3224</v>
      </c>
      <c r="S785" s="0" t="s">
        <v>3156</v>
      </c>
      <c r="T785" s="0" t="s">
        <v>3470</v>
      </c>
      <c r="U785" s="0" t="s">
        <v>4663</v>
      </c>
      <c r="W785" s="118" t="s">
        <v>5124</v>
      </c>
      <c r="X785" s="160" t="n">
        <v>951920341</v>
      </c>
      <c r="Y785" s="0" t="s">
        <v>2129</v>
      </c>
      <c r="Z785" s="0" t="n">
        <v>95231011201</v>
      </c>
      <c r="AA785" s="0" t="n"/>
      <c r="AB785" s="0" t="n">
        <v>384</v>
      </c>
      <c r="AK785" s="204">
        <f>IF(ISERROR(SEARCH("PMI",F785)),IF(ISERROR(SEARCH("TE",F785)),"Weird","TE"),"PMI")</f>
        <v/>
      </c>
    </row>
    <row r="786">
      <c r="A786" s="4" t="n">
        <v>4782</v>
      </c>
      <c r="B786" s="117" t="s">
        <v>2887</v>
      </c>
      <c r="C786" s="117" t="n"/>
      <c r="D786" s="117" t="n"/>
      <c r="F786" s="118" t="s">
        <v>4330</v>
      </c>
      <c r="H786" s="79" t="s">
        <v>5125</v>
      </c>
      <c r="I786" s="0">
        <f>IF(LEFT(RIGHT(H786,4),1)="8",(CONCATENATE("289F0", 168420+BITAND(HEX2DEC(H786), 65535)-32768)),)</f>
        <v/>
      </c>
      <c r="J786" s="79" t="n"/>
      <c r="K786" s="79" t="s">
        <v>5111</v>
      </c>
      <c r="L786" s="60" t="n">
        <v>44712</v>
      </c>
      <c r="M786" s="60" t="n"/>
      <c r="N786" s="0" t="s">
        <v>1443</v>
      </c>
      <c r="O786" s="0" t="s">
        <v>3224</v>
      </c>
      <c r="P786" s="0" t="s">
        <v>3224</v>
      </c>
      <c r="Q786" s="0" t="s">
        <v>3224</v>
      </c>
      <c r="S786" s="0" t="s">
        <v>3156</v>
      </c>
      <c r="T786" s="0" t="s">
        <v>3470</v>
      </c>
      <c r="U786" s="0" t="s">
        <v>4663</v>
      </c>
      <c r="W786" s="118" t="s">
        <v>5126</v>
      </c>
      <c r="X786" s="160" t="n">
        <v>951920324</v>
      </c>
      <c r="Y786" s="0" t="s">
        <v>2157</v>
      </c>
      <c r="Z786" s="0" t="n">
        <v>95231012501</v>
      </c>
      <c r="AA786" s="0" t="n"/>
      <c r="AB786" s="0" t="n">
        <v>385</v>
      </c>
      <c r="AK786" s="204">
        <f>IF(ISERROR(SEARCH("PMI",F786)),IF(ISERROR(SEARCH("TE",F786)),"Weird","TE"),"PMI")</f>
        <v/>
      </c>
    </row>
    <row r="787">
      <c r="A787" s="4" t="n">
        <v>4783</v>
      </c>
      <c r="B787" s="117" t="s">
        <v>2887</v>
      </c>
      <c r="C787" s="117" t="n"/>
      <c r="D787" s="117" t="n"/>
      <c r="F787" s="118" t="s">
        <v>4330</v>
      </c>
      <c r="H787" s="79" t="s">
        <v>5127</v>
      </c>
      <c r="I787" s="0">
        <f>IF(LEFT(RIGHT(H787,4),1)="8",(CONCATENATE("289F0", 168420+BITAND(HEX2DEC(H787), 65535)-32768)),)</f>
        <v/>
      </c>
      <c r="J787" s="79" t="n"/>
      <c r="K787" s="79" t="s">
        <v>5111</v>
      </c>
      <c r="L787" s="60" t="n">
        <v>44712</v>
      </c>
      <c r="M787" s="60" t="n"/>
      <c r="N787" s="0" t="s">
        <v>1443</v>
      </c>
      <c r="O787" s="0" t="s">
        <v>3224</v>
      </c>
      <c r="P787" s="0" t="s">
        <v>3224</v>
      </c>
      <c r="Q787" s="0" t="s">
        <v>3224</v>
      </c>
      <c r="S787" s="0" t="s">
        <v>3156</v>
      </c>
      <c r="T787" s="0" t="s">
        <v>3470</v>
      </c>
      <c r="U787" s="0" t="s">
        <v>4663</v>
      </c>
      <c r="W787" s="118" t="s">
        <v>5128</v>
      </c>
      <c r="X787" s="160" t="n">
        <v>951920325</v>
      </c>
      <c r="Y787" s="0" t="s">
        <v>2153</v>
      </c>
      <c r="Z787" s="0" t="n">
        <v>95231009101</v>
      </c>
      <c r="AA787" s="0" t="n"/>
      <c r="AB787" s="0" t="n">
        <v>386</v>
      </c>
      <c r="AK787" s="204">
        <f>IF(ISERROR(SEARCH("PMI",F787)),IF(ISERROR(SEARCH("TE",F787)),"Weird","TE"),"PMI")</f>
        <v/>
      </c>
    </row>
    <row r="788">
      <c r="A788" s="4" t="n">
        <v>4784</v>
      </c>
      <c r="B788" s="117" t="s">
        <v>2887</v>
      </c>
      <c r="C788" s="117" t="n"/>
      <c r="D788" s="117" t="n"/>
      <c r="F788" s="118" t="s">
        <v>4330</v>
      </c>
      <c r="H788" s="79" t="s">
        <v>5129</v>
      </c>
      <c r="I788" s="0">
        <f>IF(LEFT(RIGHT(H788,4),1)="8",(CONCATENATE("289F0", 168420+BITAND(HEX2DEC(H788), 65535)-32768)),)</f>
        <v/>
      </c>
      <c r="J788" s="79" t="n"/>
      <c r="K788" s="79" t="s">
        <v>5111</v>
      </c>
      <c r="L788" s="60" t="n">
        <v>44712</v>
      </c>
      <c r="M788" s="60" t="n"/>
      <c r="N788" s="0" t="s">
        <v>1443</v>
      </c>
      <c r="O788" s="0" t="s">
        <v>3224</v>
      </c>
      <c r="P788" s="0" t="s">
        <v>3224</v>
      </c>
      <c r="Q788" s="0" t="s">
        <v>3224</v>
      </c>
      <c r="S788" s="0" t="s">
        <v>3156</v>
      </c>
      <c r="T788" s="0" t="s">
        <v>3470</v>
      </c>
      <c r="U788" s="0" t="s">
        <v>4663</v>
      </c>
      <c r="W788" s="118" t="s">
        <v>5130</v>
      </c>
      <c r="X788" s="160" t="n">
        <v>951920348</v>
      </c>
      <c r="Y788" s="0" t="s">
        <v>2154</v>
      </c>
      <c r="Z788" s="0" t="n">
        <v>95231008801</v>
      </c>
      <c r="AA788" s="0" t="n"/>
      <c r="AB788" s="0" t="n">
        <v>387</v>
      </c>
      <c r="AK788" s="204">
        <f>IF(ISERROR(SEARCH("PMI",F788)),IF(ISERROR(SEARCH("TE",F788)),"Weird","TE"),"PMI")</f>
        <v/>
      </c>
    </row>
    <row customFormat="1" r="789" s="5">
      <c r="A789" s="5" t="n">
        <v>4785</v>
      </c>
      <c r="B789" s="117" t="s">
        <v>25</v>
      </c>
      <c r="C789" s="181" t="n"/>
      <c r="D789" s="181" t="s">
        <v>4767</v>
      </c>
      <c r="H789" s="148" t="n"/>
      <c r="I789" s="0">
        <f>IF(LEFT(RIGHT(H789,4),1)="8",(CONCATENATE("289F0", 168420+BITAND(HEX2DEC(H789), 65535)-32768)),)</f>
        <v/>
      </c>
      <c r="J789" s="148" t="n"/>
      <c r="K789" s="148" t="n"/>
      <c r="L789" s="129" t="n">
        <v>44712</v>
      </c>
      <c r="M789" s="129" t="n"/>
      <c r="W789" s="130" t="s">
        <v>5131</v>
      </c>
      <c r="X789" s="182" t="n">
        <v>951920349</v>
      </c>
      <c r="AA789" s="5" t="n"/>
      <c r="AB789" s="5" t="n">
        <v>388</v>
      </c>
      <c r="AK789" s="204">
        <f>IF(ISERROR(SEARCH("PMI",F789)),IF(ISERROR(SEARCH("TE",F789)),"Weird","TE"),"PMI")</f>
        <v/>
      </c>
    </row>
    <row r="790">
      <c r="A790" s="4" t="n">
        <v>4786</v>
      </c>
      <c r="B790" s="117" t="s">
        <v>2887</v>
      </c>
      <c r="C790" s="117" t="n"/>
      <c r="D790" s="117" t="n"/>
      <c r="F790" s="118" t="s">
        <v>4330</v>
      </c>
      <c r="H790" s="79" t="s">
        <v>5132</v>
      </c>
      <c r="I790" s="0">
        <f>IF(LEFT(RIGHT(H790,4),1)="8",(CONCATENATE("289F0", 168420+BITAND(HEX2DEC(H790), 65535)-32768)),)</f>
        <v/>
      </c>
      <c r="J790" s="79" t="n"/>
      <c r="K790" s="79" t="s">
        <v>5111</v>
      </c>
      <c r="L790" s="60" t="n">
        <v>44713</v>
      </c>
      <c r="M790" s="60" t="n"/>
      <c r="N790" s="0" t="s">
        <v>1443</v>
      </c>
      <c r="O790" s="0" t="s">
        <v>3224</v>
      </c>
      <c r="P790" s="0" t="s">
        <v>3224</v>
      </c>
      <c r="Q790" s="0" t="s">
        <v>3224</v>
      </c>
      <c r="S790" s="0" t="s">
        <v>3156</v>
      </c>
      <c r="T790" s="0" t="s">
        <v>3470</v>
      </c>
      <c r="U790" s="0" t="s">
        <v>4663</v>
      </c>
      <c r="W790" s="118" t="s">
        <v>5133</v>
      </c>
      <c r="X790" s="0" t="n">
        <v>951920323</v>
      </c>
      <c r="Y790" s="0" t="s">
        <v>2143</v>
      </c>
      <c r="Z790" s="0" t="n">
        <v>95231011601</v>
      </c>
      <c r="AA790" s="0" t="n"/>
      <c r="AB790" s="0" t="n">
        <v>286</v>
      </c>
      <c r="AK790" s="204">
        <f>IF(ISERROR(SEARCH("PMI",F790)),IF(ISERROR(SEARCH("TE",F790)),"Weird","TE"),"PMI")</f>
        <v/>
      </c>
    </row>
    <row r="791">
      <c r="A791" s="5" t="n">
        <v>4787</v>
      </c>
      <c r="B791" s="117" t="s">
        <v>25</v>
      </c>
      <c r="C791" s="117" t="n"/>
      <c r="D791" s="117" t="s">
        <v>5134</v>
      </c>
      <c r="F791" s="118" t="s">
        <v>4330</v>
      </c>
      <c r="H791" s="79" t="s">
        <v>5135</v>
      </c>
      <c r="I791" s="0">
        <f>IF(LEFT(RIGHT(H791,4),1)="8",(CONCATENATE("289F0", 168420+BITAND(HEX2DEC(H791), 65535)-32768)),)</f>
        <v/>
      </c>
      <c r="J791" s="79" t="n"/>
      <c r="L791" s="60" t="n">
        <v>44713</v>
      </c>
      <c r="M791" s="60" t="n"/>
      <c r="N791" s="0" t="s">
        <v>1443</v>
      </c>
      <c r="O791" s="0" t="s">
        <v>3224</v>
      </c>
      <c r="P791" s="0" t="s">
        <v>3224</v>
      </c>
      <c r="Q791" s="0" t="s">
        <v>3224</v>
      </c>
      <c r="S791" s="0" t="s">
        <v>3156</v>
      </c>
      <c r="W791" s="118" t="s">
        <v>5136</v>
      </c>
      <c r="X791" s="0" t="n">
        <v>951920334</v>
      </c>
      <c r="Y791" s="0" t="s">
        <v>2159</v>
      </c>
      <c r="Z791" s="0" t="n">
        <v>95231010201</v>
      </c>
      <c r="AA791" s="0" t="n"/>
      <c r="AB791" s="0" t="n">
        <v>394</v>
      </c>
      <c r="AK791" s="204">
        <f>IF(ISERROR(SEARCH("PMI",F791)),IF(ISERROR(SEARCH("TE",F791)),"Weird","TE"),"PMI")</f>
        <v/>
      </c>
    </row>
    <row r="792">
      <c r="A792" s="4" t="n">
        <v>4788</v>
      </c>
      <c r="B792" s="117" t="s">
        <v>2887</v>
      </c>
      <c r="C792" s="117" t="n"/>
      <c r="D792" s="117" t="n"/>
      <c r="F792" s="118" t="s">
        <v>4330</v>
      </c>
      <c r="H792" s="79" t="s">
        <v>5137</v>
      </c>
      <c r="I792" s="0">
        <f>IF(LEFT(RIGHT(H792,4),1)="8",(CONCATENATE("289F0", 168420+BITAND(HEX2DEC(H792), 65535)-32768)),)</f>
        <v/>
      </c>
      <c r="J792" s="79" t="n"/>
      <c r="K792" s="79" t="s">
        <v>5111</v>
      </c>
      <c r="L792" s="60" t="n">
        <v>44713</v>
      </c>
      <c r="M792" s="60" t="n"/>
      <c r="N792" s="0" t="s">
        <v>1443</v>
      </c>
      <c r="O792" s="0" t="s">
        <v>3224</v>
      </c>
      <c r="P792" s="0" t="s">
        <v>3224</v>
      </c>
      <c r="Q792" s="0" t="s">
        <v>3224</v>
      </c>
      <c r="S792" s="0" t="s">
        <v>3156</v>
      </c>
      <c r="T792" s="0" t="s">
        <v>3470</v>
      </c>
      <c r="U792" s="0" t="s">
        <v>4663</v>
      </c>
      <c r="W792" s="118" t="s">
        <v>5138</v>
      </c>
      <c r="X792" s="0" t="n">
        <v>951920326</v>
      </c>
      <c r="Y792" s="0" t="s">
        <v>2168</v>
      </c>
      <c r="Z792" s="0" t="n">
        <v>95231010501</v>
      </c>
      <c r="AA792" s="0" t="n"/>
      <c r="AB792" s="0" t="n">
        <v>392</v>
      </c>
      <c r="AK792" s="204">
        <f>IF(ISERROR(SEARCH("PMI",F792)),IF(ISERROR(SEARCH("TE",F792)),"Weird","TE"),"PMI")</f>
        <v/>
      </c>
    </row>
    <row r="793">
      <c r="A793" s="4" t="n">
        <v>4789</v>
      </c>
      <c r="B793" s="117" t="s">
        <v>2887</v>
      </c>
      <c r="C793" s="117" t="n"/>
      <c r="D793" s="117" t="n"/>
      <c r="F793" s="118" t="s">
        <v>4330</v>
      </c>
      <c r="H793" s="79" t="s">
        <v>5139</v>
      </c>
      <c r="I793" s="0">
        <f>IF(LEFT(RIGHT(H793,4),1)="8",(CONCATENATE("289F0", 168420+BITAND(HEX2DEC(H793), 65535)-32768)),)</f>
        <v/>
      </c>
      <c r="J793" s="79" t="n"/>
      <c r="K793" s="79" t="s">
        <v>5111</v>
      </c>
      <c r="L793" s="60" t="n">
        <v>44713</v>
      </c>
      <c r="M793" s="60" t="n"/>
      <c r="N793" s="0" t="s">
        <v>1443</v>
      </c>
      <c r="O793" s="0" t="s">
        <v>3224</v>
      </c>
      <c r="P793" s="0" t="s">
        <v>3224</v>
      </c>
      <c r="Q793" s="0" t="s">
        <v>3224</v>
      </c>
      <c r="S793" s="0" t="s">
        <v>3156</v>
      </c>
      <c r="T793" s="0" t="s">
        <v>3470</v>
      </c>
      <c r="U793" s="0" t="s">
        <v>4663</v>
      </c>
      <c r="W793" s="118" t="s">
        <v>5140</v>
      </c>
      <c r="X793" s="0" t="n">
        <v>951920327</v>
      </c>
      <c r="Y793" s="0" t="s">
        <v>2181</v>
      </c>
      <c r="Z793" s="0" t="n">
        <v>95231010401</v>
      </c>
      <c r="AA793" s="0" t="n"/>
      <c r="AB793" s="0" t="n">
        <v>393</v>
      </c>
      <c r="AK793" s="204">
        <f>IF(ISERROR(SEARCH("PMI",F793)),IF(ISERROR(SEARCH("TE",F793)),"Weird","TE"),"PMI")</f>
        <v/>
      </c>
    </row>
    <row customFormat="1" r="794" s="5">
      <c r="A794" s="5" t="n">
        <v>4790</v>
      </c>
      <c r="B794" s="117" t="s">
        <v>25</v>
      </c>
      <c r="C794" s="181" t="n"/>
      <c r="D794" s="181" t="s">
        <v>4767</v>
      </c>
      <c r="H794" s="148" t="n"/>
      <c r="I794" s="0">
        <f>IF(LEFT(RIGHT(H794,4),1)="8",(CONCATENATE("289F0", 168420+BITAND(HEX2DEC(H794), 65535)-32768)),)</f>
        <v/>
      </c>
      <c r="J794" s="148" t="n"/>
      <c r="K794" s="148" t="n"/>
      <c r="L794" s="129" t="n">
        <v>44713</v>
      </c>
      <c r="M794" s="129" t="n"/>
      <c r="W794" s="130" t="s">
        <v>5141</v>
      </c>
      <c r="X794" s="5" t="n">
        <v>951920308</v>
      </c>
      <c r="AA794" s="5" t="n"/>
      <c r="AB794" s="5" t="n">
        <v>397</v>
      </c>
      <c r="AK794" s="204">
        <f>IF(ISERROR(SEARCH("PMI",F794)),IF(ISERROR(SEARCH("TE",F794)),"Weird","TE"),"PMI")</f>
        <v/>
      </c>
    </row>
    <row r="795">
      <c r="A795" s="4" t="n">
        <v>4791</v>
      </c>
      <c r="B795" s="117" t="s">
        <v>2887</v>
      </c>
      <c r="C795" s="117" t="n"/>
      <c r="D795" s="117" t="n"/>
      <c r="F795" s="118" t="s">
        <v>4330</v>
      </c>
      <c r="H795" s="79" t="s">
        <v>5142</v>
      </c>
      <c r="I795" s="0">
        <f>IF(LEFT(RIGHT(H795,4),1)="8",(CONCATENATE("289F0", 168420+BITAND(HEX2DEC(H795), 65535)-32768)),)</f>
        <v/>
      </c>
      <c r="J795" s="79" t="n"/>
      <c r="K795" s="79" t="s">
        <v>5111</v>
      </c>
      <c r="L795" s="60" t="n">
        <v>44714</v>
      </c>
      <c r="M795" s="60" t="n"/>
      <c r="N795" s="0" t="s">
        <v>1443</v>
      </c>
      <c r="O795" s="0" t="s">
        <v>3224</v>
      </c>
      <c r="P795" s="0" t="s">
        <v>3224</v>
      </c>
      <c r="Q795" s="0" t="s">
        <v>3224</v>
      </c>
      <c r="S795" s="0" t="s">
        <v>3156</v>
      </c>
      <c r="T795" s="0" t="s">
        <v>3470</v>
      </c>
      <c r="U795" s="0" t="s">
        <v>4663</v>
      </c>
      <c r="W795" s="118" t="s">
        <v>5143</v>
      </c>
      <c r="X795" s="160" t="n">
        <v>951920333</v>
      </c>
      <c r="Y795" s="0" t="s">
        <v>2161</v>
      </c>
      <c r="Z795" s="0" t="n">
        <v>95231012301</v>
      </c>
      <c r="AA795" s="0" t="n"/>
      <c r="AB795" s="0" t="n">
        <v>396</v>
      </c>
      <c r="AK795" s="204">
        <f>IF(ISERROR(SEARCH("PMI",F795)),IF(ISERROR(SEARCH("TE",F795)),"Weird","TE"),"PMI")</f>
        <v/>
      </c>
    </row>
    <row r="796">
      <c r="A796" s="4" t="n">
        <v>4792</v>
      </c>
      <c r="B796" s="117" t="s">
        <v>2887</v>
      </c>
      <c r="C796" s="117" t="n"/>
      <c r="D796" s="117" t="n"/>
      <c r="F796" s="118" t="s">
        <v>4330</v>
      </c>
      <c r="H796" s="79" t="s">
        <v>5144</v>
      </c>
      <c r="I796" s="0">
        <f>IF(LEFT(RIGHT(H796,4),1)="8",(CONCATENATE("289F0", 168420+BITAND(HEX2DEC(H796), 65535)-32768)),)</f>
        <v/>
      </c>
      <c r="J796" s="79" t="n"/>
      <c r="K796" s="79" t="s">
        <v>5111</v>
      </c>
      <c r="L796" s="60" t="n">
        <v>44714</v>
      </c>
      <c r="M796" s="60" t="n"/>
      <c r="N796" s="0" t="s">
        <v>1443</v>
      </c>
      <c r="O796" s="0" t="s">
        <v>3224</v>
      </c>
      <c r="P796" s="0" t="s">
        <v>3224</v>
      </c>
      <c r="Q796" s="0" t="s">
        <v>3224</v>
      </c>
      <c r="S796" s="0" t="s">
        <v>3156</v>
      </c>
      <c r="T796" s="0" t="s">
        <v>3470</v>
      </c>
      <c r="U796" s="0" t="s">
        <v>4663</v>
      </c>
      <c r="W796" s="118" t="s">
        <v>5145</v>
      </c>
      <c r="X796" s="160" t="n">
        <v>951920331</v>
      </c>
      <c r="Y796" s="0" t="s">
        <v>2277</v>
      </c>
      <c r="Z796" s="0" t="n">
        <v>95231010701</v>
      </c>
      <c r="AA796" s="0" t="n"/>
      <c r="AB796" s="0" t="n">
        <v>391</v>
      </c>
      <c r="AK796" s="204">
        <f>IF(ISERROR(SEARCH("PMI",F796)),IF(ISERROR(SEARCH("TE",F796)),"Weird","TE"),"PMI")</f>
        <v/>
      </c>
    </row>
    <row r="797">
      <c r="A797" s="4" t="n">
        <v>4793</v>
      </c>
      <c r="B797" s="117" t="s">
        <v>2887</v>
      </c>
      <c r="C797" s="117" t="n"/>
      <c r="D797" s="117" t="n"/>
      <c r="F797" s="118" t="s">
        <v>4330</v>
      </c>
      <c r="H797" s="79" t="s">
        <v>5146</v>
      </c>
      <c r="I797" s="0">
        <f>IF(LEFT(RIGHT(H797,4),1)="8",(CONCATENATE("289F0", 168420+BITAND(HEX2DEC(H797), 65535)-32768)),)</f>
        <v/>
      </c>
      <c r="J797" s="79" t="n"/>
      <c r="K797" s="79" t="s">
        <v>5111</v>
      </c>
      <c r="L797" s="60" t="n">
        <v>44714</v>
      </c>
      <c r="M797" s="60" t="n"/>
      <c r="N797" s="0" t="s">
        <v>1443</v>
      </c>
      <c r="O797" s="0" t="s">
        <v>3224</v>
      </c>
      <c r="P797" s="0" t="s">
        <v>3224</v>
      </c>
      <c r="Q797" s="0" t="s">
        <v>3224</v>
      </c>
      <c r="S797" s="0" t="s">
        <v>3156</v>
      </c>
      <c r="T797" s="0" t="s">
        <v>3470</v>
      </c>
      <c r="U797" s="0" t="s">
        <v>4663</v>
      </c>
      <c r="W797" s="118" t="s">
        <v>5147</v>
      </c>
      <c r="X797" s="160" t="n">
        <v>951920328</v>
      </c>
      <c r="Y797" s="0" t="s">
        <v>2235</v>
      </c>
      <c r="Z797" s="0" t="n">
        <v>95231010601</v>
      </c>
      <c r="AA797" s="0" t="n"/>
      <c r="AB797" s="0" t="n">
        <v>400</v>
      </c>
      <c r="AK797" s="204">
        <f>IF(ISERROR(SEARCH("PMI",F797)),IF(ISERROR(SEARCH("TE",F797)),"Weird","TE"),"PMI")</f>
        <v/>
      </c>
    </row>
    <row r="798">
      <c r="A798" s="4" t="n">
        <v>4794</v>
      </c>
      <c r="B798" s="117" t="s">
        <v>2887</v>
      </c>
      <c r="C798" s="117" t="n"/>
      <c r="D798" s="117" t="n"/>
      <c r="F798" s="118" t="s">
        <v>4330</v>
      </c>
      <c r="H798" s="79" t="s">
        <v>5148</v>
      </c>
      <c r="I798" s="0">
        <f>IF(LEFT(RIGHT(H798,4),1)="8",(CONCATENATE("289F0", 168420+BITAND(HEX2DEC(H798), 65535)-32768)),)</f>
        <v/>
      </c>
      <c r="J798" s="79" t="n"/>
      <c r="K798" s="79" t="s">
        <v>5111</v>
      </c>
      <c r="L798" s="60" t="n">
        <v>44714</v>
      </c>
      <c r="M798" s="60" t="n"/>
      <c r="N798" s="0" t="s">
        <v>1443</v>
      </c>
      <c r="O798" s="0" t="s">
        <v>3224</v>
      </c>
      <c r="P798" s="0" t="s">
        <v>3224</v>
      </c>
      <c r="Q798" s="0" t="s">
        <v>3224</v>
      </c>
      <c r="S798" s="0" t="s">
        <v>3156</v>
      </c>
      <c r="T798" s="0" t="s">
        <v>3470</v>
      </c>
      <c r="U798" s="0" t="s">
        <v>4663</v>
      </c>
      <c r="W798" s="118" t="s">
        <v>5149</v>
      </c>
      <c r="X798" s="160" t="n">
        <v>951920329</v>
      </c>
      <c r="Y798" s="0" t="s">
        <v>2268</v>
      </c>
      <c r="Z798" s="0" t="n">
        <v>95231012101</v>
      </c>
      <c r="AA798" s="0" t="n"/>
      <c r="AB798" s="0" t="n">
        <v>398</v>
      </c>
      <c r="AK798" s="204">
        <f>IF(ISERROR(SEARCH("PMI",F798)),IF(ISERROR(SEARCH("TE",F798)),"Weird","TE"),"PMI")</f>
        <v/>
      </c>
    </row>
    <row r="799">
      <c r="A799" s="0" t="n">
        <v>4795</v>
      </c>
      <c r="B799" s="117" t="n"/>
      <c r="C799" s="117" t="n"/>
      <c r="D799" s="117" t="n"/>
      <c r="F799" s="118" t="s">
        <v>4330</v>
      </c>
      <c r="H799" s="79" t="s">
        <v>5150</v>
      </c>
      <c r="I799" s="0">
        <f>IF(LEFT(RIGHT(H799,4),1)="8",(CONCATENATE("289F0", 168420+BITAND(HEX2DEC(H799), 65535)-32768)),)</f>
        <v/>
      </c>
      <c r="J799" s="79" t="n"/>
      <c r="L799" s="60" t="n">
        <v>44714</v>
      </c>
      <c r="M799" s="60" t="n"/>
      <c r="N799" s="0" t="s">
        <v>1443</v>
      </c>
      <c r="O799" s="0" t="s">
        <v>3224</v>
      </c>
      <c r="P799" s="0" t="s">
        <v>3224</v>
      </c>
      <c r="Q799" s="0" t="s">
        <v>3224</v>
      </c>
      <c r="S799" s="0" t="s">
        <v>3156</v>
      </c>
      <c r="W799" s="118" t="s">
        <v>5151</v>
      </c>
      <c r="X799" s="160" t="n">
        <v>951920322</v>
      </c>
      <c r="Y799" s="0" t="s">
        <v>2233</v>
      </c>
      <c r="Z799" s="0" t="n">
        <v>95231010801</v>
      </c>
      <c r="AA799" s="0" t="n"/>
      <c r="AB799" s="0" t="n">
        <v>399</v>
      </c>
      <c r="AK799" s="204">
        <f>IF(ISERROR(SEARCH("PMI",F799)),IF(ISERROR(SEARCH("TE",F799)),"Weird","TE"),"PMI")</f>
        <v/>
      </c>
    </row>
    <row r="800">
      <c r="A800" s="4" t="n">
        <v>4796</v>
      </c>
      <c r="B800" s="117" t="s">
        <v>2887</v>
      </c>
      <c r="C800" s="117" t="n"/>
      <c r="D800" s="117" t="n"/>
      <c r="F800" s="118" t="s">
        <v>4330</v>
      </c>
      <c r="H800" s="79" t="s">
        <v>5152</v>
      </c>
      <c r="I800" s="0">
        <f>IF(LEFT(RIGHT(H800,4),1)="8",(CONCATENATE("289F0", 168420+BITAND(HEX2DEC(H800), 65535)-32768)),)</f>
        <v/>
      </c>
      <c r="J800" s="79" t="n"/>
      <c r="K800" s="79" t="s">
        <v>5111</v>
      </c>
      <c r="L800" s="60" t="n">
        <v>44715</v>
      </c>
      <c r="M800" s="60" t="n"/>
      <c r="N800" s="0" t="s">
        <v>1443</v>
      </c>
      <c r="O800" s="0" t="s">
        <v>3224</v>
      </c>
      <c r="P800" s="0" t="s">
        <v>3224</v>
      </c>
      <c r="Q800" s="0" t="s">
        <v>3224</v>
      </c>
      <c r="S800" s="0" t="s">
        <v>3156</v>
      </c>
      <c r="T800" s="0" t="s">
        <v>3470</v>
      </c>
      <c r="U800" s="0" t="s">
        <v>4663</v>
      </c>
      <c r="W800" s="118" t="s">
        <v>5153</v>
      </c>
      <c r="X800" s="160" t="n">
        <v>951920357</v>
      </c>
      <c r="Y800" s="0" t="s">
        <v>2239</v>
      </c>
      <c r="Z800" s="0" t="n">
        <v>95231011301</v>
      </c>
      <c r="AA800" s="0" t="n"/>
      <c r="AB800" s="0" t="n">
        <v>403</v>
      </c>
      <c r="AK800" s="204">
        <f>IF(ISERROR(SEARCH("PMI",F800)),IF(ISERROR(SEARCH("TE",F800)),"Weird","TE"),"PMI")</f>
        <v/>
      </c>
    </row>
    <row r="801">
      <c r="A801" s="4" t="n">
        <v>4797</v>
      </c>
      <c r="B801" s="117" t="s">
        <v>2887</v>
      </c>
      <c r="C801" s="117" t="n"/>
      <c r="D801" s="117" t="n"/>
      <c r="F801" s="0" t="s">
        <v>4330</v>
      </c>
      <c r="H801" s="79" t="s">
        <v>5154</v>
      </c>
      <c r="I801" s="0">
        <f>IF(LEFT(RIGHT(H801,4),1)="8",(CONCATENATE("289F0", 168420+BITAND(HEX2DEC(H801), 65535)-32768)),)</f>
        <v/>
      </c>
      <c r="J801" s="79" t="n"/>
      <c r="K801" s="79" t="s">
        <v>5111</v>
      </c>
      <c r="L801" s="60" t="n">
        <v>44715</v>
      </c>
      <c r="M801" s="60" t="n"/>
      <c r="N801" s="0" t="s">
        <v>1443</v>
      </c>
      <c r="O801" s="0" t="s">
        <v>3224</v>
      </c>
      <c r="P801" s="0" t="s">
        <v>3224</v>
      </c>
      <c r="Q801" s="0" t="s">
        <v>3224</v>
      </c>
      <c r="S801" s="0" t="s">
        <v>3156</v>
      </c>
      <c r="T801" s="0" t="s">
        <v>3470</v>
      </c>
      <c r="U801" s="0" t="s">
        <v>4663</v>
      </c>
      <c r="W801" s="118" t="s">
        <v>5155</v>
      </c>
      <c r="X801" s="160" t="n">
        <v>951920335</v>
      </c>
      <c r="Y801" s="0" t="s">
        <v>2207</v>
      </c>
      <c r="Z801" s="0" t="n">
        <v>95231011701</v>
      </c>
      <c r="AA801" s="0" t="n"/>
      <c r="AB801" s="0" t="n">
        <v>401</v>
      </c>
      <c r="AK801" s="204">
        <f>IF(ISERROR(SEARCH("PMI",F801)),IF(ISERROR(SEARCH("TE",F801)),"Weird","TE"),"PMI")</f>
        <v/>
      </c>
    </row>
    <row r="802">
      <c r="A802" s="4" t="n">
        <v>4798</v>
      </c>
      <c r="B802" s="117" t="s">
        <v>2887</v>
      </c>
      <c r="C802" s="117" t="n"/>
      <c r="D802" s="117" t="n"/>
      <c r="F802" s="0" t="s">
        <v>4330</v>
      </c>
      <c r="H802" s="79" t="s">
        <v>5156</v>
      </c>
      <c r="I802" s="0">
        <f>IF(LEFT(RIGHT(H802,4),1)="8",(CONCATENATE("289F0", 168420+BITAND(HEX2DEC(H802), 65535)-32768)),)</f>
        <v/>
      </c>
      <c r="J802" s="79" t="n"/>
      <c r="K802" s="79" t="s">
        <v>5111</v>
      </c>
      <c r="L802" s="60" t="n">
        <v>44715</v>
      </c>
      <c r="M802" s="60" t="n"/>
      <c r="N802" s="0" t="s">
        <v>1443</v>
      </c>
      <c r="O802" s="0" t="s">
        <v>3224</v>
      </c>
      <c r="P802" s="0" t="s">
        <v>3224</v>
      </c>
      <c r="Q802" s="0" t="s">
        <v>3224</v>
      </c>
      <c r="S802" s="0" t="s">
        <v>3156</v>
      </c>
      <c r="T802" s="0" t="s">
        <v>3470</v>
      </c>
      <c r="U802" s="0" t="s">
        <v>4663</v>
      </c>
      <c r="W802" s="118" t="s">
        <v>5157</v>
      </c>
      <c r="X802" s="160" t="n">
        <v>951920338</v>
      </c>
      <c r="Y802" s="0" t="s">
        <v>2180</v>
      </c>
      <c r="Z802" s="0" t="n">
        <v>95231015001</v>
      </c>
      <c r="AA802" s="0" t="n"/>
      <c r="AB802" s="0" t="n">
        <v>406</v>
      </c>
      <c r="AK802" s="204">
        <f>IF(ISERROR(SEARCH("PMI",F802)),IF(ISERROR(SEARCH("TE",F802)),"Weird","TE"),"PMI")</f>
        <v/>
      </c>
    </row>
    <row customHeight="1" ht="15.75" r="803">
      <c r="A803" s="4" t="n">
        <v>4799</v>
      </c>
      <c r="B803" s="117" t="s">
        <v>2887</v>
      </c>
      <c r="C803" s="117" t="n"/>
      <c r="D803" s="117" t="n"/>
      <c r="F803" s="0" t="s">
        <v>4330</v>
      </c>
      <c r="H803" s="79" t="s">
        <v>5158</v>
      </c>
      <c r="I803" s="0">
        <f>IF(LEFT(RIGHT(H803,4),1)="8",(CONCATENATE("289F0", 168420+BITAND(HEX2DEC(H803), 65535)-32768)),)</f>
        <v/>
      </c>
      <c r="J803" s="79" t="n"/>
      <c r="K803" s="79" t="s">
        <v>5111</v>
      </c>
      <c r="L803" s="60" t="n">
        <v>44715</v>
      </c>
      <c r="M803" s="60" t="n"/>
      <c r="N803" s="0" t="s">
        <v>1443</v>
      </c>
      <c r="O803" s="0" t="s">
        <v>3224</v>
      </c>
      <c r="P803" s="0" t="s">
        <v>3224</v>
      </c>
      <c r="Q803" s="0" t="s">
        <v>3224</v>
      </c>
      <c r="S803" s="0" t="s">
        <v>3156</v>
      </c>
      <c r="T803" s="0" t="s">
        <v>3470</v>
      </c>
      <c r="U803" s="0" t="s">
        <v>4663</v>
      </c>
      <c r="W803" s="118" t="s">
        <v>5159</v>
      </c>
      <c r="X803" s="160" t="n">
        <v>951920339</v>
      </c>
      <c r="Y803" s="0" t="s">
        <v>2279</v>
      </c>
      <c r="Z803" s="0" t="n">
        <v>95231015101</v>
      </c>
      <c r="AA803" s="0" t="n"/>
      <c r="AB803" s="0" t="n">
        <v>404</v>
      </c>
      <c r="AK803" s="204">
        <f>IF(ISERROR(SEARCH("PMI",F803)),IF(ISERROR(SEARCH("TE",F803)),"Weird","TE"),"PMI")</f>
        <v/>
      </c>
    </row>
    <row r="804">
      <c r="A804" s="0" t="n">
        <v>4800</v>
      </c>
      <c r="B804" s="117" t="n"/>
      <c r="C804" s="117" t="n"/>
      <c r="D804" s="117" t="n"/>
      <c r="F804" s="0" t="s">
        <v>4330</v>
      </c>
      <c r="H804" s="79" t="s">
        <v>5160</v>
      </c>
      <c r="I804" s="0">
        <f>IF(LEFT(RIGHT(H804,4),1)="8",(CONCATENATE("289F0", 168420+BITAND(HEX2DEC(H804), 65535)-32768)),)</f>
        <v/>
      </c>
      <c r="J804" s="79" t="n"/>
      <c r="L804" s="60" t="n">
        <v>44715</v>
      </c>
      <c r="M804" s="60" t="n"/>
      <c r="W804" s="118" t="s">
        <v>5161</v>
      </c>
      <c r="X804" s="160" t="n">
        <v>951920340</v>
      </c>
      <c r="Y804" s="0" t="s">
        <v>2337</v>
      </c>
      <c r="Z804" s="0" t="n">
        <v>95231012601</v>
      </c>
      <c r="AA804" s="0" t="n"/>
      <c r="AB804" s="0" t="n">
        <v>405</v>
      </c>
      <c r="AK804" s="204">
        <f>IF(ISERROR(SEARCH("PMI",F804)),IF(ISERROR(SEARCH("TE",F804)),"Weird","TE"),"PMI")</f>
        <v/>
      </c>
    </row>
    <row r="805">
      <c r="A805" s="4" t="n">
        <v>4801</v>
      </c>
      <c r="B805" s="117" t="s">
        <v>2887</v>
      </c>
      <c r="C805" s="117" t="n"/>
      <c r="D805" s="117" t="n"/>
      <c r="F805" s="0" t="s">
        <v>4330</v>
      </c>
      <c r="H805" s="79" t="s">
        <v>5162</v>
      </c>
      <c r="I805" s="0">
        <f>IF(LEFT(RIGHT(H805,4),1)="8",(CONCATENATE("289F0", 168420+BITAND(HEX2DEC(H805), 65535)-32768)),)</f>
        <v/>
      </c>
      <c r="J805" s="79" t="n"/>
      <c r="K805" s="79" t="s">
        <v>5111</v>
      </c>
      <c r="L805" s="60" t="n">
        <v>44718</v>
      </c>
      <c r="M805" s="60" t="n"/>
      <c r="N805" s="0" t="s">
        <v>1443</v>
      </c>
      <c r="O805" s="0" t="s">
        <v>3224</v>
      </c>
      <c r="P805" s="0" t="s">
        <v>3224</v>
      </c>
      <c r="Q805" s="0" t="s">
        <v>3224</v>
      </c>
      <c r="S805" s="0" t="s">
        <v>3156</v>
      </c>
      <c r="T805" s="0" t="s">
        <v>3470</v>
      </c>
      <c r="U805" s="0" t="s">
        <v>4663</v>
      </c>
      <c r="W805" s="118" t="s">
        <v>5163</v>
      </c>
      <c r="X805" s="160" t="n">
        <v>951920347</v>
      </c>
      <c r="Y805" s="0" t="s">
        <v>2339</v>
      </c>
      <c r="Z805" s="0" t="n">
        <v>95231013001</v>
      </c>
      <c r="AA805" s="0" t="n"/>
      <c r="AB805" s="0" t="n">
        <v>410</v>
      </c>
      <c r="AK805" s="204">
        <f>IF(ISERROR(SEARCH("PMI",F805)),IF(ISERROR(SEARCH("TE",F805)),"Weird","TE"),"PMI")</f>
        <v/>
      </c>
    </row>
    <row r="806">
      <c r="A806" s="4" t="n">
        <v>4802</v>
      </c>
      <c r="B806" s="117" t="s">
        <v>2887</v>
      </c>
      <c r="C806" s="117" t="n"/>
      <c r="D806" s="117" t="n"/>
      <c r="F806" s="0" t="s">
        <v>4330</v>
      </c>
      <c r="H806" s="79" t="s">
        <v>5164</v>
      </c>
      <c r="I806" s="0">
        <f>IF(LEFT(RIGHT(H806,4),1)="8",(CONCATENATE("289F0", 168420+BITAND(HEX2DEC(H806), 65535)-32768)),)</f>
        <v/>
      </c>
      <c r="J806" s="79" t="n"/>
      <c r="K806" s="79" t="s">
        <v>5111</v>
      </c>
      <c r="L806" s="60" t="n">
        <v>44718</v>
      </c>
      <c r="M806" s="60" t="n"/>
      <c r="N806" s="0" t="s">
        <v>1443</v>
      </c>
      <c r="O806" s="0" t="s">
        <v>3224</v>
      </c>
      <c r="P806" s="0" t="s">
        <v>3224</v>
      </c>
      <c r="Q806" s="0" t="s">
        <v>3224</v>
      </c>
      <c r="S806" s="0" t="s">
        <v>3156</v>
      </c>
      <c r="T806" s="0" t="s">
        <v>3470</v>
      </c>
      <c r="U806" s="0" t="s">
        <v>4663</v>
      </c>
      <c r="W806" s="118" t="s">
        <v>5165</v>
      </c>
      <c r="X806" s="160" t="n">
        <v>951920337</v>
      </c>
      <c r="Y806" s="0" t="s">
        <v>2334</v>
      </c>
      <c r="Z806" s="0" t="n">
        <v>95231014301</v>
      </c>
      <c r="AA806" s="0" t="n"/>
      <c r="AB806" s="0" t="n">
        <v>408</v>
      </c>
      <c r="AK806" s="204">
        <f>IF(ISERROR(SEARCH("PMI",F806)),IF(ISERROR(SEARCH("TE",F806)),"Weird","TE"),"PMI")</f>
        <v/>
      </c>
    </row>
    <row r="807">
      <c r="A807" s="4" t="n">
        <v>4803</v>
      </c>
      <c r="B807" s="117" t="s">
        <v>2887</v>
      </c>
      <c r="C807" s="117" t="n"/>
      <c r="D807" s="117" t="n"/>
      <c r="F807" s="0" t="s">
        <v>4330</v>
      </c>
      <c r="H807" s="79" t="s">
        <v>5166</v>
      </c>
      <c r="I807" s="0">
        <f>IF(LEFT(RIGHT(H807,4),1)="8",(CONCATENATE("289F0", 168420+BITAND(HEX2DEC(H807), 65535)-32768)),)</f>
        <v/>
      </c>
      <c r="J807" s="79" t="n"/>
      <c r="K807" s="79" t="s">
        <v>5111</v>
      </c>
      <c r="L807" s="60" t="n">
        <v>44718</v>
      </c>
      <c r="M807" s="60" t="n"/>
      <c r="N807" s="0" t="s">
        <v>1443</v>
      </c>
      <c r="O807" s="0" t="s">
        <v>3224</v>
      </c>
      <c r="P807" s="0" t="s">
        <v>3224</v>
      </c>
      <c r="Q807" s="0" t="s">
        <v>3224</v>
      </c>
      <c r="S807" s="0" t="s">
        <v>3156</v>
      </c>
      <c r="T807" s="0" t="s">
        <v>3470</v>
      </c>
      <c r="U807" s="0" t="s">
        <v>4663</v>
      </c>
      <c r="W807" s="118" t="s">
        <v>5167</v>
      </c>
      <c r="X807" s="160" t="n">
        <v>951920343</v>
      </c>
      <c r="Y807" s="0" t="s">
        <v>2342</v>
      </c>
      <c r="Z807" s="0" t="n">
        <v>95231013401</v>
      </c>
      <c r="AA807" s="0" t="n"/>
      <c r="AB807" s="0" t="n">
        <v>411</v>
      </c>
      <c r="AK807" s="204">
        <f>IF(ISERROR(SEARCH("PMI",F807)),IF(ISERROR(SEARCH("TE",F807)),"Weird","TE"),"PMI")</f>
        <v/>
      </c>
    </row>
    <row r="808">
      <c r="A808" s="4" t="n">
        <v>4804</v>
      </c>
      <c r="B808" s="117" t="s">
        <v>2887</v>
      </c>
      <c r="C808" s="117" t="n"/>
      <c r="D808" s="117" t="n"/>
      <c r="F808" s="0" t="s">
        <v>4330</v>
      </c>
      <c r="H808" s="79" t="s">
        <v>5168</v>
      </c>
      <c r="I808" s="0">
        <f>IF(LEFT(RIGHT(H808,4),1)="8",(CONCATENATE("289F0", 168420+BITAND(HEX2DEC(H808), 65535)-32768)),)</f>
        <v/>
      </c>
      <c r="J808" s="79" t="n"/>
      <c r="K808" s="79" t="s">
        <v>5111</v>
      </c>
      <c r="L808" s="60" t="n">
        <v>44718</v>
      </c>
      <c r="M808" s="60" t="n"/>
      <c r="N808" s="0" t="s">
        <v>1443</v>
      </c>
      <c r="O808" s="0" t="s">
        <v>3224</v>
      </c>
      <c r="P808" s="0" t="s">
        <v>3224</v>
      </c>
      <c r="Q808" s="0" t="s">
        <v>3224</v>
      </c>
      <c r="S808" s="0" t="s">
        <v>3156</v>
      </c>
      <c r="T808" s="0" t="s">
        <v>3470</v>
      </c>
      <c r="U808" s="0" t="s">
        <v>4663</v>
      </c>
      <c r="W808" s="118" t="s">
        <v>5169</v>
      </c>
      <c r="X808" s="160" t="n">
        <v>951920342</v>
      </c>
      <c r="Y808" s="0" t="s">
        <v>2348</v>
      </c>
      <c r="Z808" s="0" t="n">
        <v>95231009801</v>
      </c>
      <c r="AA808" s="0" t="n"/>
      <c r="AB808" s="0" t="n">
        <v>409</v>
      </c>
      <c r="AK808" s="204">
        <f>IF(ISERROR(SEARCH("PMI",F808)),IF(ISERROR(SEARCH("TE",F808)),"Weird","TE"),"PMI")</f>
        <v/>
      </c>
    </row>
    <row r="809">
      <c r="A809" s="4" t="n">
        <v>4805</v>
      </c>
      <c r="B809" s="117" t="s">
        <v>2887</v>
      </c>
      <c r="C809" s="117" t="n"/>
      <c r="D809" s="117" t="n"/>
      <c r="F809" s="0" t="s">
        <v>4330</v>
      </c>
      <c r="H809" s="79" t="s">
        <v>5170</v>
      </c>
      <c r="I809" s="0">
        <f>IF(LEFT(RIGHT(H809,4),1)="8",(CONCATENATE("289F0", 168420+BITAND(HEX2DEC(H809), 65535)-32768)),)</f>
        <v/>
      </c>
      <c r="J809" s="79" t="n"/>
      <c r="K809" s="79" t="s">
        <v>5111</v>
      </c>
      <c r="L809" s="60" t="n">
        <v>44718</v>
      </c>
      <c r="M809" s="60" t="n"/>
      <c r="N809" s="0" t="s">
        <v>1443</v>
      </c>
      <c r="O809" s="0" t="s">
        <v>3224</v>
      </c>
      <c r="P809" s="0" t="s">
        <v>3224</v>
      </c>
      <c r="Q809" s="0" t="s">
        <v>3224</v>
      </c>
      <c r="S809" s="0" t="s">
        <v>3156</v>
      </c>
      <c r="T809" s="0" t="s">
        <v>3470</v>
      </c>
      <c r="U809" s="0" t="s">
        <v>4663</v>
      </c>
      <c r="W809" s="118" t="s">
        <v>5171</v>
      </c>
      <c r="X809" s="160" t="n">
        <v>951920345</v>
      </c>
      <c r="Y809" s="0" t="s">
        <v>2347</v>
      </c>
      <c r="Z809" s="0" t="n">
        <v>95231014801</v>
      </c>
      <c r="AA809" s="0" t="n"/>
      <c r="AB809" s="0" t="n">
        <v>407</v>
      </c>
      <c r="AK809" s="204">
        <f>IF(ISERROR(SEARCH("PMI",F809)),IF(ISERROR(SEARCH("TE",F809)),"Weird","TE"),"PMI")</f>
        <v/>
      </c>
    </row>
    <row r="810">
      <c r="A810" s="0" t="n">
        <v>4806</v>
      </c>
      <c r="B810" s="117" t="n"/>
      <c r="C810" s="117" t="n"/>
      <c r="D810" s="117" t="s">
        <v>5172</v>
      </c>
      <c r="F810" s="0" t="s">
        <v>4330</v>
      </c>
      <c r="H810" s="79" t="s">
        <v>5173</v>
      </c>
      <c r="I810" s="0">
        <f>IF(LEFT(RIGHT(H810,4),1)="8",(CONCATENATE("289F0", 168420+BITAND(HEX2DEC(H810), 65535)-32768)),)</f>
        <v/>
      </c>
      <c r="J810" s="79" t="n"/>
      <c r="L810" s="60" t="n">
        <v>44719</v>
      </c>
      <c r="M810" s="60" t="n"/>
      <c r="N810" s="0" t="s">
        <v>1443</v>
      </c>
      <c r="O810" s="0" t="s">
        <v>3224</v>
      </c>
      <c r="P810" s="0" t="s">
        <v>3224</v>
      </c>
      <c r="Q810" s="0" t="s">
        <v>3224</v>
      </c>
      <c r="S810" s="0" t="s">
        <v>3156</v>
      </c>
      <c r="W810" s="118" t="s">
        <v>5174</v>
      </c>
      <c r="X810" s="160" t="n">
        <v>951920351</v>
      </c>
      <c r="Y810" s="0" t="s">
        <v>2345</v>
      </c>
      <c r="Z810" s="0" t="n">
        <v>95231013501</v>
      </c>
      <c r="AA810" s="0" t="n"/>
      <c r="AB810" s="0" t="n">
        <v>390</v>
      </c>
      <c r="AK810" s="204">
        <f>IF(ISERROR(SEARCH("PMI",F810)),IF(ISERROR(SEARCH("TE",F810)),"Weird","TE"),"PMI")</f>
        <v/>
      </c>
    </row>
    <row r="811">
      <c r="A811" s="4" t="n">
        <v>4807</v>
      </c>
      <c r="B811" s="117" t="s">
        <v>2887</v>
      </c>
      <c r="C811" s="117" t="n"/>
      <c r="D811" s="117" t="s">
        <v>5175</v>
      </c>
      <c r="F811" s="0" t="s">
        <v>4330</v>
      </c>
      <c r="H811" s="79" t="s">
        <v>5176</v>
      </c>
      <c r="I811" s="0">
        <f>IF(LEFT(RIGHT(H811,4),1)="8",(CONCATENATE("289F0", 168420+BITAND(HEX2DEC(H811), 65535)-32768)),)</f>
        <v/>
      </c>
      <c r="J811" s="79" t="n"/>
      <c r="K811" s="79" t="s">
        <v>5111</v>
      </c>
      <c r="L811" s="60" t="n">
        <v>44719</v>
      </c>
      <c r="M811" s="60" t="n"/>
      <c r="N811" s="0" t="s">
        <v>1443</v>
      </c>
      <c r="O811" s="0" t="s">
        <v>3224</v>
      </c>
      <c r="P811" s="0" t="s">
        <v>3224</v>
      </c>
      <c r="Q811" s="0" t="s">
        <v>3224</v>
      </c>
      <c r="S811" s="0" t="s">
        <v>3156</v>
      </c>
      <c r="T811" s="0" t="s">
        <v>3470</v>
      </c>
      <c r="U811" s="0" t="s">
        <v>4663</v>
      </c>
      <c r="W811" s="118" t="s">
        <v>5177</v>
      </c>
      <c r="X811" s="160" t="n">
        <v>951920350</v>
      </c>
      <c r="Y811" s="0" t="s">
        <v>2341</v>
      </c>
      <c r="Z811" s="0" t="n">
        <v>95231008201</v>
      </c>
      <c r="AA811" s="0" t="n"/>
      <c r="AB811" s="0" t="n">
        <v>395</v>
      </c>
      <c r="AK811" s="204">
        <f>IF(ISERROR(SEARCH("PMI",F811)),IF(ISERROR(SEARCH("TE",F811)),"Weird","TE"),"PMI")</f>
        <v/>
      </c>
    </row>
    <row r="812">
      <c r="A812" s="0" t="n">
        <v>4808</v>
      </c>
      <c r="B812" s="117" t="n"/>
      <c r="C812" s="117" t="n"/>
      <c r="D812" s="117" t="n"/>
      <c r="F812" s="0" t="s">
        <v>4330</v>
      </c>
      <c r="H812" s="0" t="s">
        <v>5178</v>
      </c>
      <c r="I812" s="0">
        <f>IF(LEFT(RIGHT(H812,4),1)="8",(CONCATENATE("289F0", 168420+BITAND(HEX2DEC(H812), 65535)-32768)),)</f>
        <v/>
      </c>
      <c r="J812" s="79" t="n"/>
      <c r="L812" s="60" t="n">
        <v>44719</v>
      </c>
      <c r="M812" s="60" t="n"/>
      <c r="N812" s="0" t="s">
        <v>1443</v>
      </c>
      <c r="O812" s="0" t="s">
        <v>3224</v>
      </c>
      <c r="P812" s="0" t="s">
        <v>3224</v>
      </c>
      <c r="Q812" s="0" t="s">
        <v>3224</v>
      </c>
      <c r="S812" s="0" t="s">
        <v>3156</v>
      </c>
      <c r="W812" s="118" t="s">
        <v>5179</v>
      </c>
      <c r="X812" s="160" t="n">
        <v>951920316</v>
      </c>
      <c r="Y812" s="0" t="s">
        <v>2333</v>
      </c>
      <c r="Z812" s="0" t="n">
        <v>95231012801</v>
      </c>
      <c r="AA812" s="0" t="n"/>
      <c r="AB812" s="0" t="n">
        <v>414</v>
      </c>
      <c r="AK812" s="204">
        <f>IF(ISERROR(SEARCH("PMI",F812)),IF(ISERROR(SEARCH("TE",F812)),"Weird","TE"),"PMI")</f>
        <v/>
      </c>
    </row>
    <row r="813">
      <c r="A813" s="4" t="n">
        <v>4809</v>
      </c>
      <c r="B813" s="117" t="s">
        <v>2887</v>
      </c>
      <c r="C813" s="117" t="n"/>
      <c r="D813" s="117" t="n"/>
      <c r="F813" s="0" t="s">
        <v>4330</v>
      </c>
      <c r="H813" s="0" t="s">
        <v>5180</v>
      </c>
      <c r="I813" s="0">
        <f>IF(LEFT(RIGHT(H813,4),1)="8",(CONCATENATE("289F0", 168420+BITAND(HEX2DEC(H813), 65535)-32768)),)</f>
        <v/>
      </c>
      <c r="J813" s="79" t="n"/>
      <c r="K813" s="79" t="s">
        <v>5181</v>
      </c>
      <c r="L813" s="60" t="n">
        <v>44719</v>
      </c>
      <c r="M813" s="60" t="n"/>
      <c r="N813" s="0" t="s">
        <v>1443</v>
      </c>
      <c r="O813" s="0" t="s">
        <v>3224</v>
      </c>
      <c r="P813" s="0" t="s">
        <v>3224</v>
      </c>
      <c r="Q813" s="0" t="s">
        <v>3224</v>
      </c>
      <c r="S813" s="0" t="s">
        <v>3156</v>
      </c>
      <c r="T813" s="0" t="s">
        <v>3470</v>
      </c>
      <c r="U813" s="0" t="s">
        <v>4663</v>
      </c>
      <c r="W813" s="118" t="s">
        <v>5182</v>
      </c>
      <c r="X813" s="160" t="n">
        <v>951920344</v>
      </c>
      <c r="Y813" s="0" t="s">
        <v>2332</v>
      </c>
      <c r="Z813" s="0" t="n">
        <v>95231015501</v>
      </c>
      <c r="AA813" s="0" t="n"/>
      <c r="AB813" s="0" t="n">
        <v>413</v>
      </c>
      <c r="AK813" s="204">
        <f>IF(ISERROR(SEARCH("PMI",F813)),IF(ISERROR(SEARCH("TE",F813)),"Weird","TE"),"PMI")</f>
        <v/>
      </c>
    </row>
    <row r="814">
      <c r="A814" s="4" t="n">
        <v>4810</v>
      </c>
      <c r="B814" s="117" t="s">
        <v>2887</v>
      </c>
      <c r="C814" s="117" t="n"/>
      <c r="D814" s="117" t="n"/>
      <c r="F814" s="0" t="s">
        <v>4330</v>
      </c>
      <c r="H814" s="0" t="n">
        <v>22310200</v>
      </c>
      <c r="I814" s="0">
        <f>IF(LEFT(RIGHT(H814,4),1)="8",(CONCATENATE("289F0", 168420+BITAND(HEX2DEC(H814), 65535)-32768)),)</f>
        <v/>
      </c>
      <c r="J814" s="79" t="n"/>
      <c r="K814" s="79" t="s">
        <v>5111</v>
      </c>
      <c r="L814" s="60" t="n">
        <v>44719</v>
      </c>
      <c r="M814" s="60" t="n"/>
      <c r="N814" s="0" t="s">
        <v>1443</v>
      </c>
      <c r="O814" s="0" t="s">
        <v>3224</v>
      </c>
      <c r="P814" s="0" t="s">
        <v>3224</v>
      </c>
      <c r="Q814" s="0" t="s">
        <v>3224</v>
      </c>
      <c r="S814" s="0" t="s">
        <v>3156</v>
      </c>
      <c r="T814" s="0" t="s">
        <v>3470</v>
      </c>
      <c r="U814" s="0" t="s">
        <v>4663</v>
      </c>
      <c r="W814" s="118" t="s">
        <v>5183</v>
      </c>
      <c r="X814" s="160" t="n">
        <v>951920353</v>
      </c>
      <c r="Y814" s="0" t="s">
        <v>2338</v>
      </c>
      <c r="Z814" s="0" t="n">
        <v>95231015401</v>
      </c>
      <c r="AA814" s="0" t="n"/>
      <c r="AB814" s="0" t="n">
        <v>417</v>
      </c>
      <c r="AK814" s="204">
        <f>IF(ISERROR(SEARCH("PMI",F814)),IF(ISERROR(SEARCH("TE",F814)),"Weird","TE"),"PMI")</f>
        <v/>
      </c>
    </row>
    <row r="815">
      <c r="A815" s="4" t="n">
        <v>4811</v>
      </c>
      <c r="B815" s="117" t="s">
        <v>2887</v>
      </c>
      <c r="C815" s="117" t="n"/>
      <c r="D815" s="117" t="n"/>
      <c r="F815" s="0" t="s">
        <v>4330</v>
      </c>
      <c r="H815" s="0" t="n">
        <v>22310201</v>
      </c>
      <c r="I815" s="0">
        <f>IF(LEFT(RIGHT(H815,4),1)="8",(CONCATENATE("289F0", 168420+BITAND(HEX2DEC(H815), 65535)-32768)),)</f>
        <v/>
      </c>
      <c r="J815" s="79" t="n"/>
      <c r="K815" s="79" t="s">
        <v>5181</v>
      </c>
      <c r="L815" s="60" t="n">
        <v>44720</v>
      </c>
      <c r="M815" s="60" t="n"/>
      <c r="N815" s="0" t="s">
        <v>1443</v>
      </c>
      <c r="O815" s="0" t="s">
        <v>3224</v>
      </c>
      <c r="P815" s="0" t="s">
        <v>3224</v>
      </c>
      <c r="Q815" s="0" t="s">
        <v>3224</v>
      </c>
      <c r="S815" s="0" t="s">
        <v>3156</v>
      </c>
      <c r="T815" s="0" t="s">
        <v>3470</v>
      </c>
      <c r="U815" s="0" t="s">
        <v>4663</v>
      </c>
      <c r="W815" s="118" t="s">
        <v>5184</v>
      </c>
      <c r="X815" s="160" t="n">
        <v>951920317</v>
      </c>
      <c r="Y815" s="0" t="s">
        <v>2542</v>
      </c>
      <c r="Z815" s="0" t="n">
        <v>95231014401</v>
      </c>
      <c r="AA815" s="0" t="n"/>
      <c r="AB815" s="0" t="n">
        <v>418</v>
      </c>
      <c r="AK815" s="204">
        <f>IF(ISERROR(SEARCH("PMI",F815)),IF(ISERROR(SEARCH("TE",F815)),"Weird","TE"),"PMI")</f>
        <v/>
      </c>
    </row>
    <row r="816">
      <c r="A816" s="4" t="n">
        <v>4812</v>
      </c>
      <c r="B816" s="117" t="s">
        <v>2887</v>
      </c>
      <c r="C816" s="117" t="n"/>
      <c r="D816" s="117" t="n"/>
      <c r="F816" s="0" t="s">
        <v>4330</v>
      </c>
      <c r="H816" s="0" t="n">
        <v>22310202</v>
      </c>
      <c r="I816" s="0">
        <f>IF(LEFT(RIGHT(H816,4),1)="8",(CONCATENATE("289F0", 168420+BITAND(HEX2DEC(H816), 65535)-32768)),)</f>
        <v/>
      </c>
      <c r="J816" s="79" t="n"/>
      <c r="K816" s="79" t="s">
        <v>5111</v>
      </c>
      <c r="L816" s="60" t="n">
        <v>44720</v>
      </c>
      <c r="M816" s="60" t="n"/>
      <c r="N816" s="0" t="s">
        <v>1443</v>
      </c>
      <c r="O816" s="0" t="s">
        <v>3224</v>
      </c>
      <c r="P816" s="0" t="s">
        <v>3224</v>
      </c>
      <c r="Q816" s="0" t="s">
        <v>3224</v>
      </c>
      <c r="S816" s="0" t="s">
        <v>3156</v>
      </c>
      <c r="T816" s="0" t="s">
        <v>3470</v>
      </c>
      <c r="U816" s="0" t="s">
        <v>4663</v>
      </c>
      <c r="W816" s="118" t="s">
        <v>5185</v>
      </c>
      <c r="X816" s="160" t="n">
        <v>951920360</v>
      </c>
      <c r="Y816" s="0" t="s">
        <v>2330</v>
      </c>
      <c r="Z816" s="0" t="n">
        <v>95231014101</v>
      </c>
      <c r="AA816" s="0" t="n"/>
      <c r="AB816" s="0" t="n">
        <v>419</v>
      </c>
      <c r="AK816" s="204">
        <f>IF(ISERROR(SEARCH("PMI",F816)),IF(ISERROR(SEARCH("TE",F816)),"Weird","TE"),"PMI")</f>
        <v/>
      </c>
    </row>
    <row r="817">
      <c r="A817" s="4" t="n">
        <v>4813</v>
      </c>
      <c r="B817" s="117" t="s">
        <v>2887</v>
      </c>
      <c r="C817" s="117" t="n"/>
      <c r="D817" s="117" t="n"/>
      <c r="F817" s="0" t="s">
        <v>4330</v>
      </c>
      <c r="H817" s="0" t="n">
        <v>22310203</v>
      </c>
      <c r="I817" s="0">
        <f>IF(LEFT(RIGHT(H817,4),1)="8",(CONCATENATE("289F0", 168420+BITAND(HEX2DEC(H817), 65535)-32768)),)</f>
        <v/>
      </c>
      <c r="J817" s="79" t="n"/>
      <c r="K817" s="79" t="s">
        <v>5181</v>
      </c>
      <c r="L817" s="60" t="n">
        <v>44720</v>
      </c>
      <c r="M817" s="60" t="n"/>
      <c r="N817" s="0" t="s">
        <v>1443</v>
      </c>
      <c r="O817" s="0" t="s">
        <v>3224</v>
      </c>
      <c r="P817" s="0" t="s">
        <v>3224</v>
      </c>
      <c r="Q817" s="0" t="s">
        <v>3224</v>
      </c>
      <c r="S817" s="0" t="s">
        <v>3156</v>
      </c>
      <c r="T817" s="0" t="s">
        <v>3470</v>
      </c>
      <c r="U817" s="0" t="s">
        <v>4663</v>
      </c>
      <c r="W817" s="118" t="s">
        <v>5186</v>
      </c>
      <c r="X817" s="160" t="n">
        <v>951920358</v>
      </c>
      <c r="Y817" s="0" t="s">
        <v>2531</v>
      </c>
      <c r="Z817" s="0" t="n">
        <v>95231013801</v>
      </c>
      <c r="AA817" s="0" t="n"/>
      <c r="AB817" s="0" t="n">
        <v>415</v>
      </c>
      <c r="AK817" s="204">
        <f>IF(ISERROR(SEARCH("PMI",F817)),IF(ISERROR(SEARCH("TE",F817)),"Weird","TE"),"PMI")</f>
        <v/>
      </c>
    </row>
    <row customFormat="1" customHeight="1" ht="15.75" r="818" s="5">
      <c r="A818" s="5" t="n">
        <v>4814</v>
      </c>
      <c r="B818" s="117" t="s">
        <v>25</v>
      </c>
      <c r="C818" s="181" t="n"/>
      <c r="D818" s="181" t="s">
        <v>4767</v>
      </c>
      <c r="E818" s="5" t="s">
        <v>4778</v>
      </c>
      <c r="F818" s="5" t="s">
        <v>3505</v>
      </c>
      <c r="H818" s="5" t="s">
        <v>5187</v>
      </c>
      <c r="I818" s="0">
        <f>IF(LEFT(RIGHT(H818,4),1)="8",(CONCATENATE("289F0", 168420+BITAND(HEX2DEC(H818), 65535)-32768)),)</f>
        <v/>
      </c>
      <c r="J818" s="148" t="n"/>
      <c r="K818" s="148" t="n"/>
      <c r="L818" s="129" t="n">
        <v>44720</v>
      </c>
      <c r="M818" s="129" t="n"/>
      <c r="N818" s="5" t="s">
        <v>1443</v>
      </c>
      <c r="O818" s="5" t="s">
        <v>3224</v>
      </c>
      <c r="P818" s="5" t="s">
        <v>3224</v>
      </c>
      <c r="Q818" s="5" t="s">
        <v>3224</v>
      </c>
      <c r="S818" s="5" t="s">
        <v>3156</v>
      </c>
      <c r="W818" s="130" t="s">
        <v>5188</v>
      </c>
      <c r="X818" s="162" t="n">
        <v>951920030</v>
      </c>
      <c r="Y818" s="5" t="s">
        <v>2598</v>
      </c>
      <c r="Z818" s="5" t="n">
        <v>95231020201</v>
      </c>
      <c r="AA818" s="5" t="n"/>
      <c r="AB818" s="5" t="n">
        <v>412</v>
      </c>
      <c r="AK818" s="204">
        <f>IF(ISERROR(SEARCH("PMI",F818)),IF(ISERROR(SEARCH("TE",F818)),"Weird","TE"),"PMI")</f>
        <v/>
      </c>
    </row>
    <row r="819">
      <c r="A819" s="4" t="n">
        <v>4815</v>
      </c>
      <c r="B819" s="117" t="s">
        <v>2887</v>
      </c>
      <c r="C819" s="117" t="n"/>
      <c r="D819" s="117" t="n"/>
      <c r="F819" s="0" t="s">
        <v>4330</v>
      </c>
      <c r="H819" s="0" t="n">
        <v>22310204</v>
      </c>
      <c r="I819" s="0">
        <f>IF(LEFT(RIGHT(H819,4),1)="8",(CONCATENATE("289F0", 168420+BITAND(HEX2DEC(H819), 65535)-32768)),)</f>
        <v/>
      </c>
      <c r="J819" s="79" t="n"/>
      <c r="K819" s="79" t="s">
        <v>5181</v>
      </c>
      <c r="L819" s="60" t="n">
        <v>44720</v>
      </c>
      <c r="M819" s="60" t="n"/>
      <c r="N819" s="0" t="s">
        <v>1443</v>
      </c>
      <c r="O819" s="0" t="s">
        <v>3224</v>
      </c>
      <c r="P819" s="0" t="s">
        <v>3224</v>
      </c>
      <c r="Q819" s="0" t="s">
        <v>3224</v>
      </c>
      <c r="S819" s="0" t="s">
        <v>3156</v>
      </c>
      <c r="T819" s="0" t="s">
        <v>3470</v>
      </c>
      <c r="U819" s="0" t="s">
        <v>4663</v>
      </c>
      <c r="W819" s="118" t="s">
        <v>5189</v>
      </c>
      <c r="X819" s="160" t="n">
        <v>951920056</v>
      </c>
      <c r="Y819" s="0" t="s">
        <v>2530</v>
      </c>
      <c r="Z819" s="0" t="n">
        <v>95231015301</v>
      </c>
      <c r="AA819" s="0" t="n"/>
      <c r="AB819" s="0" t="n">
        <v>416</v>
      </c>
      <c r="AK819" s="204">
        <f>IF(ISERROR(SEARCH("PMI",F819)),IF(ISERROR(SEARCH("TE",F819)),"Weird","TE"),"PMI")</f>
        <v/>
      </c>
    </row>
    <row r="820">
      <c r="A820" s="0" t="n">
        <v>4816</v>
      </c>
      <c r="B820" s="117" t="n"/>
      <c r="C820" s="117" t="n"/>
      <c r="D820" s="117" t="n"/>
      <c r="F820" s="0" t="s">
        <v>4330</v>
      </c>
      <c r="H820" s="0" t="n">
        <v>22310205</v>
      </c>
      <c r="I820" s="0">
        <f>IF(LEFT(RIGHT(H820,4),1)="8",(CONCATENATE("289F0", 168420+BITAND(HEX2DEC(H820), 65535)-32768)),)</f>
        <v/>
      </c>
      <c r="J820" s="79" t="n"/>
      <c r="L820" s="60" t="n">
        <v>44721</v>
      </c>
      <c r="M820" s="60" t="n"/>
      <c r="N820" s="0" t="s">
        <v>1443</v>
      </c>
      <c r="O820" s="0" t="s">
        <v>3224</v>
      </c>
      <c r="P820" s="0" t="s">
        <v>3224</v>
      </c>
      <c r="Q820" s="0" t="s">
        <v>3224</v>
      </c>
      <c r="S820" s="0" t="s">
        <v>3156</v>
      </c>
      <c r="W820" s="118" t="s">
        <v>5190</v>
      </c>
      <c r="X820" s="160" t="n">
        <v>951920216</v>
      </c>
      <c r="Y820" s="0" t="s">
        <v>2535</v>
      </c>
      <c r="Z820" s="0" t="n">
        <v>95231011901</v>
      </c>
      <c r="AA820" s="0" t="n"/>
      <c r="AB820" s="0" t="n">
        <v>423</v>
      </c>
      <c r="AK820" s="204">
        <f>IF(ISERROR(SEARCH("PMI",F820)),IF(ISERROR(SEARCH("TE",F820)),"Weird","TE"),"PMI")</f>
        <v/>
      </c>
    </row>
    <row r="821">
      <c r="A821" s="0" t="n">
        <v>4817</v>
      </c>
      <c r="B821" s="117" t="n"/>
      <c r="C821" s="117" t="n"/>
      <c r="D821" s="117" t="n"/>
      <c r="F821" s="0" t="s">
        <v>4330</v>
      </c>
      <c r="H821" s="0" t="n">
        <v>22310206</v>
      </c>
      <c r="I821" s="0">
        <f>IF(LEFT(RIGHT(H821,4),1)="8",(CONCATENATE("289F0", 168420+BITAND(HEX2DEC(H821), 65535)-32768)),)</f>
        <v/>
      </c>
      <c r="J821" s="79" t="n"/>
      <c r="L821" s="60" t="n">
        <v>44721</v>
      </c>
      <c r="M821" s="60" t="n"/>
      <c r="N821" s="0" t="s">
        <v>1443</v>
      </c>
      <c r="O821" s="0" t="s">
        <v>3224</v>
      </c>
      <c r="P821" s="0" t="s">
        <v>3224</v>
      </c>
      <c r="Q821" s="0" t="s">
        <v>3224</v>
      </c>
      <c r="S821" s="0" t="s">
        <v>3156</v>
      </c>
      <c r="T821" s="0" t="s">
        <v>4380</v>
      </c>
      <c r="U821" s="0" t="s">
        <v>5191</v>
      </c>
      <c r="W821" s="118" t="s">
        <v>5192</v>
      </c>
      <c r="X821" s="160" t="n">
        <v>951920215</v>
      </c>
      <c r="Y821" s="0" t="s">
        <v>2563</v>
      </c>
      <c r="Z821" s="0" t="n">
        <v>95231015201</v>
      </c>
      <c r="AA821" s="0" t="n"/>
      <c r="AB821" s="0" t="n">
        <v>424</v>
      </c>
      <c r="AK821" s="204">
        <f>IF(ISERROR(SEARCH("PMI",F821)),IF(ISERROR(SEARCH("TE",F821)),"Weird","TE"),"PMI")</f>
        <v/>
      </c>
    </row>
    <row r="822">
      <c r="A822" s="4" t="n">
        <v>4818</v>
      </c>
      <c r="B822" s="117" t="s">
        <v>2887</v>
      </c>
      <c r="C822" s="117" t="n"/>
      <c r="D822" s="117" t="n"/>
      <c r="F822" s="0" t="s">
        <v>4330</v>
      </c>
      <c r="H822" s="0" t="n">
        <v>22310207</v>
      </c>
      <c r="I822" s="0">
        <f>IF(LEFT(RIGHT(H822,4),1)="8",(CONCATENATE("289F0", 168420+BITAND(HEX2DEC(H822), 65535)-32768)),)</f>
        <v/>
      </c>
      <c r="J822" s="79" t="n"/>
      <c r="K822" s="79" t="s">
        <v>5181</v>
      </c>
      <c r="L822" s="60" t="n">
        <v>44721</v>
      </c>
      <c r="M822" s="60" t="n"/>
      <c r="N822" s="0" t="s">
        <v>1443</v>
      </c>
      <c r="O822" s="0" t="s">
        <v>3224</v>
      </c>
      <c r="P822" s="0" t="s">
        <v>3224</v>
      </c>
      <c r="Q822" s="0" t="s">
        <v>3224</v>
      </c>
      <c r="S822" s="0" t="s">
        <v>3156</v>
      </c>
      <c r="T822" s="0" t="s">
        <v>3470</v>
      </c>
      <c r="U822" s="0" t="s">
        <v>4663</v>
      </c>
      <c r="W822" s="118" t="s">
        <v>5193</v>
      </c>
      <c r="X822" s="160" t="n">
        <v>951920197</v>
      </c>
      <c r="Y822" s="0" t="s">
        <v>2562</v>
      </c>
      <c r="Z822" s="0" t="n">
        <v>95231014001</v>
      </c>
      <c r="AA822" s="0" t="n"/>
      <c r="AB822" s="0" t="n">
        <v>421</v>
      </c>
      <c r="AK822" s="204">
        <f>IF(ISERROR(SEARCH("PMI",F822)),IF(ISERROR(SEARCH("TE",F822)),"Weird","TE"),"PMI")</f>
        <v/>
      </c>
    </row>
    <row r="823">
      <c r="A823" s="4" t="n">
        <v>4819</v>
      </c>
      <c r="B823" s="117" t="s">
        <v>2887</v>
      </c>
      <c r="C823" s="117" t="n"/>
      <c r="D823" s="117" t="n"/>
      <c r="F823" s="0" t="s">
        <v>4330</v>
      </c>
      <c r="H823" s="0" t="n">
        <v>22310208</v>
      </c>
      <c r="I823" s="0">
        <f>IF(LEFT(RIGHT(H823,4),1)="8",(CONCATENATE("289F0", 168420+BITAND(HEX2DEC(H823), 65535)-32768)),)</f>
        <v/>
      </c>
      <c r="J823" s="79" t="n"/>
      <c r="K823" s="79" t="s">
        <v>5181</v>
      </c>
      <c r="L823" s="60" t="n">
        <v>44721</v>
      </c>
      <c r="M823" s="60" t="n"/>
      <c r="N823" s="0" t="s">
        <v>1443</v>
      </c>
      <c r="O823" s="0" t="s">
        <v>3224</v>
      </c>
      <c r="P823" s="0" t="s">
        <v>3224</v>
      </c>
      <c r="Q823" s="0" t="s">
        <v>3224</v>
      </c>
      <c r="S823" s="0" t="s">
        <v>3156</v>
      </c>
      <c r="T823" s="0" t="s">
        <v>3470</v>
      </c>
      <c r="U823" s="0" t="s">
        <v>4663</v>
      </c>
      <c r="W823" s="118" t="s">
        <v>5194</v>
      </c>
      <c r="X823" s="160" t="n">
        <v>951920015</v>
      </c>
      <c r="Y823" s="0" t="s">
        <v>2574</v>
      </c>
      <c r="Z823" s="0" t="n">
        <v>95231014501</v>
      </c>
      <c r="AA823" s="0" t="n"/>
      <c r="AB823" s="0" t="n">
        <v>425</v>
      </c>
      <c r="AK823" s="204">
        <f>IF(ISERROR(SEARCH("PMI",F823)),IF(ISERROR(SEARCH("TE",F823)),"Weird","TE"),"PMI")</f>
        <v/>
      </c>
    </row>
    <row customFormat="1" r="824" s="5">
      <c r="A824" s="5" t="n">
        <v>4820</v>
      </c>
      <c r="B824" s="117" t="s">
        <v>25</v>
      </c>
      <c r="C824" s="181" t="n"/>
      <c r="D824" s="181" t="s">
        <v>5195</v>
      </c>
      <c r="I824" s="0">
        <f>IF(LEFT(RIGHT(H824,4),1)="8",(CONCATENATE("289F0", 168420+BITAND(HEX2DEC(H824), 65535)-32768)),)</f>
        <v/>
      </c>
      <c r="J824" s="148" t="n"/>
      <c r="K824" s="148" t="n"/>
      <c r="L824" s="129" t="n">
        <v>44721</v>
      </c>
      <c r="M824" s="129" t="n"/>
      <c r="W824" s="130" t="s">
        <v>5196</v>
      </c>
      <c r="X824" s="162" t="n">
        <v>951920046</v>
      </c>
      <c r="AA824" s="5" t="n"/>
      <c r="AB824" s="5" t="n">
        <v>422</v>
      </c>
      <c r="AK824" s="204">
        <f>IF(ISERROR(SEARCH("PMI",F824)),IF(ISERROR(SEARCH("TE",F824)),"Weird","TE"),"PMI")</f>
        <v/>
      </c>
    </row>
    <row r="825">
      <c r="A825" s="4" t="n">
        <v>4821</v>
      </c>
      <c r="B825" s="117" t="s">
        <v>2887</v>
      </c>
      <c r="C825" s="117" t="n"/>
      <c r="D825" s="117" t="n"/>
      <c r="F825" s="0" t="s">
        <v>4330</v>
      </c>
      <c r="H825" s="0" t="n">
        <v>22310209</v>
      </c>
      <c r="I825" s="0">
        <f>IF(LEFT(RIGHT(H825,4),1)="8",(CONCATENATE("289F0", 168420+BITAND(HEX2DEC(H825), 65535)-32768)),)</f>
        <v/>
      </c>
      <c r="J825" s="79" t="n"/>
      <c r="K825" s="79" t="s">
        <v>5181</v>
      </c>
      <c r="L825" s="60" t="n">
        <v>44722</v>
      </c>
      <c r="M825" s="60" t="n"/>
      <c r="N825" s="0" t="s">
        <v>1443</v>
      </c>
      <c r="O825" s="0" t="s">
        <v>3224</v>
      </c>
      <c r="P825" s="0" t="s">
        <v>3224</v>
      </c>
      <c r="Q825" s="0" t="s">
        <v>3224</v>
      </c>
      <c r="S825" s="0" t="s">
        <v>3156</v>
      </c>
      <c r="T825" s="0" t="s">
        <v>3470</v>
      </c>
      <c r="U825" s="0" t="s">
        <v>4663</v>
      </c>
      <c r="W825" s="118" t="s">
        <v>5197</v>
      </c>
      <c r="X825" s="160" t="n">
        <v>951920188</v>
      </c>
      <c r="Y825" s="0" t="s">
        <v>2536</v>
      </c>
      <c r="Z825" s="0" t="n">
        <v>95231014701</v>
      </c>
      <c r="AA825" s="0" t="n"/>
      <c r="AB825" s="0" t="n">
        <v>429</v>
      </c>
      <c r="AK825" s="204">
        <f>IF(ISERROR(SEARCH("PMI",F825)),IF(ISERROR(SEARCH("TE",F825)),"Weird","TE"),"PMI")</f>
        <v/>
      </c>
    </row>
    <row r="826">
      <c r="A826" s="4" t="n">
        <v>4822</v>
      </c>
      <c r="B826" s="117" t="s">
        <v>2887</v>
      </c>
      <c r="C826" s="117" t="n"/>
      <c r="D826" s="117" t="n"/>
      <c r="F826" s="0" t="s">
        <v>4330</v>
      </c>
      <c r="H826" s="0" t="s">
        <v>5198</v>
      </c>
      <c r="I826" s="0">
        <f>IF(LEFT(RIGHT(H826,4),1)="8",(CONCATENATE("289F0", 168420+BITAND(HEX2DEC(H826), 65535)-32768)),)</f>
        <v/>
      </c>
      <c r="J826" s="79" t="n"/>
      <c r="K826" s="79" t="s">
        <v>5181</v>
      </c>
      <c r="L826" s="60" t="n">
        <v>44722</v>
      </c>
      <c r="M826" s="60" t="n"/>
      <c r="N826" s="0" t="s">
        <v>1443</v>
      </c>
      <c r="O826" s="0" t="s">
        <v>3224</v>
      </c>
      <c r="P826" s="0" t="s">
        <v>3224</v>
      </c>
      <c r="Q826" s="0" t="s">
        <v>3224</v>
      </c>
      <c r="S826" s="0" t="s">
        <v>3156</v>
      </c>
      <c r="T826" s="0" t="s">
        <v>3470</v>
      </c>
      <c r="U826" s="0" t="s">
        <v>4663</v>
      </c>
      <c r="W826" s="118" t="s">
        <v>5199</v>
      </c>
      <c r="X826" s="160" t="n">
        <v>951920186</v>
      </c>
      <c r="Y826" s="0" t="s">
        <v>2541</v>
      </c>
      <c r="Z826" s="0" t="n">
        <v>95231007601</v>
      </c>
      <c r="AA826" s="0" t="n"/>
      <c r="AB826" s="0" t="n">
        <v>430</v>
      </c>
      <c r="AK826" s="204">
        <f>IF(ISERROR(SEARCH("PMI",F826)),IF(ISERROR(SEARCH("TE",F826)),"Weird","TE"),"PMI")</f>
        <v/>
      </c>
    </row>
    <row r="827">
      <c r="A827" s="0" t="n">
        <v>4823</v>
      </c>
      <c r="B827" s="117" t="n"/>
      <c r="C827" s="117" t="n"/>
      <c r="D827" s="117" t="s">
        <v>5200</v>
      </c>
      <c r="F827" s="0" t="s">
        <v>3505</v>
      </c>
      <c r="H827" s="0" t="s">
        <v>5201</v>
      </c>
      <c r="I827" s="0">
        <f>IF(LEFT(RIGHT(H827,4),1)="8",(CONCATENATE("289F0", 168420+BITAND(HEX2DEC(H827), 65535)-32768)),)</f>
        <v/>
      </c>
      <c r="J827" s="79" t="n"/>
      <c r="K827" s="79" t="n"/>
      <c r="L827" s="60" t="n">
        <v>44722</v>
      </c>
      <c r="M827" s="60" t="n"/>
      <c r="N827" s="0" t="s">
        <v>1443</v>
      </c>
      <c r="O827" s="0" t="s">
        <v>3224</v>
      </c>
      <c r="P827" s="0" t="s">
        <v>3224</v>
      </c>
      <c r="Q827" s="0" t="s">
        <v>3224</v>
      </c>
      <c r="S827" s="0" t="s">
        <v>3156</v>
      </c>
      <c r="T827" s="0" t="s">
        <v>3470</v>
      </c>
      <c r="U827" s="0" t="s">
        <v>4663</v>
      </c>
      <c r="W827" s="118" t="s">
        <v>5202</v>
      </c>
      <c r="X827" s="160" t="n">
        <v>951920185</v>
      </c>
      <c r="Y827" s="0" t="s">
        <v>2539</v>
      </c>
      <c r="Z827" s="0" t="n">
        <v>95231012701</v>
      </c>
      <c r="AA827" s="0" t="n"/>
      <c r="AB827" s="0" t="n">
        <v>426</v>
      </c>
      <c r="AK827" s="204">
        <f>IF(ISERROR(SEARCH("PMI",F827)),IF(ISERROR(SEARCH("TE",F827)),"Weird","TE"),"PMI")</f>
        <v/>
      </c>
    </row>
    <row r="828">
      <c r="A828" s="4" t="n">
        <v>4824</v>
      </c>
      <c r="B828" s="117" t="s">
        <v>2887</v>
      </c>
      <c r="C828" s="117" t="n"/>
      <c r="D828" s="117" t="n"/>
      <c r="F828" s="0" t="s">
        <v>3505</v>
      </c>
      <c r="H828" s="0" t="s">
        <v>5203</v>
      </c>
      <c r="I828" s="0">
        <f>IF(LEFT(RIGHT(H828,4),1)="8",(CONCATENATE("289F0", 168420+BITAND(HEX2DEC(H828), 65535)-32768)),)</f>
        <v/>
      </c>
      <c r="J828" s="79" t="n"/>
      <c r="K828" s="79" t="s">
        <v>5204</v>
      </c>
      <c r="L828" s="60" t="n">
        <v>44722</v>
      </c>
      <c r="M828" s="60" t="n"/>
      <c r="N828" s="0" t="s">
        <v>1443</v>
      </c>
      <c r="O828" s="0" t="s">
        <v>3224</v>
      </c>
      <c r="P828" s="0" t="s">
        <v>3224</v>
      </c>
      <c r="Q828" s="0" t="s">
        <v>3224</v>
      </c>
      <c r="S828" s="0" t="s">
        <v>3156</v>
      </c>
      <c r="T828" s="0" t="s">
        <v>3470</v>
      </c>
      <c r="U828" s="0" t="s">
        <v>4663</v>
      </c>
      <c r="W828" s="118" t="s">
        <v>5205</v>
      </c>
      <c r="X828" s="160" t="n">
        <v>951920192</v>
      </c>
      <c r="Y828" s="0" t="s">
        <v>2565</v>
      </c>
      <c r="Z828" s="0" t="n">
        <v>95231017301</v>
      </c>
      <c r="AA828" s="0" t="n"/>
      <c r="AB828" s="0" t="n">
        <v>428</v>
      </c>
      <c r="AK828" s="204">
        <f>IF(ISERROR(SEARCH("PMI",F828)),IF(ISERROR(SEARCH("TE",F828)),"Weird","TE"),"PMI")</f>
        <v/>
      </c>
    </row>
    <row r="829">
      <c r="A829" s="4" t="n">
        <v>4825</v>
      </c>
      <c r="B829" s="117" t="s">
        <v>2887</v>
      </c>
      <c r="C829" s="117" t="n"/>
      <c r="D829" s="117" t="n"/>
      <c r="F829" s="0" t="s">
        <v>3505</v>
      </c>
      <c r="H829" s="0" t="s">
        <v>5206</v>
      </c>
      <c r="I829" s="0">
        <f>IF(LEFT(RIGHT(H829,4),1)="8",(CONCATENATE("289F0", 168420+BITAND(HEX2DEC(H829), 65535)-32768)),)</f>
        <v/>
      </c>
      <c r="J829" s="79" t="n"/>
      <c r="K829" s="79" t="s">
        <v>5204</v>
      </c>
      <c r="L829" s="60" t="n">
        <v>44722</v>
      </c>
      <c r="M829" s="60" t="n"/>
      <c r="N829" s="0" t="s">
        <v>1443</v>
      </c>
      <c r="O829" s="0" t="s">
        <v>3224</v>
      </c>
      <c r="P829" s="0" t="s">
        <v>3224</v>
      </c>
      <c r="Q829" s="0" t="s">
        <v>3224</v>
      </c>
      <c r="S829" s="0" t="s">
        <v>3156</v>
      </c>
      <c r="T829" s="0" t="s">
        <v>3470</v>
      </c>
      <c r="U829" s="0" t="s">
        <v>4663</v>
      </c>
      <c r="W829" s="118" t="s">
        <v>5207</v>
      </c>
      <c r="X829" s="160" t="n">
        <v>951920189</v>
      </c>
      <c r="Y829" s="0" t="s">
        <v>2570</v>
      </c>
      <c r="Z829" s="0" t="n">
        <v>95231013701</v>
      </c>
      <c r="AA829" s="0" t="n"/>
      <c r="AB829" s="0" t="n">
        <v>427</v>
      </c>
      <c r="AK829" s="204">
        <f>IF(ISERROR(SEARCH("PMI",F829)),IF(ISERROR(SEARCH("TE",F829)),"Weird","TE"),"PMI")</f>
        <v/>
      </c>
    </row>
    <row r="830">
      <c r="A830" s="4" t="n">
        <v>4826</v>
      </c>
      <c r="B830" s="117" t="s">
        <v>2887</v>
      </c>
      <c r="C830" s="117" t="n"/>
      <c r="D830" s="117" t="n"/>
      <c r="F830" s="0" t="s">
        <v>3505</v>
      </c>
      <c r="H830" s="0" t="s">
        <v>5208</v>
      </c>
      <c r="I830" s="0">
        <f>IF(LEFT(RIGHT(H830,4),1)="8",(CONCATENATE("289F0", 168420+BITAND(HEX2DEC(H830), 65535)-32768)),)</f>
        <v/>
      </c>
      <c r="J830" s="79" t="n"/>
      <c r="K830" s="79" t="s">
        <v>5204</v>
      </c>
      <c r="L830" s="60" t="n">
        <v>44725</v>
      </c>
      <c r="M830" s="60" t="n"/>
      <c r="N830" s="0" t="s">
        <v>1443</v>
      </c>
      <c r="O830" s="0" t="s">
        <v>3224</v>
      </c>
      <c r="P830" s="0" t="s">
        <v>3224</v>
      </c>
      <c r="Q830" s="0" t="s">
        <v>3224</v>
      </c>
      <c r="S830" s="0" t="s">
        <v>3156</v>
      </c>
      <c r="T830" s="0" t="s">
        <v>3470</v>
      </c>
      <c r="U830" s="0" t="s">
        <v>4663</v>
      </c>
      <c r="W830" s="118" t="s">
        <v>5209</v>
      </c>
      <c r="X830" s="160" t="n">
        <v>951920190</v>
      </c>
      <c r="Y830" s="0" t="s">
        <v>2571</v>
      </c>
      <c r="Z830" s="0" t="n">
        <v>95231013201</v>
      </c>
      <c r="AA830" s="0" t="n"/>
      <c r="AB830" s="0" t="n">
        <v>432</v>
      </c>
      <c r="AK830" s="204">
        <f>IF(ISERROR(SEARCH("PMI",F830)),IF(ISERROR(SEARCH("TE",F830)),"Weird","TE"),"PMI")</f>
        <v/>
      </c>
    </row>
    <row r="831">
      <c r="A831" s="4" t="n">
        <v>4827</v>
      </c>
      <c r="B831" s="117" t="s">
        <v>2887</v>
      </c>
      <c r="C831" s="117" t="n"/>
      <c r="D831" s="117" t="n"/>
      <c r="F831" s="0" t="s">
        <v>3505</v>
      </c>
      <c r="H831" s="0" t="s">
        <v>5210</v>
      </c>
      <c r="I831" s="0">
        <f>IF(LEFT(RIGHT(H831,4),1)="8",(CONCATENATE("289F0", 168420+BITAND(HEX2DEC(H831), 65535)-32768)),)</f>
        <v/>
      </c>
      <c r="J831" s="79" t="n"/>
      <c r="K831" s="79" t="s">
        <v>5204</v>
      </c>
      <c r="L831" s="60" t="n">
        <v>44725</v>
      </c>
      <c r="M831" s="60" t="n"/>
      <c r="N831" s="0" t="s">
        <v>1443</v>
      </c>
      <c r="O831" s="0" t="s">
        <v>3224</v>
      </c>
      <c r="P831" s="0" t="s">
        <v>3224</v>
      </c>
      <c r="Q831" s="0" t="s">
        <v>3224</v>
      </c>
      <c r="S831" s="0" t="s">
        <v>3156</v>
      </c>
      <c r="T831" s="0" t="s">
        <v>3470</v>
      </c>
      <c r="U831" s="0" t="s">
        <v>4663</v>
      </c>
      <c r="W831" s="118" t="s">
        <v>5211</v>
      </c>
      <c r="X831" s="160" t="n">
        <v>951920187</v>
      </c>
      <c r="Y831" s="0" t="s">
        <v>2533</v>
      </c>
      <c r="Z831" s="0" t="n">
        <v>95231014901</v>
      </c>
      <c r="AA831" s="0" t="n"/>
      <c r="AB831" s="0" t="n">
        <v>433</v>
      </c>
      <c r="AK831" s="204">
        <f>IF(ISERROR(SEARCH("PMI",F831)),IF(ISERROR(SEARCH("TE",F831)),"Weird","TE"),"PMI")</f>
        <v/>
      </c>
    </row>
    <row r="832">
      <c r="A832" s="5" t="n">
        <v>4828</v>
      </c>
      <c r="B832" s="117" t="s">
        <v>25</v>
      </c>
      <c r="C832" s="117" t="n"/>
      <c r="D832" s="117" t="s">
        <v>5212</v>
      </c>
      <c r="F832" s="0" t="s">
        <v>3505</v>
      </c>
      <c r="H832" s="0" t="n">
        <v>22310210</v>
      </c>
      <c r="I832" s="0">
        <f>IF(LEFT(RIGHT(H832,4),1)="8",(CONCATENATE("289F0", 168420+BITAND(HEX2DEC(H832), 65535)-32768)),)</f>
        <v/>
      </c>
      <c r="J832" s="79" t="n"/>
      <c r="K832" s="79" t="n"/>
      <c r="L832" s="60" t="n">
        <v>44725</v>
      </c>
      <c r="M832" s="60" t="n"/>
      <c r="W832" s="118" t="s">
        <v>5213</v>
      </c>
      <c r="X832" s="160" t="n">
        <v>951920191</v>
      </c>
      <c r="Y832" s="0" t="s">
        <v>2532</v>
      </c>
      <c r="Z832" s="0" t="n">
        <v>95231013101</v>
      </c>
      <c r="AA832" s="0" t="n"/>
      <c r="AB832" s="0" t="n">
        <v>434</v>
      </c>
      <c r="AK832" s="204">
        <f>IF(ISERROR(SEARCH("PMI",F832)),IF(ISERROR(SEARCH("TE",F832)),"Weird","TE"),"PMI")</f>
        <v/>
      </c>
    </row>
    <row r="833">
      <c r="A833" s="0" t="n">
        <v>4829</v>
      </c>
      <c r="B833" s="117" t="s">
        <v>2887</v>
      </c>
      <c r="C833" s="117" t="n"/>
      <c r="D833" s="117" t="s">
        <v>5214</v>
      </c>
      <c r="F833" s="0" t="s">
        <v>3505</v>
      </c>
      <c r="H833" s="0" t="n">
        <v>22318116</v>
      </c>
      <c r="I833" s="0">
        <f>IF(LEFT(RIGHT(H833,4),1)="8",(CONCATENATE("289F0", 168420+BITAND(HEX2DEC(H833), 65535)-32768)),)</f>
        <v/>
      </c>
      <c r="J833" s="79">
        <f>DEC2HEX(RIGHT(I833,7))</f>
        <v/>
      </c>
      <c r="K833" s="79" t="s">
        <v>4699</v>
      </c>
      <c r="L833" s="60" t="n">
        <v>44725</v>
      </c>
      <c r="M833" s="60" t="n"/>
      <c r="N833" s="0" t="s">
        <v>1443</v>
      </c>
      <c r="O833" s="0" t="s">
        <v>3224</v>
      </c>
      <c r="P833" s="0" t="s">
        <v>3224</v>
      </c>
      <c r="Q833" s="0" t="s">
        <v>3224</v>
      </c>
      <c r="S833" s="0" t="s">
        <v>3156</v>
      </c>
      <c r="T833" s="118" t="s">
        <v>3414</v>
      </c>
      <c r="U833" s="245" t="s">
        <v>3415</v>
      </c>
      <c r="W833" s="118" t="s">
        <v>5215</v>
      </c>
      <c r="X833" s="160" t="n">
        <v>951920193</v>
      </c>
      <c r="Y833" s="0" t="s">
        <v>2576</v>
      </c>
      <c r="Z833" s="0" t="n">
        <v>95231030101</v>
      </c>
      <c r="AA833" s="0" t="n"/>
      <c r="AB833" s="0" t="n">
        <v>431</v>
      </c>
      <c r="AK833" s="204">
        <f>IF(ISERROR(SEARCH("PMI",F833)),IF(ISERROR(SEARCH("TE",F833)),"Weird","TE"),"PMI")</f>
        <v/>
      </c>
    </row>
    <row r="834">
      <c r="A834" s="4" t="n">
        <v>4830</v>
      </c>
      <c r="B834" s="117" t="s">
        <v>2887</v>
      </c>
      <c r="C834" s="117" t="n"/>
      <c r="D834" s="117" t="n"/>
      <c r="F834" s="0" t="s">
        <v>3505</v>
      </c>
      <c r="H834" s="0" t="n">
        <v>22310212</v>
      </c>
      <c r="I834" s="0">
        <f>IF(LEFT(RIGHT(H834,4),1)="8",(CONCATENATE("289F0", 168420+BITAND(HEX2DEC(H834), 65535)-32768)),)</f>
        <v/>
      </c>
      <c r="J834" s="79" t="n"/>
      <c r="K834" s="79" t="s">
        <v>5204</v>
      </c>
      <c r="L834" s="60" t="n">
        <v>44725</v>
      </c>
      <c r="M834" s="60" t="n"/>
      <c r="N834" s="0" t="s">
        <v>1443</v>
      </c>
      <c r="O834" s="0" t="s">
        <v>3224</v>
      </c>
      <c r="P834" s="0" t="s">
        <v>3224</v>
      </c>
      <c r="Q834" s="0" t="s">
        <v>3224</v>
      </c>
      <c r="S834" s="0" t="s">
        <v>3156</v>
      </c>
      <c r="T834" s="0" t="s">
        <v>3470</v>
      </c>
      <c r="U834" s="0" t="s">
        <v>4663</v>
      </c>
      <c r="W834" s="118" t="s">
        <v>5216</v>
      </c>
      <c r="X834" s="160" t="n">
        <v>951920165</v>
      </c>
      <c r="Y834" s="0" t="s">
        <v>2543</v>
      </c>
      <c r="Z834" s="0" t="n">
        <v>95231016401</v>
      </c>
      <c r="AA834" s="0" t="n"/>
      <c r="AB834" s="0" t="n">
        <v>435</v>
      </c>
      <c r="AK834" s="204">
        <f>IF(ISERROR(SEARCH("PMI",F834)),IF(ISERROR(SEARCH("TE",F834)),"Weird","TE"),"PMI")</f>
        <v/>
      </c>
    </row>
    <row r="835">
      <c r="A835" s="4" t="n">
        <v>4831</v>
      </c>
      <c r="B835" s="117" t="s">
        <v>2887</v>
      </c>
      <c r="C835" s="117" t="n"/>
      <c r="D835" s="117" t="n"/>
      <c r="F835" s="0" t="s">
        <v>3505</v>
      </c>
      <c r="H835" s="0" t="s">
        <v>5217</v>
      </c>
      <c r="I835" s="0">
        <f>IF(LEFT(RIGHT(H835,4),1)="8",(CONCATENATE("289F0", 168420+BITAND(HEX2DEC(H835), 65535)-32768)),)</f>
        <v/>
      </c>
      <c r="J835" s="79">
        <f>DEC2HEX(RIGHT(I835,7))</f>
        <v/>
      </c>
      <c r="K835" s="79" t="s">
        <v>5218</v>
      </c>
      <c r="L835" s="60" t="n">
        <v>44726</v>
      </c>
      <c r="M835" s="60" t="n"/>
      <c r="N835" s="0" t="s">
        <v>1443</v>
      </c>
      <c r="O835" s="0" t="s">
        <v>3224</v>
      </c>
      <c r="P835" s="0" t="s">
        <v>3224</v>
      </c>
      <c r="S835" s="0" t="s">
        <v>3156</v>
      </c>
      <c r="T835" s="118" t="s">
        <v>3414</v>
      </c>
      <c r="U835" s="118" t="s">
        <v>3415</v>
      </c>
      <c r="W835" s="118" t="s">
        <v>5219</v>
      </c>
      <c r="X835" s="160" t="n">
        <v>951920182</v>
      </c>
      <c r="Y835" s="0" t="s">
        <v>2569</v>
      </c>
      <c r="Z835" s="0" t="n">
        <v>95231023201</v>
      </c>
      <c r="AA835" s="0" t="n"/>
      <c r="AB835" s="0" t="n">
        <v>436</v>
      </c>
      <c r="AK835" s="204">
        <f>IF(ISERROR(SEARCH("PMI",F835)),IF(ISERROR(SEARCH("TE",F835)),"Weird","TE"),"PMI")</f>
        <v/>
      </c>
    </row>
    <row r="836">
      <c r="A836" s="4" t="n">
        <v>4832</v>
      </c>
      <c r="B836" s="117" t="s">
        <v>2887</v>
      </c>
      <c r="C836" s="117" t="n"/>
      <c r="D836" s="117" t="n"/>
      <c r="F836" s="0" t="s">
        <v>3505</v>
      </c>
      <c r="H836" s="0" t="s">
        <v>5220</v>
      </c>
      <c r="I836" s="0">
        <f>IF(LEFT(RIGHT(H836,4),1)="8",(CONCATENATE("289F0", 168420+BITAND(HEX2DEC(H836), 65535)-32768)),)</f>
        <v/>
      </c>
      <c r="J836" s="79">
        <f>DEC2HEX(RIGHT(I836,7))</f>
        <v/>
      </c>
      <c r="K836" s="79" t="s">
        <v>5218</v>
      </c>
      <c r="L836" s="75" t="n">
        <v>44726</v>
      </c>
      <c r="M836" s="75" t="n"/>
      <c r="N836" s="0" t="s">
        <v>1443</v>
      </c>
      <c r="O836" s="0" t="s">
        <v>3224</v>
      </c>
      <c r="P836" s="0" t="s">
        <v>3224</v>
      </c>
      <c r="S836" s="0" t="s">
        <v>3156</v>
      </c>
      <c r="T836" s="118" t="s">
        <v>3414</v>
      </c>
      <c r="U836" s="118" t="s">
        <v>3415</v>
      </c>
      <c r="W836" s="118" t="s">
        <v>5221</v>
      </c>
      <c r="X836" s="160" t="n">
        <v>951920166</v>
      </c>
      <c r="Y836" s="0" t="s">
        <v>2555</v>
      </c>
      <c r="Z836" s="0" t="n">
        <v>95231022701</v>
      </c>
      <c r="AA836" s="0" t="n"/>
      <c r="AB836" s="0" t="n">
        <v>438</v>
      </c>
      <c r="AK836" s="204">
        <f>IF(ISERROR(SEARCH("PMI",F836)),IF(ISERROR(SEARCH("TE",F836)),"Weird","TE"),"PMI")</f>
        <v/>
      </c>
    </row>
    <row r="837">
      <c r="A837" s="4" t="n">
        <v>4833</v>
      </c>
      <c r="B837" s="117" t="s">
        <v>2887</v>
      </c>
      <c r="C837" s="117" t="n"/>
      <c r="D837" s="117" t="n"/>
      <c r="F837" s="0" t="s">
        <v>3505</v>
      </c>
      <c r="H837" s="0" t="s">
        <v>5222</v>
      </c>
      <c r="I837" s="0">
        <f>IF(LEFT(RIGHT(H837,4),1)="8",(CONCATENATE("289F0", 168420+BITAND(HEX2DEC(H837), 65535)-32768)),)</f>
        <v/>
      </c>
      <c r="J837" s="79">
        <f>DEC2HEX(RIGHT(I837,7))</f>
        <v/>
      </c>
      <c r="K837" s="79" t="s">
        <v>5218</v>
      </c>
      <c r="L837" s="75" t="n">
        <v>44726</v>
      </c>
      <c r="M837" s="75" t="n"/>
      <c r="N837" s="0" t="s">
        <v>1443</v>
      </c>
      <c r="O837" s="0" t="s">
        <v>3224</v>
      </c>
      <c r="P837" s="0" t="s">
        <v>3224</v>
      </c>
      <c r="S837" s="0" t="s">
        <v>3156</v>
      </c>
      <c r="T837" s="118" t="s">
        <v>3414</v>
      </c>
      <c r="U837" s="118" t="s">
        <v>3415</v>
      </c>
      <c r="W837" s="118" t="s">
        <v>5223</v>
      </c>
      <c r="X837" s="160" t="n">
        <v>951920177</v>
      </c>
      <c r="Y837" s="0" t="s">
        <v>2529</v>
      </c>
      <c r="Z837" s="0" t="n">
        <v>95231023801</v>
      </c>
      <c r="AA837" s="0" t="n"/>
      <c r="AB837" s="0" t="n">
        <v>439</v>
      </c>
      <c r="AK837" s="204">
        <f>IF(ISERROR(SEARCH("PMI",F837)),IF(ISERROR(SEARCH("TE",F837)),"Weird","TE"),"PMI")</f>
        <v/>
      </c>
    </row>
    <row r="838">
      <c r="A838" s="4" t="n">
        <v>4834</v>
      </c>
      <c r="B838" s="117" t="s">
        <v>2887</v>
      </c>
      <c r="C838" s="117" t="n"/>
      <c r="D838" s="117" t="n"/>
      <c r="F838" s="0" t="s">
        <v>3505</v>
      </c>
      <c r="H838" s="0" t="s">
        <v>5224</v>
      </c>
      <c r="I838" s="0">
        <f>IF(LEFT(RIGHT(H838,4),1)="8",(CONCATENATE("289F0", 168420+BITAND(HEX2DEC(H838), 65535)-32768)),)</f>
        <v/>
      </c>
      <c r="J838" s="79">
        <f>DEC2HEX(RIGHT(I838,7))</f>
        <v/>
      </c>
      <c r="K838" s="79" t="s">
        <v>5218</v>
      </c>
      <c r="L838" s="75" t="n">
        <v>44726</v>
      </c>
      <c r="M838" s="75" t="n"/>
      <c r="N838" s="0" t="s">
        <v>1443</v>
      </c>
      <c r="O838" s="0" t="s">
        <v>3224</v>
      </c>
      <c r="P838" s="0" t="s">
        <v>3224</v>
      </c>
      <c r="S838" s="0" t="s">
        <v>3156</v>
      </c>
      <c r="T838" s="118" t="s">
        <v>3414</v>
      </c>
      <c r="U838" s="118" t="s">
        <v>3415</v>
      </c>
      <c r="W838" s="118" t="s">
        <v>5225</v>
      </c>
      <c r="X838" s="160" t="n">
        <v>951920178</v>
      </c>
      <c r="Y838" s="0" t="s">
        <v>2550</v>
      </c>
      <c r="Z838" s="0" t="n">
        <v>95231024001</v>
      </c>
      <c r="AA838" s="0" t="n"/>
      <c r="AB838" s="0" t="n">
        <v>437</v>
      </c>
      <c r="AK838" s="204">
        <f>IF(ISERROR(SEARCH("PMI",F838)),IF(ISERROR(SEARCH("TE",F838)),"Weird","TE"),"PMI")</f>
        <v/>
      </c>
    </row>
    <row r="839">
      <c r="A839" s="4" t="n">
        <v>4835</v>
      </c>
      <c r="B839" s="117" t="s">
        <v>2887</v>
      </c>
      <c r="C839" s="117" t="n"/>
      <c r="D839" s="117" t="n"/>
      <c r="F839" s="0" t="s">
        <v>3505</v>
      </c>
      <c r="H839" s="0" t="n">
        <v>22310215</v>
      </c>
      <c r="I839" s="0">
        <f>IF(LEFT(RIGHT(H839,4),1)="8",(CONCATENATE("289F0", 168420+BITAND(HEX2DEC(H839), 65535)-32768)),)</f>
        <v/>
      </c>
      <c r="J839" s="79" t="n"/>
      <c r="K839" s="79" t="s">
        <v>5204</v>
      </c>
      <c r="L839" s="75" t="n">
        <v>44726</v>
      </c>
      <c r="M839" s="75" t="n"/>
      <c r="N839" s="0" t="s">
        <v>1443</v>
      </c>
      <c r="O839" s="0" t="s">
        <v>3224</v>
      </c>
      <c r="P839" s="0" t="s">
        <v>3224</v>
      </c>
      <c r="Q839" s="0" t="s">
        <v>3224</v>
      </c>
      <c r="S839" s="0" t="s">
        <v>3156</v>
      </c>
      <c r="T839" s="0" t="s">
        <v>3470</v>
      </c>
      <c r="U839" s="0" t="s">
        <v>4663</v>
      </c>
      <c r="W839" s="118" t="s">
        <v>5226</v>
      </c>
      <c r="X839" s="160" t="n">
        <v>951920013</v>
      </c>
      <c r="Y839" s="0" t="s">
        <v>2558</v>
      </c>
      <c r="Z839" s="0" t="n">
        <v>95231018301</v>
      </c>
      <c r="AA839" s="0" t="n"/>
      <c r="AB839" s="0" t="n">
        <v>440</v>
      </c>
      <c r="AK839" s="204">
        <f>IF(ISERROR(SEARCH("PMI",F839)),IF(ISERROR(SEARCH("TE",F839)),"Weird","TE"),"PMI")</f>
        <v/>
      </c>
    </row>
    <row r="840">
      <c r="A840" s="4" t="n">
        <v>4836</v>
      </c>
      <c r="B840" s="117" t="s">
        <v>2887</v>
      </c>
      <c r="C840" s="117" t="n"/>
      <c r="D840" s="117" t="n"/>
      <c r="F840" s="0" t="s">
        <v>3505</v>
      </c>
      <c r="H840" s="0" t="n">
        <v>22310216</v>
      </c>
      <c r="I840" s="0">
        <f>IF(LEFT(RIGHT(H840,4),1)="8",(CONCATENATE("289F0", 168420+BITAND(HEX2DEC(H840), 65535)-32768)),)</f>
        <v/>
      </c>
      <c r="J840" s="79" t="n"/>
      <c r="K840" s="79" t="s">
        <v>5204</v>
      </c>
      <c r="L840" s="75" t="n">
        <v>44727</v>
      </c>
      <c r="M840" s="75" t="n"/>
      <c r="N840" s="0" t="s">
        <v>1443</v>
      </c>
      <c r="O840" s="0" t="s">
        <v>3224</v>
      </c>
      <c r="P840" s="0" t="s">
        <v>3224</v>
      </c>
      <c r="Q840" s="0" t="s">
        <v>3224</v>
      </c>
      <c r="S840" s="0" t="s">
        <v>3156</v>
      </c>
      <c r="T840" s="0" t="s">
        <v>3470</v>
      </c>
      <c r="U840" s="0" t="s">
        <v>4663</v>
      </c>
      <c r="W840" s="118" t="s">
        <v>5227</v>
      </c>
      <c r="X840" s="160" t="n">
        <v>951920181</v>
      </c>
      <c r="Y840" s="0" t="s">
        <v>2540</v>
      </c>
      <c r="Z840" s="0" t="n">
        <v>95231015601</v>
      </c>
      <c r="AA840" s="0" t="n"/>
      <c r="AB840" s="0" t="n">
        <v>441</v>
      </c>
      <c r="AK840" s="204">
        <f>IF(ISERROR(SEARCH("PMI",F840)),IF(ISERROR(SEARCH("TE",F840)),"Weird","TE"),"PMI")</f>
        <v/>
      </c>
    </row>
    <row r="841">
      <c r="A841" s="4" t="n">
        <v>4837</v>
      </c>
      <c r="B841" s="117" t="s">
        <v>2887</v>
      </c>
      <c r="C841" s="117" t="n"/>
      <c r="D841" s="117" t="n"/>
      <c r="F841" s="0" t="s">
        <v>3505</v>
      </c>
      <c r="H841" s="0" t="s">
        <v>5228</v>
      </c>
      <c r="I841" s="0">
        <f>IF(LEFT(RIGHT(H841,4),1)="8",(CONCATENATE("289F0", 168420+BITAND(HEX2DEC(H841), 65535)-32768)),)</f>
        <v/>
      </c>
      <c r="J841" s="79">
        <f>DEC2HEX(RIGHT(I841,7))</f>
        <v/>
      </c>
      <c r="K841" s="79" t="s">
        <v>5218</v>
      </c>
      <c r="L841" s="75" t="n">
        <v>44727</v>
      </c>
      <c r="M841" s="75" t="n"/>
      <c r="N841" s="0" t="s">
        <v>1443</v>
      </c>
      <c r="O841" s="0" t="s">
        <v>3224</v>
      </c>
      <c r="P841" s="0" t="s">
        <v>3224</v>
      </c>
      <c r="S841" s="0" t="s">
        <v>3156</v>
      </c>
      <c r="T841" s="118" t="s">
        <v>3414</v>
      </c>
      <c r="U841" s="118" t="s">
        <v>3415</v>
      </c>
      <c r="W841" s="118" t="s">
        <v>5229</v>
      </c>
      <c r="X841" s="160" t="n">
        <v>951920219</v>
      </c>
      <c r="Y841" s="0" t="s">
        <v>2538</v>
      </c>
      <c r="Z841" s="0" t="n">
        <v>95231018401</v>
      </c>
      <c r="AA841" s="0" t="n"/>
      <c r="AB841" s="0" t="n">
        <v>445</v>
      </c>
      <c r="AK841" s="204">
        <f>IF(ISERROR(SEARCH("PMI",F841)),IF(ISERROR(SEARCH("TE",F841)),"Weird","TE"),"PMI")</f>
        <v/>
      </c>
    </row>
    <row r="842">
      <c r="A842" s="0" t="n">
        <v>4838</v>
      </c>
      <c r="B842" s="117" t="n"/>
      <c r="C842" s="117" t="n"/>
      <c r="D842" s="117" t="s">
        <v>5230</v>
      </c>
      <c r="F842" s="0" t="s">
        <v>3505</v>
      </c>
      <c r="H842" s="0" t="s">
        <v>5231</v>
      </c>
      <c r="I842" s="0">
        <f>IF(LEFT(RIGHT(H842,4),1)="8",(CONCATENATE("289F0", 168420+BITAND(HEX2DEC(H842), 65535)-32768)),)</f>
        <v/>
      </c>
      <c r="J842" s="79">
        <f>DEC2HEX(RIGHT(I842,7))</f>
        <v/>
      </c>
      <c r="L842" s="75" t="n">
        <v>44727</v>
      </c>
      <c r="M842" s="75" t="n"/>
      <c r="N842" s="0" t="s">
        <v>1443</v>
      </c>
      <c r="O842" s="0" t="s">
        <v>3224</v>
      </c>
      <c r="P842" s="0" t="s">
        <v>3224</v>
      </c>
      <c r="S842" s="0" t="s">
        <v>3156</v>
      </c>
      <c r="W842" s="118" t="s">
        <v>5232</v>
      </c>
      <c r="X842" s="160" t="n">
        <v>951920220</v>
      </c>
      <c r="Y842" s="0" t="s">
        <v>2545</v>
      </c>
      <c r="Z842" s="0" t="n">
        <v>95231018501</v>
      </c>
      <c r="AA842" s="0" t="n"/>
      <c r="AB842" s="0" t="n">
        <v>443</v>
      </c>
      <c r="AK842" s="204">
        <f>IF(ISERROR(SEARCH("PMI",F842)),IF(ISERROR(SEARCH("TE",F842)),"Weird","TE"),"PMI")</f>
        <v/>
      </c>
    </row>
    <row r="843">
      <c r="A843" s="4" t="n">
        <v>4839</v>
      </c>
      <c r="B843" s="117" t="s">
        <v>2887</v>
      </c>
      <c r="C843" s="117" t="n"/>
      <c r="D843" s="117" t="s">
        <v>5233</v>
      </c>
      <c r="F843" s="0" t="s">
        <v>3505</v>
      </c>
      <c r="H843" s="0" t="s">
        <v>5234</v>
      </c>
      <c r="I843" s="0">
        <f>IF(LEFT(RIGHT(H843,4),1)="8",(CONCATENATE("289F0", 168420+BITAND(HEX2DEC(H843), 65535)-32768)),)</f>
        <v/>
      </c>
      <c r="J843" s="79">
        <f>DEC2HEX(RIGHT(I843,7))</f>
        <v/>
      </c>
      <c r="K843" s="79" t="s">
        <v>5218</v>
      </c>
      <c r="L843" s="75" t="n">
        <v>44727</v>
      </c>
      <c r="M843" s="75" t="n"/>
      <c r="N843" s="0" t="s">
        <v>1443</v>
      </c>
      <c r="O843" s="0" t="s">
        <v>3224</v>
      </c>
      <c r="P843" s="0" t="s">
        <v>3224</v>
      </c>
      <c r="Q843" s="0" t="s">
        <v>3224</v>
      </c>
      <c r="S843" s="0" t="s">
        <v>3156</v>
      </c>
      <c r="T843" s="118" t="s">
        <v>3414</v>
      </c>
      <c r="U843" s="118" t="s">
        <v>3415</v>
      </c>
      <c r="W843" s="118" t="s">
        <v>5235</v>
      </c>
      <c r="X843" s="160" t="n">
        <v>951920183</v>
      </c>
      <c r="Y843" s="0" t="s">
        <v>2548</v>
      </c>
      <c r="Z843" s="0" t="n">
        <v>95231019401</v>
      </c>
      <c r="AA843" s="0" t="n"/>
      <c r="AB843" s="0" t="n">
        <v>444</v>
      </c>
      <c r="AK843" s="204">
        <f>IF(ISERROR(SEARCH("PMI",F843)),IF(ISERROR(SEARCH("TE",F843)),"Weird","TE"),"PMI")</f>
        <v/>
      </c>
    </row>
    <row r="844">
      <c r="A844" s="4" t="n">
        <v>4840</v>
      </c>
      <c r="B844" s="117" t="s">
        <v>2887</v>
      </c>
      <c r="C844" s="117" t="n"/>
      <c r="D844" s="117" t="n"/>
      <c r="F844" s="0" t="s">
        <v>3505</v>
      </c>
      <c r="H844" s="0" t="s">
        <v>5236</v>
      </c>
      <c r="I844" s="0">
        <f>IF(LEFT(RIGHT(H844,4),1)="8",(CONCATENATE("289F0", 168420+BITAND(HEX2DEC(H844), 65535)-32768)),)</f>
        <v/>
      </c>
      <c r="J844" s="79">
        <f>DEC2HEX(RIGHT(I844,7))</f>
        <v/>
      </c>
      <c r="K844" s="79" t="s">
        <v>5218</v>
      </c>
      <c r="L844" s="75" t="n">
        <v>44727</v>
      </c>
      <c r="M844" s="75" t="n"/>
      <c r="N844" s="0" t="s">
        <v>1443</v>
      </c>
      <c r="O844" s="0" t="s">
        <v>3224</v>
      </c>
      <c r="P844" s="0" t="s">
        <v>3224</v>
      </c>
      <c r="Q844" s="0" t="s">
        <v>3224</v>
      </c>
      <c r="S844" s="0" t="s">
        <v>3156</v>
      </c>
      <c r="T844" s="118" t="s">
        <v>3414</v>
      </c>
      <c r="U844" s="118" t="s">
        <v>3415</v>
      </c>
      <c r="W844" s="118" t="s">
        <v>5237</v>
      </c>
      <c r="X844" s="160" t="n">
        <v>951920218</v>
      </c>
      <c r="Y844" s="0" t="s">
        <v>2549</v>
      </c>
      <c r="Z844" s="0" t="n">
        <v>95231020701</v>
      </c>
      <c r="AA844" s="0" t="n"/>
      <c r="AB844" s="0" t="n">
        <v>446</v>
      </c>
      <c r="AK844" s="204">
        <f>IF(ISERROR(SEARCH("PMI",F844)),IF(ISERROR(SEARCH("TE",F844)),"Weird","TE"),"PMI")</f>
        <v/>
      </c>
    </row>
    <row r="845">
      <c r="A845" s="4" t="n">
        <v>4841</v>
      </c>
      <c r="B845" s="117" t="s">
        <v>2887</v>
      </c>
      <c r="C845" s="117" t="n"/>
      <c r="D845" s="117" t="n"/>
      <c r="F845" s="0" t="s">
        <v>3505</v>
      </c>
      <c r="H845" s="0" t="s">
        <v>5238</v>
      </c>
      <c r="I845" s="0">
        <f>IF(LEFT(RIGHT(H845,4),1)="8",(CONCATENATE("289F0", 168420+BITAND(HEX2DEC(H845), 65535)-32768)),)</f>
        <v/>
      </c>
      <c r="J845" s="79">
        <f>DEC2HEX(RIGHT(I845,7))</f>
        <v/>
      </c>
      <c r="K845" s="79" t="s">
        <v>5218</v>
      </c>
      <c r="L845" s="75" t="n">
        <v>44728</v>
      </c>
      <c r="M845" s="75" t="n"/>
      <c r="N845" s="0" t="s">
        <v>1443</v>
      </c>
      <c r="O845" s="0" t="s">
        <v>3224</v>
      </c>
      <c r="P845" s="0" t="s">
        <v>3224</v>
      </c>
      <c r="Q845" s="0" t="s">
        <v>3224</v>
      </c>
      <c r="S845" s="0" t="s">
        <v>3156</v>
      </c>
      <c r="T845" s="118" t="s">
        <v>3414</v>
      </c>
      <c r="U845" s="118" t="s">
        <v>3415</v>
      </c>
      <c r="W845" s="118" t="s">
        <v>5239</v>
      </c>
      <c r="X845" s="160" t="n">
        <v>951920217</v>
      </c>
      <c r="Y845" s="0" t="s">
        <v>2554</v>
      </c>
      <c r="Z845" s="0" t="n">
        <v>95231023601</v>
      </c>
      <c r="AA845" s="0" t="n"/>
      <c r="AB845" s="0" t="n">
        <v>451</v>
      </c>
      <c r="AK845" s="204">
        <f>IF(ISERROR(SEARCH("PMI",F845)),IF(ISERROR(SEARCH("TE",F845)),"Weird","TE"),"PMI")</f>
        <v/>
      </c>
    </row>
    <row r="846">
      <c r="A846" s="4" t="n">
        <v>4842</v>
      </c>
      <c r="B846" s="117" t="s">
        <v>2887</v>
      </c>
      <c r="C846" s="117" t="n"/>
      <c r="D846" s="117" t="n"/>
      <c r="F846" s="0" t="s">
        <v>3505</v>
      </c>
      <c r="H846" s="0" t="s">
        <v>5240</v>
      </c>
      <c r="I846" s="0">
        <f>IF(LEFT(RIGHT(H846,4),1)="8",(CONCATENATE("289F0", 168420+BITAND(HEX2DEC(H846), 65535)-32768)),)</f>
        <v/>
      </c>
      <c r="J846" s="79">
        <f>DEC2HEX(RIGHT(I846,7))</f>
        <v/>
      </c>
      <c r="K846" s="79" t="s">
        <v>5218</v>
      </c>
      <c r="L846" s="75" t="n">
        <v>44728</v>
      </c>
      <c r="M846" s="75" t="n"/>
      <c r="N846" s="0" t="s">
        <v>1443</v>
      </c>
      <c r="O846" s="0" t="s">
        <v>3224</v>
      </c>
      <c r="P846" s="0" t="s">
        <v>3224</v>
      </c>
      <c r="Q846" s="0" t="s">
        <v>3224</v>
      </c>
      <c r="S846" s="0" t="s">
        <v>3156</v>
      </c>
      <c r="T846" s="118" t="s">
        <v>3414</v>
      </c>
      <c r="U846" s="118" t="s">
        <v>3415</v>
      </c>
      <c r="W846" s="118" t="s">
        <v>5241</v>
      </c>
      <c r="X846" s="160" t="n">
        <v>951920052</v>
      </c>
      <c r="Y846" s="0" t="s">
        <v>2547</v>
      </c>
      <c r="Z846" s="0" t="n">
        <v>95231020501</v>
      </c>
      <c r="AA846" s="0" t="n"/>
      <c r="AB846" s="0" t="n">
        <v>450</v>
      </c>
      <c r="AK846" s="204">
        <f>IF(ISERROR(SEARCH("PMI",F846)),IF(ISERROR(SEARCH("TE",F846)),"Weird","TE"),"PMI")</f>
        <v/>
      </c>
    </row>
    <row r="847">
      <c r="A847" s="4" t="n">
        <v>4843</v>
      </c>
      <c r="B847" s="117" t="s">
        <v>2887</v>
      </c>
      <c r="C847" s="117" t="n"/>
      <c r="D847" s="117" t="n"/>
      <c r="F847" s="0" t="s">
        <v>3505</v>
      </c>
      <c r="H847" s="0" t="s">
        <v>5242</v>
      </c>
      <c r="I847" s="0">
        <f>IF(LEFT(RIGHT(H847,4),1)="8",(CONCATENATE("289F0", 168420+BITAND(HEX2DEC(H847), 65535)-32768)),)</f>
        <v/>
      </c>
      <c r="J847" s="79">
        <f>DEC2HEX(RIGHT(I847,7))</f>
        <v/>
      </c>
      <c r="K847" s="79" t="s">
        <v>5218</v>
      </c>
      <c r="L847" s="75" t="n">
        <v>44728</v>
      </c>
      <c r="M847" s="75" t="n"/>
      <c r="N847" s="0" t="s">
        <v>1443</v>
      </c>
      <c r="O847" s="0" t="s">
        <v>3224</v>
      </c>
      <c r="P847" s="0" t="s">
        <v>3224</v>
      </c>
      <c r="Q847" s="0" t="s">
        <v>3224</v>
      </c>
      <c r="S847" s="0" t="s">
        <v>3156</v>
      </c>
      <c r="T847" s="118" t="s">
        <v>3414</v>
      </c>
      <c r="U847" s="118" t="s">
        <v>3415</v>
      </c>
      <c r="W847" s="118" t="s">
        <v>5243</v>
      </c>
      <c r="X847" s="160" t="n">
        <v>951920027</v>
      </c>
      <c r="Y847" s="0" t="s">
        <v>2568</v>
      </c>
      <c r="Z847" s="0" t="n">
        <v>95231022901</v>
      </c>
      <c r="AA847" s="0" t="n"/>
      <c r="AB847" s="0" t="n">
        <v>449</v>
      </c>
      <c r="AK847" s="204">
        <f>IF(ISERROR(SEARCH("PMI",F847)),IF(ISERROR(SEARCH("TE",F847)),"Weird","TE"),"PMI")</f>
        <v/>
      </c>
    </row>
    <row r="848">
      <c r="A848" s="4" t="n">
        <v>4844</v>
      </c>
      <c r="B848" s="117" t="s">
        <v>2887</v>
      </c>
      <c r="C848" s="117" t="n"/>
      <c r="D848" s="117" t="n"/>
      <c r="F848" s="0" t="s">
        <v>3505</v>
      </c>
      <c r="H848" s="0" t="s">
        <v>5244</v>
      </c>
      <c r="I848" s="0">
        <f>IF(LEFT(RIGHT(H848,4),1)="8",(CONCATENATE("289F0", 168420+BITAND(HEX2DEC(H848), 65535)-32768)),)</f>
        <v/>
      </c>
      <c r="J848" s="79">
        <f>DEC2HEX(RIGHT(I848,7))</f>
        <v/>
      </c>
      <c r="K848" s="79" t="s">
        <v>5218</v>
      </c>
      <c r="L848" s="75" t="n">
        <v>44728</v>
      </c>
      <c r="M848" s="75" t="n"/>
      <c r="N848" s="0" t="s">
        <v>1443</v>
      </c>
      <c r="O848" s="0" t="s">
        <v>3224</v>
      </c>
      <c r="P848" s="0" t="s">
        <v>3224</v>
      </c>
      <c r="Q848" s="0" t="s">
        <v>3224</v>
      </c>
      <c r="S848" s="0" t="s">
        <v>3156</v>
      </c>
      <c r="T848" s="118" t="s">
        <v>3414</v>
      </c>
      <c r="U848" s="118" t="s">
        <v>3415</v>
      </c>
      <c r="W848" s="118" t="s">
        <v>5245</v>
      </c>
      <c r="X848" s="160" t="n">
        <v>951920212</v>
      </c>
      <c r="Y848" s="0" t="s">
        <v>2546</v>
      </c>
      <c r="Z848" s="0" t="n">
        <v>95231020101</v>
      </c>
      <c r="AA848" s="0" t="n"/>
      <c r="AB848" s="0" t="n">
        <v>447</v>
      </c>
      <c r="AK848" s="204">
        <f>IF(ISERROR(SEARCH("PMI",F848)),IF(ISERROR(SEARCH("TE",F848)),"Weird","TE"),"PMI")</f>
        <v/>
      </c>
    </row>
    <row r="849">
      <c r="A849" s="4" t="n">
        <v>4845</v>
      </c>
      <c r="B849" s="117" t="s">
        <v>2887</v>
      </c>
      <c r="C849" s="117" t="n"/>
      <c r="D849" s="117" t="n"/>
      <c r="F849" s="0" t="s">
        <v>3505</v>
      </c>
      <c r="H849" s="0" t="s">
        <v>5246</v>
      </c>
      <c r="I849" s="0">
        <f>IF(LEFT(RIGHT(H849,4),1)="8",(CONCATENATE("289F0", 168420+BITAND(HEX2DEC(H849), 65535)-32768)),)</f>
        <v/>
      </c>
      <c r="J849" s="79" t="n"/>
      <c r="K849" s="79" t="s">
        <v>5247</v>
      </c>
      <c r="L849" s="75" t="n">
        <v>44728</v>
      </c>
      <c r="M849" s="75" t="n"/>
      <c r="N849" s="0" t="s">
        <v>1443</v>
      </c>
      <c r="O849" s="0" t="s">
        <v>3224</v>
      </c>
      <c r="P849" s="0" t="s">
        <v>3224</v>
      </c>
      <c r="Q849" s="0" t="s">
        <v>3224</v>
      </c>
      <c r="S849" s="0" t="s">
        <v>3156</v>
      </c>
      <c r="T849" s="0" t="s">
        <v>3470</v>
      </c>
      <c r="U849" s="0" t="s">
        <v>4663</v>
      </c>
      <c r="W849" s="118" t="s">
        <v>5248</v>
      </c>
      <c r="X849" s="160" t="n">
        <v>951920194</v>
      </c>
      <c r="Y849" s="0" t="s">
        <v>2675</v>
      </c>
      <c r="Z849" s="0" t="n">
        <v>95231017601</v>
      </c>
      <c r="AA849" s="0" t="n"/>
      <c r="AB849" s="0" t="n">
        <v>448</v>
      </c>
      <c r="AK849" s="204">
        <f>IF(ISERROR(SEARCH("PMI",F849)),IF(ISERROR(SEARCH("TE",F849)),"Weird","TE"),"PMI")</f>
        <v/>
      </c>
    </row>
    <row r="850">
      <c r="A850" s="4" t="n">
        <v>4846</v>
      </c>
      <c r="B850" s="117" t="s">
        <v>2887</v>
      </c>
      <c r="C850" s="117" t="n"/>
      <c r="D850" s="117" t="n"/>
      <c r="F850" s="0" t="s">
        <v>3505</v>
      </c>
      <c r="H850" s="0" t="s">
        <v>5249</v>
      </c>
      <c r="I850" s="0">
        <f>IF(LEFT(RIGHT(H850,4),1)="8",(CONCATENATE("289F0", 168420+BITAND(HEX2DEC(H850), 65535)-32768)),)</f>
        <v/>
      </c>
      <c r="J850" s="79">
        <f>DEC2HEX(RIGHT(I850,7))</f>
        <v/>
      </c>
      <c r="K850" s="79" t="s">
        <v>5218</v>
      </c>
      <c r="L850" s="60" t="n">
        <v>44729</v>
      </c>
      <c r="M850" s="60" t="n"/>
      <c r="N850" s="0" t="s">
        <v>1443</v>
      </c>
      <c r="O850" s="0" t="s">
        <v>3224</v>
      </c>
      <c r="P850" s="0" t="s">
        <v>3224</v>
      </c>
      <c r="Q850" s="0" t="s">
        <v>3224</v>
      </c>
      <c r="S850" s="0" t="s">
        <v>3156</v>
      </c>
      <c r="T850" s="118" t="s">
        <v>3414</v>
      </c>
      <c r="U850" s="118" t="s">
        <v>3415</v>
      </c>
      <c r="W850" s="118" t="s">
        <v>5250</v>
      </c>
      <c r="X850" s="160" t="n">
        <v>951920210</v>
      </c>
      <c r="Y850" s="0" t="s">
        <v>2593</v>
      </c>
      <c r="Z850" s="0" t="n">
        <v>95231013601</v>
      </c>
      <c r="AA850" s="0" t="n"/>
      <c r="AB850" s="0" t="n">
        <v>454</v>
      </c>
      <c r="AK850" s="204">
        <f>IF(ISERROR(SEARCH("PMI",F850)),IF(ISERROR(SEARCH("TE",F850)),"Weird","TE"),"PMI")</f>
        <v/>
      </c>
    </row>
    <row r="851">
      <c r="A851" s="4" t="n">
        <v>4847</v>
      </c>
      <c r="B851" s="117" t="s">
        <v>2887</v>
      </c>
      <c r="C851" s="117" t="n"/>
      <c r="D851" s="117" t="n"/>
      <c r="F851" s="0" t="s">
        <v>3505</v>
      </c>
      <c r="H851" s="0" t="s">
        <v>5251</v>
      </c>
      <c r="I851" s="0">
        <f>IF(LEFT(RIGHT(H851,4),1)="8",(CONCATENATE("289F0", 168420+BITAND(HEX2DEC(H851), 65535)-32768)),)</f>
        <v/>
      </c>
      <c r="J851" s="79">
        <f>DEC2HEX(RIGHT(I851,7))</f>
        <v/>
      </c>
      <c r="K851" s="79" t="s">
        <v>5218</v>
      </c>
      <c r="L851" s="60" t="n">
        <v>44729</v>
      </c>
      <c r="M851" s="60" t="n"/>
      <c r="N851" s="0" t="s">
        <v>1443</v>
      </c>
      <c r="O851" s="0" t="s">
        <v>3224</v>
      </c>
      <c r="P851" s="0" t="s">
        <v>3224</v>
      </c>
      <c r="Q851" s="0" t="s">
        <v>3224</v>
      </c>
      <c r="S851" s="0" t="s">
        <v>3156</v>
      </c>
      <c r="T851" s="118" t="s">
        <v>3414</v>
      </c>
      <c r="U851" s="118" t="s">
        <v>3415</v>
      </c>
      <c r="W851" s="118" t="s">
        <v>5252</v>
      </c>
      <c r="X851" s="160" t="n">
        <v>951920202</v>
      </c>
      <c r="Y851" s="0" t="s">
        <v>2644</v>
      </c>
      <c r="Z851" s="0" t="n">
        <v>95231023501</v>
      </c>
      <c r="AA851" s="0" t="n"/>
      <c r="AB851" s="0" t="n">
        <v>455</v>
      </c>
      <c r="AK851" s="204">
        <f>IF(ISERROR(SEARCH("PMI",F851)),IF(ISERROR(SEARCH("TE",F851)),"Weird","TE"),"PMI")</f>
        <v/>
      </c>
    </row>
    <row r="852">
      <c r="A852" s="4" t="n">
        <v>4848</v>
      </c>
      <c r="B852" s="117" t="s">
        <v>2887</v>
      </c>
      <c r="C852" s="117" t="n"/>
      <c r="D852" s="117" t="n"/>
      <c r="F852" s="0" t="s">
        <v>3505</v>
      </c>
      <c r="H852" s="0" t="s">
        <v>5253</v>
      </c>
      <c r="I852" s="0">
        <f>IF(LEFT(RIGHT(H852,4),1)="8",(CONCATENATE("289F0", 168420+BITAND(HEX2DEC(H852), 65535)-32768)),)</f>
        <v/>
      </c>
      <c r="J852" s="79">
        <f>DEC2HEX(RIGHT(I852,7))</f>
        <v/>
      </c>
      <c r="K852" s="79" t="s">
        <v>5218</v>
      </c>
      <c r="L852" s="60" t="n">
        <v>44729</v>
      </c>
      <c r="M852" s="60" t="n"/>
      <c r="N852" s="0" t="s">
        <v>1443</v>
      </c>
      <c r="O852" s="0" t="s">
        <v>3224</v>
      </c>
      <c r="P852" s="0" t="s">
        <v>3224</v>
      </c>
      <c r="Q852" s="0" t="s">
        <v>3224</v>
      </c>
      <c r="S852" s="0" t="s">
        <v>3156</v>
      </c>
      <c r="T852" s="118" t="s">
        <v>3414</v>
      </c>
      <c r="U852" s="118" t="s">
        <v>3415</v>
      </c>
      <c r="W852" s="118" t="s">
        <v>5254</v>
      </c>
      <c r="X852" s="160" t="n">
        <v>951920203</v>
      </c>
      <c r="Y852" s="0" t="s">
        <v>2590</v>
      </c>
      <c r="Z852" s="0" t="n">
        <v>95231016601</v>
      </c>
      <c r="AA852" s="0" t="n"/>
      <c r="AB852" s="0" t="n">
        <v>456</v>
      </c>
      <c r="AK852" s="204">
        <f>IF(ISERROR(SEARCH("PMI",F852)),IF(ISERROR(SEARCH("TE",F852)),"Weird","TE"),"PMI")</f>
        <v/>
      </c>
    </row>
    <row r="853">
      <c r="A853" s="4" t="n">
        <v>4849</v>
      </c>
      <c r="B853" s="117" t="s">
        <v>2887</v>
      </c>
      <c r="C853" s="117" t="n"/>
      <c r="D853" s="117" t="n"/>
      <c r="F853" s="0" t="s">
        <v>3505</v>
      </c>
      <c r="H853" s="0" t="s">
        <v>5255</v>
      </c>
      <c r="I853" s="0">
        <f>IF(LEFT(RIGHT(H853,4),1)="8",(CONCATENATE("289F0", 168420+BITAND(HEX2DEC(H853), 65535)-32768)),)</f>
        <v/>
      </c>
      <c r="J853" s="79">
        <f>DEC2HEX(RIGHT(I853,7))</f>
        <v/>
      </c>
      <c r="K853" s="79" t="s">
        <v>5218</v>
      </c>
      <c r="L853" s="60" t="n">
        <v>44729</v>
      </c>
      <c r="M853" s="60" t="n"/>
      <c r="N853" s="0" t="s">
        <v>1443</v>
      </c>
      <c r="O853" s="0" t="s">
        <v>3224</v>
      </c>
      <c r="P853" s="0" t="s">
        <v>3224</v>
      </c>
      <c r="Q853" s="0" t="s">
        <v>3224</v>
      </c>
      <c r="S853" s="0" t="s">
        <v>3156</v>
      </c>
      <c r="T853" s="118" t="s">
        <v>3414</v>
      </c>
      <c r="U853" s="118" t="s">
        <v>3415</v>
      </c>
      <c r="W853" s="118" t="s">
        <v>5256</v>
      </c>
      <c r="X853" s="160" t="n">
        <v>951920200</v>
      </c>
      <c r="Y853" s="0" t="s">
        <v>2588</v>
      </c>
      <c r="Z853" s="0" t="n">
        <v>95231018801</v>
      </c>
      <c r="AA853" s="0" t="n"/>
      <c r="AB853" s="0" t="n">
        <v>453</v>
      </c>
      <c r="AK853" s="204">
        <f>IF(ISERROR(SEARCH("PMI",F853)),IF(ISERROR(SEARCH("TE",F853)),"Weird","TE"),"PMI")</f>
        <v/>
      </c>
    </row>
    <row r="854">
      <c r="A854" s="4" t="n">
        <v>4850</v>
      </c>
      <c r="B854" s="117" t="s">
        <v>2887</v>
      </c>
      <c r="C854" s="117" t="n"/>
      <c r="D854" s="117" t="n"/>
      <c r="F854" s="0" t="s">
        <v>3505</v>
      </c>
      <c r="G854" s="0" t="n"/>
      <c r="H854" s="0" t="n">
        <v>22318100</v>
      </c>
      <c r="I854" s="0">
        <f>IF(LEFT(RIGHT(H854,4),1)="8",(CONCATENATE("289F0", 168420+BITAND(HEX2DEC(H854), 65535)-32768)),)</f>
        <v/>
      </c>
      <c r="J854" s="79">
        <f>DEC2HEX(RIGHT(I854,7))</f>
        <v/>
      </c>
      <c r="K854" s="79" t="s">
        <v>5218</v>
      </c>
      <c r="L854" s="60" t="n">
        <v>44729</v>
      </c>
      <c r="M854" s="60" t="n"/>
      <c r="N854" s="0" t="s">
        <v>1443</v>
      </c>
      <c r="O854" s="0" t="s">
        <v>3224</v>
      </c>
      <c r="P854" s="0" t="s">
        <v>3224</v>
      </c>
      <c r="Q854" s="0" t="s">
        <v>3224</v>
      </c>
      <c r="S854" s="0" t="s">
        <v>3156</v>
      </c>
      <c r="T854" s="118" t="s">
        <v>3414</v>
      </c>
      <c r="U854" s="118" t="s">
        <v>3415</v>
      </c>
      <c r="W854" s="118" t="s">
        <v>5257</v>
      </c>
      <c r="X854" s="160" t="n">
        <v>951920204</v>
      </c>
      <c r="Y854" s="0" t="s">
        <v>2578</v>
      </c>
      <c r="Z854" s="0" t="n">
        <v>95231022401</v>
      </c>
      <c r="AA854" s="0" t="n"/>
      <c r="AB854" s="0" t="n">
        <v>442</v>
      </c>
      <c r="AK854" s="204">
        <f>IF(ISERROR(SEARCH("PMI",F854)),IF(ISERROR(SEARCH("TE",F854)),"Weird","TE"),"PMI")</f>
        <v/>
      </c>
    </row>
    <row r="855">
      <c r="A855" s="5" t="n">
        <v>4851</v>
      </c>
      <c r="B855" s="117" t="s">
        <v>25</v>
      </c>
      <c r="C855" s="181" t="n"/>
      <c r="D855" s="181" t="s">
        <v>5258</v>
      </c>
      <c r="E855" s="5" t="s">
        <v>4778</v>
      </c>
      <c r="F855" s="5" t="s">
        <v>3505</v>
      </c>
      <c r="G855" s="5" t="n"/>
      <c r="H855" s="5" t="s">
        <v>5259</v>
      </c>
      <c r="I855" s="0">
        <f>IF(LEFT(RIGHT(H855,4),1)="8",(CONCATENATE("289F0", 168420+BITAND(HEX2DEC(H855), 65535)-32768)),)</f>
        <v/>
      </c>
      <c r="J855" s="148" t="n"/>
      <c r="K855" s="148" t="n"/>
      <c r="L855" s="129" t="n">
        <v>44732</v>
      </c>
      <c r="M855" s="129" t="n"/>
      <c r="N855" s="5" t="s">
        <v>1443</v>
      </c>
      <c r="O855" s="5" t="s">
        <v>3224</v>
      </c>
      <c r="P855" s="5" t="s">
        <v>3224</v>
      </c>
      <c r="Q855" s="5" t="s">
        <v>3224</v>
      </c>
      <c r="R855" s="5" t="n"/>
      <c r="S855" s="5" t="s">
        <v>3156</v>
      </c>
      <c r="T855" s="5" t="n"/>
      <c r="U855" s="5" t="n"/>
      <c r="V855" s="5" t="n"/>
      <c r="W855" s="130" t="s">
        <v>5260</v>
      </c>
      <c r="X855" s="162" t="n">
        <v>951920201</v>
      </c>
      <c r="Y855" s="5" t="s">
        <v>2630</v>
      </c>
      <c r="Z855" s="5" t="n">
        <v>95231027301</v>
      </c>
      <c r="AA855" s="5" t="n"/>
      <c r="AB855" s="5" t="n">
        <v>459</v>
      </c>
      <c r="AC855" s="5" t="n"/>
      <c r="AD855" s="5" t="n"/>
      <c r="AE855" s="5" t="n"/>
      <c r="AF855" s="5" t="n"/>
      <c r="AG855" s="5" t="n"/>
      <c r="AH855" s="5" t="n"/>
      <c r="AI855" s="5" t="n"/>
      <c r="AJ855" s="5" t="n"/>
      <c r="AK855" s="204">
        <f>IF(ISERROR(SEARCH("PMI",F855)),IF(ISERROR(SEARCH("TE",F855)),"Weird","TE"),"PMI")</f>
        <v/>
      </c>
      <c r="AL855" s="5" t="n"/>
      <c r="AM855" s="5" t="n"/>
      <c r="AN855" s="5" t="n"/>
      <c r="AO855" s="5" t="n"/>
      <c r="AP855" s="5" t="n"/>
      <c r="AQ855" s="5" t="n"/>
      <c r="AR855" s="5" t="n"/>
      <c r="AS855" s="5" t="n"/>
      <c r="AT855" s="5" t="n"/>
      <c r="AU855" s="5" t="n"/>
      <c r="AV855" s="5" t="n"/>
      <c r="AW855" s="5" t="n"/>
      <c r="AX855" s="5" t="n"/>
      <c r="AY855" s="5" t="n"/>
      <c r="AZ855" s="5" t="n"/>
      <c r="BA855" s="5" t="n"/>
    </row>
    <row r="856">
      <c r="A856" s="4" t="n">
        <v>4852</v>
      </c>
      <c r="B856" s="117" t="s">
        <v>2887</v>
      </c>
      <c r="C856" s="117" t="n"/>
      <c r="D856" s="117" t="n"/>
      <c r="F856" s="0" t="s">
        <v>3505</v>
      </c>
      <c r="H856" s="0" t="n">
        <v>22318101</v>
      </c>
      <c r="I856" s="0">
        <f>IF(LEFT(RIGHT(H856,4),1)="8",(CONCATENATE("289F0", 168420+BITAND(HEX2DEC(H856), 65535)-32768)),)</f>
        <v/>
      </c>
      <c r="J856" s="79">
        <f>DEC2HEX(RIGHT(I856,7))</f>
        <v/>
      </c>
      <c r="K856" s="79" t="s">
        <v>5218</v>
      </c>
      <c r="L856" s="60" t="n">
        <v>44732</v>
      </c>
      <c r="M856" s="60" t="n"/>
      <c r="N856" s="0" t="s">
        <v>1443</v>
      </c>
      <c r="O856" s="0" t="s">
        <v>3224</v>
      </c>
      <c r="P856" s="0" t="s">
        <v>3224</v>
      </c>
      <c r="Q856" s="0" t="s">
        <v>3224</v>
      </c>
      <c r="S856" s="0" t="s">
        <v>3156</v>
      </c>
      <c r="T856" s="118" t="s">
        <v>3414</v>
      </c>
      <c r="U856" s="118" t="s">
        <v>3415</v>
      </c>
      <c r="W856" s="118" t="s">
        <v>5261</v>
      </c>
      <c r="X856" s="160" t="n">
        <v>951920206</v>
      </c>
      <c r="Y856" s="0" t="s">
        <v>2673</v>
      </c>
      <c r="Z856" s="0" t="n">
        <v>95231019801</v>
      </c>
      <c r="AA856" s="0" t="n"/>
      <c r="AB856" s="0" t="n">
        <v>457</v>
      </c>
      <c r="AK856" s="204">
        <f>IF(ISERROR(SEARCH("PMI",F856)),IF(ISERROR(SEARCH("TE",F856)),"Weird","TE"),"PMI")</f>
        <v/>
      </c>
    </row>
    <row r="857">
      <c r="A857" s="4" t="n">
        <v>4853</v>
      </c>
      <c r="B857" s="117" t="s">
        <v>2887</v>
      </c>
      <c r="C857" s="117" t="n"/>
      <c r="D857" s="117" t="n"/>
      <c r="F857" s="0" t="s">
        <v>3505</v>
      </c>
      <c r="H857" s="0" t="n">
        <v>22318102</v>
      </c>
      <c r="I857" s="0">
        <f>IF(LEFT(RIGHT(H857,4),1)="8",(CONCATENATE("289F0", 168420+BITAND(HEX2DEC(H857), 65535)-32768)),)</f>
        <v/>
      </c>
      <c r="J857" s="79">
        <f>DEC2HEX(RIGHT(I857,7))</f>
        <v/>
      </c>
      <c r="K857" s="79" t="s">
        <v>5218</v>
      </c>
      <c r="L857" s="60" t="n">
        <v>44732</v>
      </c>
      <c r="M857" s="60" t="n"/>
      <c r="N857" s="0" t="s">
        <v>1443</v>
      </c>
      <c r="O857" s="0" t="s">
        <v>3224</v>
      </c>
      <c r="P857" s="0" t="s">
        <v>3224</v>
      </c>
      <c r="Q857" s="0" t="s">
        <v>3224</v>
      </c>
      <c r="S857" s="0" t="s">
        <v>3156</v>
      </c>
      <c r="T857" s="118" t="s">
        <v>3414</v>
      </c>
      <c r="U857" s="118" t="s">
        <v>3415</v>
      </c>
      <c r="W857" s="118" t="s">
        <v>5262</v>
      </c>
      <c r="X857" s="160" t="n">
        <v>951920208</v>
      </c>
      <c r="Y857" s="0" t="s">
        <v>2646</v>
      </c>
      <c r="Z857" s="0" t="n">
        <v>95231020001</v>
      </c>
      <c r="AA857" s="0" t="n"/>
      <c r="AB857" s="0" t="n">
        <v>458</v>
      </c>
      <c r="AK857" s="204">
        <f>IF(ISERROR(SEARCH("PMI",F857)),IF(ISERROR(SEARCH("TE",F857)),"Weird","TE"),"PMI")</f>
        <v/>
      </c>
    </row>
    <row r="858">
      <c r="A858" s="4" t="n">
        <v>4854</v>
      </c>
      <c r="B858" s="117" t="s">
        <v>2887</v>
      </c>
      <c r="C858" s="117" t="n"/>
      <c r="D858" s="117" t="n"/>
      <c r="F858" s="0" t="s">
        <v>3505</v>
      </c>
      <c r="H858" s="0" t="s">
        <v>5263</v>
      </c>
      <c r="I858" s="0">
        <f>IF(LEFT(RIGHT(H858,4),1)="8",(CONCATENATE("289F0", 168420+BITAND(HEX2DEC(H858), 65535)-32768)),)</f>
        <v/>
      </c>
      <c r="J858" s="79" t="n"/>
      <c r="K858" s="79" t="s">
        <v>5247</v>
      </c>
      <c r="L858" s="60" t="n">
        <v>44732</v>
      </c>
      <c r="M858" s="60" t="n"/>
      <c r="N858" s="0" t="s">
        <v>1443</v>
      </c>
      <c r="O858" s="0" t="s">
        <v>3224</v>
      </c>
      <c r="P858" s="0" t="s">
        <v>3224</v>
      </c>
      <c r="Q858" s="0" t="s">
        <v>3224</v>
      </c>
      <c r="S858" s="0" t="s">
        <v>3156</v>
      </c>
      <c r="T858" s="0" t="s">
        <v>3470</v>
      </c>
      <c r="U858" s="0" t="s">
        <v>4663</v>
      </c>
      <c r="W858" s="118" t="s">
        <v>5264</v>
      </c>
      <c r="X858" s="160" t="n">
        <v>951920176</v>
      </c>
      <c r="Y858" s="0" t="s">
        <v>2589</v>
      </c>
      <c r="Z858" s="0" t="n">
        <v>95231017701</v>
      </c>
      <c r="AB858" s="0" t="n">
        <v>460</v>
      </c>
      <c r="AK858" s="204">
        <f>IF(ISERROR(SEARCH("PMI",F858)),IF(ISERROR(SEARCH("TE",F858)),"Weird","TE"),"PMI")</f>
        <v/>
      </c>
    </row>
    <row r="859">
      <c r="A859" s="4" t="n">
        <v>4855</v>
      </c>
      <c r="B859" s="117" t="s">
        <v>2887</v>
      </c>
      <c r="C859" s="117" t="n"/>
      <c r="D859" s="117" t="n"/>
      <c r="F859" s="0" t="s">
        <v>3505</v>
      </c>
      <c r="H859" s="0" t="s">
        <v>5265</v>
      </c>
      <c r="I859" s="0">
        <f>IF(LEFT(RIGHT(H859,4),1)="8",(CONCATENATE("289F0", 168420+BITAND(HEX2DEC(H859), 65535)-32768)),)</f>
        <v/>
      </c>
      <c r="J859" s="79" t="n"/>
      <c r="K859" s="79" t="s">
        <v>5247</v>
      </c>
      <c r="L859" s="60" t="n">
        <v>44732</v>
      </c>
      <c r="M859" s="60" t="n"/>
      <c r="N859" s="0" t="s">
        <v>1443</v>
      </c>
      <c r="O859" s="0" t="s">
        <v>3224</v>
      </c>
      <c r="P859" s="0" t="s">
        <v>3224</v>
      </c>
      <c r="Q859" s="0" t="s">
        <v>3224</v>
      </c>
      <c r="S859" s="0" t="s">
        <v>3156</v>
      </c>
      <c r="T859" s="0" t="s">
        <v>3470</v>
      </c>
      <c r="U859" s="0" t="s">
        <v>4663</v>
      </c>
      <c r="W859" s="118" t="s">
        <v>5266</v>
      </c>
      <c r="X859" s="160" t="n">
        <v>951920179</v>
      </c>
      <c r="Y859" s="0" t="s">
        <v>2582</v>
      </c>
      <c r="Z859" s="0" t="n">
        <v>95231019001</v>
      </c>
      <c r="AB859" s="0" t="n">
        <v>461</v>
      </c>
      <c r="AK859" s="204">
        <f>IF(ISERROR(SEARCH("PMI",F859)),IF(ISERROR(SEARCH("TE",F859)),"Weird","TE"),"PMI")</f>
        <v/>
      </c>
    </row>
    <row r="860">
      <c r="A860" s="4" t="n">
        <v>4856</v>
      </c>
      <c r="B860" s="117" t="s">
        <v>2887</v>
      </c>
      <c r="C860" s="117" t="n"/>
      <c r="D860" s="117" t="s">
        <v>5267</v>
      </c>
      <c r="F860" s="0" t="s">
        <v>3505</v>
      </c>
      <c r="H860" s="0" t="n">
        <v>22310217</v>
      </c>
      <c r="I860" s="0">
        <f>IF(LEFT(RIGHT(H860,4),1)="8",(CONCATENATE("289F0", 168420+BITAND(HEX2DEC(H860), 65535)-32768)),)</f>
        <v/>
      </c>
      <c r="J860" s="79" t="n"/>
      <c r="K860" s="79" t="s">
        <v>5204</v>
      </c>
      <c r="L860" s="60" t="n">
        <v>44733</v>
      </c>
      <c r="M860" s="60" t="n"/>
      <c r="N860" s="0" t="s">
        <v>1443</v>
      </c>
      <c r="O860" s="0" t="s">
        <v>3224</v>
      </c>
      <c r="P860" s="0" t="s">
        <v>3224</v>
      </c>
      <c r="Q860" s="0" t="s">
        <v>3224</v>
      </c>
      <c r="S860" s="0" t="s">
        <v>3156</v>
      </c>
      <c r="T860" s="0" t="s">
        <v>3470</v>
      </c>
      <c r="U860" s="0" t="s">
        <v>4663</v>
      </c>
      <c r="W860" s="118" t="s">
        <v>5268</v>
      </c>
      <c r="X860" s="160" t="n">
        <v>951920214</v>
      </c>
      <c r="Y860" s="0" t="s">
        <v>2668</v>
      </c>
      <c r="Z860" s="0" t="n">
        <v>95231016001</v>
      </c>
      <c r="AB860" s="0" t="n">
        <v>462</v>
      </c>
      <c r="AK860" s="204">
        <f>IF(ISERROR(SEARCH("PMI",F860)),IF(ISERROR(SEARCH("TE",F860)),"Weird","TE"),"PMI")</f>
        <v/>
      </c>
    </row>
    <row r="861">
      <c r="A861" s="4" t="n">
        <v>4857</v>
      </c>
      <c r="B861" s="117" t="s">
        <v>2887</v>
      </c>
      <c r="C861" s="117" t="n"/>
      <c r="D861" s="117" t="n"/>
      <c r="F861" s="0" t="s">
        <v>3505</v>
      </c>
      <c r="H861" s="0" t="n">
        <v>22310218</v>
      </c>
      <c r="I861" s="0">
        <f>IF(LEFT(RIGHT(H861,4),1)="8",(CONCATENATE("289F0", 168420+BITAND(HEX2DEC(H861), 65535)-32768)),)</f>
        <v/>
      </c>
      <c r="J861" s="79" t="n"/>
      <c r="K861" s="79" t="s">
        <v>5247</v>
      </c>
      <c r="L861" s="60" t="n">
        <v>44733</v>
      </c>
      <c r="M861" s="60" t="n"/>
      <c r="N861" s="0" t="s">
        <v>1443</v>
      </c>
      <c r="O861" s="0" t="s">
        <v>3224</v>
      </c>
      <c r="P861" s="0" t="s">
        <v>3224</v>
      </c>
      <c r="Q861" s="0" t="s">
        <v>3224</v>
      </c>
      <c r="S861" s="0" t="s">
        <v>3156</v>
      </c>
      <c r="T861" s="0" t="s">
        <v>3470</v>
      </c>
      <c r="U861" s="0" t="s">
        <v>4663</v>
      </c>
      <c r="W861" s="118" t="s">
        <v>5269</v>
      </c>
      <c r="X861" s="160" t="n">
        <v>951920213</v>
      </c>
      <c r="Y861" s="0" t="s">
        <v>2606</v>
      </c>
      <c r="Z861" s="0" t="n">
        <v>95231016301</v>
      </c>
      <c r="AB861" s="0" t="n">
        <v>463</v>
      </c>
      <c r="AK861" s="204">
        <f>IF(ISERROR(SEARCH("PMI",F861)),IF(ISERROR(SEARCH("TE",F861)),"Weird","TE"),"PMI")</f>
        <v/>
      </c>
    </row>
    <row r="862">
      <c r="A862" s="4" t="n">
        <v>4858</v>
      </c>
      <c r="B862" s="117" t="s">
        <v>2887</v>
      </c>
      <c r="C862" s="117" t="n"/>
      <c r="D862" s="117" t="n"/>
      <c r="F862" s="0" t="s">
        <v>3505</v>
      </c>
      <c r="H862" s="0" t="n">
        <v>22310219</v>
      </c>
      <c r="I862" s="0">
        <f>IF(LEFT(RIGHT(H862,4),1)="8",(CONCATENATE("289F0", 168420+BITAND(HEX2DEC(H862), 65535)-32768)),)</f>
        <v/>
      </c>
      <c r="J862" s="79" t="n"/>
      <c r="K862" s="79" t="s">
        <v>5247</v>
      </c>
      <c r="L862" s="60" t="n">
        <v>44733</v>
      </c>
      <c r="M862" s="60" t="n"/>
      <c r="N862" s="0" t="s">
        <v>1443</v>
      </c>
      <c r="O862" s="0" t="s">
        <v>3224</v>
      </c>
      <c r="P862" s="0" t="s">
        <v>3224</v>
      </c>
      <c r="Q862" s="0" t="s">
        <v>3224</v>
      </c>
      <c r="S862" s="0" t="s">
        <v>3156</v>
      </c>
      <c r="T862" s="0" t="s">
        <v>3470</v>
      </c>
      <c r="U862" s="0" t="s">
        <v>4663</v>
      </c>
      <c r="W862" s="118" t="s">
        <v>5270</v>
      </c>
      <c r="X862" s="160" t="n">
        <v>951920207</v>
      </c>
      <c r="Y862" s="0" t="s">
        <v>2665</v>
      </c>
      <c r="Z862" s="0" t="n">
        <v>95231014601</v>
      </c>
      <c r="AB862" s="0" t="n">
        <v>464</v>
      </c>
      <c r="AK862" s="204">
        <f>IF(ISERROR(SEARCH("PMI",F862)),IF(ISERROR(SEARCH("TE",F862)),"Weird","TE"),"PMI")</f>
        <v/>
      </c>
    </row>
    <row r="863">
      <c r="A863" s="4" t="n">
        <v>4859</v>
      </c>
      <c r="B863" s="117" t="s">
        <v>2887</v>
      </c>
      <c r="C863" s="117" t="n"/>
      <c r="D863" s="117" t="n"/>
      <c r="F863" s="0" t="s">
        <v>3505</v>
      </c>
      <c r="H863" s="0" t="s">
        <v>5271</v>
      </c>
      <c r="I863" s="0">
        <f>IF(LEFT(RIGHT(H863,4),1)="8",(CONCATENATE("289F0", 168420+BITAND(HEX2DEC(H863), 65535)-32768)),)</f>
        <v/>
      </c>
      <c r="J863" s="79" t="n"/>
      <c r="K863" s="79" t="s">
        <v>5247</v>
      </c>
      <c r="L863" s="60" t="n">
        <v>44733</v>
      </c>
      <c r="M863" s="60" t="n"/>
      <c r="N863" s="0" t="s">
        <v>1443</v>
      </c>
      <c r="O863" s="0" t="s">
        <v>3224</v>
      </c>
      <c r="P863" s="0" t="s">
        <v>3224</v>
      </c>
      <c r="Q863" s="0" t="s">
        <v>3224</v>
      </c>
      <c r="S863" s="0" t="s">
        <v>3156</v>
      </c>
      <c r="T863" s="0" t="s">
        <v>3470</v>
      </c>
      <c r="U863" s="0" t="s">
        <v>4663</v>
      </c>
      <c r="W863" s="118" t="s">
        <v>5272</v>
      </c>
      <c r="X863" s="160" t="n">
        <v>951920211</v>
      </c>
      <c r="Y863" s="0" t="s">
        <v>2669</v>
      </c>
      <c r="Z863" s="0" t="n">
        <v>95231018001</v>
      </c>
      <c r="AB863" s="0" t="n">
        <v>465</v>
      </c>
      <c r="AK863" s="204">
        <f>IF(ISERROR(SEARCH("PMI",F863)),IF(ISERROR(SEARCH("TE",F863)),"Weird","TE"),"PMI")</f>
        <v/>
      </c>
    </row>
    <row r="864">
      <c r="A864" s="4" t="n">
        <v>4860</v>
      </c>
      <c r="B864" s="117" t="s">
        <v>2887</v>
      </c>
      <c r="C864" s="117" t="n"/>
      <c r="D864" s="117" t="s">
        <v>5066</v>
      </c>
      <c r="E864" s="0" t="n"/>
      <c r="F864" s="0" t="s">
        <v>3505</v>
      </c>
      <c r="G864" s="0" t="n"/>
      <c r="H864" s="0" t="n">
        <v>22318120</v>
      </c>
      <c r="I864" s="0">
        <f>IF(LEFT(RIGHT(H864,4),1)="8",(CONCATENATE("289F0", 168420+BITAND(HEX2DEC(H864), 65535)-32768)),)</f>
        <v/>
      </c>
      <c r="J864" s="79">
        <f>DEC2HEX(RIGHT(I864,7))</f>
        <v/>
      </c>
      <c r="K864" s="79" t="s">
        <v>4699</v>
      </c>
      <c r="L864" s="60" t="n">
        <v>44733</v>
      </c>
      <c r="M864" s="60" t="n"/>
      <c r="N864" s="0" t="s">
        <v>1443</v>
      </c>
      <c r="O864" s="0" t="s">
        <v>3224</v>
      </c>
      <c r="P864" s="0" t="s">
        <v>3224</v>
      </c>
      <c r="Q864" s="0" t="s">
        <v>3224</v>
      </c>
      <c r="R864" s="0" t="n"/>
      <c r="S864" s="0" t="s">
        <v>3156</v>
      </c>
      <c r="T864" s="118" t="s">
        <v>3414</v>
      </c>
      <c r="U864" s="245" t="s">
        <v>3415</v>
      </c>
      <c r="V864" s="0" t="n"/>
      <c r="W864" s="118" t="s">
        <v>5273</v>
      </c>
      <c r="X864" s="160" t="n">
        <v>951920196</v>
      </c>
      <c r="Y864" s="0" t="s">
        <v>2650</v>
      </c>
      <c r="Z864" s="0" t="n">
        <v>95231019501</v>
      </c>
      <c r="AA864" s="0" t="n"/>
      <c r="AB864" s="0" t="n">
        <v>466</v>
      </c>
      <c r="AC864" s="0" t="n"/>
      <c r="AD864" s="0" t="n"/>
      <c r="AE864" s="0" t="n"/>
      <c r="AF864" s="0" t="n"/>
      <c r="AG864" s="0" t="n"/>
      <c r="AH864" s="0" t="n"/>
      <c r="AI864" s="0" t="n"/>
      <c r="AJ864" s="0" t="n"/>
      <c r="AK864" s="204">
        <f>IF(ISERROR(SEARCH("PMI",F864)),IF(ISERROR(SEARCH("TE",F864)),"Weird","TE"),"PMI")</f>
        <v/>
      </c>
      <c r="AL864" s="0" t="n"/>
      <c r="AM864" s="0" t="n"/>
      <c r="AN864" s="0" t="n"/>
      <c r="AO864" s="0" t="n"/>
      <c r="AP864" s="0" t="n"/>
      <c r="AQ864" s="0" t="n"/>
      <c r="AR864" s="0" t="n"/>
      <c r="AS864" s="0" t="n"/>
      <c r="AT864" s="0" t="n"/>
      <c r="AU864" s="0" t="n"/>
      <c r="AV864" s="0" t="n"/>
      <c r="AW864" s="0" t="n"/>
      <c r="AX864" s="0" t="n"/>
      <c r="AY864" s="0" t="n"/>
      <c r="AZ864" s="0" t="n"/>
      <c r="BA864" s="0" t="n"/>
    </row>
    <row r="865">
      <c r="A865" s="0" t="n">
        <v>4861</v>
      </c>
      <c r="B865" s="117" t="n"/>
      <c r="C865" s="117" t="n"/>
      <c r="D865" s="117" t="n"/>
      <c r="F865" s="0" t="s">
        <v>4330</v>
      </c>
      <c r="H865" s="0" t="n">
        <v>22310223</v>
      </c>
      <c r="I865" s="0">
        <f>IF(LEFT(RIGHT(H865,4),1)="8",(CONCATENATE("289F0", 168420+BITAND(HEX2DEC(H865), 65535)-32768)),)</f>
        <v/>
      </c>
      <c r="J865" s="79" t="n"/>
      <c r="L865" s="60" t="n">
        <v>44734</v>
      </c>
      <c r="M865" s="60" t="n"/>
      <c r="N865" s="0" t="s">
        <v>1443</v>
      </c>
      <c r="O865" s="0" t="s">
        <v>3224</v>
      </c>
      <c r="P865" s="0" t="s">
        <v>3224</v>
      </c>
      <c r="Q865" s="0" t="s">
        <v>3224</v>
      </c>
      <c r="S865" s="0" t="s">
        <v>3156</v>
      </c>
      <c r="W865" s="118" t="s">
        <v>5274</v>
      </c>
      <c r="X865" s="160" t="n">
        <v>951920415</v>
      </c>
      <c r="Y865" s="0" t="s">
        <v>2551</v>
      </c>
      <c r="Z865" s="0" t="n">
        <v>95231018601</v>
      </c>
      <c r="AB865" s="0" t="n">
        <v>415</v>
      </c>
      <c r="AK865" s="204">
        <f>IF(ISERROR(SEARCH("PMI",F865)),IF(ISERROR(SEARCH("TE",F865)),"Weird","TE"),"PMI")</f>
        <v/>
      </c>
    </row>
    <row r="866">
      <c r="A866" s="4" t="n">
        <v>4862</v>
      </c>
      <c r="B866" s="117" t="s">
        <v>2887</v>
      </c>
      <c r="C866" s="117" t="n"/>
      <c r="D866" s="117" t="n"/>
      <c r="F866" s="0" t="s">
        <v>3505</v>
      </c>
      <c r="H866" s="0" t="s">
        <v>5275</v>
      </c>
      <c r="I866" s="0">
        <f>IF(LEFT(RIGHT(H866,4),1)="8",(CONCATENATE("289F0", 168420+BITAND(HEX2DEC(H866), 65535)-32768)),)</f>
        <v/>
      </c>
      <c r="J866" s="79" t="n"/>
      <c r="K866" s="79" t="s">
        <v>5247</v>
      </c>
      <c r="L866" s="60" t="n">
        <v>44734</v>
      </c>
      <c r="M866" s="60" t="n"/>
      <c r="N866" s="0" t="s">
        <v>1443</v>
      </c>
      <c r="O866" s="0" t="s">
        <v>3224</v>
      </c>
      <c r="P866" s="0" t="s">
        <v>3224</v>
      </c>
      <c r="Q866" s="0" t="s">
        <v>3224</v>
      </c>
      <c r="S866" s="0" t="s">
        <v>3156</v>
      </c>
      <c r="T866" s="0" t="s">
        <v>3470</v>
      </c>
      <c r="U866" s="0" t="s">
        <v>4663</v>
      </c>
      <c r="W866" s="118" t="s">
        <v>5276</v>
      </c>
      <c r="X866" s="160" t="n">
        <v>951920412</v>
      </c>
      <c r="Y866" s="0" t="s">
        <v>2618</v>
      </c>
      <c r="Z866" s="0" t="n">
        <v>95231018101</v>
      </c>
      <c r="AB866" s="0" t="n">
        <v>412</v>
      </c>
      <c r="AK866" s="204">
        <f>IF(ISERROR(SEARCH("PMI",F866)),IF(ISERROR(SEARCH("TE",F866)),"Weird","TE"),"PMI")</f>
        <v/>
      </c>
    </row>
    <row r="867">
      <c r="A867" s="4" t="n">
        <v>4863</v>
      </c>
      <c r="B867" s="117" t="s">
        <v>2887</v>
      </c>
      <c r="C867" s="117" t="n"/>
      <c r="D867" s="117" t="n"/>
      <c r="F867" s="0" t="s">
        <v>3505</v>
      </c>
      <c r="H867" s="0" t="s">
        <v>5277</v>
      </c>
      <c r="I867" s="0">
        <f>IF(LEFT(RIGHT(H867,4),1)="8",(CONCATENATE("289F0", 168420+BITAND(HEX2DEC(H867), 65535)-32768)),)</f>
        <v/>
      </c>
      <c r="J867" s="79" t="n"/>
      <c r="K867" s="79" t="s">
        <v>5247</v>
      </c>
      <c r="L867" s="60" t="n">
        <v>44734</v>
      </c>
      <c r="M867" s="60" t="n"/>
      <c r="N867" s="0" t="s">
        <v>1443</v>
      </c>
      <c r="O867" s="0" t="s">
        <v>3224</v>
      </c>
      <c r="P867" s="0" t="s">
        <v>3224</v>
      </c>
      <c r="Q867" s="0" t="s">
        <v>3224</v>
      </c>
      <c r="S867" s="0" t="s">
        <v>3156</v>
      </c>
      <c r="T867" s="0" t="s">
        <v>3470</v>
      </c>
      <c r="U867" s="0" t="s">
        <v>4663</v>
      </c>
      <c r="W867" s="118" t="s">
        <v>5278</v>
      </c>
      <c r="X867" s="160" t="n">
        <v>951920431</v>
      </c>
      <c r="Y867" s="0" t="s">
        <v>2619</v>
      </c>
      <c r="Z867" s="0" t="n">
        <v>95231017101</v>
      </c>
      <c r="AB867" s="0" t="n">
        <v>470</v>
      </c>
      <c r="AK867" s="204">
        <f>IF(ISERROR(SEARCH("PMI",F867)),IF(ISERROR(SEARCH("TE",F867)),"Weird","TE"),"PMI")</f>
        <v/>
      </c>
    </row>
    <row customFormat="1" r="868" s="5">
      <c r="A868" s="5" t="n">
        <v>4864</v>
      </c>
      <c r="B868" s="181" t="s">
        <v>25</v>
      </c>
      <c r="C868" s="181" t="n"/>
      <c r="D868" s="181" t="s">
        <v>5279</v>
      </c>
      <c r="E868" s="5" t="n"/>
      <c r="F868" s="5" t="n"/>
      <c r="G868" s="5" t="n"/>
      <c r="H868" s="5" t="n"/>
      <c r="I868" s="0">
        <f>IF(LEFT(RIGHT(H868,4),1)="8",(CONCATENATE("289F0", 168420+BITAND(HEX2DEC(H868), 65535)-32768)),)</f>
        <v/>
      </c>
      <c r="J868" s="148" t="n"/>
      <c r="K868" s="148" t="n"/>
      <c r="L868" s="129" t="n">
        <v>44734</v>
      </c>
      <c r="M868" s="129" t="n"/>
      <c r="N868" s="5" t="n"/>
      <c r="O868" s="5" t="n"/>
      <c r="P868" s="5" t="n"/>
      <c r="Q868" s="5" t="n"/>
      <c r="R868" s="5" t="n"/>
      <c r="S868" s="5" t="n"/>
      <c r="T868" s="5" t="n"/>
      <c r="U868" s="5" t="n"/>
      <c r="V868" s="5" t="n"/>
      <c r="W868" s="130" t="s">
        <v>5280</v>
      </c>
      <c r="X868" s="162" t="n">
        <v>951920418</v>
      </c>
      <c r="Y868" s="5" t="n"/>
      <c r="Z868" s="5" t="n"/>
      <c r="AA868" s="5" t="n"/>
      <c r="AB868" s="5" t="n">
        <v>471</v>
      </c>
      <c r="AC868" s="5" t="n"/>
      <c r="AD868" s="5" t="n"/>
      <c r="AE868" s="5" t="n"/>
      <c r="AF868" s="5" t="n"/>
      <c r="AG868" s="5" t="n"/>
      <c r="AH868" s="5" t="n"/>
      <c r="AI868" s="5" t="n"/>
      <c r="AJ868" s="5" t="n"/>
      <c r="AK868" s="204">
        <f>IF(ISERROR(SEARCH("PMI",F868)),IF(ISERROR(SEARCH("TE",F868)),"Weird","TE"),"PMI")</f>
        <v/>
      </c>
      <c r="AL868" s="5" t="n"/>
      <c r="AM868" s="5" t="n"/>
      <c r="AN868" s="5" t="n"/>
      <c r="AO868" s="5" t="n"/>
      <c r="AP868" s="5" t="n"/>
      <c r="AQ868" s="5" t="n"/>
      <c r="AR868" s="5" t="n"/>
      <c r="AS868" s="5" t="n"/>
      <c r="AT868" s="5" t="n"/>
      <c r="AU868" s="5" t="n"/>
      <c r="AV868" s="5" t="n"/>
      <c r="AW868" s="5" t="n"/>
      <c r="AX868" s="5" t="n"/>
      <c r="AY868" s="5" t="n"/>
      <c r="AZ868" s="5" t="n"/>
      <c r="BA868" s="5" t="n"/>
    </row>
    <row r="869">
      <c r="A869" s="4" t="n">
        <v>4865</v>
      </c>
      <c r="B869" s="117" t="s">
        <v>2887</v>
      </c>
      <c r="C869" s="117" t="n"/>
      <c r="D869" s="117" t="n"/>
      <c r="F869" s="0" t="s">
        <v>4330</v>
      </c>
      <c r="H869" s="0" t="s">
        <v>5281</v>
      </c>
      <c r="I869" s="0">
        <f>IF(LEFT(RIGHT(H869,4),1)="8",(CONCATENATE("289F0", 168420+BITAND(HEX2DEC(H869), 65535)-32768)),)</f>
        <v/>
      </c>
      <c r="J869" s="79" t="n"/>
      <c r="K869" s="79" t="s">
        <v>5282</v>
      </c>
      <c r="L869" s="60" t="n">
        <v>44734</v>
      </c>
      <c r="M869" s="60" t="n"/>
      <c r="N869" s="0" t="s">
        <v>1443</v>
      </c>
      <c r="O869" s="0" t="s">
        <v>3224</v>
      </c>
      <c r="P869" s="0" t="s">
        <v>3224</v>
      </c>
      <c r="Q869" s="0" t="s">
        <v>3224</v>
      </c>
      <c r="S869" s="0" t="s">
        <v>3156</v>
      </c>
      <c r="T869" s="0" t="s">
        <v>3470</v>
      </c>
      <c r="U869" s="0" t="s">
        <v>4663</v>
      </c>
      <c r="W869" s="118" t="s">
        <v>5283</v>
      </c>
      <c r="X869" s="160" t="n">
        <v>951920417</v>
      </c>
      <c r="Y869" s="0" t="s">
        <v>2667</v>
      </c>
      <c r="Z869" s="0" t="n">
        <v>95231017501</v>
      </c>
      <c r="AB869" s="0" t="n">
        <v>472</v>
      </c>
      <c r="AK869" s="204">
        <f>IF(ISERROR(SEARCH("PMI",F869)),IF(ISERROR(SEARCH("TE",F869)),"Weird","TE"),"PMI")</f>
        <v/>
      </c>
    </row>
    <row r="870">
      <c r="A870" s="4" t="n">
        <v>4866</v>
      </c>
      <c r="B870" s="117" t="s">
        <v>2887</v>
      </c>
      <c r="C870" s="117" t="n"/>
      <c r="D870" s="117" t="n"/>
      <c r="F870" s="0" t="s">
        <v>4330</v>
      </c>
      <c r="H870" s="0" t="s">
        <v>5284</v>
      </c>
      <c r="I870" s="0">
        <f>IF(LEFT(RIGHT(H870,4),1)="8",(CONCATENATE("289F0", 168420+BITAND(HEX2DEC(H870), 65535)-32768)),)</f>
        <v/>
      </c>
      <c r="J870" s="79" t="n"/>
      <c r="K870" s="79" t="s">
        <v>5282</v>
      </c>
      <c r="L870" s="60" t="n">
        <v>44735</v>
      </c>
      <c r="M870" s="60" t="n"/>
      <c r="N870" s="0" t="s">
        <v>1443</v>
      </c>
      <c r="O870" s="0" t="s">
        <v>3224</v>
      </c>
      <c r="P870" s="0" t="s">
        <v>3224</v>
      </c>
      <c r="Q870" s="0" t="s">
        <v>3224</v>
      </c>
      <c r="S870" s="0" t="s">
        <v>3156</v>
      </c>
      <c r="T870" s="0" t="s">
        <v>3470</v>
      </c>
      <c r="U870" s="0" t="s">
        <v>4663</v>
      </c>
      <c r="W870" s="118" t="s">
        <v>5285</v>
      </c>
      <c r="X870" s="160" t="n">
        <v>951920205</v>
      </c>
      <c r="Y870" s="0" t="s">
        <v>2674</v>
      </c>
      <c r="Z870" s="0" t="n">
        <v>95231018201</v>
      </c>
      <c r="AB870" s="0" t="n">
        <v>473</v>
      </c>
      <c r="AK870" s="204">
        <f>IF(ISERROR(SEARCH("PMI",F870)),IF(ISERROR(SEARCH("TE",F870)),"Weird","TE"),"PMI")</f>
        <v/>
      </c>
    </row>
    <row r="871">
      <c r="A871" s="0" t="n">
        <v>4867</v>
      </c>
      <c r="B871" s="117" t="n"/>
      <c r="C871" s="117" t="n"/>
      <c r="D871" s="117" t="n"/>
      <c r="F871" s="0" t="s">
        <v>4330</v>
      </c>
      <c r="H871" s="0" t="n">
        <v>22310220</v>
      </c>
      <c r="I871" s="0">
        <f>IF(LEFT(RIGHT(H871,4),1)="8",(CONCATENATE("289F0", 168420+BITAND(HEX2DEC(H871), 65535)-32768)),)</f>
        <v/>
      </c>
      <c r="J871" s="79" t="n"/>
      <c r="L871" s="60" t="n">
        <v>44735</v>
      </c>
      <c r="M871" s="60" t="n"/>
      <c r="N871" s="0" t="s">
        <v>1443</v>
      </c>
      <c r="O871" s="0" t="s">
        <v>3224</v>
      </c>
      <c r="P871" s="0" t="s">
        <v>3224</v>
      </c>
      <c r="Q871" s="0" t="s">
        <v>3224</v>
      </c>
      <c r="S871" s="0" t="s">
        <v>3156</v>
      </c>
      <c r="W871" s="118" t="s">
        <v>5286</v>
      </c>
      <c r="X871" s="160" t="n">
        <v>951920199</v>
      </c>
      <c r="Y871" s="0" t="s">
        <v>2664</v>
      </c>
      <c r="Z871" s="0" t="n">
        <v>95231016201</v>
      </c>
      <c r="AB871" s="0" t="n">
        <v>474</v>
      </c>
      <c r="AK871" s="204">
        <f>IF(ISERROR(SEARCH("PMI",F871)),IF(ISERROR(SEARCH("TE",F871)),"Weird","TE"),"PMI")</f>
        <v/>
      </c>
    </row>
    <row r="872">
      <c r="A872" s="0" t="n">
        <v>4868</v>
      </c>
      <c r="B872" s="117" t="n"/>
      <c r="C872" s="117" t="n"/>
      <c r="D872" s="117" t="n"/>
      <c r="F872" s="0" t="s">
        <v>4330</v>
      </c>
      <c r="H872" s="0" t="n">
        <v>22310221</v>
      </c>
      <c r="I872" s="0">
        <f>IF(LEFT(RIGHT(H872,4),1)="8",(CONCATENATE("289F0", 168420+BITAND(HEX2DEC(H872), 65535)-32768)),)</f>
        <v/>
      </c>
      <c r="J872" s="79" t="n"/>
      <c r="L872" s="60" t="n">
        <v>44735</v>
      </c>
      <c r="M872" s="60" t="n"/>
      <c r="N872" s="0" t="s">
        <v>1443</v>
      </c>
      <c r="O872" s="0" t="s">
        <v>3224</v>
      </c>
      <c r="P872" s="0" t="s">
        <v>3224</v>
      </c>
      <c r="Q872" s="0" t="s">
        <v>3224</v>
      </c>
      <c r="S872" s="0" t="s">
        <v>3156</v>
      </c>
      <c r="W872" s="118" t="s">
        <v>5287</v>
      </c>
      <c r="X872" s="160" t="n">
        <v>951920198</v>
      </c>
      <c r="Y872" s="0" t="s">
        <v>2677</v>
      </c>
      <c r="Z872" s="0" t="n">
        <v>95231019201</v>
      </c>
      <c r="AB872" s="0" t="n">
        <v>475</v>
      </c>
      <c r="AK872" s="204">
        <f>IF(ISERROR(SEARCH("PMI",F872)),IF(ISERROR(SEARCH("TE",F872)),"Weird","TE"),"PMI")</f>
        <v/>
      </c>
    </row>
    <row customFormat="1" r="873" s="5">
      <c r="A873" s="5" t="n">
        <v>4869</v>
      </c>
      <c r="B873" s="181" t="s">
        <v>25</v>
      </c>
      <c r="C873" s="181" t="n"/>
      <c r="D873" s="181" t="n"/>
      <c r="E873" s="5" t="s">
        <v>4778</v>
      </c>
      <c r="F873" s="5" t="s">
        <v>3505</v>
      </c>
      <c r="H873" s="5" t="s">
        <v>5288</v>
      </c>
      <c r="I873" s="0">
        <f>IF(LEFT(RIGHT(H873,4),1)="8",(CONCATENATE("289F0", 168420+BITAND(HEX2DEC(H873), 65535)-32768)),)</f>
        <v/>
      </c>
      <c r="J873" s="148" t="n"/>
      <c r="K873" s="148" t="n"/>
      <c r="L873" s="129" t="n">
        <v>44735</v>
      </c>
      <c r="M873" s="129" t="n"/>
      <c r="N873" s="5" t="s">
        <v>1443</v>
      </c>
      <c r="O873" s="5" t="s">
        <v>3224</v>
      </c>
      <c r="P873" s="5" t="s">
        <v>3224</v>
      </c>
      <c r="Q873" s="5" t="s">
        <v>3224</v>
      </c>
      <c r="S873" s="5" t="s">
        <v>3156</v>
      </c>
      <c r="W873" s="130" t="s">
        <v>5289</v>
      </c>
      <c r="X873" s="162" t="n">
        <v>951920408</v>
      </c>
      <c r="Y873" s="5" t="s">
        <v>2643</v>
      </c>
      <c r="Z873" s="5" t="n">
        <v>95231016501</v>
      </c>
      <c r="AB873" s="5" t="n">
        <v>476</v>
      </c>
      <c r="AK873" s="204">
        <f>IF(ISERROR(SEARCH("PMI",F873)),IF(ISERROR(SEARCH("TE",F873)),"Weird","TE"),"PMI")</f>
        <v/>
      </c>
    </row>
    <row r="874">
      <c r="A874" s="0" t="n">
        <v>4870</v>
      </c>
      <c r="B874" s="117" t="n"/>
      <c r="C874" s="117" t="n"/>
      <c r="D874" s="117" t="n"/>
      <c r="F874" s="0" t="s">
        <v>4330</v>
      </c>
      <c r="H874" s="0" t="n">
        <v>22310222</v>
      </c>
      <c r="I874" s="0">
        <f>IF(LEFT(RIGHT(H874,4),1)="8",(CONCATENATE("289F0", 168420+BITAND(HEX2DEC(H874), 65535)-32768)),)</f>
        <v/>
      </c>
      <c r="J874" s="79" t="n"/>
      <c r="L874" s="60" t="n">
        <v>44735</v>
      </c>
      <c r="M874" s="60" t="n"/>
      <c r="N874" s="0" t="s">
        <v>1443</v>
      </c>
      <c r="O874" s="0" t="s">
        <v>3224</v>
      </c>
      <c r="P874" s="0" t="s">
        <v>3224</v>
      </c>
      <c r="Q874" s="0" t="s">
        <v>3224</v>
      </c>
      <c r="S874" s="0" t="s">
        <v>3156</v>
      </c>
      <c r="W874" s="118" t="s">
        <v>5290</v>
      </c>
      <c r="X874" s="160" t="n">
        <v>951920394</v>
      </c>
      <c r="Y874" s="0" t="s">
        <v>2572</v>
      </c>
      <c r="Z874" s="0" t="n">
        <v>95231019601</v>
      </c>
      <c r="AB874" s="0" t="n">
        <v>477</v>
      </c>
      <c r="AK874" s="204">
        <f>IF(ISERROR(SEARCH("PMI",F874)),IF(ISERROR(SEARCH("TE",F874)),"Weird","TE"),"PMI")</f>
        <v/>
      </c>
    </row>
    <row r="875">
      <c r="A875" s="4" t="n">
        <v>4871</v>
      </c>
      <c r="B875" s="117" t="s">
        <v>2887</v>
      </c>
      <c r="C875" s="117" t="n"/>
      <c r="D875" s="117" t="n"/>
      <c r="F875" s="0" t="s">
        <v>4330</v>
      </c>
      <c r="H875" s="0" t="n">
        <v>22310224</v>
      </c>
      <c r="I875" s="0">
        <f>IF(LEFT(RIGHT(H875,4),1)="8",(CONCATENATE("289F0", 168420+BITAND(HEX2DEC(H875), 65535)-32768)),)</f>
        <v/>
      </c>
      <c r="J875" s="79" t="n"/>
      <c r="K875" s="79" t="s">
        <v>5282</v>
      </c>
      <c r="L875" s="60" t="n">
        <v>44736</v>
      </c>
      <c r="M875" s="60" t="n"/>
      <c r="N875" s="0" t="s">
        <v>1443</v>
      </c>
      <c r="O875" s="0" t="s">
        <v>3224</v>
      </c>
      <c r="P875" s="0" t="s">
        <v>3224</v>
      </c>
      <c r="Q875" s="0" t="s">
        <v>3224</v>
      </c>
      <c r="S875" s="0" t="s">
        <v>3156</v>
      </c>
      <c r="T875" s="0" t="s">
        <v>3470</v>
      </c>
      <c r="U875" s="0" t="s">
        <v>4663</v>
      </c>
      <c r="W875" s="118" t="s">
        <v>5291</v>
      </c>
      <c r="X875" s="160" t="n">
        <v>951920413</v>
      </c>
      <c r="Y875" s="0" t="s">
        <v>2557</v>
      </c>
      <c r="Z875" s="0" t="n">
        <v>95231019901</v>
      </c>
      <c r="AB875" s="0" t="n">
        <v>478</v>
      </c>
      <c r="AK875" s="204">
        <f>IF(ISERROR(SEARCH("PMI",F875)),IF(ISERROR(SEARCH("TE",F875)),"Weird","TE"),"PMI")</f>
        <v/>
      </c>
    </row>
    <row r="876">
      <c r="A876" s="4" t="n">
        <v>4872</v>
      </c>
      <c r="B876" s="117" t="s">
        <v>2887</v>
      </c>
      <c r="C876" s="117" t="n"/>
      <c r="D876" s="117" t="n"/>
      <c r="F876" s="0" t="s">
        <v>4330</v>
      </c>
      <c r="H876" s="0" t="n">
        <v>22310225</v>
      </c>
      <c r="I876" s="0">
        <f>IF(LEFT(RIGHT(H876,4),1)="8",(CONCATENATE("289F0", 168420+BITAND(HEX2DEC(H876), 65535)-32768)),)</f>
        <v/>
      </c>
      <c r="J876" s="79" t="n"/>
      <c r="K876" s="79" t="s">
        <v>5282</v>
      </c>
      <c r="L876" s="60" t="n">
        <v>44736</v>
      </c>
      <c r="M876" s="60" t="n"/>
      <c r="N876" s="0" t="s">
        <v>1443</v>
      </c>
      <c r="O876" s="0" t="s">
        <v>3224</v>
      </c>
      <c r="P876" s="0" t="s">
        <v>3224</v>
      </c>
      <c r="Q876" s="0" t="s">
        <v>3224</v>
      </c>
      <c r="S876" s="0" t="s">
        <v>3156</v>
      </c>
      <c r="T876" s="0" t="s">
        <v>3470</v>
      </c>
      <c r="U876" s="0" t="s">
        <v>4663</v>
      </c>
      <c r="W876" s="118" t="s">
        <v>5292</v>
      </c>
      <c r="X876" s="160" t="n">
        <v>951920414</v>
      </c>
      <c r="Y876" s="0" t="s">
        <v>2528</v>
      </c>
      <c r="Z876" s="0" t="n">
        <v>95231020301</v>
      </c>
      <c r="AB876" s="0" t="n">
        <v>480</v>
      </c>
      <c r="AK876" s="204">
        <f>IF(ISERROR(SEARCH("PMI",F876)),IF(ISERROR(SEARCH("TE",F876)),"Weird","TE"),"PMI")</f>
        <v/>
      </c>
    </row>
    <row r="877">
      <c r="A877" s="0" t="n">
        <v>4873</v>
      </c>
      <c r="B877" s="117" t="n"/>
      <c r="C877" s="117" t="n"/>
      <c r="D877" s="117" t="n"/>
      <c r="F877" s="0" t="s">
        <v>4330</v>
      </c>
      <c r="H877" s="0" t="n">
        <v>22310226</v>
      </c>
      <c r="I877" s="0">
        <f>IF(LEFT(RIGHT(H877,4),1)="8",(CONCATENATE("289F0", 168420+BITAND(HEX2DEC(H877), 65535)-32768)),)</f>
        <v/>
      </c>
      <c r="J877" s="79" t="n"/>
      <c r="L877" s="60" t="n">
        <v>44736</v>
      </c>
      <c r="M877" s="60" t="n"/>
      <c r="N877" s="0" t="s">
        <v>1443</v>
      </c>
      <c r="O877" s="0" t="s">
        <v>3224</v>
      </c>
      <c r="P877" s="0" t="s">
        <v>3224</v>
      </c>
      <c r="Q877" s="0" t="s">
        <v>3224</v>
      </c>
      <c r="S877" s="0" t="s">
        <v>3156</v>
      </c>
      <c r="W877" s="118" t="s">
        <v>5293</v>
      </c>
      <c r="X877" s="160" t="n">
        <v>951920416</v>
      </c>
      <c r="Y877" s="0" t="s">
        <v>2592</v>
      </c>
      <c r="Z877" s="0" t="n">
        <v>95231023701</v>
      </c>
      <c r="AB877" s="0" t="n">
        <v>479</v>
      </c>
      <c r="AK877" s="204">
        <f>IF(ISERROR(SEARCH("PMI",F877)),IF(ISERROR(SEARCH("TE",F877)),"Weird","TE"),"PMI")</f>
        <v/>
      </c>
    </row>
    <row customFormat="1" r="878" s="5">
      <c r="A878" s="5" t="n">
        <v>4874</v>
      </c>
      <c r="B878" s="181" t="s">
        <v>25</v>
      </c>
      <c r="C878" s="181" t="n"/>
      <c r="D878" s="181" t="n"/>
      <c r="I878" s="0">
        <f>IF(LEFT(RIGHT(H878,4),1)="8",(CONCATENATE("289F0", 168420+BITAND(HEX2DEC(H878), 65535)-32768)),)</f>
        <v/>
      </c>
      <c r="J878" s="148" t="n"/>
      <c r="K878" s="148" t="n"/>
      <c r="L878" s="129" t="n">
        <v>44736</v>
      </c>
      <c r="M878" s="129" t="n"/>
      <c r="W878" s="130" t="s">
        <v>5294</v>
      </c>
      <c r="X878" s="162" t="n">
        <v>951920429</v>
      </c>
      <c r="AB878" s="5" t="n">
        <v>481</v>
      </c>
      <c r="AK878" s="204">
        <f>IF(ISERROR(SEARCH("PMI",F878)),IF(ISERROR(SEARCH("TE",F878)),"Weird","TE"),"PMI")</f>
        <v/>
      </c>
    </row>
    <row customFormat="1" r="879" s="5">
      <c r="A879" s="5" t="n">
        <v>4875</v>
      </c>
      <c r="B879" s="181" t="s">
        <v>25</v>
      </c>
      <c r="C879" s="181" t="n"/>
      <c r="D879" s="181" t="n"/>
      <c r="I879" s="0">
        <f>IF(LEFT(RIGHT(H879,4),1)="8",(CONCATENATE("289F0", 168420+BITAND(HEX2DEC(H879), 65535)-32768)),)</f>
        <v/>
      </c>
      <c r="J879" s="148" t="n"/>
      <c r="K879" s="148" t="n"/>
      <c r="L879" s="129" t="n">
        <v>44736</v>
      </c>
      <c r="M879" s="129" t="n"/>
      <c r="W879" s="130" t="s">
        <v>5295</v>
      </c>
      <c r="X879" s="162" t="n">
        <v>951920430</v>
      </c>
      <c r="AB879" s="5" t="n">
        <v>482</v>
      </c>
      <c r="AK879" s="204">
        <f>IF(ISERROR(SEARCH("PMI",F879)),IF(ISERROR(SEARCH("TE",F879)),"Weird","TE"),"PMI")</f>
        <v/>
      </c>
    </row>
    <row r="880">
      <c r="A880" s="0" t="n">
        <v>4876</v>
      </c>
      <c r="B880" s="117" t="n"/>
      <c r="C880" s="117" t="n"/>
      <c r="D880" s="117" t="n"/>
      <c r="F880" s="0" t="s">
        <v>4330</v>
      </c>
      <c r="H880" s="0" t="n">
        <v>22310227</v>
      </c>
      <c r="I880" s="0">
        <f>IF(LEFT(RIGHT(H880,4),1)="8",(CONCATENATE("289F0", 168420+BITAND(HEX2DEC(H880), 65535)-32768)),)</f>
        <v/>
      </c>
      <c r="J880" s="79" t="n"/>
      <c r="L880" s="60" t="n">
        <v>44740</v>
      </c>
      <c r="M880" s="60" t="n"/>
      <c r="N880" s="0" t="s">
        <v>1443</v>
      </c>
      <c r="O880" s="0" t="s">
        <v>3224</v>
      </c>
      <c r="P880" s="0" t="s">
        <v>3224</v>
      </c>
      <c r="Q880" s="0" t="s">
        <v>3224</v>
      </c>
      <c r="S880" s="0" t="s">
        <v>3156</v>
      </c>
      <c r="W880" s="118" t="s">
        <v>5296</v>
      </c>
      <c r="X880" s="160" t="n">
        <v>951920427</v>
      </c>
      <c r="Y880" s="0" t="s">
        <v>2560</v>
      </c>
      <c r="Z880" s="0" t="n">
        <v>95231001201</v>
      </c>
      <c r="AB880" s="0" t="n">
        <v>487</v>
      </c>
      <c r="AK880" s="204">
        <f>IF(ISERROR(SEARCH("PMI",F880)),IF(ISERROR(SEARCH("TE",F880)),"Weird","TE"),"PMI")</f>
        <v/>
      </c>
    </row>
    <row r="881">
      <c r="A881" s="0" t="n">
        <v>4877</v>
      </c>
      <c r="B881" s="117" t="n"/>
      <c r="C881" s="117" t="n"/>
      <c r="D881" s="117" t="n"/>
      <c r="F881" s="0" t="s">
        <v>4330</v>
      </c>
      <c r="H881" s="0" t="n">
        <v>22310228</v>
      </c>
      <c r="I881" s="0">
        <f>IF(LEFT(RIGHT(H881,4),1)="8",(CONCATENATE("289F0", 168420+BITAND(HEX2DEC(H881), 65535)-32768)),)</f>
        <v/>
      </c>
      <c r="J881" s="79" t="n"/>
      <c r="L881" s="60" t="n">
        <v>44740</v>
      </c>
      <c r="M881" s="60" t="n"/>
      <c r="N881" s="0" t="s">
        <v>1443</v>
      </c>
      <c r="O881" s="0" t="s">
        <v>3224</v>
      </c>
      <c r="P881" s="0" t="s">
        <v>3224</v>
      </c>
      <c r="Q881" s="0" t="s">
        <v>3224</v>
      </c>
      <c r="S881" s="0" t="s">
        <v>3156</v>
      </c>
      <c r="W881" s="118" t="s">
        <v>5297</v>
      </c>
      <c r="X881" s="160" t="n">
        <v>951920420</v>
      </c>
      <c r="Y881" s="0" t="s">
        <v>2556</v>
      </c>
      <c r="Z881" s="0" t="n">
        <v>95231022801</v>
      </c>
      <c r="AB881" s="0" t="n">
        <v>486</v>
      </c>
      <c r="AK881" s="204">
        <f>IF(ISERROR(SEARCH("PMI",F881)),IF(ISERROR(SEARCH("TE",F881)),"Weird","TE"),"PMI")</f>
        <v/>
      </c>
    </row>
    <row r="882">
      <c r="A882" s="0" t="n">
        <v>4878</v>
      </c>
      <c r="B882" s="117" t="n"/>
      <c r="C882" s="117" t="n"/>
      <c r="D882" s="117" t="n"/>
      <c r="F882" s="0" t="s">
        <v>4330</v>
      </c>
      <c r="H882" s="0" t="n">
        <v>22310229</v>
      </c>
      <c r="I882" s="0">
        <f>IF(LEFT(RIGHT(H882,4),1)="8",(CONCATENATE("289F0", 168420+BITAND(HEX2DEC(H882), 65535)-32768)),)</f>
        <v/>
      </c>
      <c r="J882" s="79" t="n"/>
      <c r="L882" s="60" t="n">
        <v>44740</v>
      </c>
      <c r="M882" s="60" t="n"/>
      <c r="N882" s="0" t="s">
        <v>1443</v>
      </c>
      <c r="O882" s="0" t="s">
        <v>3224</v>
      </c>
      <c r="P882" s="0" t="s">
        <v>3224</v>
      </c>
      <c r="Q882" s="0" t="s">
        <v>3224</v>
      </c>
      <c r="S882" s="0" t="s">
        <v>3156</v>
      </c>
      <c r="W882" s="118" t="s">
        <v>5298</v>
      </c>
      <c r="X882" s="160" t="n">
        <v>951920419</v>
      </c>
      <c r="Y882" s="0" t="s">
        <v>2591</v>
      </c>
      <c r="Z882" s="0" t="n">
        <v>95231001101</v>
      </c>
      <c r="AB882" s="0" t="n">
        <v>483</v>
      </c>
      <c r="AK882" s="204">
        <f>IF(ISERROR(SEARCH("PMI",F882)),IF(ISERROR(SEARCH("TE",F882)),"Weird","TE"),"PMI")</f>
        <v/>
      </c>
    </row>
    <row customFormat="1" r="883" s="5">
      <c r="A883" s="5" t="n">
        <v>4879</v>
      </c>
      <c r="B883" s="181" t="s">
        <v>25</v>
      </c>
      <c r="C883" s="181" t="n"/>
      <c r="D883" s="181" t="n"/>
      <c r="I883" s="0">
        <f>IF(LEFT(RIGHT(H883,4),1)="8",(CONCATENATE("289F0", 168420+BITAND(HEX2DEC(H883), 65535)-32768)),)</f>
        <v/>
      </c>
      <c r="J883" s="148" t="n"/>
      <c r="K883" s="148" t="n"/>
      <c r="L883" s="129" t="n">
        <v>44740</v>
      </c>
      <c r="M883" s="129" t="n"/>
      <c r="W883" s="130" t="s">
        <v>5299</v>
      </c>
      <c r="X883" s="162" t="n">
        <v>951920422</v>
      </c>
      <c r="AB883" s="5" t="n">
        <v>484</v>
      </c>
      <c r="AK883" s="204">
        <f>IF(ISERROR(SEARCH("PMI",F883)),IF(ISERROR(SEARCH("TE",F883)),"Weird","TE"),"PMI")</f>
        <v/>
      </c>
    </row>
    <row r="884">
      <c r="A884" s="0" t="n">
        <v>4880</v>
      </c>
      <c r="B884" s="117" t="n"/>
      <c r="C884" s="117" t="n"/>
      <c r="D884" s="117" t="n"/>
      <c r="F884" s="0" t="s">
        <v>4330</v>
      </c>
      <c r="H884" s="0" t="s">
        <v>5300</v>
      </c>
      <c r="I884" s="0">
        <f>IF(LEFT(RIGHT(H884,4),1)="8",(CONCATENATE("289F0", 168420+BITAND(HEX2DEC(H884), 65535)-32768)),)</f>
        <v/>
      </c>
      <c r="J884" s="79" t="n"/>
      <c r="L884" s="60" t="n">
        <v>44740</v>
      </c>
      <c r="M884" s="60" t="n"/>
      <c r="N884" s="0" t="s">
        <v>1443</v>
      </c>
      <c r="O884" s="0" t="s">
        <v>3224</v>
      </c>
      <c r="P884" s="0" t="s">
        <v>3224</v>
      </c>
      <c r="Q884" s="0" t="s">
        <v>3224</v>
      </c>
      <c r="S884" s="0" t="s">
        <v>3156</v>
      </c>
      <c r="W884" s="118" t="s">
        <v>5301</v>
      </c>
      <c r="X884" s="160" t="n">
        <v>951920421</v>
      </c>
      <c r="Y884" s="0" t="s">
        <v>2564</v>
      </c>
      <c r="Z884" s="0" t="n">
        <v>95231022601</v>
      </c>
      <c r="AB884" s="0" t="n">
        <v>485</v>
      </c>
      <c r="AK884" s="204">
        <f>IF(ISERROR(SEARCH("PMI",F884)),IF(ISERROR(SEARCH("TE",F884)),"Weird","TE"),"PMI")</f>
        <v/>
      </c>
    </row>
    <row r="885">
      <c r="A885" s="0" t="n">
        <v>4881</v>
      </c>
      <c r="B885" s="117" t="n"/>
      <c r="C885" s="117" t="n"/>
      <c r="D885" s="117" t="n"/>
      <c r="F885" s="0" t="s">
        <v>4330</v>
      </c>
      <c r="H885" s="0" t="s">
        <v>5302</v>
      </c>
      <c r="I885" s="0">
        <f>IF(LEFT(RIGHT(H885,4),1)="8",(CONCATENATE("289F0", 168420+BITAND(HEX2DEC(H885), 65535)-32768)),)</f>
        <v/>
      </c>
      <c r="J885" s="79" t="n"/>
      <c r="L885" s="60" t="n">
        <v>44741</v>
      </c>
      <c r="M885" s="60" t="n"/>
      <c r="N885" s="0" t="s">
        <v>1443</v>
      </c>
      <c r="O885" s="0" t="s">
        <v>3224</v>
      </c>
      <c r="P885" s="0" t="s">
        <v>3224</v>
      </c>
      <c r="Q885" s="0" t="s">
        <v>3224</v>
      </c>
      <c r="S885" s="0" t="s">
        <v>3156</v>
      </c>
      <c r="W885" s="118" t="s">
        <v>5303</v>
      </c>
      <c r="X885" s="160" t="n">
        <v>951920459</v>
      </c>
      <c r="Y885" s="0" t="s">
        <v>2573</v>
      </c>
      <c r="Z885" s="0" t="n">
        <v>95231022201</v>
      </c>
      <c r="AB885" s="0" t="n">
        <v>488</v>
      </c>
      <c r="AK885" s="204">
        <f>IF(ISERROR(SEARCH("PMI",F885)),IF(ISERROR(SEARCH("TE",F885)),"Weird","TE"),"PMI")</f>
        <v/>
      </c>
    </row>
    <row r="886">
      <c r="A886" s="4" t="n">
        <v>4882</v>
      </c>
      <c r="B886" s="117" t="s">
        <v>2887</v>
      </c>
      <c r="C886" s="117" t="n"/>
      <c r="D886" s="117" t="n"/>
      <c r="F886" s="0" t="s">
        <v>3505</v>
      </c>
      <c r="H886" s="0" t="n">
        <v>22318121</v>
      </c>
      <c r="I886" s="0">
        <f>IF(LEFT(RIGHT(H886,4),1)="8",(CONCATENATE("289F0", 168420+BITAND(HEX2DEC(H886), 65535)-32768)),)</f>
        <v/>
      </c>
      <c r="J886" s="79">
        <f>DEC2HEX(RIGHT(I886,7))</f>
        <v/>
      </c>
      <c r="K886" s="79" t="s">
        <v>4699</v>
      </c>
      <c r="L886" s="60" t="n">
        <v>44741</v>
      </c>
      <c r="M886" s="60" t="n"/>
      <c r="N886" s="0" t="s">
        <v>1443</v>
      </c>
      <c r="O886" s="0" t="s">
        <v>3224</v>
      </c>
      <c r="P886" s="0" t="s">
        <v>3224</v>
      </c>
      <c r="Q886" s="0" t="s">
        <v>3224</v>
      </c>
      <c r="S886" s="0" t="s">
        <v>3156</v>
      </c>
      <c r="T886" s="118" t="s">
        <v>3414</v>
      </c>
      <c r="U886" s="118" t="s">
        <v>3415</v>
      </c>
      <c r="W886" s="118" t="s">
        <v>5304</v>
      </c>
      <c r="X886" s="160" t="n">
        <v>951920458</v>
      </c>
      <c r="Y886" s="0" t="s">
        <v>2632</v>
      </c>
      <c r="Z886" s="0" t="n">
        <v>95231018901</v>
      </c>
      <c r="AB886" s="0" t="n">
        <v>489</v>
      </c>
      <c r="AK886" s="204">
        <f>IF(ISERROR(SEARCH("PMI",F886)),IF(ISERROR(SEARCH("TE",F886)),"Weird","TE"),"PMI")</f>
        <v/>
      </c>
    </row>
    <row r="887">
      <c r="A887" s="0" t="n">
        <v>4883</v>
      </c>
      <c r="B887" s="117" t="n"/>
      <c r="C887" s="117" t="n"/>
      <c r="D887" s="117" t="n"/>
      <c r="F887" s="0" t="s">
        <v>4330</v>
      </c>
      <c r="H887" s="0" t="s">
        <v>5305</v>
      </c>
      <c r="I887" s="0">
        <f>IF(LEFT(RIGHT(H887,4),1)="8",(CONCATENATE("289F0", 168420+BITAND(HEX2DEC(H887), 65535)-32768)),)</f>
        <v/>
      </c>
      <c r="J887" s="79" t="n"/>
      <c r="L887" s="60" t="n">
        <v>44741</v>
      </c>
      <c r="M887" s="60" t="n"/>
      <c r="N887" s="0" t="s">
        <v>1443</v>
      </c>
      <c r="O887" s="0" t="s">
        <v>3224</v>
      </c>
      <c r="P887" s="0" t="s">
        <v>3224</v>
      </c>
      <c r="Q887" s="0" t="s">
        <v>3224</v>
      </c>
      <c r="S887" s="0" t="s">
        <v>3156</v>
      </c>
      <c r="W887" s="118" t="s">
        <v>5306</v>
      </c>
      <c r="X887" s="160" t="n">
        <v>951920456</v>
      </c>
      <c r="Y887" s="0" t="s">
        <v>2663</v>
      </c>
      <c r="Z887" s="0" t="n">
        <v>95231017201</v>
      </c>
      <c r="AB887" s="0" t="n">
        <v>490</v>
      </c>
      <c r="AK887" s="204">
        <f>IF(ISERROR(SEARCH("PMI",F887)),IF(ISERROR(SEARCH("TE",F887)),"Weird","TE"),"PMI")</f>
        <v/>
      </c>
    </row>
    <row r="888">
      <c r="A888" s="4" t="n">
        <v>4884</v>
      </c>
      <c r="B888" s="117" t="s">
        <v>2887</v>
      </c>
      <c r="C888" s="117" t="n"/>
      <c r="D888" s="117" t="n"/>
      <c r="F888" s="0" t="s">
        <v>3505</v>
      </c>
      <c r="H888" s="0" t="n">
        <v>22318105</v>
      </c>
      <c r="I888" s="0">
        <f>IF(LEFT(RIGHT(H888,4),1)="8",(CONCATENATE("289F0", 168420+BITAND(HEX2DEC(H888), 65535)-32768)),)</f>
        <v/>
      </c>
      <c r="J888" s="79">
        <f>DEC2HEX(RIGHT(I888,7))</f>
        <v/>
      </c>
      <c r="K888" s="79" t="s">
        <v>4699</v>
      </c>
      <c r="L888" s="60" t="n">
        <v>44742</v>
      </c>
      <c r="M888" s="60" t="n"/>
      <c r="N888" s="0" t="s">
        <v>1443</v>
      </c>
      <c r="O888" s="0" t="s">
        <v>3224</v>
      </c>
      <c r="P888" s="0" t="s">
        <v>3224</v>
      </c>
      <c r="Q888" s="0" t="s">
        <v>3224</v>
      </c>
      <c r="S888" s="0" t="s">
        <v>3156</v>
      </c>
      <c r="T888" s="118" t="s">
        <v>3414</v>
      </c>
      <c r="U888" s="118" t="s">
        <v>3415</v>
      </c>
      <c r="W888" s="118" t="s">
        <v>5307</v>
      </c>
      <c r="X888" s="160" t="n">
        <v>951920457</v>
      </c>
      <c r="Y888" s="0" t="s">
        <v>2633</v>
      </c>
      <c r="Z888" s="0" t="n">
        <v>95231015801</v>
      </c>
      <c r="AB888" s="0" t="n">
        <v>491</v>
      </c>
      <c r="AK888" s="204">
        <f>IF(ISERROR(SEARCH("PMI",F888)),IF(ISERROR(SEARCH("TE",F888)),"Weird","TE"),"PMI")</f>
        <v/>
      </c>
    </row>
    <row r="889">
      <c r="A889" s="4" t="n">
        <v>4885</v>
      </c>
      <c r="B889" s="117" t="s">
        <v>2887</v>
      </c>
      <c r="C889" s="117" t="n"/>
      <c r="D889" s="117" t="n"/>
      <c r="F889" s="0" t="s">
        <v>3505</v>
      </c>
      <c r="H889" s="0" t="n">
        <v>22318106</v>
      </c>
      <c r="I889" s="0">
        <f>IF(LEFT(RIGHT(H889,4),1)="8",(CONCATENATE("289F0", 168420+BITAND(HEX2DEC(H889), 65535)-32768)),)</f>
        <v/>
      </c>
      <c r="J889" s="79">
        <f>DEC2HEX(RIGHT(I889,7))</f>
        <v/>
      </c>
      <c r="K889" s="79" t="s">
        <v>4699</v>
      </c>
      <c r="L889" s="60" t="n">
        <v>44741</v>
      </c>
      <c r="M889" s="60" t="n"/>
      <c r="N889" s="0" t="s">
        <v>1443</v>
      </c>
      <c r="O889" s="0" t="s">
        <v>3224</v>
      </c>
      <c r="P889" s="0" t="s">
        <v>3224</v>
      </c>
      <c r="Q889" s="0" t="s">
        <v>3224</v>
      </c>
      <c r="S889" s="0" t="s">
        <v>3156</v>
      </c>
      <c r="T889" s="118" t="s">
        <v>3414</v>
      </c>
      <c r="U889" s="118" t="s">
        <v>3415</v>
      </c>
      <c r="W889" s="118" t="s">
        <v>5308</v>
      </c>
      <c r="X889" s="160" t="n">
        <v>951920453</v>
      </c>
      <c r="Y889" s="0" t="s">
        <v>2654</v>
      </c>
      <c r="Z889" s="0" t="n">
        <v>95231007701</v>
      </c>
      <c r="AB889" s="0" t="n">
        <v>467</v>
      </c>
      <c r="AK889" s="204">
        <f>IF(ISERROR(SEARCH("PMI",F889)),IF(ISERROR(SEARCH("TE",F889)),"Weird","TE"),"PMI")</f>
        <v/>
      </c>
    </row>
    <row r="890">
      <c r="A890" s="4" t="n">
        <v>4886</v>
      </c>
      <c r="B890" s="117" t="s">
        <v>2887</v>
      </c>
      <c r="C890" s="117" t="n"/>
      <c r="D890" s="117" t="n"/>
      <c r="F890" s="0" t="s">
        <v>3505</v>
      </c>
      <c r="H890" s="0" t="n">
        <v>22318122</v>
      </c>
      <c r="I890" s="0">
        <f>IF(LEFT(RIGHT(H890,4),1)="8",(CONCATENATE("289F0", 168420+BITAND(HEX2DEC(H890), 65535)-32768)),)</f>
        <v/>
      </c>
      <c r="J890" s="79">
        <f>DEC2HEX(RIGHT(I890,7))</f>
        <v/>
      </c>
      <c r="K890" s="79" t="s">
        <v>4699</v>
      </c>
      <c r="L890" s="60" t="n">
        <v>44742</v>
      </c>
      <c r="M890" s="60" t="n"/>
      <c r="N890" s="0" t="s">
        <v>1443</v>
      </c>
      <c r="O890" s="0" t="s">
        <v>3224</v>
      </c>
      <c r="P890" s="0" t="s">
        <v>3224</v>
      </c>
      <c r="Q890" s="0" t="s">
        <v>3224</v>
      </c>
      <c r="S890" s="0" t="s">
        <v>3156</v>
      </c>
      <c r="T890" s="118" t="s">
        <v>3414</v>
      </c>
      <c r="U890" s="118" t="s">
        <v>3415</v>
      </c>
      <c r="W890" s="118" t="s">
        <v>5309</v>
      </c>
      <c r="X890" s="160" t="n">
        <v>951920446</v>
      </c>
      <c r="Y890" s="0" t="s">
        <v>2645</v>
      </c>
      <c r="Z890" s="0" t="n">
        <v>95231028701</v>
      </c>
      <c r="AB890" s="0" t="n">
        <v>492</v>
      </c>
      <c r="AK890" s="204">
        <f>IF(ISERROR(SEARCH("PMI",F890)),IF(ISERROR(SEARCH("TE",F890)),"Weird","TE"),"PMI")</f>
        <v/>
      </c>
    </row>
    <row r="891">
      <c r="A891" s="4" t="n">
        <v>4887</v>
      </c>
      <c r="B891" s="117" t="s">
        <v>2887</v>
      </c>
      <c r="C891" s="117" t="n"/>
      <c r="D891" s="117" t="n"/>
      <c r="F891" s="0" t="s">
        <v>3505</v>
      </c>
      <c r="H891" s="0" t="n">
        <v>22318107</v>
      </c>
      <c r="I891" s="0">
        <f>IF(LEFT(RIGHT(H891,4),1)="8",(CONCATENATE("289F0", 168420+BITAND(HEX2DEC(H891), 65535)-32768)),)</f>
        <v/>
      </c>
      <c r="J891" s="79">
        <f>DEC2HEX(RIGHT(I891,7))</f>
        <v/>
      </c>
      <c r="K891" s="79" t="s">
        <v>4699</v>
      </c>
      <c r="L891" s="60" t="n">
        <v>44742</v>
      </c>
      <c r="M891" s="60" t="n"/>
      <c r="N891" s="0" t="s">
        <v>1443</v>
      </c>
      <c r="O891" s="0" t="s">
        <v>3224</v>
      </c>
      <c r="P891" s="0" t="s">
        <v>3224</v>
      </c>
      <c r="Q891" s="0" t="s">
        <v>3224</v>
      </c>
      <c r="S891" s="0" t="s">
        <v>3156</v>
      </c>
      <c r="T891" s="118" t="s">
        <v>3414</v>
      </c>
      <c r="U891" s="118" t="s">
        <v>3415</v>
      </c>
      <c r="W891" s="118" t="s">
        <v>5310</v>
      </c>
      <c r="X891" s="160" t="n">
        <v>951920223</v>
      </c>
      <c r="Y891" s="0" t="s">
        <v>2653</v>
      </c>
      <c r="Z891" s="0" t="n">
        <v>95231015701</v>
      </c>
      <c r="AB891" s="0" t="n">
        <v>495</v>
      </c>
      <c r="AK891" s="204">
        <f>IF(ISERROR(SEARCH("PMI",F891)),IF(ISERROR(SEARCH("TE",F891)),"Weird","TE"),"PMI")</f>
        <v/>
      </c>
    </row>
    <row r="892">
      <c r="A892" s="4" t="n">
        <v>4888</v>
      </c>
      <c r="B892" s="117" t="s">
        <v>2887</v>
      </c>
      <c r="C892" s="117" t="n"/>
      <c r="D892" s="117" t="n"/>
      <c r="F892" s="0" t="s">
        <v>3505</v>
      </c>
      <c r="H892" s="0" t="n">
        <v>22318108</v>
      </c>
      <c r="I892" s="0">
        <f>IF(LEFT(RIGHT(H892,4),1)="8",(CONCATENATE("289F0", 168420+BITAND(HEX2DEC(H892), 65535)-32768)),)</f>
        <v/>
      </c>
      <c r="J892" s="79">
        <f>DEC2HEX(RIGHT(I892,7))</f>
        <v/>
      </c>
      <c r="K892" s="79" t="s">
        <v>4699</v>
      </c>
      <c r="L892" s="60" t="n">
        <v>44742</v>
      </c>
      <c r="M892" s="60" t="n"/>
      <c r="N892" s="0" t="s">
        <v>1443</v>
      </c>
      <c r="O892" s="0" t="s">
        <v>3224</v>
      </c>
      <c r="P892" s="0" t="s">
        <v>3224</v>
      </c>
      <c r="Q892" s="0" t="s">
        <v>3224</v>
      </c>
      <c r="S892" s="0" t="s">
        <v>3156</v>
      </c>
      <c r="T892" s="118" t="s">
        <v>3414</v>
      </c>
      <c r="U892" s="118" t="s">
        <v>3415</v>
      </c>
      <c r="W892" s="118" t="s">
        <v>5311</v>
      </c>
      <c r="X892" s="160" t="n">
        <v>951920455</v>
      </c>
      <c r="Y892" s="0" t="s">
        <v>2636</v>
      </c>
      <c r="Z892" s="0" t="n">
        <v>95231017901</v>
      </c>
      <c r="AB892" s="0" t="n">
        <v>496</v>
      </c>
      <c r="AK892" s="204">
        <f>IF(ISERROR(SEARCH("PMI",F892)),IF(ISERROR(SEARCH("TE",F892)),"Weird","TE"),"PMI")</f>
        <v/>
      </c>
    </row>
    <row r="893">
      <c r="A893" s="4" t="n">
        <v>4889</v>
      </c>
      <c r="B893" s="117" t="s">
        <v>2887</v>
      </c>
      <c r="C893" s="117" t="n"/>
      <c r="D893" s="117" t="n"/>
      <c r="F893" s="0" t="s">
        <v>3505</v>
      </c>
      <c r="H893" s="0" t="n">
        <v>22318123</v>
      </c>
      <c r="I893" s="0">
        <f>IF(LEFT(RIGHT(H893,4),1)="8",(CONCATENATE("289F0", 168420+BITAND(HEX2DEC(H893), 65535)-32768)),)</f>
        <v/>
      </c>
      <c r="J893" s="79">
        <f>DEC2HEX(RIGHT(I893,7))</f>
        <v/>
      </c>
      <c r="K893" s="79" t="s">
        <v>5312</v>
      </c>
      <c r="L893" s="60" t="n">
        <v>44746</v>
      </c>
      <c r="M893" s="60" t="n"/>
      <c r="N893" s="0" t="s">
        <v>1443</v>
      </c>
      <c r="O893" s="0" t="s">
        <v>3224</v>
      </c>
      <c r="P893" s="0" t="s">
        <v>3224</v>
      </c>
      <c r="Q893" s="0" t="s">
        <v>3224</v>
      </c>
      <c r="S893" s="0" t="s">
        <v>3156</v>
      </c>
      <c r="T893" s="118" t="s">
        <v>3414</v>
      </c>
      <c r="U893" s="118" t="s">
        <v>3415</v>
      </c>
      <c r="W893" s="118" t="s">
        <v>5313</v>
      </c>
      <c r="X893" s="160" t="n">
        <v>951920454</v>
      </c>
      <c r="Y893" s="0" t="s">
        <v>2587</v>
      </c>
      <c r="AB893" s="0" t="n">
        <v>497</v>
      </c>
      <c r="AK893" s="204">
        <f>IF(ISERROR(SEARCH("PMI",F893)),IF(ISERROR(SEARCH("TE",F893)),"Weird","TE"),"PMI")</f>
        <v/>
      </c>
    </row>
    <row r="894">
      <c r="A894" s="4" t="n">
        <v>4890</v>
      </c>
      <c r="B894" s="117" t="s">
        <v>2887</v>
      </c>
      <c r="C894" s="117" t="n"/>
      <c r="D894" s="117" t="n"/>
      <c r="F894" s="0" t="s">
        <v>3505</v>
      </c>
      <c r="H894" s="0" t="n">
        <v>22318124</v>
      </c>
      <c r="I894" s="0">
        <f>IF(LEFT(RIGHT(H894,4),1)="8",(CONCATENATE("289F0", 168420+BITAND(HEX2DEC(H894), 65535)-32768)),)</f>
        <v/>
      </c>
      <c r="J894" s="79">
        <f>DEC2HEX(RIGHT(I894,7))</f>
        <v/>
      </c>
      <c r="K894" s="79" t="s">
        <v>4699</v>
      </c>
      <c r="L894" s="60" t="n">
        <v>44746</v>
      </c>
      <c r="M894" s="60" t="n"/>
      <c r="N894" s="0" t="s">
        <v>1443</v>
      </c>
      <c r="O894" s="0" t="s">
        <v>3224</v>
      </c>
      <c r="P894" s="0" t="s">
        <v>3224</v>
      </c>
      <c r="Q894" s="0" t="s">
        <v>3224</v>
      </c>
      <c r="S894" s="0" t="s">
        <v>3156</v>
      </c>
      <c r="T894" s="118" t="s">
        <v>3414</v>
      </c>
      <c r="U894" s="118" t="s">
        <v>3415</v>
      </c>
      <c r="W894" s="118" t="s">
        <v>5314</v>
      </c>
      <c r="X894" s="160" t="n">
        <v>951920451</v>
      </c>
      <c r="Y894" s="0" t="s">
        <v>2656</v>
      </c>
      <c r="Z894" s="0" t="n">
        <v>95231030301</v>
      </c>
      <c r="AB894" s="0" t="n">
        <v>498</v>
      </c>
      <c r="AK894" s="204">
        <f>IF(ISERROR(SEARCH("PMI",F894)),IF(ISERROR(SEARCH("TE",F894)),"Weird","TE"),"PMI")</f>
        <v/>
      </c>
    </row>
    <row r="895">
      <c r="A895" s="4" t="n">
        <v>4891</v>
      </c>
      <c r="B895" s="117" t="s">
        <v>2887</v>
      </c>
      <c r="C895" s="117" t="n"/>
      <c r="D895" s="117" t="n"/>
      <c r="F895" s="0" t="s">
        <v>3505</v>
      </c>
      <c r="H895" s="0" t="n">
        <v>22318125</v>
      </c>
      <c r="I895" s="0">
        <f>IF(LEFT(RIGHT(H895,4),1)="8",(CONCATENATE("289F0", 168420+BITAND(HEX2DEC(H895), 65535)-32768)),)</f>
        <v/>
      </c>
      <c r="J895" s="79">
        <f>DEC2HEX(RIGHT(I895,7))</f>
        <v/>
      </c>
      <c r="K895" s="79" t="s">
        <v>4699</v>
      </c>
      <c r="L895" s="60" t="n">
        <v>44746</v>
      </c>
      <c r="M895" s="60" t="n"/>
      <c r="N895" s="0" t="s">
        <v>1443</v>
      </c>
      <c r="O895" s="0" t="s">
        <v>3224</v>
      </c>
      <c r="P895" s="0" t="s">
        <v>3224</v>
      </c>
      <c r="Q895" s="0" t="s">
        <v>3224</v>
      </c>
      <c r="S895" s="0" t="s">
        <v>3156</v>
      </c>
      <c r="T895" s="118" t="s">
        <v>3414</v>
      </c>
      <c r="U895" s="118" t="s">
        <v>3415</v>
      </c>
      <c r="W895" s="118" t="s">
        <v>5315</v>
      </c>
      <c r="X895" s="160" t="n">
        <v>951920443</v>
      </c>
      <c r="Y895" s="0" t="s">
        <v>2672</v>
      </c>
      <c r="Z895" s="0" t="n">
        <v>95231028301</v>
      </c>
      <c r="AB895" s="0" t="n">
        <v>499</v>
      </c>
      <c r="AK895" s="204">
        <f>IF(ISERROR(SEARCH("PMI",F895)),IF(ISERROR(SEARCH("TE",F895)),"Weird","TE"),"PMI")</f>
        <v/>
      </c>
    </row>
    <row r="896">
      <c r="A896" s="4" t="n">
        <v>4892</v>
      </c>
      <c r="B896" s="117" t="s">
        <v>2887</v>
      </c>
      <c r="C896" s="117" t="n"/>
      <c r="D896" s="117" t="n"/>
      <c r="F896" s="0" t="s">
        <v>3505</v>
      </c>
      <c r="H896" s="0" t="n">
        <v>22318126</v>
      </c>
      <c r="I896" s="0">
        <f>IF(LEFT(RIGHT(H896,4),1)="8",(CONCATENATE("289F0", 168420+BITAND(HEX2DEC(H896), 65535)-32768)),)</f>
        <v/>
      </c>
      <c r="J896" s="79">
        <f>DEC2HEX(RIGHT(I896,7))</f>
        <v/>
      </c>
      <c r="K896" s="79" t="s">
        <v>4699</v>
      </c>
      <c r="L896" s="60" t="n">
        <v>44746</v>
      </c>
      <c r="M896" s="60" t="n"/>
      <c r="N896" s="0" t="s">
        <v>1443</v>
      </c>
      <c r="O896" s="0" t="s">
        <v>3224</v>
      </c>
      <c r="P896" s="0" t="s">
        <v>3224</v>
      </c>
      <c r="Q896" s="0" t="s">
        <v>3224</v>
      </c>
      <c r="S896" s="0" t="s">
        <v>3156</v>
      </c>
      <c r="T896" s="118" t="s">
        <v>3414</v>
      </c>
      <c r="U896" s="118" t="s">
        <v>3415</v>
      </c>
      <c r="W896" s="118" t="s">
        <v>5316</v>
      </c>
      <c r="X896" s="160" t="n">
        <v>951920452</v>
      </c>
      <c r="Y896" s="0" t="s">
        <v>2585</v>
      </c>
      <c r="Z896" s="0" t="n">
        <v>95231029301</v>
      </c>
      <c r="AB896" s="0" t="n">
        <v>500</v>
      </c>
      <c r="AK896" s="204">
        <f>IF(ISERROR(SEARCH("PMI",F896)),IF(ISERROR(SEARCH("TE",F896)),"Weird","TE"),"PMI")</f>
        <v/>
      </c>
    </row>
    <row r="897">
      <c r="A897" s="4" t="n">
        <v>4893</v>
      </c>
      <c r="B897" s="117" t="s">
        <v>2887</v>
      </c>
      <c r="C897" s="117" t="n"/>
      <c r="D897" s="117" t="n"/>
      <c r="F897" s="0" t="s">
        <v>3505</v>
      </c>
      <c r="H897" s="0" t="n">
        <v>22318128</v>
      </c>
      <c r="I897" s="0">
        <f>IF(LEFT(RIGHT(H897,4),1)="8",(CONCATENATE("289F0", 168420+BITAND(HEX2DEC(H897), 65535)-32768)),)</f>
        <v/>
      </c>
      <c r="J897" s="79">
        <f>DEC2HEX(RIGHT(I897,7))</f>
        <v/>
      </c>
      <c r="K897" s="79" t="s">
        <v>4699</v>
      </c>
      <c r="L897" s="60" t="n">
        <v>44747</v>
      </c>
      <c r="M897" s="60" t="n"/>
      <c r="N897" s="0" t="s">
        <v>1443</v>
      </c>
      <c r="O897" s="0" t="s">
        <v>3224</v>
      </c>
      <c r="P897" s="0" t="s">
        <v>3224</v>
      </c>
      <c r="Q897" s="0" t="s">
        <v>3224</v>
      </c>
      <c r="S897" s="0" t="s">
        <v>3156</v>
      </c>
      <c r="T897" s="118" t="s">
        <v>3414</v>
      </c>
      <c r="U897" s="118" t="s">
        <v>3415</v>
      </c>
      <c r="W897" s="118" t="s">
        <v>5317</v>
      </c>
      <c r="X897" s="160" t="n">
        <v>951920448</v>
      </c>
      <c r="Y897" s="0" t="s">
        <v>2662</v>
      </c>
      <c r="Z897" s="0" t="n">
        <v>95231028601</v>
      </c>
      <c r="AB897" s="0" t="n">
        <v>501</v>
      </c>
      <c r="AK897" s="204">
        <f>IF(ISERROR(SEARCH("PMI",F897)),IF(ISERROR(SEARCH("TE",F897)),"Weird","TE"),"PMI")</f>
        <v/>
      </c>
    </row>
    <row r="898">
      <c r="A898" s="4" t="n">
        <v>4894</v>
      </c>
      <c r="B898" s="117" t="s">
        <v>2887</v>
      </c>
      <c r="C898" s="117" t="n"/>
      <c r="D898" s="117" t="n"/>
      <c r="F898" s="0" t="s">
        <v>3505</v>
      </c>
      <c r="H898" s="0" t="n">
        <v>22318129</v>
      </c>
      <c r="I898" s="0">
        <f>IF(LEFT(RIGHT(H898,4),1)="8",(CONCATENATE("289F0", 168420+BITAND(HEX2DEC(H898), 65535)-32768)),)</f>
        <v/>
      </c>
      <c r="J898" s="79">
        <f>DEC2HEX(RIGHT(I898,7))</f>
        <v/>
      </c>
      <c r="K898" s="79" t="s">
        <v>4699</v>
      </c>
      <c r="L898" s="60" t="n">
        <v>44747</v>
      </c>
      <c r="M898" s="60" t="n"/>
      <c r="N898" s="0" t="s">
        <v>1443</v>
      </c>
      <c r="O898" s="0" t="s">
        <v>3224</v>
      </c>
      <c r="P898" s="0" t="s">
        <v>3224</v>
      </c>
      <c r="Q898" s="0" t="s">
        <v>3224</v>
      </c>
      <c r="S898" s="0" t="s">
        <v>3156</v>
      </c>
      <c r="T898" s="118" t="s">
        <v>3414</v>
      </c>
      <c r="U898" s="118" t="s">
        <v>3415</v>
      </c>
      <c r="W898" s="118" t="s">
        <v>5318</v>
      </c>
      <c r="X898" s="160" t="n">
        <v>951920450</v>
      </c>
      <c r="Y898" s="0" t="s">
        <v>2659</v>
      </c>
      <c r="Z898" s="0" t="n">
        <v>95231030001</v>
      </c>
      <c r="AB898" s="0" t="n">
        <v>502</v>
      </c>
      <c r="AK898" s="204">
        <f>IF(ISERROR(SEARCH("PMI",F898)),IF(ISERROR(SEARCH("TE",F898)),"Weird","TE"),"PMI")</f>
        <v/>
      </c>
    </row>
    <row r="899">
      <c r="A899" s="4" t="n">
        <v>4895</v>
      </c>
      <c r="B899" s="117" t="s">
        <v>2887</v>
      </c>
      <c r="C899" s="117" t="n"/>
      <c r="D899" s="117" t="n"/>
      <c r="F899" s="0" t="s">
        <v>3505</v>
      </c>
      <c r="H899" s="0" t="n">
        <v>22318130</v>
      </c>
      <c r="I899" s="0">
        <f>IF(LEFT(RIGHT(H899,4),1)="8",(CONCATENATE("289F0", 168420+BITAND(HEX2DEC(H899), 65535)-32768)),)</f>
        <v/>
      </c>
      <c r="J899" s="79">
        <f>DEC2HEX(RIGHT(I899,7))</f>
        <v/>
      </c>
      <c r="K899" s="79" t="s">
        <v>5312</v>
      </c>
      <c r="L899" s="60" t="n">
        <v>44747</v>
      </c>
      <c r="M899" s="60" t="n"/>
      <c r="N899" s="0" t="s">
        <v>1443</v>
      </c>
      <c r="O899" s="0" t="s">
        <v>3224</v>
      </c>
      <c r="P899" s="0" t="s">
        <v>3224</v>
      </c>
      <c r="Q899" s="0" t="s">
        <v>3224</v>
      </c>
      <c r="S899" s="0" t="s">
        <v>3156</v>
      </c>
      <c r="T899" s="118" t="s">
        <v>3414</v>
      </c>
      <c r="U899" s="118" t="s">
        <v>3415</v>
      </c>
      <c r="W899" s="118" t="s">
        <v>5319</v>
      </c>
      <c r="X899" s="160" t="n">
        <v>951920447</v>
      </c>
      <c r="Y899" s="0" t="s">
        <v>2660</v>
      </c>
      <c r="Z899" s="0" t="n">
        <v>95231028501</v>
      </c>
      <c r="AB899" s="0" t="n">
        <v>493</v>
      </c>
      <c r="AK899" s="204">
        <f>IF(ISERROR(SEARCH("PMI",F899)),IF(ISERROR(SEARCH("TE",F899)),"Weird","TE"),"PMI")</f>
        <v/>
      </c>
    </row>
    <row customFormat="1" r="900" s="3">
      <c r="A900" s="3" t="n">
        <v>4896</v>
      </c>
      <c r="B900" s="3" t="s">
        <v>2887</v>
      </c>
      <c r="C900" s="266" t="n"/>
      <c r="D900" s="3" t="s">
        <v>5320</v>
      </c>
      <c r="E900" s="3" t="s">
        <v>4889</v>
      </c>
      <c r="F900" s="3" t="s">
        <v>3505</v>
      </c>
      <c r="H900" s="0" t="n">
        <v>22310251</v>
      </c>
      <c r="I900" s="0">
        <f>IF(LEFT(RIGHT(H900,4),1)="8",(CONCATENATE("289F0", 168420+BITAND(HEX2DEC(H900), 65535)-32768)),)</f>
        <v/>
      </c>
      <c r="J900" s="263" t="n"/>
      <c r="K900" s="263" t="s">
        <v>5059</v>
      </c>
      <c r="L900" s="264" t="n">
        <v>44747</v>
      </c>
      <c r="M900" s="308" t="n">
        <v>44768</v>
      </c>
      <c r="N900" s="3" t="s">
        <v>1443</v>
      </c>
      <c r="O900" s="3" t="s">
        <v>3224</v>
      </c>
      <c r="P900" s="3" t="s">
        <v>3224</v>
      </c>
      <c r="Q900" s="3" t="s">
        <v>3224</v>
      </c>
      <c r="S900" s="3" t="s">
        <v>3156</v>
      </c>
      <c r="W900" s="221" t="s">
        <v>5321</v>
      </c>
      <c r="X900" s="265" t="n">
        <v>951920445</v>
      </c>
      <c r="Y900" s="3" t="s">
        <v>2579</v>
      </c>
      <c r="Z900" s="3" t="n">
        <v>95231028401</v>
      </c>
      <c r="AB900" s="3" t="n">
        <v>494</v>
      </c>
      <c r="AK900" s="204">
        <f>IF(ISERROR(SEARCH("PMI",F900)),IF(ISERROR(SEARCH("TE",F900)),"Weird","TE"),"PMI")</f>
        <v/>
      </c>
    </row>
    <row r="901">
      <c r="A901" s="4" t="n">
        <v>4897</v>
      </c>
      <c r="B901" s="117" t="s">
        <v>2887</v>
      </c>
      <c r="C901" s="0">
        <f>'Production Log'!F901</f>
        <v/>
      </c>
      <c r="D901" s="0">
        <f>'Production Log'!W901</f>
        <v/>
      </c>
      <c r="E901" s="0" t="s">
        <v>4889</v>
      </c>
      <c r="F901" s="0" t="s">
        <v>3505</v>
      </c>
      <c r="H901" s="0" t="n">
        <v>22318132</v>
      </c>
      <c r="I901" s="0">
        <f>IF(LEFT(RIGHT(H901,4),1)="8",(CONCATENATE("289F0", 168420+BITAND(HEX2DEC(H901), 65535)-32768)),)</f>
        <v/>
      </c>
      <c r="J901" s="79">
        <f>DEC2HEX(RIGHT(I901,7))</f>
        <v/>
      </c>
      <c r="K901" s="79" t="s">
        <v>4976</v>
      </c>
      <c r="L901" s="60" t="n">
        <v>44748</v>
      </c>
      <c r="M901" s="60" t="n"/>
      <c r="N901" s="0" t="s">
        <v>1443</v>
      </c>
      <c r="O901" s="0" t="s">
        <v>3224</v>
      </c>
      <c r="P901" s="0" t="s">
        <v>3224</v>
      </c>
      <c r="Q901" s="0" t="s">
        <v>3224</v>
      </c>
      <c r="S901" s="0" t="s">
        <v>3156</v>
      </c>
      <c r="T901" s="118" t="s">
        <v>3414</v>
      </c>
      <c r="U901" s="118" t="s">
        <v>3415</v>
      </c>
      <c r="W901" s="118" t="s">
        <v>5322</v>
      </c>
      <c r="X901" s="160" t="n">
        <v>951920281</v>
      </c>
      <c r="Y901" s="0" t="s">
        <v>2595</v>
      </c>
      <c r="Z901" s="0" t="n">
        <v>95231028001</v>
      </c>
      <c r="AB901" s="0" t="n">
        <v>124</v>
      </c>
      <c r="AK901" s="204">
        <f>IF(ISERROR(SEARCH("PMI",F901)),IF(ISERROR(SEARCH("TE",F901)),"Weird","TE"),"PMI")</f>
        <v/>
      </c>
    </row>
    <row r="902">
      <c r="A902" s="4" t="n">
        <v>4898</v>
      </c>
      <c r="B902" s="117" t="s">
        <v>2887</v>
      </c>
      <c r="C902" s="0">
        <f>'Production Log'!F902</f>
        <v/>
      </c>
      <c r="D902" s="0">
        <f>'Production Log'!W902</f>
        <v/>
      </c>
      <c r="E902" s="0" t="s">
        <v>4889</v>
      </c>
      <c r="F902" s="0" t="s">
        <v>3505</v>
      </c>
      <c r="H902" s="0" t="n">
        <v>22318133</v>
      </c>
      <c r="I902" s="0">
        <f>IF(LEFT(RIGHT(H902,4),1)="8",(CONCATENATE("289F0", 168420+BITAND(HEX2DEC(H902), 65535)-32768)),)</f>
        <v/>
      </c>
      <c r="J902" s="79">
        <f>DEC2HEX(RIGHT(I902,7))</f>
        <v/>
      </c>
      <c r="K902" s="79" t="s">
        <v>5323</v>
      </c>
      <c r="L902" s="60" t="n">
        <v>44748</v>
      </c>
      <c r="M902" s="60" t="n"/>
      <c r="N902" s="0" t="s">
        <v>1443</v>
      </c>
      <c r="O902" s="0" t="s">
        <v>3224</v>
      </c>
      <c r="P902" s="0" t="s">
        <v>3224</v>
      </c>
      <c r="Q902" s="0" t="s">
        <v>3224</v>
      </c>
      <c r="S902" s="0" t="s">
        <v>3156</v>
      </c>
      <c r="T902" s="118" t="s">
        <v>3414</v>
      </c>
      <c r="U902" s="118" t="s">
        <v>3415</v>
      </c>
      <c r="W902" s="118" t="s">
        <v>5324</v>
      </c>
      <c r="X902" s="160" t="n">
        <v>951920439</v>
      </c>
      <c r="Y902" s="0" t="s">
        <v>2594</v>
      </c>
      <c r="Z902" s="0" t="n">
        <v>95231029901</v>
      </c>
      <c r="AB902" s="0" t="n">
        <v>194</v>
      </c>
      <c r="AK902" s="204">
        <f>IF(ISERROR(SEARCH("PMI",F902)),IF(ISERROR(SEARCH("TE",F902)),"Weird","TE"),"PMI")</f>
        <v/>
      </c>
    </row>
    <row r="903">
      <c r="A903" s="4" t="n">
        <v>4899</v>
      </c>
      <c r="B903" s="117" t="s">
        <v>2887</v>
      </c>
      <c r="C903" s="0">
        <f>'Production Log'!F903</f>
        <v/>
      </c>
      <c r="D903" s="0">
        <f>'Production Log'!W903</f>
        <v/>
      </c>
      <c r="E903" s="0" t="s">
        <v>4889</v>
      </c>
      <c r="F903" s="0" t="s">
        <v>3505</v>
      </c>
      <c r="H903" s="0" t="n">
        <v>22318134</v>
      </c>
      <c r="I903" s="0">
        <f>IF(LEFT(RIGHT(H903,4),1)="8",(CONCATENATE("289F0", 168420+BITAND(HEX2DEC(H903), 65535)-32768)),)</f>
        <v/>
      </c>
      <c r="J903" s="79">
        <f>DEC2HEX(RIGHT(I903,7))</f>
        <v/>
      </c>
      <c r="K903" s="79" t="s">
        <v>4976</v>
      </c>
      <c r="L903" s="60" t="n">
        <v>44748</v>
      </c>
      <c r="M903" s="60" t="n"/>
      <c r="N903" s="0" t="s">
        <v>1443</v>
      </c>
      <c r="O903" s="0" t="s">
        <v>3224</v>
      </c>
      <c r="P903" s="0" t="s">
        <v>3224</v>
      </c>
      <c r="Q903" s="0" t="s">
        <v>3224</v>
      </c>
      <c r="S903" s="0" t="s">
        <v>3156</v>
      </c>
      <c r="T903" s="118" t="s">
        <v>3414</v>
      </c>
      <c r="U903" s="118" t="s">
        <v>3415</v>
      </c>
      <c r="W903" s="118" t="s">
        <v>5325</v>
      </c>
      <c r="X903" s="160" t="n">
        <v>951920437</v>
      </c>
      <c r="Y903" s="0" t="s">
        <v>2655</v>
      </c>
      <c r="Z903" s="0" t="n">
        <v>95231029201</v>
      </c>
      <c r="AB903" s="0" t="n">
        <v>357</v>
      </c>
      <c r="AK903" s="204">
        <f>IF(ISERROR(SEARCH("PMI",F903)),IF(ISERROR(SEARCH("TE",F903)),"Weird","TE"),"PMI")</f>
        <v/>
      </c>
    </row>
    <row customFormat="1" r="904" s="3">
      <c r="A904" s="3" t="n">
        <v>4900</v>
      </c>
      <c r="B904" s="3" t="s">
        <v>2887</v>
      </c>
      <c r="C904" s="3">
        <f>'Production Log'!F904</f>
        <v/>
      </c>
      <c r="D904" s="3">
        <f>'Production Log'!W904</f>
        <v/>
      </c>
      <c r="E904" s="3" t="s">
        <v>5326</v>
      </c>
      <c r="F904" s="3" t="s">
        <v>3505</v>
      </c>
      <c r="H904" s="0" t="n">
        <v>22310252</v>
      </c>
      <c r="I904" s="0">
        <f>IF(LEFT(RIGHT(H904,4),1)="8",(CONCATENATE("289F0", 168420+BITAND(HEX2DEC(H904), 65535)-32768)),)</f>
        <v/>
      </c>
      <c r="J904" s="263" t="n"/>
      <c r="K904" s="263" t="s">
        <v>5059</v>
      </c>
      <c r="L904" s="264" t="n">
        <v>44748</v>
      </c>
      <c r="M904" s="308" t="n">
        <v>44768</v>
      </c>
      <c r="N904" s="3" t="s">
        <v>1443</v>
      </c>
      <c r="O904" s="3" t="s">
        <v>3224</v>
      </c>
      <c r="P904" s="3" t="s">
        <v>3224</v>
      </c>
      <c r="Q904" s="3" t="s">
        <v>3224</v>
      </c>
      <c r="S904" s="3" t="s">
        <v>3156</v>
      </c>
      <c r="W904" s="221" t="s">
        <v>5327</v>
      </c>
      <c r="X904" s="265" t="n">
        <v>951920440</v>
      </c>
      <c r="Y904" s="3" t="s">
        <v>2648</v>
      </c>
      <c r="Z904" s="3" t="n">
        <v>95231028101</v>
      </c>
      <c r="AB904" s="3" t="n">
        <v>503</v>
      </c>
      <c r="AK904" s="204">
        <f>IF(ISERROR(SEARCH("PMI",F904)),IF(ISERROR(SEARCH("TE",F904)),"Weird","TE"),"PMI")</f>
        <v/>
      </c>
    </row>
    <row r="905">
      <c r="A905" s="5" t="n">
        <v>4901</v>
      </c>
      <c r="B905" s="181" t="s">
        <v>25</v>
      </c>
      <c r="C905" s="181" t="n"/>
      <c r="D905" s="181" t="n"/>
      <c r="E905" s="5" t="n"/>
      <c r="F905" s="5" t="n"/>
      <c r="G905" s="5" t="n"/>
      <c r="H905" s="5" t="n"/>
      <c r="I905" s="0">
        <f>IF(LEFT(RIGHT(H905,4),1)="8",(CONCATENATE("289F0", 168420+BITAND(HEX2DEC(H905), 65535)-32768)),)</f>
        <v/>
      </c>
      <c r="J905" s="148" t="n"/>
      <c r="K905" s="148" t="n"/>
      <c r="L905" s="129" t="n">
        <v>44749</v>
      </c>
      <c r="M905" s="129" t="n"/>
      <c r="N905" s="5" t="n"/>
      <c r="O905" s="5" t="n"/>
      <c r="P905" s="5" t="n"/>
      <c r="Q905" s="5" t="n"/>
      <c r="R905" s="5" t="n"/>
      <c r="S905" s="5" t="n"/>
      <c r="T905" s="5" t="n"/>
      <c r="U905" s="5" t="n"/>
      <c r="V905" s="5" t="n"/>
      <c r="W905" s="130" t="s">
        <v>5328</v>
      </c>
      <c r="X905" s="162" t="n">
        <v>951920426</v>
      </c>
      <c r="Y905" s="5" t="n"/>
      <c r="Z905" s="5" t="n"/>
      <c r="AA905" s="5" t="n"/>
      <c r="AB905" s="5" t="n">
        <v>183</v>
      </c>
      <c r="AC905" s="5" t="n"/>
      <c r="AD905" s="5" t="n"/>
      <c r="AE905" s="5" t="n"/>
      <c r="AF905" s="5" t="n"/>
      <c r="AG905" s="5" t="n"/>
      <c r="AH905" s="5" t="n"/>
      <c r="AI905" s="5" t="n"/>
      <c r="AJ905" s="5" t="n"/>
      <c r="AK905" s="204">
        <f>IF(ISERROR(SEARCH("PMI",F905)),IF(ISERROR(SEARCH("TE",F905)),"Weird","TE"),"PMI")</f>
        <v/>
      </c>
      <c r="AL905" s="5" t="n"/>
      <c r="AM905" s="5" t="n"/>
      <c r="AN905" s="5" t="n"/>
      <c r="AO905" s="5" t="n"/>
      <c r="AP905" s="5" t="n"/>
      <c r="AQ905" s="5" t="n"/>
      <c r="AR905" s="5" t="n"/>
      <c r="AS905" s="5" t="n"/>
      <c r="AT905" s="5" t="n"/>
      <c r="AU905" s="5" t="n"/>
      <c r="AV905" s="5" t="n"/>
      <c r="AW905" s="5" t="n"/>
      <c r="AX905" s="5" t="n"/>
      <c r="AY905" s="5" t="n"/>
      <c r="AZ905" s="5" t="n"/>
      <c r="BA905" s="5" t="n"/>
    </row>
    <row r="906">
      <c r="A906" s="4" t="n">
        <v>4902</v>
      </c>
      <c r="B906" s="117" t="s">
        <v>2887</v>
      </c>
      <c r="C906" s="117" t="n"/>
      <c r="D906" s="117" t="n"/>
      <c r="F906" s="0" t="s">
        <v>3505</v>
      </c>
      <c r="H906" s="0" t="n">
        <v>22318136</v>
      </c>
      <c r="I906" s="0">
        <f>IF(LEFT(RIGHT(H906,4),1)="8",(CONCATENATE("289F0", 168420+BITAND(HEX2DEC(H906), 65535)-32768)),)</f>
        <v/>
      </c>
      <c r="J906" s="79">
        <f>DEC2HEX(RIGHT(I906,7))</f>
        <v/>
      </c>
      <c r="K906" s="79" t="s">
        <v>5323</v>
      </c>
      <c r="L906" s="60" t="n">
        <v>44749</v>
      </c>
      <c r="M906" s="60" t="n"/>
      <c r="N906" s="0" t="s">
        <v>1443</v>
      </c>
      <c r="O906" s="0" t="s">
        <v>3224</v>
      </c>
      <c r="P906" s="0" t="s">
        <v>3224</v>
      </c>
      <c r="Q906" s="0" t="s">
        <v>3224</v>
      </c>
      <c r="S906" s="0" t="s">
        <v>3156</v>
      </c>
      <c r="T906" s="118" t="s">
        <v>3414</v>
      </c>
      <c r="U906" s="118" t="s">
        <v>3415</v>
      </c>
      <c r="W906" s="118" t="s">
        <v>5329</v>
      </c>
      <c r="X906" s="160" t="n">
        <v>951920425</v>
      </c>
      <c r="Y906" s="0" t="s">
        <v>2661</v>
      </c>
      <c r="Z906" s="0" t="n">
        <v>95231026201</v>
      </c>
      <c r="AB906" s="0" t="n">
        <v>184</v>
      </c>
      <c r="AK906" s="204">
        <f>IF(ISERROR(SEARCH("PMI",F906)),IF(ISERROR(SEARCH("TE",F906)),"Weird","TE"),"PMI")</f>
        <v/>
      </c>
    </row>
    <row r="907">
      <c r="A907" s="4" t="n">
        <v>4903</v>
      </c>
      <c r="B907" s="117" t="s">
        <v>2887</v>
      </c>
      <c r="C907" s="117" t="n"/>
      <c r="D907" s="117" t="n"/>
      <c r="E907" s="0" t="s">
        <v>4889</v>
      </c>
      <c r="F907" s="0" t="s">
        <v>3505</v>
      </c>
      <c r="H907" s="0" t="n">
        <v>22318137</v>
      </c>
      <c r="I907" s="0">
        <f>IF(LEFT(RIGHT(H907,4),1)="8",(CONCATENATE("289F0", 168420+BITAND(HEX2DEC(H907), 65535)-32768)),)</f>
        <v/>
      </c>
      <c r="J907" s="79">
        <f>DEC2HEX(RIGHT(I907,7))</f>
        <v/>
      </c>
      <c r="K907" s="79" t="s">
        <v>4976</v>
      </c>
      <c r="L907" s="60" t="n">
        <v>44749</v>
      </c>
      <c r="M907" s="60" t="n"/>
      <c r="N907" s="0" t="s">
        <v>1443</v>
      </c>
      <c r="O907" s="0" t="s">
        <v>3224</v>
      </c>
      <c r="P907" s="0" t="s">
        <v>3224</v>
      </c>
      <c r="Q907" s="0" t="s">
        <v>3224</v>
      </c>
      <c r="S907" s="0" t="s">
        <v>3156</v>
      </c>
      <c r="T907" s="118" t="s">
        <v>3414</v>
      </c>
      <c r="U907" s="118" t="s">
        <v>3415</v>
      </c>
      <c r="W907" s="118" t="s">
        <v>5330</v>
      </c>
      <c r="X907" s="160" t="n">
        <v>951920424</v>
      </c>
      <c r="Y907" s="0" t="s">
        <v>2640</v>
      </c>
      <c r="Z907" s="0" t="n">
        <v>95231029401</v>
      </c>
      <c r="AB907" s="0" t="n">
        <v>402</v>
      </c>
      <c r="AK907" s="204">
        <f>IF(ISERROR(SEARCH("PMI",F907)),IF(ISERROR(SEARCH("TE",F907)),"Weird","TE"),"PMI")</f>
        <v/>
      </c>
    </row>
    <row r="908">
      <c r="A908" s="4" t="n">
        <v>4904</v>
      </c>
      <c r="B908" s="117" t="s">
        <v>2887</v>
      </c>
      <c r="C908" s="117" t="n"/>
      <c r="D908" s="117" t="s">
        <v>5331</v>
      </c>
      <c r="E908" s="0" t="s">
        <v>4889</v>
      </c>
      <c r="F908" s="0" t="s">
        <v>4330</v>
      </c>
      <c r="H908" s="0" t="s">
        <v>5332</v>
      </c>
      <c r="I908" s="0">
        <f>IF(LEFT(RIGHT(H908,4),1)="8",(CONCATENATE("289F0", 168420+BITAND(HEX2DEC(H908), 65535)-32768)),)</f>
        <v/>
      </c>
      <c r="J908" s="79" t="n"/>
      <c r="K908" s="79" t="s">
        <v>5333</v>
      </c>
      <c r="L908" s="60" t="n">
        <v>44749</v>
      </c>
      <c r="M908" s="60" t="n"/>
      <c r="N908" s="0" t="s">
        <v>1443</v>
      </c>
      <c r="O908" s="0" t="s">
        <v>3224</v>
      </c>
      <c r="P908" s="0" t="s">
        <v>3224</v>
      </c>
      <c r="Q908" s="0" t="s">
        <v>3224</v>
      </c>
      <c r="S908" s="0" t="s">
        <v>3156</v>
      </c>
      <c r="T908" s="118" t="s">
        <v>3414</v>
      </c>
      <c r="U908" s="118" t="s">
        <v>3415</v>
      </c>
      <c r="W908" s="118" t="s">
        <v>5334</v>
      </c>
      <c r="X908" s="160" t="n">
        <v>951920423</v>
      </c>
      <c r="Y908" s="0" t="s">
        <v>2666</v>
      </c>
      <c r="Z908" s="0" t="n">
        <v>95231029501</v>
      </c>
      <c r="AB908" s="0" t="n">
        <v>420</v>
      </c>
      <c r="AK908" s="204">
        <f>IF(ISERROR(SEARCH("PMI",F908)),IF(ISERROR(SEARCH("TE",F908)),"Weird","TE"),"PMI")</f>
        <v/>
      </c>
    </row>
    <row r="909">
      <c r="A909" s="0" t="n">
        <v>4905</v>
      </c>
      <c r="B909" s="117" t="n"/>
      <c r="C909" s="117" t="n"/>
      <c r="D909" s="117" t="n"/>
      <c r="E909" s="0" t="s">
        <v>4889</v>
      </c>
      <c r="F909" s="0" t="s">
        <v>4330</v>
      </c>
      <c r="H909" s="0" t="n">
        <v>22310230</v>
      </c>
      <c r="I909" s="0">
        <f>IF(LEFT(RIGHT(H909,4),1)="8",(CONCATENATE("289F0", 168420+BITAND(HEX2DEC(H909), 65535)-32768)),)</f>
        <v/>
      </c>
      <c r="J909" s="79" t="n"/>
      <c r="L909" s="60" t="n">
        <v>44750</v>
      </c>
      <c r="M909" s="60" t="n"/>
      <c r="N909" s="0" t="s">
        <v>1443</v>
      </c>
      <c r="O909" s="0" t="s">
        <v>3224</v>
      </c>
      <c r="P909" s="0" t="s">
        <v>3224</v>
      </c>
      <c r="Q909" s="0" t="s">
        <v>3224</v>
      </c>
      <c r="S909" s="0" t="s">
        <v>3156</v>
      </c>
      <c r="W909" s="118" t="s">
        <v>5335</v>
      </c>
      <c r="X909" s="160" t="n">
        <v>951920436</v>
      </c>
      <c r="Y909" s="0" t="s">
        <v>2620</v>
      </c>
      <c r="Z909" s="0" t="n">
        <v>95231028901</v>
      </c>
      <c r="AB909" s="0" t="n">
        <v>505</v>
      </c>
      <c r="AK909" s="204">
        <f>IF(ISERROR(SEARCH("PMI",F909)),IF(ISERROR(SEARCH("TE",F909)),"Weird","TE"),"PMI")</f>
        <v/>
      </c>
    </row>
    <row r="910">
      <c r="A910" s="0" t="n">
        <v>4906</v>
      </c>
      <c r="B910" s="117" t="n"/>
      <c r="C910" s="117" t="n"/>
      <c r="D910" s="117" t="n"/>
      <c r="E910" s="0" t="s">
        <v>4889</v>
      </c>
      <c r="F910" s="0" t="s">
        <v>4330</v>
      </c>
      <c r="H910" s="0" t="n">
        <v>22310231</v>
      </c>
      <c r="I910" s="0">
        <f>IF(LEFT(RIGHT(H910,4),1)="8",(CONCATENATE("289F0", 168420+BITAND(HEX2DEC(H910), 65535)-32768)),)</f>
        <v/>
      </c>
      <c r="J910" s="79" t="n"/>
      <c r="L910" s="60" t="n">
        <v>44750</v>
      </c>
      <c r="M910" s="60" t="n"/>
      <c r="N910" s="0" t="s">
        <v>1443</v>
      </c>
      <c r="O910" s="0" t="s">
        <v>3224</v>
      </c>
      <c r="P910" s="0" t="s">
        <v>3224</v>
      </c>
      <c r="Q910" s="0" t="s">
        <v>3224</v>
      </c>
      <c r="S910" s="0" t="s">
        <v>3156</v>
      </c>
      <c r="W910" s="118" t="s">
        <v>5336</v>
      </c>
      <c r="X910" s="160" t="n">
        <v>951920449</v>
      </c>
      <c r="Y910" s="0" t="s">
        <v>2652</v>
      </c>
      <c r="Z910" s="0" t="n">
        <v>95231029701</v>
      </c>
      <c r="AB910" s="0" t="n">
        <v>506</v>
      </c>
      <c r="AK910" s="204">
        <f>IF(ISERROR(SEARCH("PMI",F910)),IF(ISERROR(SEARCH("TE",F910)),"Weird","TE"),"PMI")</f>
        <v/>
      </c>
    </row>
    <row r="911">
      <c r="A911" s="0" t="n">
        <v>4907</v>
      </c>
      <c r="B911" s="117" t="n"/>
      <c r="C911" s="117" t="n"/>
      <c r="D911" s="117" t="n"/>
      <c r="E911" s="0" t="s">
        <v>4889</v>
      </c>
      <c r="F911" s="0" t="s">
        <v>4330</v>
      </c>
      <c r="H911" s="0" t="n">
        <v>22310232</v>
      </c>
      <c r="I911" s="0">
        <f>IF(LEFT(RIGHT(H911,4),1)="8",(CONCATENATE("289F0", 168420+BITAND(HEX2DEC(H911), 65535)-32768)),)</f>
        <v/>
      </c>
      <c r="J911" s="79" t="n"/>
      <c r="L911" s="60" t="n">
        <v>44750</v>
      </c>
      <c r="M911" s="60" t="n"/>
      <c r="N911" s="0" t="s">
        <v>1443</v>
      </c>
      <c r="O911" s="0" t="s">
        <v>3224</v>
      </c>
      <c r="P911" s="0" t="s">
        <v>3224</v>
      </c>
      <c r="Q911" s="0" t="s">
        <v>3224</v>
      </c>
      <c r="S911" s="0" t="s">
        <v>3156</v>
      </c>
      <c r="W911" s="118" t="s">
        <v>5337</v>
      </c>
      <c r="X911" s="160" t="n">
        <v>951920433</v>
      </c>
      <c r="Y911" s="0" t="s">
        <v>2658</v>
      </c>
      <c r="Z911" s="0" t="n">
        <v>95231021101</v>
      </c>
      <c r="AB911" s="0" t="n">
        <v>507</v>
      </c>
      <c r="AK911" s="204">
        <f>IF(ISERROR(SEARCH("PMI",F911)),IF(ISERROR(SEARCH("TE",F911)),"Weird","TE"),"PMI")</f>
        <v/>
      </c>
    </row>
    <row r="912">
      <c r="A912" s="4" t="n">
        <v>4908</v>
      </c>
      <c r="B912" s="117" t="s">
        <v>2887</v>
      </c>
      <c r="C912" s="117" t="n"/>
      <c r="D912" s="117" t="n"/>
      <c r="F912" s="0" t="s">
        <v>3505</v>
      </c>
      <c r="H912" s="0" t="n">
        <v>22318138</v>
      </c>
      <c r="I912" s="0">
        <f>IF(LEFT(RIGHT(H912,4),1)="8",(CONCATENATE("289F0", 168420+BITAND(HEX2DEC(H912), 65535)-32768)),)</f>
        <v/>
      </c>
      <c r="J912" s="79">
        <f>DEC2HEX(RIGHT(I912,7))</f>
        <v/>
      </c>
      <c r="K912" s="79" t="s">
        <v>5323</v>
      </c>
      <c r="L912" s="60" t="n">
        <v>44750</v>
      </c>
      <c r="M912" s="60" t="n"/>
      <c r="N912" s="0" t="s">
        <v>1443</v>
      </c>
      <c r="O912" s="0" t="s">
        <v>3224</v>
      </c>
      <c r="P912" s="0" t="s">
        <v>3224</v>
      </c>
      <c r="Q912" s="0" t="s">
        <v>3224</v>
      </c>
      <c r="S912" s="0" t="s">
        <v>3156</v>
      </c>
      <c r="T912" s="118" t="s">
        <v>3414</v>
      </c>
      <c r="U912" s="118" t="s">
        <v>3415</v>
      </c>
      <c r="W912" s="118" t="s">
        <v>5338</v>
      </c>
      <c r="X912" s="160" t="n">
        <v>951920438</v>
      </c>
      <c r="Y912" s="0" t="s">
        <v>2635</v>
      </c>
      <c r="Z912" s="0" t="n">
        <v>95231028201</v>
      </c>
      <c r="AB912" s="0" t="n">
        <v>508</v>
      </c>
      <c r="AK912" s="204">
        <f>IF(ISERROR(SEARCH("PMI",F912)),IF(ISERROR(SEARCH("TE",F912)),"Weird","TE"),"PMI")</f>
        <v/>
      </c>
    </row>
    <row r="913">
      <c r="A913" s="4" t="n">
        <v>4909</v>
      </c>
      <c r="B913" s="117" t="s">
        <v>2887</v>
      </c>
      <c r="C913" s="117" t="n"/>
      <c r="D913" s="117" t="n"/>
      <c r="E913" s="0" t="s">
        <v>4889</v>
      </c>
      <c r="F913" s="0" t="s">
        <v>3505</v>
      </c>
      <c r="H913" s="0" t="n">
        <v>22318139</v>
      </c>
      <c r="I913" s="0">
        <f>IF(LEFT(RIGHT(H913,4),1)="8",(CONCATENATE("289F0", 168420+BITAND(HEX2DEC(H913), 65535)-32768)),)</f>
        <v/>
      </c>
      <c r="J913" s="79">
        <f>DEC2HEX(RIGHT(I913,7))</f>
        <v/>
      </c>
      <c r="K913" s="79" t="s">
        <v>4976</v>
      </c>
      <c r="L913" s="60" t="n">
        <v>44753</v>
      </c>
      <c r="M913" s="60" t="n"/>
      <c r="N913" s="0" t="s">
        <v>1443</v>
      </c>
      <c r="O913" s="0" t="s">
        <v>3224</v>
      </c>
      <c r="P913" s="0" t="s">
        <v>3224</v>
      </c>
      <c r="Q913" s="0" t="s">
        <v>3224</v>
      </c>
      <c r="S913" s="0" t="s">
        <v>3156</v>
      </c>
      <c r="T913" s="118" t="s">
        <v>3414</v>
      </c>
      <c r="U913" s="118" t="s">
        <v>3415</v>
      </c>
      <c r="W913" s="118" t="s">
        <v>5339</v>
      </c>
      <c r="X913" s="160" t="n">
        <v>951920432</v>
      </c>
      <c r="Y913" s="0" t="s">
        <v>2575</v>
      </c>
      <c r="Z913" s="0" t="n">
        <v>95231021901</v>
      </c>
      <c r="AB913" s="0" t="n">
        <v>509</v>
      </c>
      <c r="AK913" s="204">
        <f>IF(ISERROR(SEARCH("PMI",F913)),IF(ISERROR(SEARCH("TE",F913)),"Weird","TE"),"PMI")</f>
        <v/>
      </c>
    </row>
    <row r="914">
      <c r="A914" s="4" t="n">
        <v>4910</v>
      </c>
      <c r="B914" s="117" t="s">
        <v>2887</v>
      </c>
      <c r="C914" s="117" t="n"/>
      <c r="D914" s="117" t="n"/>
      <c r="E914" s="0" t="s">
        <v>4889</v>
      </c>
      <c r="F914" s="0" t="s">
        <v>3505</v>
      </c>
      <c r="H914" s="0" t="s">
        <v>5340</v>
      </c>
      <c r="I914" s="0">
        <f>IF(LEFT(RIGHT(H914,4),1)="8",(CONCATENATE("289F0", 168420+BITAND(HEX2DEC(H914), 65535)-32768)),)</f>
        <v/>
      </c>
      <c r="J914" s="79">
        <f>DEC2HEX(RIGHT(I914,7))</f>
        <v/>
      </c>
      <c r="K914" s="79" t="s">
        <v>4976</v>
      </c>
      <c r="L914" s="60" t="n">
        <v>44753</v>
      </c>
      <c r="M914" s="60" t="n"/>
      <c r="N914" s="0" t="s">
        <v>1443</v>
      </c>
      <c r="O914" s="0" t="s">
        <v>3224</v>
      </c>
      <c r="P914" s="0" t="s">
        <v>3224</v>
      </c>
      <c r="Q914" s="0" t="s">
        <v>3224</v>
      </c>
      <c r="S914" s="0" t="s">
        <v>3156</v>
      </c>
      <c r="T914" s="118" t="s">
        <v>3414</v>
      </c>
      <c r="U914" s="118" t="s">
        <v>3415</v>
      </c>
      <c r="W914" s="118" t="s">
        <v>5341</v>
      </c>
      <c r="X914" s="160" t="n">
        <v>951920442</v>
      </c>
      <c r="Y914" s="0" t="s">
        <v>2612</v>
      </c>
      <c r="Z914" s="0" t="n">
        <v>95231021401</v>
      </c>
      <c r="AB914" s="0" t="n">
        <v>510</v>
      </c>
      <c r="AK914" s="204">
        <f>IF(ISERROR(SEARCH("PMI",F914)),IF(ISERROR(SEARCH("TE",F914)),"Weird","TE"),"PMI")</f>
        <v/>
      </c>
    </row>
    <row r="915">
      <c r="A915" s="4" t="n">
        <v>4911</v>
      </c>
      <c r="B915" s="117" t="s">
        <v>2887</v>
      </c>
      <c r="C915" s="117" t="n"/>
      <c r="D915" s="117" t="n"/>
      <c r="E915" s="0" t="s">
        <v>4889</v>
      </c>
      <c r="F915" s="0" t="s">
        <v>3505</v>
      </c>
      <c r="H915" s="0" t="s">
        <v>5342</v>
      </c>
      <c r="I915" s="0">
        <f>IF(LEFT(RIGHT(H915,4),1)="8",(CONCATENATE("289F0", 168420+BITAND(HEX2DEC(H915), 65535)-32768)),)</f>
        <v/>
      </c>
      <c r="J915" s="79">
        <f>DEC2HEX(RIGHT(I915,7))</f>
        <v/>
      </c>
      <c r="K915" s="79" t="s">
        <v>4976</v>
      </c>
      <c r="L915" s="60" t="n">
        <v>44753</v>
      </c>
      <c r="M915" s="60" t="n"/>
      <c r="N915" s="0" t="s">
        <v>1443</v>
      </c>
      <c r="O915" s="0" t="s">
        <v>3224</v>
      </c>
      <c r="P915" s="0" t="s">
        <v>3224</v>
      </c>
      <c r="Q915" s="0" t="s">
        <v>3224</v>
      </c>
      <c r="S915" s="0" t="s">
        <v>3156</v>
      </c>
      <c r="T915" s="118" t="s">
        <v>3414</v>
      </c>
      <c r="U915" s="118" t="s">
        <v>3415</v>
      </c>
      <c r="W915" s="118" t="s">
        <v>5343</v>
      </c>
      <c r="X915" s="160" t="n">
        <v>951920434</v>
      </c>
      <c r="Y915" s="0" t="s">
        <v>2613</v>
      </c>
      <c r="Z915" s="0" t="n">
        <v>95231029601</v>
      </c>
      <c r="AB915" s="0" t="n">
        <v>511</v>
      </c>
      <c r="AK915" s="204">
        <f>IF(ISERROR(SEARCH("PMI",F915)),IF(ISERROR(SEARCH("TE",F915)),"Weird","TE"),"PMI")</f>
        <v/>
      </c>
    </row>
    <row r="916">
      <c r="A916" s="4" t="n">
        <v>4912</v>
      </c>
      <c r="B916" s="117" t="s">
        <v>2887</v>
      </c>
      <c r="C916" s="117" t="n"/>
      <c r="D916" s="117" t="n"/>
      <c r="E916" s="0" t="s">
        <v>4889</v>
      </c>
      <c r="F916" s="0" t="s">
        <v>3505</v>
      </c>
      <c r="H916" s="0" t="s">
        <v>5344</v>
      </c>
      <c r="I916" s="0">
        <f>IF(LEFT(RIGHT(H916,4),1)="8",(CONCATENATE("289F0", 168420+BITAND(HEX2DEC(H916), 65535)-32768)),)</f>
        <v/>
      </c>
      <c r="J916" s="79">
        <f>DEC2HEX(RIGHT(I916,7))</f>
        <v/>
      </c>
      <c r="K916" s="79" t="s">
        <v>5345</v>
      </c>
      <c r="L916" s="60" t="n">
        <v>44753</v>
      </c>
      <c r="M916" s="60" t="n"/>
      <c r="N916" s="0" t="s">
        <v>1443</v>
      </c>
      <c r="O916" s="0" t="s">
        <v>3224</v>
      </c>
      <c r="P916" s="0" t="s">
        <v>3224</v>
      </c>
      <c r="Q916" s="0" t="s">
        <v>3224</v>
      </c>
      <c r="S916" s="0" t="s">
        <v>3156</v>
      </c>
      <c r="T916" s="118" t="s">
        <v>3414</v>
      </c>
      <c r="U916" s="118" t="s">
        <v>3415</v>
      </c>
      <c r="W916" s="118" t="s">
        <v>5346</v>
      </c>
      <c r="X916" s="160" t="n">
        <v>951920435</v>
      </c>
      <c r="Y916" s="0" t="s">
        <v>2625</v>
      </c>
      <c r="Z916" s="0" t="n">
        <v>95231023301</v>
      </c>
      <c r="AB916" s="0" t="n">
        <v>512</v>
      </c>
      <c r="AK916" s="204">
        <f>IF(ISERROR(SEARCH("PMI",F916)),IF(ISERROR(SEARCH("TE",F916)),"Weird","TE"),"PMI")</f>
        <v/>
      </c>
    </row>
    <row r="917">
      <c r="A917" s="4" t="n">
        <v>4913</v>
      </c>
      <c r="B917" s="117" t="s">
        <v>2887</v>
      </c>
      <c r="C917" s="117" t="n"/>
      <c r="D917" s="117" t="n"/>
      <c r="E917" s="0" t="s">
        <v>4889</v>
      </c>
      <c r="F917" s="0" t="s">
        <v>3505</v>
      </c>
      <c r="H917" s="0" t="s">
        <v>5347</v>
      </c>
      <c r="I917" s="0">
        <f>IF(LEFT(RIGHT(H917,4),1)="8",(CONCATENATE("289F0", 168420+BITAND(HEX2DEC(H917), 65535)-32768)),)</f>
        <v/>
      </c>
      <c r="J917" s="79">
        <f>DEC2HEX(RIGHT(I917,7))</f>
        <v/>
      </c>
      <c r="K917" s="79" t="s">
        <v>5345</v>
      </c>
      <c r="L917" s="60" t="n">
        <v>44754</v>
      </c>
      <c r="M917" s="60" t="n"/>
      <c r="N917" s="0" t="s">
        <v>1443</v>
      </c>
      <c r="O917" s="0" t="s">
        <v>3224</v>
      </c>
      <c r="P917" s="0" t="s">
        <v>3224</v>
      </c>
      <c r="Q917" s="0" t="s">
        <v>3224</v>
      </c>
      <c r="S917" s="0" t="s">
        <v>3156</v>
      </c>
      <c r="T917" s="118" t="s">
        <v>3414</v>
      </c>
      <c r="U917" s="118" t="s">
        <v>3415</v>
      </c>
      <c r="W917" s="118" t="s">
        <v>5348</v>
      </c>
      <c r="X917" s="160" t="n">
        <v>951920428</v>
      </c>
      <c r="Y917" s="0" t="s">
        <v>2624</v>
      </c>
      <c r="Z917" s="0" t="n">
        <v>95231021201</v>
      </c>
      <c r="AB917" s="0" t="n">
        <v>513</v>
      </c>
      <c r="AK917" s="204">
        <f>IF(ISERROR(SEARCH("PMI",F917)),IF(ISERROR(SEARCH("TE",F917)),"Weird","TE"),"PMI")</f>
        <v/>
      </c>
    </row>
    <row r="918">
      <c r="A918" s="4" t="n">
        <v>4914</v>
      </c>
      <c r="B918" s="117" t="s">
        <v>2887</v>
      </c>
      <c r="C918" s="117" t="n"/>
      <c r="D918" s="117" t="n"/>
      <c r="E918" s="0" t="s">
        <v>4889</v>
      </c>
      <c r="F918" s="0" t="s">
        <v>3505</v>
      </c>
      <c r="H918" s="0" t="s">
        <v>5349</v>
      </c>
      <c r="I918" s="0">
        <f>IF(LEFT(RIGHT(H918,4),1)="8",(CONCATENATE("289F0", 168420+BITAND(HEX2DEC(H918), 65535)-32768)),)</f>
        <v/>
      </c>
      <c r="J918" s="79">
        <f>DEC2HEX(RIGHT(I918,7))</f>
        <v/>
      </c>
      <c r="K918" s="79" t="s">
        <v>5345</v>
      </c>
      <c r="L918" s="60" t="n">
        <v>44754</v>
      </c>
      <c r="M918" s="60" t="n"/>
      <c r="N918" s="0" t="s">
        <v>1443</v>
      </c>
      <c r="O918" s="0" t="s">
        <v>3224</v>
      </c>
      <c r="P918" s="0" t="s">
        <v>3224</v>
      </c>
      <c r="Q918" s="0" t="s">
        <v>3224</v>
      </c>
      <c r="S918" s="0" t="s">
        <v>3156</v>
      </c>
      <c r="T918" s="118" t="s">
        <v>3414</v>
      </c>
      <c r="U918" s="118" t="s">
        <v>3415</v>
      </c>
      <c r="W918" s="118" t="s">
        <v>5350</v>
      </c>
      <c r="X918" s="160" t="n">
        <v>951920004</v>
      </c>
      <c r="Y918" s="0" t="s">
        <v>2627</v>
      </c>
      <c r="Z918" s="0" t="n">
        <v>95231025001</v>
      </c>
      <c r="AB918" s="0" t="n">
        <v>514</v>
      </c>
      <c r="AK918" s="204">
        <f>IF(ISERROR(SEARCH("PMI",F918)),IF(ISERROR(SEARCH("TE",F918)),"Weird","TE"),"PMI")</f>
        <v/>
      </c>
    </row>
    <row r="919">
      <c r="A919" s="4" t="n">
        <v>4915</v>
      </c>
      <c r="B919" s="117" t="s">
        <v>2887</v>
      </c>
      <c r="C919" s="117" t="n"/>
      <c r="D919" s="117" t="n"/>
      <c r="E919" s="0" t="s">
        <v>4889</v>
      </c>
      <c r="F919" s="0" t="s">
        <v>3505</v>
      </c>
      <c r="H919" s="0" t="s">
        <v>5351</v>
      </c>
      <c r="I919" s="0">
        <f>IF(LEFT(RIGHT(H919,4),1)="8",(CONCATENATE("289F0", 168420+BITAND(HEX2DEC(H919), 65535)-32768)),)</f>
        <v/>
      </c>
      <c r="J919" s="79">
        <f>DEC2HEX(RIGHT(I919,7))</f>
        <v/>
      </c>
      <c r="K919" s="79" t="s">
        <v>4976</v>
      </c>
      <c r="L919" s="60" t="n">
        <v>44754</v>
      </c>
      <c r="M919" s="60" t="n"/>
      <c r="N919" s="0" t="s">
        <v>1443</v>
      </c>
      <c r="O919" s="0" t="s">
        <v>3224</v>
      </c>
      <c r="P919" s="0" t="s">
        <v>3224</v>
      </c>
      <c r="Q919" s="0" t="s">
        <v>3224</v>
      </c>
      <c r="S919" s="0" t="s">
        <v>3156</v>
      </c>
      <c r="T919" s="118" t="s">
        <v>3414</v>
      </c>
      <c r="U919" s="118" t="s">
        <v>3415</v>
      </c>
      <c r="W919" s="118" t="s">
        <v>5352</v>
      </c>
      <c r="X919" s="160" t="n">
        <v>951920006</v>
      </c>
      <c r="Y919" s="0" t="s">
        <v>2599</v>
      </c>
      <c r="Z919" s="0" t="n">
        <v>95231017001</v>
      </c>
      <c r="AB919" s="0" t="n">
        <v>515</v>
      </c>
      <c r="AK919" s="204">
        <f>IF(ISERROR(SEARCH("PMI",F919)),IF(ISERROR(SEARCH("TE",F919)),"Weird","TE"),"PMI")</f>
        <v/>
      </c>
    </row>
    <row r="920">
      <c r="A920" s="4" t="n">
        <v>4916</v>
      </c>
      <c r="B920" s="117" t="s">
        <v>2887</v>
      </c>
      <c r="C920" s="117" t="n"/>
      <c r="D920" s="117" t="n"/>
      <c r="E920" s="0" t="s">
        <v>4889</v>
      </c>
      <c r="F920" s="0" t="s">
        <v>3505</v>
      </c>
      <c r="H920" s="0" t="n">
        <v>22318140</v>
      </c>
      <c r="I920" s="0">
        <f>IF(LEFT(RIGHT(H920,4),1)="8",(CONCATENATE("289F0", 168420+BITAND(HEX2DEC(H920), 65535)-32768)),)</f>
        <v/>
      </c>
      <c r="J920" s="79">
        <f>DEC2HEX(RIGHT(I920,7))</f>
        <v/>
      </c>
      <c r="K920" s="79" t="s">
        <v>4976</v>
      </c>
      <c r="L920" s="60" t="n">
        <v>44754</v>
      </c>
      <c r="M920" s="60" t="n"/>
      <c r="N920" s="0" t="s">
        <v>1443</v>
      </c>
      <c r="O920" s="0" t="s">
        <v>3224</v>
      </c>
      <c r="P920" s="0" t="s">
        <v>3224</v>
      </c>
      <c r="Q920" s="0" t="s">
        <v>3224</v>
      </c>
      <c r="S920" s="0" t="s">
        <v>3156</v>
      </c>
      <c r="T920" s="118" t="s">
        <v>3414</v>
      </c>
      <c r="U920" s="118" t="s">
        <v>3415</v>
      </c>
      <c r="W920" s="118" t="s">
        <v>5353</v>
      </c>
      <c r="X920" s="160" t="n">
        <v>951920545</v>
      </c>
      <c r="Y920" s="0" t="s">
        <v>2626</v>
      </c>
      <c r="Z920" s="0" t="n">
        <v>95231024101</v>
      </c>
      <c r="AB920" s="0" t="n">
        <v>516</v>
      </c>
      <c r="AK920" s="204">
        <f>IF(ISERROR(SEARCH("PMI",F920)),IF(ISERROR(SEARCH("TE",F920)),"Weird","TE"),"PMI")</f>
        <v/>
      </c>
    </row>
    <row r="921">
      <c r="A921" s="3" t="n">
        <v>4917</v>
      </c>
      <c r="B921" s="117" t="s">
        <v>2886</v>
      </c>
      <c r="C921" s="117" t="n"/>
      <c r="D921" s="117" t="n"/>
      <c r="F921" s="0" t="s">
        <v>3505</v>
      </c>
      <c r="H921" s="0" t="n">
        <v>22318141</v>
      </c>
      <c r="I921" s="0">
        <f>IF(LEFT(RIGHT(H921,4),1)="8",(CONCATENATE("289F0", 168420+BITAND(HEX2DEC(H921), 65535)-32768)),)</f>
        <v/>
      </c>
      <c r="J921" s="79" t="n"/>
      <c r="L921" s="60" t="n">
        <v>44755</v>
      </c>
      <c r="M921" s="60" t="n"/>
      <c r="N921" s="0" t="s">
        <v>1443</v>
      </c>
      <c r="O921" s="0" t="s">
        <v>3224</v>
      </c>
      <c r="P921" s="0" t="s">
        <v>3224</v>
      </c>
      <c r="Q921" s="48" t="n"/>
      <c r="S921" s="0" t="s">
        <v>3156</v>
      </c>
      <c r="W921" s="118" t="s">
        <v>5354</v>
      </c>
      <c r="X921" s="160" t="n">
        <v>951920517</v>
      </c>
      <c r="Y921" s="0" t="s">
        <v>2641</v>
      </c>
      <c r="Z921" s="0" t="n">
        <v>95231027401</v>
      </c>
      <c r="AB921" s="0" t="n">
        <v>517</v>
      </c>
      <c r="AK921" s="204">
        <f>IF(ISERROR(SEARCH("PMI",F921)),IF(ISERROR(SEARCH("TE",F921)),"Weird","TE"),"PMI")</f>
        <v/>
      </c>
    </row>
    <row r="922">
      <c r="A922" s="4" t="n">
        <v>4918</v>
      </c>
      <c r="B922" s="117" t="s">
        <v>2887</v>
      </c>
      <c r="C922" s="117" t="n"/>
      <c r="D922" s="117" t="n"/>
      <c r="E922" s="0" t="s">
        <v>4889</v>
      </c>
      <c r="F922" s="0" t="s">
        <v>3505</v>
      </c>
      <c r="H922" s="0" t="n">
        <v>22318142</v>
      </c>
      <c r="I922" s="0">
        <f>IF(LEFT(RIGHT(H922,4),1)="8",(CONCATENATE("289F0", 168420+BITAND(HEX2DEC(H922), 65535)-32768)),)</f>
        <v/>
      </c>
      <c r="J922" s="79">
        <f>DEC2HEX(RIGHT(I922,7))</f>
        <v/>
      </c>
      <c r="K922" s="79" t="s">
        <v>4976</v>
      </c>
      <c r="L922" s="60" t="n">
        <v>44755</v>
      </c>
      <c r="M922" s="60" t="n"/>
      <c r="N922" s="0" t="s">
        <v>1443</v>
      </c>
      <c r="O922" s="0" t="s">
        <v>3224</v>
      </c>
      <c r="P922" s="0" t="s">
        <v>3224</v>
      </c>
      <c r="Q922" s="261" t="s">
        <v>3224</v>
      </c>
      <c r="S922" s="0" t="s">
        <v>3156</v>
      </c>
      <c r="T922" s="118" t="s">
        <v>3414</v>
      </c>
      <c r="U922" s="118" t="s">
        <v>3415</v>
      </c>
      <c r="W922" s="118" t="s">
        <v>5355</v>
      </c>
      <c r="X922" s="160" t="n">
        <v>951920529</v>
      </c>
      <c r="Y922" s="0" t="s">
        <v>2647</v>
      </c>
      <c r="Z922" s="0" t="n">
        <v>95231027001</v>
      </c>
      <c r="AB922" s="0" t="n">
        <v>518</v>
      </c>
      <c r="AK922" s="204">
        <f>IF(ISERROR(SEARCH("PMI",F922)),IF(ISERROR(SEARCH("TE",F922)),"Weird","TE"),"PMI")</f>
        <v/>
      </c>
    </row>
    <row r="923">
      <c r="A923" s="4" t="n">
        <v>4919</v>
      </c>
      <c r="B923" s="117" t="s">
        <v>2887</v>
      </c>
      <c r="C923" s="117" t="n"/>
      <c r="D923" s="117" t="n"/>
      <c r="E923" s="0" t="s">
        <v>4889</v>
      </c>
      <c r="F923" s="0" t="s">
        <v>3505</v>
      </c>
      <c r="H923" s="0" t="s">
        <v>5356</v>
      </c>
      <c r="I923" s="0">
        <f>IF(LEFT(RIGHT(H923,4),1)="8",(CONCATENATE("289F0", 168420+BITAND(HEX2DEC(H923), 65535)-32768)),)</f>
        <v/>
      </c>
      <c r="J923" s="79">
        <f>DEC2HEX(RIGHT(I923,7))</f>
        <v/>
      </c>
      <c r="K923" s="245" t="s">
        <v>5357</v>
      </c>
      <c r="L923" s="60" t="n">
        <v>44755</v>
      </c>
      <c r="M923" s="60" t="n">
        <v>44775</v>
      </c>
      <c r="N923" s="0" t="s">
        <v>1443</v>
      </c>
      <c r="O923" s="0" t="s">
        <v>3224</v>
      </c>
      <c r="P923" s="0" t="s">
        <v>3224</v>
      </c>
      <c r="Q923" s="0" t="s">
        <v>3224</v>
      </c>
      <c r="S923" s="0" t="s">
        <v>3156</v>
      </c>
      <c r="T923" s="0" t="s">
        <v>3414</v>
      </c>
      <c r="U923" s="0" t="s">
        <v>3415</v>
      </c>
      <c r="W923" s="118" t="s">
        <v>5358</v>
      </c>
      <c r="X923" s="160" t="n">
        <v>951920520</v>
      </c>
      <c r="Y923" s="0" t="s">
        <v>2586</v>
      </c>
      <c r="Z923" s="0" t="n">
        <v>95231024501</v>
      </c>
      <c r="AB923" s="0" t="n">
        <v>519</v>
      </c>
      <c r="AK923" s="204">
        <f>IF(ISERROR(SEARCH("PMI",F923)),IF(ISERROR(SEARCH("TE",F923)),"Weird","TE"),"PMI")</f>
        <v/>
      </c>
    </row>
    <row r="924">
      <c r="A924" s="4" t="n">
        <v>4920</v>
      </c>
      <c r="B924" s="117" t="s">
        <v>2887</v>
      </c>
      <c r="C924" s="117" t="n"/>
      <c r="D924" s="117" t="n"/>
      <c r="E924" s="0" t="s">
        <v>4889</v>
      </c>
      <c r="F924" s="0" t="s">
        <v>3505</v>
      </c>
      <c r="H924" s="0" t="n">
        <v>22318143</v>
      </c>
      <c r="I924" s="0">
        <f>IF(LEFT(RIGHT(H924,4),1)="8",(CONCATENATE("289F0", 168420+BITAND(HEX2DEC(H924), 65535)-32768)),)</f>
        <v/>
      </c>
      <c r="J924" s="79">
        <f>DEC2HEX(RIGHT(I924,7))</f>
        <v/>
      </c>
      <c r="K924" s="79" t="s">
        <v>4976</v>
      </c>
      <c r="L924" s="60" t="n">
        <v>44755</v>
      </c>
      <c r="M924" s="60" t="n"/>
      <c r="N924" s="0" t="s">
        <v>1443</v>
      </c>
      <c r="O924" s="0" t="s">
        <v>3224</v>
      </c>
      <c r="P924" s="0" t="s">
        <v>3224</v>
      </c>
      <c r="Q924" s="261" t="s">
        <v>3224</v>
      </c>
      <c r="S924" s="0" t="s">
        <v>3156</v>
      </c>
      <c r="T924" s="118" t="s">
        <v>3414</v>
      </c>
      <c r="U924" s="118" t="s">
        <v>3415</v>
      </c>
      <c r="W924" s="118" t="s">
        <v>5359</v>
      </c>
      <c r="X924" s="160" t="n">
        <v>951920521</v>
      </c>
      <c r="Y924" s="0" t="s">
        <v>2601</v>
      </c>
      <c r="Z924" s="0" t="n">
        <v>95231019101</v>
      </c>
      <c r="AB924" s="0" t="n">
        <v>520</v>
      </c>
      <c r="AK924" s="204">
        <f>IF(ISERROR(SEARCH("PMI",F924)),IF(ISERROR(SEARCH("TE",F924)),"Weird","TE"),"PMI")</f>
        <v/>
      </c>
    </row>
    <row customFormat="1" r="925" s="102">
      <c r="A925" s="102" t="n">
        <v>4921</v>
      </c>
      <c r="B925" s="267" t="s">
        <v>2887</v>
      </c>
      <c r="C925" s="267" t="n"/>
      <c r="D925" s="267" t="s">
        <v>5360</v>
      </c>
      <c r="E925" s="102" t="s">
        <v>4889</v>
      </c>
      <c r="F925" s="102" t="s">
        <v>3505</v>
      </c>
      <c r="H925" s="102" t="n">
        <v>22310253</v>
      </c>
      <c r="I925" s="0">
        <f>IF(LEFT(RIGHT(H925,4),1)="8",(CONCATENATE("289F0", 168420+BITAND(HEX2DEC(H925), 65535)-32768)),)</f>
        <v/>
      </c>
      <c r="J925" s="268" t="n"/>
      <c r="K925" s="268" t="s">
        <v>5059</v>
      </c>
      <c r="L925" s="269" t="n">
        <v>44756</v>
      </c>
      <c r="M925" s="309" t="n">
        <v>44768</v>
      </c>
      <c r="N925" s="102" t="s">
        <v>1443</v>
      </c>
      <c r="O925" s="102" t="s">
        <v>3224</v>
      </c>
      <c r="P925" s="102" t="s">
        <v>3224</v>
      </c>
      <c r="Q925" s="270" t="n"/>
      <c r="S925" s="102" t="s">
        <v>3156</v>
      </c>
      <c r="T925" s="102" t="s">
        <v>3414</v>
      </c>
      <c r="U925" s="102" t="s">
        <v>3415</v>
      </c>
      <c r="W925" s="271" t="s">
        <v>5361</v>
      </c>
      <c r="X925" s="272" t="n">
        <v>951920484</v>
      </c>
      <c r="Y925" s="102" t="s">
        <v>2671</v>
      </c>
      <c r="Z925" s="102" t="n">
        <v>95231020801</v>
      </c>
      <c r="AB925" s="102" t="n">
        <v>521</v>
      </c>
      <c r="AK925" s="204">
        <f>IF(ISERROR(SEARCH("PMI",F925)),IF(ISERROR(SEARCH("TE",F925)),"Weird","TE"),"PMI")</f>
        <v/>
      </c>
    </row>
    <row r="926">
      <c r="A926" s="4" t="n">
        <v>4922</v>
      </c>
      <c r="B926" s="117" t="s">
        <v>2887</v>
      </c>
      <c r="C926" s="117" t="n"/>
      <c r="D926" s="117" t="n"/>
      <c r="E926" s="0" t="s">
        <v>4889</v>
      </c>
      <c r="F926" s="0" t="s">
        <v>3505</v>
      </c>
      <c r="H926" s="0" t="n">
        <v>22318145</v>
      </c>
      <c r="I926" s="0">
        <f>IF(LEFT(RIGHT(H926,4),1)="8",(CONCATENATE("289F0", 168420+BITAND(HEX2DEC(H926), 65535)-32768)),)</f>
        <v/>
      </c>
      <c r="J926" s="79">
        <f>DEC2HEX(RIGHT(I926,7))</f>
        <v/>
      </c>
      <c r="K926" s="79" t="s">
        <v>4976</v>
      </c>
      <c r="L926" s="60" t="n">
        <v>44756</v>
      </c>
      <c r="M926" s="60" t="n"/>
      <c r="N926" s="0" t="s">
        <v>1443</v>
      </c>
      <c r="O926" s="0" t="s">
        <v>3224</v>
      </c>
      <c r="P926" s="0" t="s">
        <v>3224</v>
      </c>
      <c r="Q926" s="261" t="s">
        <v>3224</v>
      </c>
      <c r="S926" s="0" t="s">
        <v>3156</v>
      </c>
      <c r="T926" s="118" t="s">
        <v>3414</v>
      </c>
      <c r="U926" s="118" t="s">
        <v>3415</v>
      </c>
      <c r="W926" s="118" t="s">
        <v>5362</v>
      </c>
      <c r="X926" s="160" t="n">
        <v>951920461</v>
      </c>
      <c r="Y926" s="0" t="s">
        <v>2670</v>
      </c>
      <c r="Z926" s="0" t="n">
        <v>95231016801</v>
      </c>
      <c r="AB926" s="0" t="n">
        <v>522</v>
      </c>
      <c r="AK926" s="204">
        <f>IF(ISERROR(SEARCH("PMI",F926)),IF(ISERROR(SEARCH("TE",F926)),"Weird","TE"),"PMI")</f>
        <v/>
      </c>
    </row>
    <row r="927">
      <c r="A927" s="4" t="n">
        <v>4923</v>
      </c>
      <c r="B927" s="117" t="s">
        <v>2887</v>
      </c>
      <c r="C927" s="117" t="n"/>
      <c r="D927" s="117" t="n"/>
      <c r="E927" s="0" t="s">
        <v>4889</v>
      </c>
      <c r="F927" s="0" t="s">
        <v>3505</v>
      </c>
      <c r="H927" s="0" t="n">
        <v>22318146</v>
      </c>
      <c r="I927" s="0">
        <f>IF(LEFT(RIGHT(H927,4),1)="8",(CONCATENATE("289F0", 168420+BITAND(HEX2DEC(H927), 65535)-32768)),)</f>
        <v/>
      </c>
      <c r="J927" s="79">
        <f>DEC2HEX(RIGHT(I927,7))</f>
        <v/>
      </c>
      <c r="K927" s="79" t="s">
        <v>5323</v>
      </c>
      <c r="L927" s="60" t="n">
        <v>44756</v>
      </c>
      <c r="M927" s="60" t="n"/>
      <c r="N927" s="0" t="s">
        <v>1443</v>
      </c>
      <c r="O927" s="0" t="s">
        <v>3224</v>
      </c>
      <c r="P927" s="0" t="s">
        <v>3224</v>
      </c>
      <c r="Q927" s="0" t="s">
        <v>3224</v>
      </c>
      <c r="S927" s="0" t="s">
        <v>3156</v>
      </c>
      <c r="T927" s="118" t="s">
        <v>3414</v>
      </c>
      <c r="U927" s="118" t="s">
        <v>3415</v>
      </c>
      <c r="W927" s="118" t="s">
        <v>5363</v>
      </c>
      <c r="X927" s="160" t="n">
        <v>951920518</v>
      </c>
      <c r="Y927" s="0" t="s">
        <v>2631</v>
      </c>
      <c r="Z927" s="0" t="n">
        <v>95231026801</v>
      </c>
      <c r="AB927" s="0" t="n">
        <v>523</v>
      </c>
      <c r="AK927" s="204">
        <f>IF(ISERROR(SEARCH("PMI",F927)),IF(ISERROR(SEARCH("TE",F927)),"Weird","TE"),"PMI")</f>
        <v/>
      </c>
    </row>
    <row r="928">
      <c r="A928" s="4" t="n">
        <v>4924</v>
      </c>
      <c r="B928" s="117" t="s">
        <v>2887</v>
      </c>
      <c r="C928" s="117" t="n"/>
      <c r="D928" s="117" t="n"/>
      <c r="E928" s="0" t="s">
        <v>4889</v>
      </c>
      <c r="F928" s="0" t="s">
        <v>3505</v>
      </c>
      <c r="H928" s="0" t="n">
        <v>22318147</v>
      </c>
      <c r="I928" s="0">
        <f>IF(LEFT(RIGHT(H928,4),1)="8",(CONCATENATE("289F0", 168420+BITAND(HEX2DEC(H928), 65535)-32768)),)</f>
        <v/>
      </c>
      <c r="J928" s="79">
        <f>DEC2HEX(RIGHT(I928,7))</f>
        <v/>
      </c>
      <c r="K928" s="79" t="s">
        <v>5323</v>
      </c>
      <c r="L928" s="60" t="n">
        <v>44756</v>
      </c>
      <c r="M928" s="60" t="n"/>
      <c r="N928" s="0" t="s">
        <v>1443</v>
      </c>
      <c r="O928" s="0" t="s">
        <v>3224</v>
      </c>
      <c r="P928" s="0" t="s">
        <v>3224</v>
      </c>
      <c r="Q928" s="61" t="s">
        <v>3224</v>
      </c>
      <c r="S928" s="0" t="s">
        <v>3156</v>
      </c>
      <c r="T928" s="118" t="s">
        <v>3414</v>
      </c>
      <c r="U928" s="118" t="s">
        <v>3415</v>
      </c>
      <c r="W928" s="118" t="s">
        <v>5364</v>
      </c>
      <c r="X928" s="160" t="n">
        <v>951920309</v>
      </c>
      <c r="Y928" s="0" t="s">
        <v>2614</v>
      </c>
      <c r="Z928" s="0" t="n">
        <v>95231025101</v>
      </c>
      <c r="AB928" s="0" t="n">
        <v>524</v>
      </c>
      <c r="AK928" s="204">
        <f>IF(ISERROR(SEARCH("PMI",F928)),IF(ISERROR(SEARCH("TE",F928)),"Weird","TE"),"PMI")</f>
        <v/>
      </c>
    </row>
    <row r="929">
      <c r="A929" s="4" t="n">
        <v>4925</v>
      </c>
      <c r="B929" s="117" t="s">
        <v>2887</v>
      </c>
      <c r="C929" s="117" t="n"/>
      <c r="D929" s="117" t="n"/>
      <c r="E929" s="0" t="s">
        <v>4889</v>
      </c>
      <c r="F929" s="0" t="s">
        <v>3505</v>
      </c>
      <c r="H929" s="0" t="n">
        <v>22318148</v>
      </c>
      <c r="I929" s="0">
        <f>IF(LEFT(RIGHT(H929,4),1)="8",(CONCATENATE("289F0", 168420+BITAND(HEX2DEC(H929), 65535)-32768)),)</f>
        <v/>
      </c>
      <c r="J929" s="79">
        <f>DEC2HEX(RIGHT(I929,7))</f>
        <v/>
      </c>
      <c r="K929" s="79" t="s">
        <v>5323</v>
      </c>
      <c r="L929" s="60" t="n">
        <v>44757</v>
      </c>
      <c r="M929" s="60" t="n"/>
      <c r="N929" s="0" t="s">
        <v>1443</v>
      </c>
      <c r="O929" s="0" t="s">
        <v>3224</v>
      </c>
      <c r="P929" s="0" t="s">
        <v>3224</v>
      </c>
      <c r="Q929" s="0" t="s">
        <v>3224</v>
      </c>
      <c r="S929" s="0" t="s">
        <v>3156</v>
      </c>
      <c r="T929" s="118" t="s">
        <v>3414</v>
      </c>
      <c r="U929" s="118" t="s">
        <v>3415</v>
      </c>
      <c r="W929" s="118" t="s">
        <v>5365</v>
      </c>
      <c r="X929" s="160" t="n">
        <v>951920546</v>
      </c>
      <c r="Y929" s="0" t="s">
        <v>2621</v>
      </c>
      <c r="Z929" s="0" t="n">
        <v>95231025301</v>
      </c>
      <c r="AB929" s="0" t="n">
        <v>525</v>
      </c>
      <c r="AK929" s="204">
        <f>IF(ISERROR(SEARCH("PMI",F929)),IF(ISERROR(SEARCH("TE",F929)),"Weird","TE"),"PMI")</f>
        <v/>
      </c>
    </row>
    <row r="930">
      <c r="A930" s="4" t="n">
        <v>4926</v>
      </c>
      <c r="B930" s="117" t="s">
        <v>2887</v>
      </c>
      <c r="C930" s="117" t="n"/>
      <c r="D930" s="117" t="n"/>
      <c r="E930" s="0" t="s">
        <v>4889</v>
      </c>
      <c r="F930" s="0" t="s">
        <v>3505</v>
      </c>
      <c r="H930" s="0" t="n">
        <v>22318149</v>
      </c>
      <c r="I930" s="0">
        <f>IF(LEFT(RIGHT(H930,4),1)="8",(CONCATENATE("289F0", 168420+BITAND(HEX2DEC(H930), 65535)-32768)),)</f>
        <v/>
      </c>
      <c r="J930" s="79">
        <f>DEC2HEX(RIGHT(I930,7))</f>
        <v/>
      </c>
      <c r="K930" s="79" t="s">
        <v>5323</v>
      </c>
      <c r="L930" s="60" t="n">
        <v>44757</v>
      </c>
      <c r="M930" s="60" t="n">
        <v>44767</v>
      </c>
      <c r="N930" s="0" t="s">
        <v>1443</v>
      </c>
      <c r="O930" s="0" t="s">
        <v>3224</v>
      </c>
      <c r="P930" s="0" t="s">
        <v>3224</v>
      </c>
      <c r="Q930" s="0" t="s">
        <v>3224</v>
      </c>
      <c r="S930" s="0" t="s">
        <v>3156</v>
      </c>
      <c r="T930" s="118" t="s">
        <v>3414</v>
      </c>
      <c r="U930" s="118" t="s">
        <v>3415</v>
      </c>
      <c r="W930" s="118" t="s">
        <v>5366</v>
      </c>
      <c r="X930" s="160" t="n">
        <v>951920487</v>
      </c>
      <c r="Y930" s="0" t="s">
        <v>2600</v>
      </c>
      <c r="Z930" s="0" t="n">
        <v>95231025501</v>
      </c>
      <c r="AB930" s="0" t="n">
        <v>526</v>
      </c>
      <c r="AK930" s="204">
        <f>IF(ISERROR(SEARCH("PMI",F930)),IF(ISERROR(SEARCH("TE",F930)),"Weird","TE"),"PMI")</f>
        <v/>
      </c>
    </row>
    <row r="931">
      <c r="A931" s="4" t="n">
        <v>4927</v>
      </c>
      <c r="B931" s="117" t="s">
        <v>2887</v>
      </c>
      <c r="C931" s="117" t="n"/>
      <c r="D931" s="117" t="n"/>
      <c r="E931" s="0" t="s">
        <v>4889</v>
      </c>
      <c r="F931" s="0" t="s">
        <v>3505</v>
      </c>
      <c r="H931" s="0" t="s">
        <v>5367</v>
      </c>
      <c r="I931" s="0">
        <f>IF(LEFT(RIGHT(H931,4),1)="8",(CONCATENATE("289F0", 168420+BITAND(HEX2DEC(H931), 65535)-32768)),)</f>
        <v/>
      </c>
      <c r="J931" s="79">
        <f>DEC2HEX(RIGHT(I931,7))</f>
        <v/>
      </c>
      <c r="K931" s="79" t="s">
        <v>5323</v>
      </c>
      <c r="L931" s="60" t="n">
        <v>44757</v>
      </c>
      <c r="M931" s="60" t="n">
        <v>44767</v>
      </c>
      <c r="N931" s="0" t="s">
        <v>1443</v>
      </c>
      <c r="O931" s="0" t="s">
        <v>3224</v>
      </c>
      <c r="P931" s="0" t="s">
        <v>3224</v>
      </c>
      <c r="Q931" s="0" t="s">
        <v>3224</v>
      </c>
      <c r="S931" s="0" t="s">
        <v>3156</v>
      </c>
      <c r="T931" s="118" t="s">
        <v>3414</v>
      </c>
      <c r="U931" s="118" t="s">
        <v>3415</v>
      </c>
      <c r="W931" s="118" t="s">
        <v>5368</v>
      </c>
      <c r="X931" s="160" t="n">
        <v>951920547</v>
      </c>
      <c r="Y931" s="0" t="s">
        <v>2608</v>
      </c>
      <c r="Z931" s="0" t="n">
        <v>95231025601</v>
      </c>
      <c r="AB931" s="0" t="n">
        <v>527</v>
      </c>
      <c r="AK931" s="204">
        <f>IF(ISERROR(SEARCH("PMI",F931)),IF(ISERROR(SEARCH("TE",F931)),"Weird","TE"),"PMI")</f>
        <v/>
      </c>
    </row>
    <row r="932">
      <c r="A932" s="4" t="n">
        <v>4928</v>
      </c>
      <c r="B932" s="117" t="s">
        <v>2887</v>
      </c>
      <c r="C932" s="117" t="n"/>
      <c r="D932" s="117" t="n"/>
      <c r="E932" s="0" t="s">
        <v>4889</v>
      </c>
      <c r="F932" s="0" t="s">
        <v>3505</v>
      </c>
      <c r="H932" s="0" t="s">
        <v>5369</v>
      </c>
      <c r="I932" s="0">
        <f>IF(LEFT(RIGHT(H932,4),1)="8",(CONCATENATE("289F0", 168420+BITAND(HEX2DEC(H932), 65535)-32768)),)</f>
        <v/>
      </c>
      <c r="J932" s="79">
        <f>DEC2HEX(RIGHT(I932,7))</f>
        <v/>
      </c>
      <c r="K932" s="79" t="s">
        <v>5323</v>
      </c>
      <c r="L932" s="60" t="n">
        <v>44757</v>
      </c>
      <c r="M932" s="60" t="n">
        <v>44767</v>
      </c>
      <c r="N932" s="0" t="s">
        <v>1443</v>
      </c>
      <c r="O932" s="0" t="s">
        <v>3224</v>
      </c>
      <c r="P932" s="0" t="s">
        <v>3224</v>
      </c>
      <c r="Q932" s="0" t="s">
        <v>3224</v>
      </c>
      <c r="S932" s="0" t="s">
        <v>3156</v>
      </c>
      <c r="T932" s="118" t="s">
        <v>3414</v>
      </c>
      <c r="U932" s="118" t="s">
        <v>3415</v>
      </c>
      <c r="W932" s="118" t="s">
        <v>5370</v>
      </c>
      <c r="X932" s="160" t="n">
        <v>951920543</v>
      </c>
      <c r="Y932" s="0" t="s">
        <v>2597</v>
      </c>
      <c r="Z932" s="0" t="n">
        <v>95231023101</v>
      </c>
      <c r="AB932" s="0" t="n">
        <v>528</v>
      </c>
      <c r="AK932" s="204">
        <f>IF(ISERROR(SEARCH("PMI",F932)),IF(ISERROR(SEARCH("TE",F932)),"Weird","TE"),"PMI")</f>
        <v/>
      </c>
    </row>
    <row r="933">
      <c r="A933" s="4" t="n">
        <v>4929</v>
      </c>
      <c r="B933" s="117" t="s">
        <v>2887</v>
      </c>
      <c r="C933" s="117" t="n"/>
      <c r="D933" s="117" t="n"/>
      <c r="E933" s="0" t="s">
        <v>4889</v>
      </c>
      <c r="F933" s="0" t="s">
        <v>3505</v>
      </c>
      <c r="H933" s="0" t="s">
        <v>5371</v>
      </c>
      <c r="I933" s="0">
        <f>IF(LEFT(RIGHT(H933,4),1)="8",(CONCATENATE("289F0", 168420+BITAND(HEX2DEC(H933), 65535)-32768)),)</f>
        <v/>
      </c>
      <c r="J933" s="79">
        <f>DEC2HEX(RIGHT(I933,7))</f>
        <v/>
      </c>
      <c r="K933" s="79" t="s">
        <v>4976</v>
      </c>
      <c r="L933" s="60" t="n">
        <v>44760</v>
      </c>
      <c r="M933" s="60" t="n">
        <v>44767</v>
      </c>
      <c r="N933" s="0" t="s">
        <v>1443</v>
      </c>
      <c r="O933" s="0" t="s">
        <v>3224</v>
      </c>
      <c r="P933" s="0" t="s">
        <v>3224</v>
      </c>
      <c r="Q933" s="0" t="s">
        <v>3224</v>
      </c>
      <c r="S933" s="0" t="s">
        <v>3156</v>
      </c>
      <c r="T933" s="118" t="s">
        <v>3414</v>
      </c>
      <c r="U933" s="118" t="s">
        <v>3415</v>
      </c>
      <c r="W933" s="118" t="s">
        <v>5372</v>
      </c>
      <c r="X933" s="160" t="n">
        <v>951920549</v>
      </c>
      <c r="Y933" s="0" t="s">
        <v>2602</v>
      </c>
      <c r="Z933" s="0" t="n">
        <v>95231025201</v>
      </c>
      <c r="AB933" s="0" t="n">
        <v>531</v>
      </c>
      <c r="AK933" s="204">
        <f>IF(ISERROR(SEARCH("PMI",F933)),IF(ISERROR(SEARCH("TE",F933)),"Weird","TE"),"PMI")</f>
        <v/>
      </c>
    </row>
    <row r="934">
      <c r="A934" s="4" t="n">
        <v>4930</v>
      </c>
      <c r="B934" s="117" t="s">
        <v>2887</v>
      </c>
      <c r="C934" s="117" t="n"/>
      <c r="D934" s="117" t="n"/>
      <c r="E934" s="0" t="s">
        <v>4889</v>
      </c>
      <c r="F934" s="0" t="s">
        <v>3505</v>
      </c>
      <c r="H934" s="0" t="s">
        <v>5373</v>
      </c>
      <c r="I934" s="0">
        <f>IF(LEFT(RIGHT(H934,4),1)="8",(CONCATENATE("289F0", 168420+BITAND(HEX2DEC(H934), 65535)-32768)),)</f>
        <v/>
      </c>
      <c r="J934" s="79">
        <f>DEC2HEX(RIGHT(I934,7))</f>
        <v/>
      </c>
      <c r="K934" s="79" t="s">
        <v>5323</v>
      </c>
      <c r="L934" s="60" t="n">
        <v>44760</v>
      </c>
      <c r="M934" s="60" t="n">
        <v>44767</v>
      </c>
      <c r="N934" s="0" t="s">
        <v>1443</v>
      </c>
      <c r="O934" s="0" t="s">
        <v>3224</v>
      </c>
      <c r="P934" s="0" t="s">
        <v>3224</v>
      </c>
      <c r="Q934" s="0" t="s">
        <v>3224</v>
      </c>
      <c r="S934" s="0" t="s">
        <v>3156</v>
      </c>
      <c r="T934" s="118" t="s">
        <v>3414</v>
      </c>
      <c r="U934" s="118" t="s">
        <v>3415</v>
      </c>
      <c r="W934" s="118" t="s">
        <v>5374</v>
      </c>
      <c r="X934" s="160" t="n">
        <v>951920551</v>
      </c>
      <c r="Y934" s="0" t="s">
        <v>2603</v>
      </c>
      <c r="Z934" s="0" t="n">
        <v>95231022101</v>
      </c>
      <c r="AB934" s="0" t="n">
        <v>532</v>
      </c>
      <c r="AK934" s="204">
        <f>IF(ISERROR(SEARCH("PMI",F934)),IF(ISERROR(SEARCH("TE",F934)),"Weird","TE"),"PMI")</f>
        <v/>
      </c>
    </row>
    <row r="935">
      <c r="A935" s="4" t="n">
        <v>4931</v>
      </c>
      <c r="B935" s="117" t="s">
        <v>2887</v>
      </c>
      <c r="C935" s="117" t="n"/>
      <c r="D935" s="117" t="n"/>
      <c r="E935" s="0" t="s">
        <v>4889</v>
      </c>
      <c r="F935" s="0" t="s">
        <v>3505</v>
      </c>
      <c r="H935" s="0" t="s">
        <v>5375</v>
      </c>
      <c r="I935" s="0">
        <f>IF(LEFT(RIGHT(H935,4),1)="8",(CONCATENATE("289F0", 168420+BITAND(HEX2DEC(H935), 65535)-32768)),)</f>
        <v/>
      </c>
      <c r="J935" s="79">
        <f>DEC2HEX(RIGHT(I935,7))</f>
        <v/>
      </c>
      <c r="K935" s="79" t="s">
        <v>5323</v>
      </c>
      <c r="L935" s="60" t="n">
        <v>44760</v>
      </c>
      <c r="M935" s="60" t="n">
        <v>44767</v>
      </c>
      <c r="N935" s="0" t="s">
        <v>1443</v>
      </c>
      <c r="O935" s="0" t="s">
        <v>3224</v>
      </c>
      <c r="P935" s="0" t="s">
        <v>3224</v>
      </c>
      <c r="Q935" s="0" t="s">
        <v>3224</v>
      </c>
      <c r="S935" s="0" t="s">
        <v>3156</v>
      </c>
      <c r="T935" s="118" t="s">
        <v>3414</v>
      </c>
      <c r="U935" s="118" t="s">
        <v>3415</v>
      </c>
      <c r="W935" s="118" t="s">
        <v>5376</v>
      </c>
      <c r="X935" s="160" t="n">
        <v>951920553</v>
      </c>
      <c r="Y935" s="0" t="s">
        <v>2607</v>
      </c>
      <c r="Z935" s="0" t="n">
        <v>95231026301</v>
      </c>
      <c r="AB935" s="0" t="n">
        <v>533</v>
      </c>
      <c r="AK935" s="204">
        <f>IF(ISERROR(SEARCH("PMI",F935)),IF(ISERROR(SEARCH("TE",F935)),"Weird","TE"),"PMI")</f>
        <v/>
      </c>
    </row>
    <row r="936">
      <c r="A936" s="4" t="n">
        <v>4932</v>
      </c>
      <c r="B936" s="117" t="s">
        <v>2887</v>
      </c>
      <c r="C936" s="117" t="n"/>
      <c r="D936" s="117" t="s">
        <v>5377</v>
      </c>
      <c r="E936" s="0" t="s">
        <v>5378</v>
      </c>
      <c r="F936" s="0" t="s">
        <v>3505</v>
      </c>
      <c r="H936" s="0" t="s">
        <v>5379</v>
      </c>
      <c r="I936" s="0">
        <f>IF(LEFT(RIGHT(H936,4),1)="8",(CONCATENATE("289F0", 168420+BITAND(HEX2DEC(H936), 65535)-32768)),)</f>
        <v/>
      </c>
      <c r="J936" s="79">
        <f>DEC2HEX(RIGHT(I936,7))</f>
        <v/>
      </c>
      <c r="K936" s="79" t="s">
        <v>5380</v>
      </c>
      <c r="L936" s="60" t="n">
        <v>44760</v>
      </c>
      <c r="M936" s="60" t="n">
        <v>44769</v>
      </c>
      <c r="N936" s="0" t="s">
        <v>1443</v>
      </c>
      <c r="O936" s="0" t="s">
        <v>3224</v>
      </c>
      <c r="P936" s="0" t="s">
        <v>3224</v>
      </c>
      <c r="Q936" s="0" t="s">
        <v>3224</v>
      </c>
      <c r="S936" s="0" t="s">
        <v>3156</v>
      </c>
      <c r="T936" s="118" t="s">
        <v>3414</v>
      </c>
      <c r="U936" s="118" t="s">
        <v>3415</v>
      </c>
      <c r="W936" s="118" t="s">
        <v>5381</v>
      </c>
      <c r="X936" s="160" t="n">
        <v>951920544</v>
      </c>
      <c r="Y936" s="0" t="s">
        <v>2583</v>
      </c>
      <c r="Z936" s="0" t="n">
        <v>95231024601</v>
      </c>
      <c r="AB936" s="0" t="n">
        <v>534</v>
      </c>
      <c r="AK936" s="204">
        <f>IF(ISERROR(SEARCH("PMI",F936)),IF(ISERROR(SEARCH("TE",F936)),"Weird","TE"),"PMI")</f>
        <v/>
      </c>
    </row>
    <row r="937">
      <c r="A937" s="4" t="n">
        <v>4933</v>
      </c>
      <c r="B937" s="117" t="s">
        <v>2887</v>
      </c>
      <c r="C937" s="117" t="n"/>
      <c r="D937" s="117" t="n"/>
      <c r="F937" s="0" t="s">
        <v>3505</v>
      </c>
      <c r="H937" s="0" t="n">
        <v>22318150</v>
      </c>
      <c r="I937" s="0">
        <f>IF(LEFT(RIGHT(H937,4),1)="8",(CONCATENATE("289F0", 168420+BITAND(HEX2DEC(H937), 65535)-32768)),)</f>
        <v/>
      </c>
      <c r="J937" s="79">
        <f>DEC2HEX(RIGHT(I937,7))</f>
        <v/>
      </c>
      <c r="K937" s="79" t="s">
        <v>5323</v>
      </c>
      <c r="L937" s="60" t="n">
        <v>44761</v>
      </c>
      <c r="M937" s="60" t="n">
        <v>44769</v>
      </c>
      <c r="N937" s="0" t="s">
        <v>1443</v>
      </c>
      <c r="O937" s="0" t="s">
        <v>3224</v>
      </c>
      <c r="P937" s="0" t="s">
        <v>3224</v>
      </c>
      <c r="Q937" s="0" t="s">
        <v>3224</v>
      </c>
      <c r="S937" s="0" t="s">
        <v>3156</v>
      </c>
      <c r="T937" s="118" t="s">
        <v>3414</v>
      </c>
      <c r="U937" s="118" t="s">
        <v>3415</v>
      </c>
      <c r="W937" s="118" t="s">
        <v>5382</v>
      </c>
      <c r="X937" s="160" t="n">
        <v>951920552</v>
      </c>
      <c r="Y937" s="0" t="s">
        <v>2642</v>
      </c>
      <c r="Z937" s="0" t="n">
        <v>95231022501</v>
      </c>
      <c r="AB937" s="0" t="n">
        <v>504</v>
      </c>
      <c r="AK937" s="204">
        <f>IF(ISERROR(SEARCH("PMI",F937)),IF(ISERROR(SEARCH("TE",F937)),"Weird","TE"),"PMI")</f>
        <v/>
      </c>
    </row>
    <row r="938">
      <c r="A938" s="4" t="n">
        <v>4934</v>
      </c>
      <c r="B938" s="117" t="s">
        <v>2887</v>
      </c>
      <c r="C938" s="117" t="n"/>
      <c r="D938" s="117" t="n"/>
      <c r="F938" s="0" t="s">
        <v>3505</v>
      </c>
      <c r="H938" s="0" t="n">
        <v>22318151</v>
      </c>
      <c r="I938" s="0">
        <f>IF(LEFT(RIGHT(H938,4),1)="8",(CONCATENATE("289F0", 168420+BITAND(HEX2DEC(H938), 65535)-32768)),)</f>
        <v/>
      </c>
      <c r="J938" s="79">
        <f>DEC2HEX(RIGHT(I938,7))</f>
        <v/>
      </c>
      <c r="K938" s="79" t="s">
        <v>5323</v>
      </c>
      <c r="L938" s="60" t="n">
        <v>44761</v>
      </c>
      <c r="M938" s="60" t="n">
        <v>44769</v>
      </c>
      <c r="N938" s="0" t="s">
        <v>1443</v>
      </c>
      <c r="O938" s="0" t="s">
        <v>3224</v>
      </c>
      <c r="P938" s="0" t="s">
        <v>3224</v>
      </c>
      <c r="Q938" s="0" t="s">
        <v>3224</v>
      </c>
      <c r="S938" s="0" t="s">
        <v>3156</v>
      </c>
      <c r="T938" s="118" t="s">
        <v>3414</v>
      </c>
      <c r="U938" s="118" t="s">
        <v>3415</v>
      </c>
      <c r="W938" s="118" t="s">
        <v>5383</v>
      </c>
      <c r="X938" s="160" t="n">
        <v>951920490</v>
      </c>
      <c r="Y938" s="0" t="s">
        <v>2566</v>
      </c>
      <c r="Z938" s="0" t="n">
        <v>95231024901</v>
      </c>
      <c r="AB938" s="0" t="n">
        <v>529</v>
      </c>
      <c r="AK938" s="204">
        <f>IF(ISERROR(SEARCH("PMI",F938)),IF(ISERROR(SEARCH("TE",F938)),"Weird","TE"),"PMI")</f>
        <v/>
      </c>
    </row>
    <row r="939">
      <c r="A939" s="4" t="n">
        <v>4935</v>
      </c>
      <c r="B939" s="117" t="s">
        <v>2887</v>
      </c>
      <c r="C939" s="117" t="n"/>
      <c r="D939" s="117" t="n"/>
      <c r="F939" s="0" t="s">
        <v>3505</v>
      </c>
      <c r="H939" s="0" t="n">
        <v>22318158</v>
      </c>
      <c r="I939" s="0">
        <f>IF(LEFT(RIGHT(H939,4),1)="8",(CONCATENATE("289F0", 168420+BITAND(HEX2DEC(H939), 65535)-32768)),)</f>
        <v/>
      </c>
      <c r="J939" s="79">
        <f>DEC2HEX(RIGHT(I939,7))</f>
        <v/>
      </c>
      <c r="K939" s="79" t="s">
        <v>5323</v>
      </c>
      <c r="L939" s="60" t="n">
        <v>44761</v>
      </c>
      <c r="M939" s="60" t="n">
        <v>44769</v>
      </c>
      <c r="N939" s="0" t="s">
        <v>1443</v>
      </c>
      <c r="O939" s="0" t="s">
        <v>3224</v>
      </c>
      <c r="P939" s="0" t="s">
        <v>3224</v>
      </c>
      <c r="Q939" s="0" t="s">
        <v>3224</v>
      </c>
      <c r="S939" s="0" t="s">
        <v>3156</v>
      </c>
      <c r="T939" s="118" t="s">
        <v>3414</v>
      </c>
      <c r="U939" s="118" t="s">
        <v>3415</v>
      </c>
      <c r="W939" s="118" t="s">
        <v>5384</v>
      </c>
      <c r="X939" s="160" t="n">
        <v>951920491</v>
      </c>
      <c r="Y939" s="0" t="s">
        <v>2577</v>
      </c>
      <c r="Z939" s="0" t="n">
        <v>95231025801</v>
      </c>
      <c r="AB939" s="0" t="n">
        <v>535</v>
      </c>
      <c r="AK939" s="204">
        <f>IF(ISERROR(SEARCH("PMI",F939)),IF(ISERROR(SEARCH("TE",F939)),"Weird","TE"),"PMI")</f>
        <v/>
      </c>
    </row>
    <row r="940">
      <c r="A940" s="4" t="n">
        <v>4936</v>
      </c>
      <c r="B940" s="117" t="s">
        <v>2887</v>
      </c>
      <c r="C940" s="117" t="n"/>
      <c r="D940" s="117" t="n"/>
      <c r="F940" s="0" t="s">
        <v>3505</v>
      </c>
      <c r="H940" s="0" t="n">
        <v>22318152</v>
      </c>
      <c r="I940" s="0">
        <f>IF(LEFT(RIGHT(H940,4),1)="8",(CONCATENATE("289F0", 168420+BITAND(HEX2DEC(H940), 65535)-32768)),)</f>
        <v/>
      </c>
      <c r="J940" s="79">
        <f>DEC2HEX(RIGHT(I940,7))</f>
        <v/>
      </c>
      <c r="K940" s="79" t="s">
        <v>5323</v>
      </c>
      <c r="L940" s="60" t="n">
        <v>44761</v>
      </c>
      <c r="M940" s="60" t="n">
        <v>44769</v>
      </c>
      <c r="N940" s="0" t="s">
        <v>1443</v>
      </c>
      <c r="O940" s="0" t="s">
        <v>3224</v>
      </c>
      <c r="P940" s="0" t="s">
        <v>3224</v>
      </c>
      <c r="Q940" s="0" t="s">
        <v>3224</v>
      </c>
      <c r="S940" s="0" t="s">
        <v>3156</v>
      </c>
      <c r="T940" s="118" t="s">
        <v>3414</v>
      </c>
      <c r="U940" s="118" t="s">
        <v>3415</v>
      </c>
      <c r="W940" s="118" t="s">
        <v>5385</v>
      </c>
      <c r="X940" s="160" t="n">
        <v>951920494</v>
      </c>
      <c r="Y940" s="0" t="s">
        <v>2580</v>
      </c>
      <c r="Z940" s="0" t="n">
        <v>95231025401</v>
      </c>
      <c r="AB940" s="0" t="n">
        <v>536</v>
      </c>
      <c r="AK940" s="204">
        <f>IF(ISERROR(SEARCH("PMI",F940)),IF(ISERROR(SEARCH("TE",F940)),"Weird","TE"),"PMI")</f>
        <v/>
      </c>
    </row>
    <row r="941">
      <c r="A941" s="4" t="n">
        <v>4937</v>
      </c>
      <c r="B941" s="117" t="s">
        <v>2887</v>
      </c>
      <c r="C941" s="117" t="n"/>
      <c r="D941" s="117" t="n"/>
      <c r="F941" s="0" t="s">
        <v>3505</v>
      </c>
      <c r="H941" s="0" t="n">
        <v>22318154</v>
      </c>
      <c r="I941" s="0">
        <f>IF(LEFT(RIGHT(H941,4),1)="8",(CONCATENATE("289F0", 168420+BITAND(HEX2DEC(H941), 65535)-32768)),)</f>
        <v/>
      </c>
      <c r="J941" s="79">
        <f>DEC2HEX(RIGHT(I941,7))</f>
        <v/>
      </c>
      <c r="K941" s="79" t="s">
        <v>5323</v>
      </c>
      <c r="L941" s="60" t="n">
        <v>44762</v>
      </c>
      <c r="M941" s="60" t="n">
        <v>44769</v>
      </c>
      <c r="N941" s="0" t="s">
        <v>1443</v>
      </c>
      <c r="O941" s="0" t="s">
        <v>3224</v>
      </c>
      <c r="P941" s="0" t="s">
        <v>3224</v>
      </c>
      <c r="Q941" s="0" t="s">
        <v>3224</v>
      </c>
      <c r="S941" s="0" t="s">
        <v>3156</v>
      </c>
      <c r="T941" s="118" t="s">
        <v>3414</v>
      </c>
      <c r="U941" s="118" t="s">
        <v>3415</v>
      </c>
      <c r="W941" s="118" t="s">
        <v>5386</v>
      </c>
      <c r="X941" s="160" t="n">
        <v>951920524</v>
      </c>
      <c r="Y941" s="0" t="s">
        <v>2629</v>
      </c>
      <c r="Z941" s="0" t="n">
        <v>95231026901</v>
      </c>
      <c r="AB941" s="0" t="n">
        <v>537</v>
      </c>
      <c r="AK941" s="204">
        <f>IF(ISERROR(SEARCH("PMI",F941)),IF(ISERROR(SEARCH("TE",F941)),"Weird","TE"),"PMI")</f>
        <v/>
      </c>
    </row>
    <row r="942">
      <c r="A942" s="4" t="n">
        <v>4938</v>
      </c>
      <c r="B942" s="117" t="s">
        <v>2887</v>
      </c>
      <c r="C942" s="117" t="n"/>
      <c r="D942" s="117" t="n"/>
      <c r="F942" s="0" t="s">
        <v>3505</v>
      </c>
      <c r="H942" s="0" t="n">
        <v>22318153</v>
      </c>
      <c r="I942" s="0">
        <f>IF(LEFT(RIGHT(H942,4),1)="8",(CONCATENATE("289F0", 168420+BITAND(HEX2DEC(H942), 65535)-32768)),)</f>
        <v/>
      </c>
      <c r="J942" s="79">
        <f>DEC2HEX(RIGHT(I942,7))</f>
        <v/>
      </c>
      <c r="K942" s="79" t="s">
        <v>5323</v>
      </c>
      <c r="L942" s="60" t="n">
        <v>44762</v>
      </c>
      <c r="M942" s="10" t="n">
        <v>44769</v>
      </c>
      <c r="N942" s="0" t="s">
        <v>1443</v>
      </c>
      <c r="O942" s="0" t="s">
        <v>3224</v>
      </c>
      <c r="P942" s="0" t="s">
        <v>3224</v>
      </c>
      <c r="Q942" s="0" t="s">
        <v>3224</v>
      </c>
      <c r="S942" s="0" t="s">
        <v>3156</v>
      </c>
      <c r="T942" s="118" t="s">
        <v>3414</v>
      </c>
      <c r="U942" s="118" t="s">
        <v>3415</v>
      </c>
      <c r="W942" s="118" t="s">
        <v>5387</v>
      </c>
      <c r="X942" s="160" t="n">
        <v>951920522</v>
      </c>
      <c r="Y942" s="0" t="s">
        <v>2537</v>
      </c>
      <c r="Z942" s="0" t="n">
        <v>95231024301</v>
      </c>
      <c r="AB942" s="0" t="n">
        <v>538</v>
      </c>
      <c r="AK942" s="204">
        <f>IF(ISERROR(SEARCH("PMI",F942)),IF(ISERROR(SEARCH("TE",F942)),"Weird","TE"),"PMI")</f>
        <v/>
      </c>
    </row>
    <row r="943">
      <c r="A943" s="4" t="n">
        <v>4939</v>
      </c>
      <c r="B943" s="117" t="s">
        <v>2887</v>
      </c>
      <c r="C943" s="117" t="n"/>
      <c r="D943" s="117" t="n"/>
      <c r="F943" s="0" t="s">
        <v>3505</v>
      </c>
      <c r="H943" s="0" t="n">
        <v>22318155</v>
      </c>
      <c r="I943" s="0">
        <f>IF(LEFT(RIGHT(H943,4),1)="8",(CONCATENATE("289F0", 168420+BITAND(HEX2DEC(H943), 65535)-32768)),)</f>
        <v/>
      </c>
      <c r="J943" s="79">
        <f>DEC2HEX(RIGHT(I943,7))</f>
        <v/>
      </c>
      <c r="K943" s="79" t="s">
        <v>5323</v>
      </c>
      <c r="L943" s="60" t="n">
        <v>44762</v>
      </c>
      <c r="M943" s="60" t="n">
        <v>44775</v>
      </c>
      <c r="N943" s="0" t="s">
        <v>1443</v>
      </c>
      <c r="O943" s="0" t="s">
        <v>3224</v>
      </c>
      <c r="P943" s="0" t="s">
        <v>3224</v>
      </c>
      <c r="Q943" s="0" t="s">
        <v>3224</v>
      </c>
      <c r="S943" s="0" t="s">
        <v>3156</v>
      </c>
      <c r="T943" s="118" t="s">
        <v>3414</v>
      </c>
      <c r="U943" s="118" t="s">
        <v>3415</v>
      </c>
      <c r="W943" s="118" t="s">
        <v>5388</v>
      </c>
      <c r="X943" s="160" t="n">
        <v>951920523</v>
      </c>
      <c r="Y943" s="0" t="s">
        <v>2534</v>
      </c>
      <c r="Z943" s="0" t="n">
        <v>95231016901</v>
      </c>
      <c r="AB943" s="0" t="n">
        <v>540</v>
      </c>
      <c r="AK943" s="204">
        <f>IF(ISERROR(SEARCH("PMI",F943)),IF(ISERROR(SEARCH("TE",F943)),"Weird","TE"),"PMI")</f>
        <v/>
      </c>
    </row>
    <row r="944">
      <c r="A944" s="4" t="n">
        <v>4940</v>
      </c>
      <c r="B944" s="117" t="s">
        <v>2887</v>
      </c>
      <c r="C944" s="117" t="n"/>
      <c r="D944" s="117" t="n"/>
      <c r="F944" s="0" t="s">
        <v>3505</v>
      </c>
      <c r="H944" s="0" t="n">
        <v>22318157</v>
      </c>
      <c r="I944" s="0">
        <f>IF(LEFT(RIGHT(H944,4),1)="8",(CONCATENATE("289F0", 168420+BITAND(HEX2DEC(H944), 65535)-32768)),)</f>
        <v/>
      </c>
      <c r="J944" s="79">
        <f>DEC2HEX(RIGHT(I944,7))</f>
        <v/>
      </c>
      <c r="K944" s="79" t="s">
        <v>5323</v>
      </c>
      <c r="L944" s="60" t="n">
        <v>44762</v>
      </c>
      <c r="M944" s="60" t="n">
        <v>44776</v>
      </c>
      <c r="N944" s="0" t="s">
        <v>1443</v>
      </c>
      <c r="O944" s="0" t="s">
        <v>3224</v>
      </c>
      <c r="P944" s="0" t="s">
        <v>3224</v>
      </c>
      <c r="Q944" s="0" t="s">
        <v>3224</v>
      </c>
      <c r="S944" s="0" t="s">
        <v>3156</v>
      </c>
      <c r="T944" s="118" t="s">
        <v>3414</v>
      </c>
      <c r="U944" s="118" t="s">
        <v>3415</v>
      </c>
      <c r="W944" s="118" t="s">
        <v>5389</v>
      </c>
      <c r="X944" s="160" t="n">
        <v>951920525</v>
      </c>
      <c r="Y944" s="0" t="s">
        <v>2567</v>
      </c>
      <c r="Z944" s="0" t="n">
        <v>95231016901</v>
      </c>
      <c r="AB944" s="0" t="n">
        <v>541</v>
      </c>
      <c r="AK944" s="204">
        <f>IF(ISERROR(SEARCH("PMI",F944)),IF(ISERROR(SEARCH("TE",F944)),"Weird","TE"),"PMI")</f>
        <v/>
      </c>
    </row>
    <row r="945">
      <c r="A945" s="4" t="n">
        <v>4941</v>
      </c>
      <c r="B945" s="117" t="s">
        <v>2887</v>
      </c>
      <c r="C945" s="117" t="n"/>
      <c r="D945" s="117" t="n"/>
      <c r="F945" s="0" t="s">
        <v>3505</v>
      </c>
      <c r="H945" s="0" t="n">
        <v>22318156</v>
      </c>
      <c r="I945" s="0">
        <f>IF(LEFT(RIGHT(H945,4),1)="8",(CONCATENATE("289F0", 168420+BITAND(HEX2DEC(H945), 65535)-32768)),)</f>
        <v/>
      </c>
      <c r="J945" s="79">
        <f>DEC2HEX(RIGHT(I945,7))</f>
        <v/>
      </c>
      <c r="K945" s="79" t="s">
        <v>5323</v>
      </c>
      <c r="L945" s="60" t="n">
        <v>44763</v>
      </c>
      <c r="M945" s="60" t="n">
        <v>44775</v>
      </c>
      <c r="N945" s="0" t="s">
        <v>1443</v>
      </c>
      <c r="O945" s="0" t="s">
        <v>3224</v>
      </c>
      <c r="P945" s="0" t="s">
        <v>3224</v>
      </c>
      <c r="Q945" s="0" t="s">
        <v>3224</v>
      </c>
      <c r="S945" s="0" t="s">
        <v>3156</v>
      </c>
      <c r="T945" s="118" t="s">
        <v>3414</v>
      </c>
      <c r="U945" s="118" t="s">
        <v>3415</v>
      </c>
      <c r="W945" s="118" t="s">
        <v>5390</v>
      </c>
      <c r="X945" s="160" t="n">
        <v>951920209</v>
      </c>
      <c r="Y945" s="0" t="s">
        <v>2628</v>
      </c>
      <c r="Z945" s="0" t="n">
        <v>95231020901</v>
      </c>
      <c r="AB945" s="0" t="n">
        <v>542</v>
      </c>
      <c r="AK945" s="204">
        <f>IF(ISERROR(SEARCH("PMI",F945)),IF(ISERROR(SEARCH("TE",F945)),"Weird","TE"),"PMI")</f>
        <v/>
      </c>
    </row>
    <row r="946">
      <c r="A946" s="4" t="n">
        <v>4942</v>
      </c>
      <c r="B946" s="117" t="s">
        <v>2887</v>
      </c>
      <c r="C946" s="117" t="n"/>
      <c r="D946" s="117" t="n"/>
      <c r="F946" s="0" t="s">
        <v>3505</v>
      </c>
      <c r="H946" s="0" t="n">
        <v>22310246</v>
      </c>
      <c r="I946" s="0">
        <f>IF(LEFT(RIGHT(H946,4),1)="8",(CONCATENATE("289F0", 168420+BITAND(HEX2DEC(H946), 65535)-32768)),)</f>
        <v/>
      </c>
      <c r="J946" s="79" t="n"/>
      <c r="K946" s="79" t="s">
        <v>5391</v>
      </c>
      <c r="L946" s="60" t="n">
        <v>44763</v>
      </c>
      <c r="M946" s="60" t="n">
        <v>44781</v>
      </c>
      <c r="N946" s="0" t="s">
        <v>1443</v>
      </c>
      <c r="O946" s="0" t="s">
        <v>3224</v>
      </c>
      <c r="P946" s="0" t="s">
        <v>3224</v>
      </c>
      <c r="Q946" s="0" t="s">
        <v>3224</v>
      </c>
      <c r="S946" s="0" t="s">
        <v>3156</v>
      </c>
      <c r="T946" s="0" t="s">
        <v>3470</v>
      </c>
      <c r="U946" s="0" t="s">
        <v>4663</v>
      </c>
      <c r="W946" s="118" t="s">
        <v>5392</v>
      </c>
      <c r="X946" s="160" t="n">
        <v>951920548</v>
      </c>
      <c r="Y946" s="0" t="s">
        <v>2581</v>
      </c>
      <c r="Z946" s="0" t="n">
        <v>95231023401</v>
      </c>
      <c r="AB946" s="0" t="n">
        <v>543</v>
      </c>
      <c r="AK946" s="204">
        <f>IF(ISERROR(SEARCH("PMI",F946)),IF(ISERROR(SEARCH("TE",F946)),"Weird","TE"),"PMI")</f>
        <v/>
      </c>
    </row>
    <row r="947">
      <c r="A947" s="4" t="n">
        <v>4943</v>
      </c>
      <c r="B947" s="117" t="s">
        <v>2887</v>
      </c>
      <c r="C947" s="117" t="n"/>
      <c r="D947" s="117" t="n"/>
      <c r="F947" s="0" t="s">
        <v>3505</v>
      </c>
      <c r="H947" s="0" t="n">
        <v>22310247</v>
      </c>
      <c r="I947" s="0">
        <f>IF(LEFT(RIGHT(H947,4),1)="8",(CONCATENATE("289F0", 168420+BITAND(HEX2DEC(H947), 65535)-32768)),)</f>
        <v/>
      </c>
      <c r="J947" s="79" t="n"/>
      <c r="K947" s="79" t="s">
        <v>5391</v>
      </c>
      <c r="L947" s="60" t="n">
        <v>44763</v>
      </c>
      <c r="M947" s="60" t="n">
        <v>44781</v>
      </c>
      <c r="N947" s="0" t="s">
        <v>1443</v>
      </c>
      <c r="O947" s="0" t="s">
        <v>3224</v>
      </c>
      <c r="P947" s="0" t="s">
        <v>3224</v>
      </c>
      <c r="Q947" s="0" t="s">
        <v>3224</v>
      </c>
      <c r="S947" s="0" t="s">
        <v>3156</v>
      </c>
      <c r="T947" s="0" t="s">
        <v>3470</v>
      </c>
      <c r="U947" s="0" t="s">
        <v>4663</v>
      </c>
      <c r="W947" s="118" t="s">
        <v>5393</v>
      </c>
      <c r="X947" s="160" t="n">
        <v>951920554</v>
      </c>
      <c r="Y947" s="0" t="s">
        <v>2584</v>
      </c>
      <c r="Z947" s="0" t="n">
        <v>95231021501</v>
      </c>
      <c r="AB947" s="0" t="n">
        <v>544</v>
      </c>
      <c r="AK947" s="204">
        <f>IF(ISERROR(SEARCH("PMI",F947)),IF(ISERROR(SEARCH("TE",F947)),"Weird","TE"),"PMI")</f>
        <v/>
      </c>
    </row>
    <row r="948">
      <c r="A948" s="4" t="n">
        <v>4944</v>
      </c>
      <c r="B948" s="117" t="s">
        <v>2887</v>
      </c>
      <c r="C948" s="117" t="n"/>
      <c r="D948" s="117" t="n"/>
      <c r="F948" s="0" t="s">
        <v>3505</v>
      </c>
      <c r="H948" s="0" t="n">
        <v>22310248</v>
      </c>
      <c r="I948" s="0">
        <f>IF(LEFT(RIGHT(H948,4),1)="8",(CONCATENATE("289F0", 168420+BITAND(HEX2DEC(H948), 65535)-32768)),)</f>
        <v/>
      </c>
      <c r="J948" s="79" t="n"/>
      <c r="K948" s="79" t="s">
        <v>5391</v>
      </c>
      <c r="L948" s="60" t="n">
        <v>44763</v>
      </c>
      <c r="M948" s="60" t="n">
        <v>44781</v>
      </c>
      <c r="N948" s="0" t="s">
        <v>1443</v>
      </c>
      <c r="O948" s="0" t="s">
        <v>3224</v>
      </c>
      <c r="P948" s="0" t="s">
        <v>3224</v>
      </c>
      <c r="Q948" s="0" t="s">
        <v>3224</v>
      </c>
      <c r="S948" s="0" t="s">
        <v>3156</v>
      </c>
      <c r="T948" s="0" t="s">
        <v>3470</v>
      </c>
      <c r="U948" s="0" t="s">
        <v>4663</v>
      </c>
      <c r="W948" s="118" t="s">
        <v>5394</v>
      </c>
      <c r="X948" s="160" t="n">
        <v>951920550</v>
      </c>
      <c r="Y948" s="0" t="s">
        <v>2609</v>
      </c>
      <c r="Z948" s="0" t="n">
        <v>95231022001</v>
      </c>
      <c r="AB948" s="0" t="n">
        <v>545</v>
      </c>
      <c r="AK948" s="204">
        <f>IF(ISERROR(SEARCH("PMI",F948)),IF(ISERROR(SEARCH("TE",F948)),"Weird","TE"),"PMI")</f>
        <v/>
      </c>
    </row>
    <row r="949">
      <c r="A949" s="4" t="n">
        <v>4945</v>
      </c>
      <c r="B949" s="117" t="s">
        <v>2887</v>
      </c>
      <c r="C949" s="117" t="n"/>
      <c r="D949" s="117" t="n"/>
      <c r="F949" s="0" t="s">
        <v>3505</v>
      </c>
      <c r="H949" s="0" t="n">
        <v>22310249</v>
      </c>
      <c r="I949" s="0">
        <f>IF(LEFT(RIGHT(H949,4),1)="8",(CONCATENATE("289F0", 168420+BITAND(HEX2DEC(H949), 65535)-32768)),)</f>
        <v/>
      </c>
      <c r="J949" s="79" t="n"/>
      <c r="K949" s="79" t="s">
        <v>5391</v>
      </c>
      <c r="L949" s="60" t="n">
        <v>44764</v>
      </c>
      <c r="M949" s="60" t="n">
        <v>44781</v>
      </c>
      <c r="N949" s="0" t="s">
        <v>1443</v>
      </c>
      <c r="O949" s="0" t="s">
        <v>3224</v>
      </c>
      <c r="P949" s="0" t="s">
        <v>3224</v>
      </c>
      <c r="Q949" s="0" t="s">
        <v>3224</v>
      </c>
      <c r="S949" s="0" t="s">
        <v>3156</v>
      </c>
      <c r="T949" s="0" t="s">
        <v>3470</v>
      </c>
      <c r="U949" s="0" t="s">
        <v>4663</v>
      </c>
      <c r="W949" s="118" t="s">
        <v>5395</v>
      </c>
      <c r="X949" s="160" t="n">
        <v>951920528</v>
      </c>
      <c r="Y949" s="0" t="s">
        <v>2639</v>
      </c>
      <c r="Z949" s="0" t="n">
        <v>95231026101</v>
      </c>
      <c r="AB949" s="0" t="n">
        <v>546</v>
      </c>
      <c r="AK949" s="204">
        <f>IF(ISERROR(SEARCH("PMI",F949)),IF(ISERROR(SEARCH("TE",F949)),"Weird","TE"),"PMI")</f>
        <v/>
      </c>
    </row>
    <row r="950">
      <c r="A950" s="4" t="n">
        <v>4946</v>
      </c>
      <c r="B950" s="117" t="s">
        <v>2887</v>
      </c>
      <c r="C950" s="117" t="n"/>
      <c r="D950" s="117" t="n"/>
      <c r="F950" s="0" t="s">
        <v>3505</v>
      </c>
      <c r="H950" s="0" t="s">
        <v>5396</v>
      </c>
      <c r="I950" s="0">
        <f>IF(LEFT(RIGHT(H950,4),1)="8",(CONCATENATE("289F0", 168420+BITAND(HEX2DEC(H950), 65535)-32768)),)</f>
        <v/>
      </c>
      <c r="J950" s="79" t="n"/>
      <c r="K950" s="79" t="s">
        <v>5391</v>
      </c>
      <c r="L950" s="60" t="n">
        <v>44764</v>
      </c>
      <c r="M950" s="60" t="n">
        <v>44781</v>
      </c>
      <c r="N950" s="0" t="s">
        <v>1443</v>
      </c>
      <c r="O950" s="0" t="s">
        <v>3224</v>
      </c>
      <c r="P950" s="0" t="s">
        <v>3224</v>
      </c>
      <c r="Q950" s="0" t="s">
        <v>3224</v>
      </c>
      <c r="S950" s="0" t="s">
        <v>3156</v>
      </c>
      <c r="T950" s="0" t="s">
        <v>3470</v>
      </c>
      <c r="U950" s="0" t="s">
        <v>4663</v>
      </c>
      <c r="W950" s="118" t="s">
        <v>5397</v>
      </c>
      <c r="X950" s="160" t="n">
        <v>951920530</v>
      </c>
      <c r="Y950" s="0" t="s">
        <v>2638</v>
      </c>
      <c r="Z950" s="0" t="n">
        <v>95231024701</v>
      </c>
      <c r="AB950" s="0" t="n">
        <v>548</v>
      </c>
      <c r="AK950" s="204">
        <f>IF(ISERROR(SEARCH("PMI",F950)),IF(ISERROR(SEARCH("TE",F950)),"Weird","TE"),"PMI")</f>
        <v/>
      </c>
    </row>
    <row r="951">
      <c r="A951" s="4" t="n">
        <v>4947</v>
      </c>
      <c r="B951" s="117" t="s">
        <v>2887</v>
      </c>
      <c r="C951" s="117" t="n"/>
      <c r="D951" s="117" t="n"/>
      <c r="F951" s="0" t="s">
        <v>3505</v>
      </c>
      <c r="H951" s="0" t="s">
        <v>5398</v>
      </c>
      <c r="I951" s="0">
        <f>IF(LEFT(RIGHT(H951,4),1)="8",(CONCATENATE("289F0", 168420+BITAND(HEX2DEC(H951), 65535)-32768)),)</f>
        <v/>
      </c>
      <c r="J951" s="79" t="n"/>
      <c r="K951" s="79" t="s">
        <v>5391</v>
      </c>
      <c r="L951" s="60" t="n">
        <v>44764</v>
      </c>
      <c r="M951" s="60" t="n">
        <v>44781</v>
      </c>
      <c r="N951" s="0" t="s">
        <v>1443</v>
      </c>
      <c r="O951" s="0" t="s">
        <v>3224</v>
      </c>
      <c r="P951" s="0" t="s">
        <v>3224</v>
      </c>
      <c r="Q951" s="0" t="s">
        <v>3224</v>
      </c>
      <c r="S951" s="0" t="s">
        <v>3156</v>
      </c>
      <c r="T951" s="0" t="s">
        <v>3470</v>
      </c>
      <c r="U951" s="0" t="s">
        <v>4663</v>
      </c>
      <c r="W951" s="118" t="s">
        <v>5399</v>
      </c>
      <c r="X951" s="160" t="n">
        <v>951920526</v>
      </c>
      <c r="Y951" s="0" t="s">
        <v>2622</v>
      </c>
      <c r="Z951" s="0" t="n">
        <v>95231026001</v>
      </c>
      <c r="AB951" s="0" t="n">
        <v>549</v>
      </c>
      <c r="AK951" s="204">
        <f>IF(ISERROR(SEARCH("PMI",F951)),IF(ISERROR(SEARCH("TE",F951)),"Weird","TE"),"PMI")</f>
        <v/>
      </c>
    </row>
    <row customFormat="1" r="952" s="5">
      <c r="A952" s="5" t="n">
        <v>4948</v>
      </c>
      <c r="B952" s="181" t="s">
        <v>25</v>
      </c>
      <c r="C952" s="181" t="n"/>
      <c r="D952" s="181" t="s">
        <v>5400</v>
      </c>
      <c r="F952" s="5" t="n"/>
      <c r="I952" s="0">
        <f>IF(LEFT(RIGHT(H952,4),1)="8",(CONCATENATE("289F0", 168420+BITAND(HEX2DEC(H952), 65535)-32768)),)</f>
        <v/>
      </c>
      <c r="J952" s="148" t="n"/>
      <c r="K952" s="148" t="n"/>
      <c r="L952" s="129" t="n">
        <v>44764</v>
      </c>
      <c r="M952" s="129" t="n"/>
      <c r="T952" s="5" t="n"/>
      <c r="U952" s="5" t="n"/>
      <c r="W952" s="130" t="s">
        <v>5401</v>
      </c>
      <c r="X952" s="162" t="n">
        <v>951920527</v>
      </c>
      <c r="AB952" s="5" t="n">
        <v>550</v>
      </c>
      <c r="AK952" s="204">
        <f>IF(ISERROR(SEARCH("PMI",F952)),IF(ISERROR(SEARCH("TE",F952)),"Weird","TE"),"PMI")</f>
        <v/>
      </c>
    </row>
    <row customFormat="1" r="953" s="5">
      <c r="A953" s="5" t="n">
        <v>4949</v>
      </c>
      <c r="B953" s="181" t="s">
        <v>25</v>
      </c>
      <c r="C953" s="181" t="n"/>
      <c r="D953" s="181" t="s">
        <v>5402</v>
      </c>
      <c r="I953" s="0">
        <f>IF(LEFT(RIGHT(H953,4),1)="8",(CONCATENATE("289F0", 168420+BITAND(HEX2DEC(H953), 65535)-32768)),)</f>
        <v/>
      </c>
      <c r="J953" s="148" t="n"/>
      <c r="K953" s="148" t="n"/>
      <c r="L953" s="129" t="n">
        <v>44767</v>
      </c>
      <c r="M953" s="129" t="n"/>
      <c r="W953" s="130" t="s">
        <v>5403</v>
      </c>
      <c r="X953" s="162" t="n">
        <v>951920542</v>
      </c>
      <c r="AB953" s="5" t="n">
        <v>551</v>
      </c>
      <c r="AK953" s="204">
        <f>IF(ISERROR(SEARCH("PMI",F953)),IF(ISERROR(SEARCH("TE",F953)),"Weird","TE"),"PMI")</f>
        <v/>
      </c>
    </row>
    <row r="954">
      <c r="A954" s="4" t="n">
        <v>4950</v>
      </c>
      <c r="B954" s="117" t="s">
        <v>2887</v>
      </c>
      <c r="C954" s="117" t="n"/>
      <c r="D954" s="117" t="n"/>
      <c r="F954" s="0" t="s">
        <v>3505</v>
      </c>
      <c r="H954" s="0" t="s">
        <v>5404</v>
      </c>
      <c r="I954" s="0">
        <f>IF(LEFT(RIGHT(H954,4),1)="8",(CONCATENATE("289F0", 168420+BITAND(HEX2DEC(H954), 65535)-32768)),)</f>
        <v/>
      </c>
      <c r="J954" s="79" t="n"/>
      <c r="K954" s="79" t="s">
        <v>5391</v>
      </c>
      <c r="L954" s="60" t="n">
        <v>44767</v>
      </c>
      <c r="M954" s="60" t="n">
        <v>44781</v>
      </c>
      <c r="N954" s="0" t="s">
        <v>1443</v>
      </c>
      <c r="O954" s="0" t="s">
        <v>3224</v>
      </c>
      <c r="P954" s="0" t="s">
        <v>3224</v>
      </c>
      <c r="Q954" s="0" t="s">
        <v>3224</v>
      </c>
      <c r="S954" s="0" t="s">
        <v>3156</v>
      </c>
      <c r="T954" s="0" t="s">
        <v>3470</v>
      </c>
      <c r="U954" s="0" t="s">
        <v>4663</v>
      </c>
      <c r="W954" s="118" t="s">
        <v>5405</v>
      </c>
      <c r="X954" s="160" t="n">
        <v>951920538</v>
      </c>
      <c r="Y954" s="0" t="s">
        <v>2623</v>
      </c>
      <c r="Z954" s="0" t="n">
        <v>95231020401</v>
      </c>
      <c r="AB954" s="0" t="n">
        <v>552</v>
      </c>
      <c r="AK954" s="204">
        <f>IF(ISERROR(SEARCH("PMI",F954)),IF(ISERROR(SEARCH("TE",F954)),"Weird","TE"),"PMI")</f>
        <v/>
      </c>
    </row>
    <row r="955">
      <c r="A955" s="4" t="n">
        <v>4951</v>
      </c>
      <c r="B955" s="117" t="s">
        <v>2887</v>
      </c>
      <c r="C955" s="117" t="n"/>
      <c r="D955" s="117" t="n"/>
      <c r="F955" s="0" t="s">
        <v>3505</v>
      </c>
      <c r="H955" s="0" t="s">
        <v>5406</v>
      </c>
      <c r="I955" s="0">
        <f>IF(LEFT(RIGHT(H955,4),1)="8",(CONCATENATE("289F0", 168420+BITAND(HEX2DEC(H955), 65535)-32768)),)</f>
        <v/>
      </c>
      <c r="J955" s="79" t="n"/>
      <c r="K955" s="79" t="s">
        <v>5391</v>
      </c>
      <c r="L955" s="60" t="n">
        <v>44767</v>
      </c>
      <c r="M955" s="60" t="n">
        <v>44781</v>
      </c>
      <c r="N955" s="0" t="s">
        <v>1443</v>
      </c>
      <c r="O955" s="0" t="s">
        <v>3224</v>
      </c>
      <c r="P955" s="0" t="s">
        <v>3224</v>
      </c>
      <c r="Q955" s="0" t="s">
        <v>3224</v>
      </c>
      <c r="S955" s="0" t="s">
        <v>3156</v>
      </c>
      <c r="T955" s="0" t="s">
        <v>3470</v>
      </c>
      <c r="U955" s="0" t="s">
        <v>4663</v>
      </c>
      <c r="W955" s="118" t="s">
        <v>5407</v>
      </c>
      <c r="X955" s="160" t="n">
        <v>951920539</v>
      </c>
      <c r="Y955" s="0" t="s">
        <v>2634</v>
      </c>
      <c r="Z955" s="0" t="n">
        <v>95231024801</v>
      </c>
      <c r="AB955" s="0" t="n">
        <v>553</v>
      </c>
      <c r="AK955" s="204">
        <f>IF(ISERROR(SEARCH("PMI",F955)),IF(ISERROR(SEARCH("TE",F955)),"Weird","TE"),"PMI")</f>
        <v/>
      </c>
    </row>
    <row r="956">
      <c r="A956" s="4" t="n">
        <v>4952</v>
      </c>
      <c r="B956" s="117" t="s">
        <v>2887</v>
      </c>
      <c r="C956" s="117" t="n"/>
      <c r="D956" s="117" t="n"/>
      <c r="F956" s="0" t="s">
        <v>3505</v>
      </c>
      <c r="H956" s="0" t="s">
        <v>5408</v>
      </c>
      <c r="I956" s="0">
        <f>IF(LEFT(RIGHT(H956,4),1)="8",(CONCATENATE("289F0", 168420+BITAND(HEX2DEC(H956), 65535)-32768)),)</f>
        <v/>
      </c>
      <c r="J956" s="79" t="n"/>
      <c r="K956" s="79" t="s">
        <v>5391</v>
      </c>
      <c r="L956" s="60" t="n">
        <v>44767</v>
      </c>
      <c r="M956" s="60" t="n">
        <v>44781</v>
      </c>
      <c r="N956" s="0" t="s">
        <v>1443</v>
      </c>
      <c r="O956" s="0" t="s">
        <v>3224</v>
      </c>
      <c r="P956" s="0" t="s">
        <v>3224</v>
      </c>
      <c r="Q956" s="0" t="s">
        <v>3224</v>
      </c>
      <c r="S956" s="0" t="s">
        <v>3156</v>
      </c>
      <c r="T956" s="0" t="s">
        <v>3470</v>
      </c>
      <c r="U956" s="0" t="s">
        <v>4663</v>
      </c>
      <c r="W956" s="118" t="s">
        <v>5409</v>
      </c>
      <c r="X956" s="160" t="n">
        <v>951920471</v>
      </c>
      <c r="Y956" s="0" t="s">
        <v>2605</v>
      </c>
      <c r="Z956" s="0" t="n">
        <v>95231016701</v>
      </c>
      <c r="AB956" s="0" t="n">
        <v>554</v>
      </c>
      <c r="AK956" s="204">
        <f>IF(ISERROR(SEARCH("PMI",F956)),IF(ISERROR(SEARCH("TE",F956)),"Weird","TE"),"PMI")</f>
        <v/>
      </c>
    </row>
    <row r="957">
      <c r="A957" s="4" t="n">
        <v>4953</v>
      </c>
      <c r="B957" s="117" t="s">
        <v>2887</v>
      </c>
      <c r="C957" s="117" t="n"/>
      <c r="D957" s="117" t="n"/>
      <c r="F957" s="0" t="s">
        <v>3505</v>
      </c>
      <c r="H957" s="0" t="s">
        <v>5410</v>
      </c>
      <c r="I957" s="0">
        <f>IF(LEFT(RIGHT(H957,4),1)="8",(CONCATENATE("289F0", 168420+BITAND(HEX2DEC(H957), 65535)-32768)),)</f>
        <v/>
      </c>
      <c r="J957" s="79" t="n"/>
      <c r="K957" s="79" t="s">
        <v>5391</v>
      </c>
      <c r="L957" s="60" t="n">
        <v>44768</v>
      </c>
      <c r="M957" s="60" t="n">
        <v>44781</v>
      </c>
      <c r="N957" s="0" t="s">
        <v>1443</v>
      </c>
      <c r="O957" s="0" t="s">
        <v>3224</v>
      </c>
      <c r="P957" s="0" t="s">
        <v>3224</v>
      </c>
      <c r="Q957" s="0" t="s">
        <v>3224</v>
      </c>
      <c r="S957" s="0" t="s">
        <v>3156</v>
      </c>
      <c r="T957" s="0" t="s">
        <v>3470</v>
      </c>
      <c r="U957" s="0" t="s">
        <v>4663</v>
      </c>
      <c r="W957" s="118" t="s">
        <v>5411</v>
      </c>
      <c r="X957" s="160" t="n">
        <v>951920533</v>
      </c>
      <c r="Y957" s="0" t="s">
        <v>2328</v>
      </c>
      <c r="Z957" s="0" t="n">
        <v>95231019301</v>
      </c>
      <c r="AB957" s="0" t="n">
        <v>559</v>
      </c>
      <c r="AK957" s="204">
        <f>IF(ISERROR(SEARCH("PMI",F957)),IF(ISERROR(SEARCH("TE",F957)),"Weird","TE"),"PMI")</f>
        <v/>
      </c>
    </row>
    <row r="958">
      <c r="A958" s="4" t="n">
        <v>4954</v>
      </c>
      <c r="B958" s="117" t="s">
        <v>2887</v>
      </c>
      <c r="C958" s="117" t="n"/>
      <c r="D958" s="117" t="n"/>
      <c r="F958" s="0" t="s">
        <v>3505</v>
      </c>
      <c r="H958" s="0" t="n">
        <v>22310250</v>
      </c>
      <c r="I958" s="0">
        <f>IF(LEFT(RIGHT(H958,4),1)="8",(CONCATENATE("289F0", 168420+BITAND(HEX2DEC(H958), 65535)-32768)),)</f>
        <v/>
      </c>
      <c r="J958" s="79" t="n"/>
      <c r="K958" s="79" t="s">
        <v>5391</v>
      </c>
      <c r="L958" s="60" t="n">
        <v>44768</v>
      </c>
      <c r="M958" s="60" t="n">
        <v>44781</v>
      </c>
      <c r="N958" s="0" t="s">
        <v>1443</v>
      </c>
      <c r="O958" s="0" t="s">
        <v>3224</v>
      </c>
      <c r="P958" s="0" t="s">
        <v>3224</v>
      </c>
      <c r="Q958" s="0" t="s">
        <v>3224</v>
      </c>
      <c r="S958" s="0" t="s">
        <v>3156</v>
      </c>
      <c r="T958" s="0" t="s">
        <v>3470</v>
      </c>
      <c r="U958" s="0" t="s">
        <v>4663</v>
      </c>
      <c r="W958" s="118" t="s">
        <v>5412</v>
      </c>
      <c r="X958" s="160" t="n">
        <v>951920532</v>
      </c>
      <c r="Y958" s="0" t="s">
        <v>2446</v>
      </c>
      <c r="Z958" s="0" t="n">
        <v>95231024201</v>
      </c>
      <c r="AB958" s="0" t="n">
        <v>560</v>
      </c>
      <c r="AK958" s="204">
        <f>IF(ISERROR(SEARCH("PMI",F958)),IF(ISERROR(SEARCH("TE",F958)),"Weird","TE"),"PMI")</f>
        <v/>
      </c>
    </row>
    <row r="959">
      <c r="A959" s="4" t="n">
        <v>4955</v>
      </c>
      <c r="B959" s="117" t="s">
        <v>2887</v>
      </c>
      <c r="C959" s="117" t="n"/>
      <c r="D959" s="117" t="n"/>
      <c r="F959" s="0" t="s">
        <v>3505</v>
      </c>
      <c r="H959" s="0" t="n">
        <v>22310254</v>
      </c>
      <c r="I959" s="0">
        <f>IF(LEFT(RIGHT(H959,4),1)="8",(CONCATENATE("289F0", 168420+BITAND(HEX2DEC(H959), 65535)-32768)),)</f>
        <v/>
      </c>
      <c r="J959" s="79" t="n"/>
      <c r="K959" s="79" t="s">
        <v>5391</v>
      </c>
      <c r="L959" s="60" t="n">
        <v>44768</v>
      </c>
      <c r="M959" s="60" t="n">
        <v>44782</v>
      </c>
      <c r="N959" s="0" t="s">
        <v>1443</v>
      </c>
      <c r="O959" s="0" t="s">
        <v>3224</v>
      </c>
      <c r="P959" s="0" t="s">
        <v>3224</v>
      </c>
      <c r="Q959" s="0" t="s">
        <v>3224</v>
      </c>
      <c r="S959" s="0" t="s">
        <v>3156</v>
      </c>
      <c r="T959" s="0" t="s">
        <v>3470</v>
      </c>
      <c r="U959" s="0" t="s">
        <v>4663</v>
      </c>
      <c r="W959" s="118" t="s">
        <v>5413</v>
      </c>
      <c r="X959" s="160" t="n">
        <v>951920531</v>
      </c>
      <c r="Y959" s="0" t="s">
        <v>2604</v>
      </c>
      <c r="Z959" s="0" t="n">
        <v>95231026401</v>
      </c>
      <c r="AB959" s="0" t="n">
        <v>561</v>
      </c>
      <c r="AK959" s="204">
        <f>IF(ISERROR(SEARCH("PMI",F959)),IF(ISERROR(SEARCH("TE",F959)),"Weird","TE"),"PMI")</f>
        <v/>
      </c>
    </row>
    <row r="960">
      <c r="A960" s="4" t="n">
        <v>4956</v>
      </c>
      <c r="B960" s="117" t="s">
        <v>2887</v>
      </c>
      <c r="C960" s="117" t="n"/>
      <c r="D960" s="117" t="n"/>
      <c r="F960" s="0" t="s">
        <v>3505</v>
      </c>
      <c r="H960" s="0" t="n">
        <v>22310255</v>
      </c>
      <c r="I960" s="0">
        <f>IF(LEFT(RIGHT(H960,4),1)="8",(CONCATENATE("289F0", 168420+BITAND(HEX2DEC(H960), 65535)-32768)),)</f>
        <v/>
      </c>
      <c r="J960" s="79" t="n"/>
      <c r="K960" s="79" t="s">
        <v>5391</v>
      </c>
      <c r="L960" s="60" t="n">
        <v>44768</v>
      </c>
      <c r="M960" s="60" t="n">
        <v>44782</v>
      </c>
      <c r="N960" s="0" t="s">
        <v>1443</v>
      </c>
      <c r="O960" s="0" t="s">
        <v>3224</v>
      </c>
      <c r="P960" s="0" t="s">
        <v>3224</v>
      </c>
      <c r="Q960" s="0" t="s">
        <v>3224</v>
      </c>
      <c r="S960" s="0" t="s">
        <v>3156</v>
      </c>
      <c r="T960" s="0" t="s">
        <v>3470</v>
      </c>
      <c r="U960" s="0" t="s">
        <v>4663</v>
      </c>
      <c r="W960" s="118" t="s">
        <v>5414</v>
      </c>
      <c r="X960" s="160" t="n">
        <v>951920444</v>
      </c>
      <c r="Y960" s="0" t="s">
        <v>2492</v>
      </c>
      <c r="Z960" s="0" t="n">
        <v>95231026601</v>
      </c>
      <c r="AB960" s="0" t="n">
        <v>547</v>
      </c>
      <c r="AK960" s="204">
        <f>IF(ISERROR(SEARCH("PMI",F960)),IF(ISERROR(SEARCH("TE",F960)),"Weird","TE"),"PMI")</f>
        <v/>
      </c>
    </row>
    <row r="961">
      <c r="A961" s="4" t="n">
        <v>4957</v>
      </c>
      <c r="B961" s="117" t="s">
        <v>2887</v>
      </c>
      <c r="C961" s="117" t="n"/>
      <c r="D961" s="117" t="n"/>
      <c r="F961" s="0" t="s">
        <v>4849</v>
      </c>
      <c r="H961" s="0" t="n">
        <v>22310256</v>
      </c>
      <c r="I961" s="0">
        <f>IF(LEFT(RIGHT(H961,4),1)="8",(CONCATENATE("289F0", 168420+BITAND(HEX2DEC(H961), 65535)-32768)),)</f>
        <v/>
      </c>
      <c r="J961" s="79" t="n"/>
      <c r="K961" s="79" t="s">
        <v>5391</v>
      </c>
      <c r="L961" s="60" t="n">
        <v>44769</v>
      </c>
      <c r="M961" s="60" t="n">
        <v>44782</v>
      </c>
      <c r="N961" s="0" t="s">
        <v>1443</v>
      </c>
      <c r="O961" s="0" t="s">
        <v>3224</v>
      </c>
      <c r="P961" s="0" t="s">
        <v>3224</v>
      </c>
      <c r="Q961" s="0" t="s">
        <v>3224</v>
      </c>
      <c r="S961" s="0" t="s">
        <v>3156</v>
      </c>
      <c r="T961" s="0" t="s">
        <v>3470</v>
      </c>
      <c r="U961" s="0" t="s">
        <v>4663</v>
      </c>
      <c r="W961" s="118" t="s">
        <v>5415</v>
      </c>
      <c r="X961" s="160" t="n">
        <v>951920537</v>
      </c>
      <c r="Y961" s="0" t="s">
        <v>2493</v>
      </c>
      <c r="Z961" s="0" t="n">
        <v>95231033301</v>
      </c>
      <c r="AB961" s="0" t="n">
        <v>562</v>
      </c>
      <c r="AK961" s="204">
        <f>IF(ISERROR(SEARCH("PMI",F961)),IF(ISERROR(SEARCH("TE",F961)),"Weird","TE"),"PMI")</f>
        <v/>
      </c>
    </row>
    <row r="962">
      <c r="A962" s="4" t="n">
        <v>4958</v>
      </c>
      <c r="B962" s="117" t="s">
        <v>2887</v>
      </c>
      <c r="C962" s="117" t="n"/>
      <c r="D962" s="117" t="n"/>
      <c r="F962" s="0" t="s">
        <v>4849</v>
      </c>
      <c r="H962" s="122" t="n">
        <v>22310257</v>
      </c>
      <c r="I962" s="0">
        <f>IF(LEFT(RIGHT(H962,4),1)="8",(CONCATENATE("289F0", 168420+BITAND(HEX2DEC(H962), 65535)-32768)),)</f>
        <v/>
      </c>
      <c r="J962" s="79" t="n"/>
      <c r="K962" s="79" t="s">
        <v>5391</v>
      </c>
      <c r="L962" s="60" t="n">
        <v>44769</v>
      </c>
      <c r="M962" s="60" t="n">
        <v>44782</v>
      </c>
      <c r="N962" s="0" t="s">
        <v>1443</v>
      </c>
      <c r="O962" s="0" t="s">
        <v>3224</v>
      </c>
      <c r="P962" s="0" t="s">
        <v>3224</v>
      </c>
      <c r="Q962" s="0" t="s">
        <v>3224</v>
      </c>
      <c r="S962" s="0" t="s">
        <v>3156</v>
      </c>
      <c r="T962" s="0" t="s">
        <v>3470</v>
      </c>
      <c r="U962" s="0" t="s">
        <v>4663</v>
      </c>
      <c r="W962" s="118" t="s">
        <v>5416</v>
      </c>
      <c r="X962" s="160" t="n">
        <v>951920535</v>
      </c>
      <c r="Y962" s="0" t="s">
        <v>2508</v>
      </c>
      <c r="Z962" s="0" t="n">
        <v>95231033501</v>
      </c>
      <c r="AB962" s="0" t="n">
        <v>563</v>
      </c>
      <c r="AK962" s="204">
        <f>IF(ISERROR(SEARCH("PMI",F962)),IF(ISERROR(SEARCH("TE",F962)),"Weird","TE"),"PMI")</f>
        <v/>
      </c>
    </row>
    <row r="963">
      <c r="A963" s="4" t="n">
        <v>4959</v>
      </c>
      <c r="B963" s="117" t="s">
        <v>2887</v>
      </c>
      <c r="C963" s="117" t="n"/>
      <c r="D963" s="117" t="n"/>
      <c r="F963" s="0" t="s">
        <v>4849</v>
      </c>
      <c r="H963" s="122" t="n">
        <v>22310258</v>
      </c>
      <c r="I963" s="0">
        <f>IF(LEFT(RIGHT(H963,4),1)="8",(CONCATENATE("289F0", 168420+BITAND(HEX2DEC(H963), 65535)-32768)),)</f>
        <v/>
      </c>
      <c r="J963" s="79" t="n"/>
      <c r="K963" s="79" t="s">
        <v>5391</v>
      </c>
      <c r="L963" s="60" t="n">
        <v>44769</v>
      </c>
      <c r="M963" s="60" t="n">
        <v>44782</v>
      </c>
      <c r="N963" s="0" t="s">
        <v>1443</v>
      </c>
      <c r="O963" s="0" t="s">
        <v>3224</v>
      </c>
      <c r="P963" s="0" t="s">
        <v>3224</v>
      </c>
      <c r="Q963" s="0" t="s">
        <v>3224</v>
      </c>
      <c r="S963" s="0" t="s">
        <v>3156</v>
      </c>
      <c r="T963" s="0" t="s">
        <v>3470</v>
      </c>
      <c r="U963" s="0" t="s">
        <v>4663</v>
      </c>
      <c r="W963" s="118" t="s">
        <v>5417</v>
      </c>
      <c r="X963" s="160" t="n">
        <v>951920536</v>
      </c>
      <c r="Y963" s="0" t="s">
        <v>2507</v>
      </c>
      <c r="Z963" s="0" t="n">
        <v>95231032401</v>
      </c>
      <c r="AB963" s="0" t="n">
        <v>564</v>
      </c>
      <c r="AK963" s="204">
        <f>IF(ISERROR(SEARCH("PMI",F963)),IF(ISERROR(SEARCH("TE",F963)),"Weird","TE"),"PMI")</f>
        <v/>
      </c>
    </row>
    <row r="964">
      <c r="A964" s="0" t="n">
        <v>4960</v>
      </c>
      <c r="B964" s="117" t="n"/>
      <c r="C964" s="117" t="n"/>
      <c r="D964" s="117" t="s">
        <v>5418</v>
      </c>
      <c r="F964" s="0" t="s">
        <v>4849</v>
      </c>
      <c r="H964" s="122" t="n">
        <v>22310259</v>
      </c>
      <c r="I964" s="0">
        <f>IF(LEFT(RIGHT(H964,4),1)="8",(CONCATENATE("289F0", 168420+BITAND(HEX2DEC(H964), 65535)-32768)),)</f>
        <v/>
      </c>
      <c r="J964" s="79" t="n"/>
      <c r="L964" s="60" t="n">
        <v>44769</v>
      </c>
      <c r="M964" s="60" t="n">
        <v>44782</v>
      </c>
      <c r="N964" s="0" t="s">
        <v>1443</v>
      </c>
      <c r="O964" s="0" t="s">
        <v>3224</v>
      </c>
      <c r="P964" s="0" t="s">
        <v>3224</v>
      </c>
      <c r="Q964" s="0" t="s">
        <v>3224</v>
      </c>
      <c r="R964" s="0" t="n"/>
      <c r="S964" s="0" t="s">
        <v>3156</v>
      </c>
      <c r="W964" s="118" t="s">
        <v>5419</v>
      </c>
      <c r="X964" s="160" t="n">
        <v>951920541</v>
      </c>
      <c r="Y964" s="0" t="s">
        <v>2515</v>
      </c>
      <c r="Z964" s="0" t="n">
        <v>95231032501</v>
      </c>
      <c r="AB964" s="0" t="n">
        <v>565</v>
      </c>
      <c r="AK964" s="204">
        <f>IF(ISERROR(SEARCH("PMI",F964)),IF(ISERROR(SEARCH("TE",F964)),"Weird","TE"),"PMI")</f>
        <v/>
      </c>
    </row>
    <row r="965">
      <c r="A965" s="0" t="n">
        <v>4961</v>
      </c>
      <c r="B965" s="117" t="n"/>
      <c r="C965" s="117" t="n"/>
      <c r="D965" s="117" t="s">
        <v>5418</v>
      </c>
      <c r="F965" s="0" t="s">
        <v>4849</v>
      </c>
      <c r="H965" s="122" t="s">
        <v>5420</v>
      </c>
      <c r="I965" s="0">
        <f>IF(LEFT(RIGHT(H965,4),1)="8",(CONCATENATE("289F0", 168420+BITAND(HEX2DEC(H965), 65535)-32768)),)</f>
        <v/>
      </c>
      <c r="J965" s="79" t="n"/>
      <c r="L965" s="60" t="n">
        <v>44770</v>
      </c>
      <c r="M965" s="60" t="n">
        <v>44782</v>
      </c>
      <c r="N965" s="0" t="s">
        <v>1443</v>
      </c>
      <c r="O965" s="0" t="s">
        <v>3224</v>
      </c>
      <c r="P965" s="0" t="s">
        <v>3224</v>
      </c>
      <c r="Q965" s="0" t="s">
        <v>3224</v>
      </c>
      <c r="S965" s="0" t="s">
        <v>3156</v>
      </c>
      <c r="W965" s="118" t="s">
        <v>5421</v>
      </c>
      <c r="X965" s="160" t="n">
        <v>951920534</v>
      </c>
      <c r="Y965" s="0" t="s">
        <v>2502</v>
      </c>
      <c r="Z965" s="0" t="n">
        <v>95231031801</v>
      </c>
      <c r="AB965" s="0" t="n">
        <v>567</v>
      </c>
      <c r="AK965" s="204">
        <f>IF(ISERROR(SEARCH("PMI",F965)),IF(ISERROR(SEARCH("TE",F965)),"Weird","TE"),"PMI")</f>
        <v/>
      </c>
    </row>
    <row r="966">
      <c r="A966" s="0" t="n">
        <v>4962</v>
      </c>
      <c r="B966" s="117" t="n"/>
      <c r="C966" s="117" t="n"/>
      <c r="D966" s="117" t="s">
        <v>5418</v>
      </c>
      <c r="F966" s="0" t="s">
        <v>4849</v>
      </c>
      <c r="H966" s="122" t="s">
        <v>5422</v>
      </c>
      <c r="I966" s="0">
        <f>IF(LEFT(RIGHT(H966,4),1)="8",(CONCATENATE("289F0", 168420+BITAND(HEX2DEC(H966), 65535)-32768)),)</f>
        <v/>
      </c>
      <c r="J966" s="79" t="n"/>
      <c r="L966" s="60" t="n">
        <v>44770</v>
      </c>
      <c r="M966" s="60" t="n">
        <v>44784</v>
      </c>
      <c r="N966" s="0" t="s">
        <v>1443</v>
      </c>
      <c r="O966" s="0" t="s">
        <v>3224</v>
      </c>
      <c r="P966" s="0" t="s">
        <v>3224</v>
      </c>
      <c r="Q966" s="0" t="s">
        <v>3224</v>
      </c>
      <c r="S966" s="0" t="s">
        <v>3156</v>
      </c>
      <c r="W966" s="118" t="s">
        <v>5423</v>
      </c>
      <c r="X966" s="160" t="n">
        <v>951920540</v>
      </c>
      <c r="Y966" s="0" t="s">
        <v>2499</v>
      </c>
      <c r="Z966" s="0" t="n">
        <v>95231030601</v>
      </c>
      <c r="AB966" s="0" t="n">
        <v>568</v>
      </c>
      <c r="AK966" s="204">
        <f>IF(ISERROR(SEARCH("PMI",F966)),IF(ISERROR(SEARCH("TE",F966)),"Weird","TE"),"PMI")</f>
        <v/>
      </c>
    </row>
    <row r="967">
      <c r="A967" s="0" t="n">
        <v>4963</v>
      </c>
      <c r="B967" s="117" t="n"/>
      <c r="C967" s="117" t="n"/>
      <c r="D967" s="117" t="s">
        <v>5418</v>
      </c>
      <c r="F967" s="0" t="s">
        <v>4849</v>
      </c>
      <c r="H967" s="122" t="s">
        <v>5424</v>
      </c>
      <c r="I967" s="0">
        <f>IF(LEFT(RIGHT(H967,4),1)="8",(CONCATENATE("289F0", 168420+BITAND(HEX2DEC(H967), 65535)-32768)),)</f>
        <v/>
      </c>
      <c r="J967" s="79" t="n"/>
      <c r="L967" s="60" t="n">
        <v>44770</v>
      </c>
      <c r="M967" s="60" t="n">
        <v>44782</v>
      </c>
      <c r="N967" s="0" t="s">
        <v>1443</v>
      </c>
      <c r="O967" s="0" t="s">
        <v>3224</v>
      </c>
      <c r="P967" s="0" t="s">
        <v>3224</v>
      </c>
      <c r="Q967" s="0" t="s">
        <v>3224</v>
      </c>
      <c r="S967" s="0" t="s">
        <v>3156</v>
      </c>
      <c r="W967" s="118" t="s">
        <v>5425</v>
      </c>
      <c r="X967" s="160" t="n">
        <v>951920473</v>
      </c>
      <c r="Y967" s="0" t="s">
        <v>2498</v>
      </c>
      <c r="Z967" s="0" t="n">
        <v>95231032001</v>
      </c>
      <c r="AB967" s="0" t="n">
        <v>569</v>
      </c>
      <c r="AK967" s="204">
        <f>IF(ISERROR(SEARCH("PMI",F967)),IF(ISERROR(SEARCH("TE",F967)),"Weird","TE"),"PMI")</f>
        <v/>
      </c>
    </row>
    <row r="968">
      <c r="A968" s="0" t="n">
        <v>4964</v>
      </c>
      <c r="B968" s="117" t="n"/>
      <c r="C968" s="117" t="n"/>
      <c r="D968" s="117" t="s">
        <v>5418</v>
      </c>
      <c r="F968" s="0" t="s">
        <v>4849</v>
      </c>
      <c r="H968" s="122" t="s">
        <v>5426</v>
      </c>
      <c r="I968" s="0">
        <f>IF(LEFT(RIGHT(H968,4),1)="8",(CONCATENATE("289F0", 168420+BITAND(HEX2DEC(H968), 65535)-32768)),)</f>
        <v/>
      </c>
      <c r="J968" s="79" t="n"/>
      <c r="L968" s="60" t="n">
        <v>44770</v>
      </c>
      <c r="M968" s="60" t="n">
        <v>44782</v>
      </c>
      <c r="N968" s="0" t="s">
        <v>1443</v>
      </c>
      <c r="O968" s="0" t="s">
        <v>3224</v>
      </c>
      <c r="P968" s="0" t="s">
        <v>3224</v>
      </c>
      <c r="Q968" s="0" t="s">
        <v>3224</v>
      </c>
      <c r="S968" s="0" t="s">
        <v>3156</v>
      </c>
      <c r="W968" s="118" t="s">
        <v>5427</v>
      </c>
      <c r="X968" s="160" t="n">
        <v>951920472</v>
      </c>
      <c r="Y968" s="0" t="s">
        <v>2391</v>
      </c>
      <c r="Z968" s="0" t="n">
        <v>95231032301</v>
      </c>
      <c r="AB968" s="0" t="n">
        <v>570</v>
      </c>
      <c r="AK968" s="204">
        <f>IF(ISERROR(SEARCH("PMI",F968)),IF(ISERROR(SEARCH("TE",F968)),"Weird","TE"),"PMI")</f>
        <v/>
      </c>
    </row>
    <row r="969">
      <c r="A969" s="5" t="n">
        <v>4965</v>
      </c>
      <c r="B969" s="181" t="s">
        <v>25</v>
      </c>
      <c r="C969" s="181" t="n"/>
      <c r="D969" s="181" t="s">
        <v>5428</v>
      </c>
      <c r="E969" s="5" t="n"/>
      <c r="F969" s="5" t="n"/>
      <c r="G969" s="5" t="n"/>
      <c r="H969" s="5" t="n"/>
      <c r="I969" s="0">
        <f>IF(LEFT(RIGHT(H969,4),1)="8",(CONCATENATE("289F0", 168420+BITAND(HEX2DEC(H969), 65535)-32768)),)</f>
        <v/>
      </c>
      <c r="J969" s="148" t="n"/>
      <c r="K969" s="148" t="n"/>
      <c r="L969" s="129" t="n">
        <v>44771</v>
      </c>
      <c r="M969" s="129" t="n"/>
      <c r="N969" s="5" t="n"/>
      <c r="O969" s="5" t="n"/>
      <c r="P969" s="5" t="n"/>
      <c r="Q969" s="5" t="n"/>
      <c r="R969" s="5" t="n"/>
      <c r="S969" s="5" t="n"/>
      <c r="T969" s="5" t="n"/>
      <c r="U969" s="5" t="n"/>
      <c r="V969" s="5" t="n"/>
      <c r="W969" s="130" t="s">
        <v>5429</v>
      </c>
      <c r="X969" s="162" t="n">
        <v>951920478</v>
      </c>
      <c r="Y969" s="5" t="n"/>
      <c r="Z969" s="5" t="n"/>
      <c r="AA969" s="5" t="n"/>
      <c r="AB969" s="5" t="n">
        <v>573</v>
      </c>
      <c r="AC969" s="5" t="n"/>
      <c r="AD969" s="5" t="n"/>
      <c r="AE969" s="5" t="n"/>
      <c r="AF969" s="5" t="n"/>
      <c r="AG969" s="5" t="n"/>
      <c r="AH969" s="5" t="n"/>
      <c r="AI969" s="5" t="n"/>
      <c r="AJ969" s="5" t="n"/>
      <c r="AK969" s="204">
        <f>IF(ISERROR(SEARCH("PMI",F969)),IF(ISERROR(SEARCH("TE",F969)),"Weird","TE"),"PMI")</f>
        <v/>
      </c>
      <c r="AL969" s="5" t="n"/>
      <c r="AM969" s="5" t="n"/>
      <c r="AN969" s="5" t="n"/>
      <c r="AO969" s="5" t="n"/>
      <c r="AP969" s="5" t="n"/>
      <c r="AQ969" s="5" t="n"/>
      <c r="AR969" s="5" t="n"/>
      <c r="AS969" s="5" t="n"/>
      <c r="AT969" s="5" t="n"/>
      <c r="AU969" s="5" t="n"/>
      <c r="AV969" s="5" t="n"/>
      <c r="AW969" s="5" t="n"/>
      <c r="AX969" s="5" t="n"/>
      <c r="AY969" s="5" t="n"/>
      <c r="AZ969" s="5" t="n"/>
      <c r="BA969" s="5" t="n"/>
    </row>
    <row r="970">
      <c r="A970" s="4" t="n">
        <v>4966</v>
      </c>
      <c r="B970" s="117" t="s">
        <v>2887</v>
      </c>
      <c r="C970" s="117" t="n"/>
      <c r="D970" s="117" t="n"/>
      <c r="F970" s="0" t="s">
        <v>4849</v>
      </c>
      <c r="H970" s="122" t="s">
        <v>5430</v>
      </c>
      <c r="I970" s="0">
        <f>IF(LEFT(RIGHT(H970,4),1)="8",(CONCATENATE("289F0", 168420+BITAND(HEX2DEC(H970), 65535)-32768)),)</f>
        <v/>
      </c>
      <c r="J970" s="79" t="n"/>
      <c r="K970" s="96" t="s">
        <v>5431</v>
      </c>
      <c r="L970" s="60" t="n">
        <v>44771</v>
      </c>
      <c r="M970" s="60" t="n">
        <v>44782</v>
      </c>
      <c r="N970" s="0" t="s">
        <v>1443</v>
      </c>
      <c r="O970" s="0" t="s">
        <v>3224</v>
      </c>
      <c r="P970" s="0" t="s">
        <v>3224</v>
      </c>
      <c r="Q970" s="0" t="s">
        <v>3224</v>
      </c>
      <c r="S970" s="0" t="s">
        <v>3156</v>
      </c>
      <c r="T970" s="0" t="s">
        <v>3470</v>
      </c>
      <c r="U970" s="0" t="s">
        <v>4663</v>
      </c>
      <c r="W970" s="118" t="s">
        <v>5432</v>
      </c>
      <c r="X970" s="160" t="n">
        <v>951920498</v>
      </c>
      <c r="Y970" s="0" t="s">
        <v>2390</v>
      </c>
      <c r="Z970" s="0" t="n">
        <v>95231033001</v>
      </c>
      <c r="AB970" s="0" t="n">
        <v>574</v>
      </c>
      <c r="AK970" s="204">
        <f>IF(ISERROR(SEARCH("PMI",F970)),IF(ISERROR(SEARCH("TE",F970)),"Weird","TE"),"PMI")</f>
        <v/>
      </c>
    </row>
    <row r="971">
      <c r="A971" s="4" t="n">
        <v>4967</v>
      </c>
      <c r="B971" s="117" t="s">
        <v>2887</v>
      </c>
      <c r="C971" s="117" t="n"/>
      <c r="D971" s="117" t="n"/>
      <c r="F971" s="0" t="s">
        <v>4849</v>
      </c>
      <c r="H971" s="122" t="n">
        <v>22310261</v>
      </c>
      <c r="I971" s="0">
        <f>IF(LEFT(RIGHT(H971,4),1)="8",(CONCATENATE("289F0", 168420+BITAND(HEX2DEC(H971), 65535)-32768)),)</f>
        <v/>
      </c>
      <c r="J971" s="79" t="n"/>
      <c r="K971" s="96" t="s">
        <v>5431</v>
      </c>
      <c r="L971" s="60" t="n">
        <v>44771</v>
      </c>
      <c r="M971" s="60" t="n">
        <v>44784</v>
      </c>
      <c r="N971" s="0" t="s">
        <v>1443</v>
      </c>
      <c r="O971" s="0" t="s">
        <v>3224</v>
      </c>
      <c r="P971" s="0" t="s">
        <v>3224</v>
      </c>
      <c r="Q971" s="0" t="s">
        <v>3224</v>
      </c>
      <c r="S971" s="0" t="s">
        <v>3156</v>
      </c>
      <c r="T971" s="0" t="s">
        <v>3470</v>
      </c>
      <c r="U971" s="0" t="s">
        <v>4663</v>
      </c>
      <c r="W971" s="118" t="s">
        <v>5433</v>
      </c>
      <c r="X971" s="160" t="n">
        <v>951920479</v>
      </c>
      <c r="Y971" s="0" t="s">
        <v>2398</v>
      </c>
      <c r="Z971" s="0" t="n">
        <v>95231034501</v>
      </c>
      <c r="AB971" s="0" t="n">
        <v>575</v>
      </c>
      <c r="AK971" s="204">
        <f>IF(ISERROR(SEARCH("PMI",F971)),IF(ISERROR(SEARCH("TE",F971)),"Weird","TE"),"PMI")</f>
        <v/>
      </c>
    </row>
    <row r="972">
      <c r="A972" s="4" t="n">
        <v>4968</v>
      </c>
      <c r="B972" s="117" t="s">
        <v>2887</v>
      </c>
      <c r="C972" s="117" t="n"/>
      <c r="D972" s="117" t="n"/>
      <c r="F972" s="0" t="s">
        <v>4849</v>
      </c>
      <c r="H972" s="122" t="s">
        <v>5434</v>
      </c>
      <c r="I972" s="0">
        <f>IF(LEFT(RIGHT(H972,4),1)="8",(CONCATENATE("289F0", 168420+BITAND(HEX2DEC(H972), 65535)-32768)),)</f>
        <v/>
      </c>
      <c r="J972" s="79" t="n"/>
      <c r="K972" s="79" t="s">
        <v>5431</v>
      </c>
      <c r="L972" s="60" t="n">
        <v>44771</v>
      </c>
      <c r="M972" s="60" t="n">
        <v>44783</v>
      </c>
      <c r="N972" s="0" t="s">
        <v>1443</v>
      </c>
      <c r="O972" s="0" t="s">
        <v>3224</v>
      </c>
      <c r="P972" s="0" t="s">
        <v>3224</v>
      </c>
      <c r="Q972" s="0" t="s">
        <v>3224</v>
      </c>
      <c r="S972" s="0" t="s">
        <v>3156</v>
      </c>
      <c r="T972" s="0" t="s">
        <v>3470</v>
      </c>
      <c r="U972" s="0" t="s">
        <v>4663</v>
      </c>
      <c r="W972" s="118" t="s">
        <v>5435</v>
      </c>
      <c r="X972" s="160" t="n">
        <v>951920476</v>
      </c>
      <c r="Y972" s="0" t="s">
        <v>2399</v>
      </c>
      <c r="Z972" s="0" t="n">
        <v>95231031901</v>
      </c>
      <c r="AB972" s="0" t="n">
        <v>576</v>
      </c>
      <c r="AK972" s="204">
        <f>IF(ISERROR(SEARCH("PMI",F972)),IF(ISERROR(SEARCH("TE",F972)),"Weird","TE"),"PMI")</f>
        <v/>
      </c>
    </row>
    <row r="973">
      <c r="A973" s="5" t="n">
        <v>4969</v>
      </c>
      <c r="B973" s="181" t="s">
        <v>25</v>
      </c>
      <c r="C973" s="181" t="n"/>
      <c r="D973" s="181" t="s">
        <v>5006</v>
      </c>
      <c r="E973" s="5" t="n"/>
      <c r="F973" s="5" t="n"/>
      <c r="G973" s="5" t="n"/>
      <c r="H973" s="5" t="n"/>
      <c r="I973" s="0">
        <f>IF(LEFT(RIGHT(H973,4),1)="8",(CONCATENATE("289F0", 168420+BITAND(HEX2DEC(H973), 65535)-32768)),)</f>
        <v/>
      </c>
      <c r="J973" s="148" t="n"/>
      <c r="K973" s="148" t="n"/>
      <c r="L973" s="129" t="n">
        <v>44775</v>
      </c>
      <c r="M973" s="129" t="n"/>
      <c r="N973" s="5" t="n"/>
      <c r="O973" s="5" t="n"/>
      <c r="P973" s="5" t="n"/>
      <c r="Q973" s="5" t="n"/>
      <c r="R973" s="5" t="n"/>
      <c r="S973" s="5" t="n"/>
      <c r="T973" s="5" t="n"/>
      <c r="U973" s="5" t="n"/>
      <c r="V973" s="5" t="n"/>
      <c r="W973" s="130" t="s">
        <v>5436</v>
      </c>
      <c r="X973" s="162" t="n">
        <v>951920477</v>
      </c>
      <c r="Y973" s="5" t="n"/>
      <c r="Z973" s="5" t="n"/>
      <c r="AA973" s="5" t="n"/>
      <c r="AB973" s="5" t="n">
        <v>577</v>
      </c>
      <c r="AC973" s="5" t="n"/>
      <c r="AD973" s="5" t="n"/>
      <c r="AE973" s="5" t="n"/>
      <c r="AF973" s="5" t="n"/>
      <c r="AG973" s="5" t="n"/>
      <c r="AH973" s="5" t="n"/>
      <c r="AI973" s="5" t="n"/>
      <c r="AJ973" s="5" t="n"/>
      <c r="AK973" s="204">
        <f>IF(ISERROR(SEARCH("PMI",F973)),IF(ISERROR(SEARCH("TE",F973)),"Weird","TE"),"PMI")</f>
        <v/>
      </c>
      <c r="AL973" s="5" t="n"/>
      <c r="AM973" s="5" t="n"/>
      <c r="AN973" s="5" t="n"/>
      <c r="AO973" s="5" t="n"/>
      <c r="AP973" s="5" t="n"/>
      <c r="AQ973" s="5" t="n"/>
      <c r="AR973" s="5" t="n"/>
      <c r="AS973" s="5" t="n"/>
      <c r="AT973" s="5" t="n"/>
      <c r="AU973" s="5" t="n"/>
      <c r="AV973" s="5" t="n"/>
      <c r="AW973" s="5" t="n"/>
      <c r="AX973" s="5" t="n"/>
      <c r="AY973" s="5" t="n"/>
      <c r="AZ973" s="5" t="n"/>
      <c r="BA973" s="5" t="n"/>
    </row>
    <row r="974">
      <c r="A974" s="4" t="n">
        <v>4970</v>
      </c>
      <c r="B974" s="117" t="s">
        <v>2887</v>
      </c>
      <c r="C974" s="117" t="n"/>
      <c r="D974" s="117" t="n"/>
      <c r="F974" s="0" t="s">
        <v>4849</v>
      </c>
      <c r="H974" s="122" t="n">
        <v>22310260</v>
      </c>
      <c r="I974" s="0">
        <f>IF(LEFT(RIGHT(H974,4),1)="8",(CONCATENATE("289F0", 168420+BITAND(HEX2DEC(H974), 65535)-32768)),)</f>
        <v/>
      </c>
      <c r="J974" s="79" t="n"/>
      <c r="K974" s="79" t="s">
        <v>5431</v>
      </c>
      <c r="L974" s="60" t="n">
        <v>44775</v>
      </c>
      <c r="M974" s="60" t="n">
        <v>44784</v>
      </c>
      <c r="N974" s="0" t="s">
        <v>1443</v>
      </c>
      <c r="O974" s="0" t="s">
        <v>3224</v>
      </c>
      <c r="P974" s="0" t="s">
        <v>3224</v>
      </c>
      <c r="Q974" s="0" t="s">
        <v>3224</v>
      </c>
      <c r="S974" s="0" t="s">
        <v>3156</v>
      </c>
      <c r="T974" s="0" t="s">
        <v>3470</v>
      </c>
      <c r="U974" s="0" t="s">
        <v>4663</v>
      </c>
      <c r="W974" s="118" t="s">
        <v>5437</v>
      </c>
      <c r="X974" s="160" t="n">
        <v>951920497</v>
      </c>
      <c r="Y974" s="0" t="s">
        <v>2445</v>
      </c>
      <c r="Z974" s="0" t="n">
        <v>95231032801</v>
      </c>
      <c r="AB974" s="0" t="n">
        <v>578</v>
      </c>
      <c r="AK974" s="204">
        <f>IF(ISERROR(SEARCH("PMI",F974)),IF(ISERROR(SEARCH("TE",F974)),"Weird","TE"),"PMI")</f>
        <v/>
      </c>
    </row>
    <row r="975">
      <c r="A975" s="4" t="n">
        <v>4971</v>
      </c>
      <c r="B975" s="117" t="s">
        <v>2887</v>
      </c>
      <c r="C975" s="117" t="n"/>
      <c r="D975" s="117" t="n"/>
      <c r="F975" s="0" t="s">
        <v>3505</v>
      </c>
      <c r="H975" s="122" t="s">
        <v>5438</v>
      </c>
      <c r="I975" s="0">
        <f>IF(LEFT(RIGHT(H975,4),1)="8",(CONCATENATE("289F0", 168420+BITAND(HEX2DEC(H975), 65535)-32768)),)</f>
        <v/>
      </c>
      <c r="J975" s="79">
        <f>DEC2HEX(RIGHT(I975,7))</f>
        <v/>
      </c>
      <c r="K975" s="245" t="s">
        <v>5357</v>
      </c>
      <c r="L975" s="60" t="n">
        <v>44775</v>
      </c>
      <c r="M975" s="60" t="n">
        <v>44784</v>
      </c>
      <c r="N975" s="0" t="s">
        <v>1443</v>
      </c>
      <c r="O975" s="0" t="s">
        <v>3224</v>
      </c>
      <c r="P975" s="0" t="s">
        <v>3224</v>
      </c>
      <c r="Q975" s="0" t="s">
        <v>3224</v>
      </c>
      <c r="S975" s="0" t="s">
        <v>3156</v>
      </c>
      <c r="T975" s="0" t="s">
        <v>3414</v>
      </c>
      <c r="U975" s="0" t="s">
        <v>3415</v>
      </c>
      <c r="W975" s="118" t="s">
        <v>5439</v>
      </c>
      <c r="X975" s="160" t="n">
        <v>951920474</v>
      </c>
      <c r="Y975" s="0" t="s">
        <v>2479</v>
      </c>
      <c r="Z975" s="0" t="n">
        <v>95231031301</v>
      </c>
      <c r="AB975" s="0" t="n">
        <v>579</v>
      </c>
      <c r="AK975" s="204">
        <f>IF(ISERROR(SEARCH("PMI",F975)),IF(ISERROR(SEARCH("TE",F975)),"Weird","TE"),"PMI")</f>
        <v/>
      </c>
    </row>
    <row r="976">
      <c r="A976" s="4" t="n">
        <v>4972</v>
      </c>
      <c r="B976" s="117" t="s">
        <v>2887</v>
      </c>
      <c r="C976" s="117" t="n"/>
      <c r="D976" s="117" t="n"/>
      <c r="F976" s="0" t="s">
        <v>3505</v>
      </c>
      <c r="H976" s="122" t="n">
        <v>22310263</v>
      </c>
      <c r="I976" s="0">
        <f>IF(LEFT(RIGHT(H976,4),1)="8",(CONCATENATE("289F0", 168420+BITAND(HEX2DEC(H976), 65535)-32768)),)</f>
        <v/>
      </c>
      <c r="J976" s="79" t="n"/>
      <c r="K976" s="79" t="s">
        <v>5431</v>
      </c>
      <c r="L976" s="60" t="n">
        <v>44775</v>
      </c>
      <c r="M976" s="60" t="n">
        <v>44788</v>
      </c>
      <c r="N976" s="0" t="s">
        <v>1443</v>
      </c>
      <c r="O976" s="0" t="s">
        <v>3224</v>
      </c>
      <c r="P976" s="0" t="s">
        <v>3224</v>
      </c>
      <c r="Q976" s="0" t="s">
        <v>3224</v>
      </c>
      <c r="S976" s="0" t="s">
        <v>3156</v>
      </c>
      <c r="T976" s="0" t="s">
        <v>3470</v>
      </c>
      <c r="U976" s="0" t="s">
        <v>4663</v>
      </c>
      <c r="W976" s="118" t="s">
        <v>5440</v>
      </c>
      <c r="X976" s="160" t="n">
        <v>951920475</v>
      </c>
      <c r="Y976" s="0" t="s">
        <v>2419</v>
      </c>
      <c r="Z976" s="0" t="n">
        <v>95231033401</v>
      </c>
      <c r="AB976" s="0" t="n">
        <v>580</v>
      </c>
      <c r="AK976" s="204">
        <f>IF(ISERROR(SEARCH("PMI",F976)),IF(ISERROR(SEARCH("TE",F976)),"Weird","TE"),"PMI")</f>
        <v/>
      </c>
    </row>
    <row r="977">
      <c r="A977" s="0" t="n">
        <v>4973</v>
      </c>
      <c r="B977" s="117" t="s">
        <v>2887</v>
      </c>
      <c r="C977" s="117" t="n"/>
      <c r="D977" s="117" t="n"/>
      <c r="F977" s="0" t="s">
        <v>4849</v>
      </c>
      <c r="H977" s="0" t="n">
        <v>22318165</v>
      </c>
      <c r="I977" s="0">
        <f>IF(LEFT(RIGHT(H977,4),1)="8",(CONCATENATE("289F0", 168420+BITAND(HEX2DEC(H977), 65535)-32768)),)</f>
        <v/>
      </c>
      <c r="J977" s="79">
        <f>DEC2HEX(RIGHT(I977,7))</f>
        <v/>
      </c>
      <c r="K977" s="79" t="s">
        <v>5441</v>
      </c>
      <c r="L977" s="60" t="n">
        <v>44776</v>
      </c>
      <c r="M977" s="60" t="n">
        <v>44797</v>
      </c>
      <c r="N977" s="0" t="s">
        <v>1443</v>
      </c>
      <c r="O977" s="0" t="s">
        <v>3224</v>
      </c>
      <c r="P977" s="0" t="s">
        <v>3224</v>
      </c>
      <c r="Q977" s="0" t="s">
        <v>3224</v>
      </c>
      <c r="S977" s="0" t="s">
        <v>3156</v>
      </c>
      <c r="T977" s="0" t="s">
        <v>3414</v>
      </c>
      <c r="U977" s="0" t="s">
        <v>3415</v>
      </c>
      <c r="W977" s="118" t="s">
        <v>5442</v>
      </c>
      <c r="X977" s="160" t="n">
        <v>951920480</v>
      </c>
      <c r="Y977" s="0" t="s">
        <v>2437</v>
      </c>
      <c r="Z977" s="0" t="n">
        <v>95231035401</v>
      </c>
      <c r="AB977" s="0" t="n">
        <v>581</v>
      </c>
      <c r="AK977" s="204">
        <f>IF(ISERROR(SEARCH("PMI",F977)),IF(ISERROR(SEARCH("TE",F977)),"Weird","TE"),"PMI")</f>
        <v/>
      </c>
    </row>
    <row r="978">
      <c r="A978" s="0" t="n">
        <v>4974</v>
      </c>
      <c r="B978" s="117" t="n"/>
      <c r="C978" s="117" t="n"/>
      <c r="D978" s="117" t="s">
        <v>5418</v>
      </c>
      <c r="F978" s="0" t="s">
        <v>4849</v>
      </c>
      <c r="H978" s="122" t="n">
        <v>22310264</v>
      </c>
      <c r="I978" s="0">
        <f>IF(LEFT(RIGHT(H978,4),1)="8",(CONCATENATE("289F0", 168420+BITAND(HEX2DEC(H978), 65535)-32768)),)</f>
        <v/>
      </c>
      <c r="J978" s="79" t="n"/>
      <c r="L978" s="60" t="n">
        <v>44776</v>
      </c>
      <c r="M978" s="60" t="n">
        <v>44784</v>
      </c>
      <c r="N978" s="0" t="s">
        <v>1443</v>
      </c>
      <c r="O978" s="0" t="s">
        <v>3224</v>
      </c>
      <c r="P978" s="0" t="s">
        <v>3224</v>
      </c>
      <c r="Q978" s="0" t="s">
        <v>3224</v>
      </c>
      <c r="S978" s="0" t="s">
        <v>3156</v>
      </c>
      <c r="W978" s="118" t="s">
        <v>5443</v>
      </c>
      <c r="X978" s="160" t="n">
        <v>951920483</v>
      </c>
      <c r="Y978" s="0" t="s">
        <v>2448</v>
      </c>
      <c r="Z978" s="0" t="n">
        <v>95231033101</v>
      </c>
      <c r="AB978" s="0" t="n">
        <v>582</v>
      </c>
      <c r="AK978" s="204">
        <f>IF(ISERROR(SEARCH("PMI",F978)),IF(ISERROR(SEARCH("TE",F978)),"Weird","TE"),"PMI")</f>
        <v/>
      </c>
    </row>
    <row r="979">
      <c r="A979" s="4" t="n">
        <v>4975</v>
      </c>
      <c r="B979" s="117" t="s">
        <v>2887</v>
      </c>
      <c r="C979" s="117" t="n"/>
      <c r="D979" s="117" t="n"/>
      <c r="F979" s="0" t="s">
        <v>4849</v>
      </c>
      <c r="H979" s="122" t="n">
        <v>22310265</v>
      </c>
      <c r="I979" s="0">
        <f>IF(LEFT(RIGHT(H979,4),1)="8",(CONCATENATE("289F0", 168420+BITAND(HEX2DEC(H979), 65535)-32768)),)</f>
        <v/>
      </c>
      <c r="J979" s="79" t="n"/>
      <c r="K979" s="79" t="s">
        <v>5431</v>
      </c>
      <c r="L979" s="60" t="n">
        <v>44776</v>
      </c>
      <c r="M979" s="60" t="n">
        <v>44788</v>
      </c>
      <c r="N979" s="0" t="s">
        <v>1443</v>
      </c>
      <c r="O979" s="0" t="s">
        <v>3224</v>
      </c>
      <c r="P979" s="0" t="s">
        <v>3224</v>
      </c>
      <c r="Q979" s="0" t="s">
        <v>3224</v>
      </c>
      <c r="S979" s="0" t="s">
        <v>3156</v>
      </c>
      <c r="T979" s="0" t="s">
        <v>3470</v>
      </c>
      <c r="U979" s="0" t="s">
        <v>4663</v>
      </c>
      <c r="W979" s="118" t="s">
        <v>5444</v>
      </c>
      <c r="X979" s="160" t="n">
        <v>951920482</v>
      </c>
      <c r="Y979" s="0" t="s">
        <v>2480</v>
      </c>
      <c r="Z979" s="0" t="n">
        <v>95231033201</v>
      </c>
      <c r="AB979" s="0" t="n">
        <v>584</v>
      </c>
      <c r="AK979" s="204">
        <f>IF(ISERROR(SEARCH("PMI",F979)),IF(ISERROR(SEARCH("TE",F979)),"Weird","TE"),"PMI")</f>
        <v/>
      </c>
    </row>
    <row r="980">
      <c r="A980" s="4" t="n">
        <v>4976</v>
      </c>
      <c r="B980" s="117" t="s">
        <v>2887</v>
      </c>
      <c r="C980" s="117" t="n"/>
      <c r="D980" s="117" t="n"/>
      <c r="F980" s="0" t="s">
        <v>3505</v>
      </c>
      <c r="H980" s="122" t="s">
        <v>5445</v>
      </c>
      <c r="I980" s="0">
        <f>IF(LEFT(RIGHT(H980,4),1)="8",(CONCATENATE("289F0", 168420+BITAND(HEX2DEC(H980), 65535)-32768)),)</f>
        <v/>
      </c>
      <c r="J980" s="79">
        <f>DEC2HEX(RIGHT(I980,7))</f>
        <v/>
      </c>
      <c r="K980" s="79" t="s">
        <v>5380</v>
      </c>
      <c r="L980" s="60" t="n">
        <v>44776</v>
      </c>
      <c r="M980" s="60" t="n">
        <v>44788</v>
      </c>
      <c r="N980" s="0" t="s">
        <v>1443</v>
      </c>
      <c r="O980" s="0" t="s">
        <v>3224</v>
      </c>
      <c r="P980" s="0" t="s">
        <v>3224</v>
      </c>
      <c r="Q980" s="0" t="s">
        <v>3224</v>
      </c>
      <c r="S980" s="0" t="s">
        <v>3156</v>
      </c>
      <c r="T980" s="0" t="s">
        <v>3414</v>
      </c>
      <c r="U980" s="0" t="s">
        <v>3415</v>
      </c>
      <c r="W980" s="118" t="s">
        <v>5446</v>
      </c>
      <c r="X980" s="160" t="n">
        <v>951920481</v>
      </c>
      <c r="Y980" s="0" t="s">
        <v>2436</v>
      </c>
      <c r="Z980" s="0" t="n">
        <v>95231029801</v>
      </c>
      <c r="AB980" s="0" t="n">
        <v>585</v>
      </c>
      <c r="AK980" s="204">
        <f>IF(ISERROR(SEARCH("PMI",F980)),IF(ISERROR(SEARCH("TE",F980)),"Weird","TE"),"PMI")</f>
        <v/>
      </c>
    </row>
    <row r="981">
      <c r="A981" s="4" t="n">
        <v>4977</v>
      </c>
      <c r="B981" s="117" t="s">
        <v>2887</v>
      </c>
      <c r="C981" s="117" t="n"/>
      <c r="D981" s="117" t="n"/>
      <c r="F981" s="0" t="s">
        <v>4849</v>
      </c>
      <c r="H981" s="122" t="n">
        <v>22310266</v>
      </c>
      <c r="I981" s="0">
        <f>IF(LEFT(RIGHT(H981,4),1)="8",(CONCATENATE("289F0", 168420+BITAND(HEX2DEC(H981), 65535)-32768)),)</f>
        <v/>
      </c>
      <c r="J981" s="79" t="n"/>
      <c r="K981" s="79" t="s">
        <v>5431</v>
      </c>
      <c r="L981" s="60" t="n">
        <v>44777</v>
      </c>
      <c r="M981" s="60" t="n">
        <v>44784</v>
      </c>
      <c r="N981" s="0" t="s">
        <v>1443</v>
      </c>
      <c r="O981" s="0" t="s">
        <v>3224</v>
      </c>
      <c r="P981" s="0" t="s">
        <v>3224</v>
      </c>
      <c r="Q981" s="0" t="s">
        <v>3224</v>
      </c>
      <c r="S981" s="0" t="s">
        <v>3156</v>
      </c>
      <c r="T981" s="0" t="s">
        <v>3470</v>
      </c>
      <c r="U981" s="0" t="s">
        <v>4663</v>
      </c>
      <c r="W981" s="118" t="s">
        <v>5447</v>
      </c>
      <c r="X981" s="160" t="n">
        <v>951920488</v>
      </c>
      <c r="Y981" s="0" t="s">
        <v>2422</v>
      </c>
      <c r="Z981" s="0" t="n">
        <v>95231033601</v>
      </c>
      <c r="AB981" s="0" t="n">
        <v>587</v>
      </c>
      <c r="AK981" s="204">
        <f>IF(ISERROR(SEARCH("PMI",F981)),IF(ISERROR(SEARCH("TE",F981)),"Weird","TE"),"PMI")</f>
        <v/>
      </c>
    </row>
    <row r="982">
      <c r="A982" s="4" t="n">
        <v>4978</v>
      </c>
      <c r="B982" s="117" t="s">
        <v>2887</v>
      </c>
      <c r="C982" s="117" t="n"/>
      <c r="D982" s="117" t="n"/>
      <c r="F982" s="0" t="s">
        <v>4849</v>
      </c>
      <c r="H982" s="122" t="n">
        <v>22318180</v>
      </c>
      <c r="I982" s="0">
        <f>IF(LEFT(RIGHT(H982,4),1)="8",(CONCATENATE("289F0", 168420+BITAND(HEX2DEC(H982), 65535)-32768)),)</f>
        <v/>
      </c>
      <c r="J982" s="79">
        <f>DEC2HEX(RIGHT(I982,7))</f>
        <v/>
      </c>
      <c r="K982" s="245" t="s">
        <v>5357</v>
      </c>
      <c r="L982" s="60" t="n">
        <v>44777</v>
      </c>
      <c r="M982" s="60" t="n">
        <v>44784</v>
      </c>
      <c r="N982" s="0" t="s">
        <v>1443</v>
      </c>
      <c r="O982" s="0" t="s">
        <v>3224</v>
      </c>
      <c r="P982" s="0" t="s">
        <v>3224</v>
      </c>
      <c r="Q982" s="0" t="s">
        <v>3224</v>
      </c>
      <c r="S982" s="0" t="s">
        <v>3156</v>
      </c>
      <c r="T982" s="0" t="s">
        <v>3414</v>
      </c>
      <c r="U982" s="0" t="s">
        <v>3415</v>
      </c>
      <c r="W982" s="118" t="s">
        <v>5448</v>
      </c>
      <c r="X982" s="160" t="n">
        <v>951920486</v>
      </c>
      <c r="Y982" s="0" t="s">
        <v>2356</v>
      </c>
      <c r="Z982" s="0" t="s">
        <v>5449</v>
      </c>
      <c r="AB982" s="0" t="n">
        <v>588</v>
      </c>
      <c r="AK982" s="204">
        <f>IF(ISERROR(SEARCH("PMI",F982)),IF(ISERROR(SEARCH("TE",F982)),"Weird","TE"),"PMI")</f>
        <v/>
      </c>
    </row>
    <row r="983">
      <c r="A983" s="4" t="n">
        <v>4979</v>
      </c>
      <c r="B983" s="117" t="s">
        <v>2887</v>
      </c>
      <c r="C983" s="117" t="n"/>
      <c r="D983" s="117" t="n"/>
      <c r="F983" s="0" t="s">
        <v>4849</v>
      </c>
      <c r="H983" s="122" t="n">
        <v>22310268</v>
      </c>
      <c r="I983" s="0">
        <f>IF(LEFT(RIGHT(H983,4),1)="8",(CONCATENATE("289F0", 168420+BITAND(HEX2DEC(H983), 65535)-32768)),)</f>
        <v/>
      </c>
      <c r="J983" s="79" t="n"/>
      <c r="K983" s="79" t="s">
        <v>5431</v>
      </c>
      <c r="L983" s="60" t="n">
        <v>44777</v>
      </c>
      <c r="M983" s="60" t="n">
        <v>44788</v>
      </c>
      <c r="N983" s="0" t="s">
        <v>1443</v>
      </c>
      <c r="O983" s="0" t="s">
        <v>3224</v>
      </c>
      <c r="P983" s="0" t="s">
        <v>3224</v>
      </c>
      <c r="Q983" s="0" t="s">
        <v>3224</v>
      </c>
      <c r="S983" s="0" t="s">
        <v>3156</v>
      </c>
      <c r="T983" s="0" t="s">
        <v>3470</v>
      </c>
      <c r="U983" s="0" t="s">
        <v>4663</v>
      </c>
      <c r="W983" s="118" t="s">
        <v>5450</v>
      </c>
      <c r="X983" s="160" t="n">
        <v>951920485</v>
      </c>
      <c r="Y983" s="0" t="s">
        <v>2393</v>
      </c>
      <c r="Z983" s="0" t="n">
        <v>95231031701</v>
      </c>
      <c r="AB983" s="0" t="n">
        <v>589</v>
      </c>
      <c r="AK983" s="204">
        <f>IF(ISERROR(SEARCH("PMI",F983)),IF(ISERROR(SEARCH("TE",F983)),"Weird","TE"),"PMI")</f>
        <v/>
      </c>
    </row>
    <row r="984">
      <c r="A984" s="4" t="n">
        <v>4980</v>
      </c>
      <c r="B984" s="117" t="s">
        <v>2887</v>
      </c>
      <c r="C984" s="117" t="n"/>
      <c r="D984" s="117" t="n"/>
      <c r="F984" s="0" t="s">
        <v>4849</v>
      </c>
      <c r="H984" s="122" t="n">
        <v>22318181</v>
      </c>
      <c r="I984" s="0">
        <f>IF(LEFT(RIGHT(H984,4),1)="8",(CONCATENATE("289F0", 168420+BITAND(HEX2DEC(H984), 65535)-32768)),)</f>
        <v/>
      </c>
      <c r="J984" s="79">
        <f>DEC2HEX(RIGHT(I984,7))</f>
        <v/>
      </c>
      <c r="K984" s="245" t="s">
        <v>5357</v>
      </c>
      <c r="L984" s="60" t="n">
        <v>44777</v>
      </c>
      <c r="M984" s="60" t="n">
        <v>44788</v>
      </c>
      <c r="N984" s="0" t="s">
        <v>1443</v>
      </c>
      <c r="O984" s="0" t="s">
        <v>3224</v>
      </c>
      <c r="P984" s="0" t="s">
        <v>3224</v>
      </c>
      <c r="Q984" s="0" t="s">
        <v>3224</v>
      </c>
      <c r="S984" s="0" t="s">
        <v>3156</v>
      </c>
      <c r="T984" s="0" t="s">
        <v>3414</v>
      </c>
      <c r="U984" s="0" t="s">
        <v>3415</v>
      </c>
      <c r="W984" s="118" t="s">
        <v>5451</v>
      </c>
      <c r="X984" s="160" t="n">
        <v>951920489</v>
      </c>
      <c r="Y984" s="0" t="s">
        <v>2389</v>
      </c>
      <c r="Z984" s="0" t="n">
        <v>95231031601</v>
      </c>
      <c r="AB984" s="0" t="n">
        <v>590</v>
      </c>
      <c r="AK984" s="204">
        <f>IF(ISERROR(SEARCH("PMI",F984)),IF(ISERROR(SEARCH("TE",F984)),"Weird","TE"),"PMI")</f>
        <v/>
      </c>
    </row>
    <row r="985">
      <c r="A985" s="4" t="n">
        <v>4981</v>
      </c>
      <c r="B985" s="117" t="s">
        <v>2887</v>
      </c>
      <c r="C985" s="117" t="n"/>
      <c r="D985" s="117" t="n"/>
      <c r="F985" s="0" t="s">
        <v>3505</v>
      </c>
      <c r="H985" s="122" t="s">
        <v>5452</v>
      </c>
      <c r="I985" s="0">
        <f>IF(LEFT(RIGHT(H985,4),1)="8",(CONCATENATE("289F0", 168420+BITAND(HEX2DEC(H985), 65535)-32768)),)</f>
        <v/>
      </c>
      <c r="J985" s="79" t="n"/>
      <c r="K985" s="79" t="s">
        <v>5431</v>
      </c>
      <c r="L985" s="60" t="n">
        <v>44778</v>
      </c>
      <c r="M985" s="60" t="n">
        <v>44788</v>
      </c>
      <c r="N985" s="0" t="s">
        <v>1443</v>
      </c>
      <c r="O985" s="0" t="s">
        <v>3224</v>
      </c>
      <c r="P985" s="0" t="s">
        <v>3224</v>
      </c>
      <c r="Q985" s="0" t="s">
        <v>3224</v>
      </c>
      <c r="S985" s="0" t="s">
        <v>3156</v>
      </c>
      <c r="T985" s="0" t="s">
        <v>3470</v>
      </c>
      <c r="U985" s="0" t="s">
        <v>4663</v>
      </c>
      <c r="W985" s="118" t="s">
        <v>5453</v>
      </c>
      <c r="X985" s="160" t="n">
        <v>951920470</v>
      </c>
      <c r="Y985" s="0" t="s">
        <v>2351</v>
      </c>
      <c r="Z985" s="0" t="n">
        <v>95231034201</v>
      </c>
      <c r="AB985" s="0" t="n">
        <v>591</v>
      </c>
      <c r="AK985" s="204">
        <f>IF(ISERROR(SEARCH("PMI",F985)),IF(ISERROR(SEARCH("TE",F985)),"Weird","TE"),"PMI")</f>
        <v/>
      </c>
    </row>
    <row r="986">
      <c r="A986" s="4" t="n">
        <v>4982</v>
      </c>
      <c r="B986" s="117" t="s">
        <v>2887</v>
      </c>
      <c r="C986" s="117" t="n"/>
      <c r="D986" s="117" t="n"/>
      <c r="F986" s="0" t="s">
        <v>4849</v>
      </c>
      <c r="H986" s="0" t="n">
        <v>22310270</v>
      </c>
      <c r="I986" s="0">
        <f>IF(LEFT(RIGHT(H986,4),1)="8",(CONCATENATE("289F0", 168420+BITAND(HEX2DEC(H986), 65535)-32768)),)</f>
        <v/>
      </c>
      <c r="J986" s="79" t="n"/>
      <c r="K986" s="79" t="s">
        <v>5431</v>
      </c>
      <c r="L986" s="60" t="n">
        <v>44778</v>
      </c>
      <c r="M986" s="60" t="n">
        <v>44789</v>
      </c>
      <c r="N986" s="0" t="s">
        <v>1443</v>
      </c>
      <c r="O986" s="0" t="s">
        <v>3224</v>
      </c>
      <c r="P986" s="0" t="s">
        <v>3224</v>
      </c>
      <c r="Q986" s="0" t="s">
        <v>3224</v>
      </c>
      <c r="S986" s="0" t="s">
        <v>3156</v>
      </c>
      <c r="T986" s="0" t="s">
        <v>3470</v>
      </c>
      <c r="U986" s="0" t="s">
        <v>4663</v>
      </c>
      <c r="W986" s="118" t="s">
        <v>5454</v>
      </c>
      <c r="X986" s="160" t="n">
        <v>951920469</v>
      </c>
      <c r="Y986" s="0" t="s">
        <v>2387</v>
      </c>
      <c r="Z986" s="0" t="s">
        <v>5455</v>
      </c>
      <c r="AB986" s="0" t="n">
        <v>592</v>
      </c>
      <c r="AK986" s="204">
        <f>IF(ISERROR(SEARCH("PMI",F986)),IF(ISERROR(SEARCH("TE",F986)),"Weird","TE"),"PMI")</f>
        <v/>
      </c>
    </row>
    <row r="987">
      <c r="A987" s="4" t="n">
        <v>4983</v>
      </c>
      <c r="B987" s="117" t="s">
        <v>2887</v>
      </c>
      <c r="C987" s="117" t="n"/>
      <c r="D987" s="117" t="n"/>
      <c r="F987" s="0" t="s">
        <v>3505</v>
      </c>
      <c r="H987" s="122" t="n">
        <v>22318182</v>
      </c>
      <c r="I987" s="0">
        <f>IF(LEFT(RIGHT(H987,4),1)="8",(CONCATENATE("289F0", 168420+BITAND(HEX2DEC(H987), 65535)-32768)),)</f>
        <v/>
      </c>
      <c r="J987" s="79">
        <f>DEC2HEX(RIGHT(I987,7))</f>
        <v/>
      </c>
      <c r="K987" s="79" t="s">
        <v>5380</v>
      </c>
      <c r="L987" s="60" t="n">
        <v>44778</v>
      </c>
      <c r="M987" s="60" t="n">
        <v>44788</v>
      </c>
      <c r="N987" s="0" t="s">
        <v>1443</v>
      </c>
      <c r="O987" s="0" t="s">
        <v>3224</v>
      </c>
      <c r="P987" s="0" t="s">
        <v>3224</v>
      </c>
      <c r="Q987" s="0" t="s">
        <v>3224</v>
      </c>
      <c r="S987" s="0" t="s">
        <v>3156</v>
      </c>
      <c r="T987" s="0" t="s">
        <v>3414</v>
      </c>
      <c r="U987" s="0" t="s">
        <v>3415</v>
      </c>
      <c r="W987" s="118" t="s">
        <v>5456</v>
      </c>
      <c r="X987" s="160" t="n">
        <v>951920500</v>
      </c>
      <c r="Y987" s="0" t="s">
        <v>2365</v>
      </c>
      <c r="Z987" s="0" t="n">
        <v>95231029001</v>
      </c>
      <c r="AB987" s="0" t="n">
        <v>593</v>
      </c>
      <c r="AK987" s="204">
        <f>IF(ISERROR(SEARCH("PMI",F987)),IF(ISERROR(SEARCH("TE",F987)),"Weird","TE"),"PMI")</f>
        <v/>
      </c>
    </row>
    <row r="988">
      <c r="A988" s="4" t="n">
        <v>4984</v>
      </c>
      <c r="B988" s="117" t="s">
        <v>2887</v>
      </c>
      <c r="C988" s="117" t="n"/>
      <c r="D988" s="117" t="n"/>
      <c r="F988" s="0" t="s">
        <v>3505</v>
      </c>
      <c r="H988" s="122" t="n">
        <v>22318183</v>
      </c>
      <c r="I988" s="0">
        <f>IF(LEFT(RIGHT(H988,4),1)="8",(CONCATENATE("289F0", 168420+BITAND(HEX2DEC(H988), 65535)-32768)),)</f>
        <v/>
      </c>
      <c r="J988" s="79">
        <f>DEC2HEX(RIGHT(I988,7))</f>
        <v/>
      </c>
      <c r="K988" s="245" t="s">
        <v>5357</v>
      </c>
      <c r="L988" s="60" t="n">
        <v>44778</v>
      </c>
      <c r="M988" s="60" t="n">
        <v>44788</v>
      </c>
      <c r="N988" s="0" t="s">
        <v>1443</v>
      </c>
      <c r="O988" s="0" t="s">
        <v>3224</v>
      </c>
      <c r="P988" s="0" t="s">
        <v>3224</v>
      </c>
      <c r="Q988" s="0" t="s">
        <v>3224</v>
      </c>
      <c r="S988" s="0" t="s">
        <v>3156</v>
      </c>
      <c r="T988" s="0" t="s">
        <v>3414</v>
      </c>
      <c r="U988" s="0" t="s">
        <v>3415</v>
      </c>
      <c r="W988" s="118" t="s">
        <v>5457</v>
      </c>
      <c r="X988" s="160" t="n">
        <v>951920508</v>
      </c>
      <c r="Y988" s="0" t="s">
        <v>2427</v>
      </c>
      <c r="Z988" s="0" t="n">
        <v>95231032901</v>
      </c>
      <c r="AB988" s="0" t="n">
        <v>594</v>
      </c>
      <c r="AK988" s="204">
        <f>IF(ISERROR(SEARCH("PMI",F988)),IF(ISERROR(SEARCH("TE",F988)),"Weird","TE"),"PMI")</f>
        <v/>
      </c>
    </row>
    <row r="989">
      <c r="A989" s="4" t="n">
        <v>4985</v>
      </c>
      <c r="B989" s="117" t="s">
        <v>2887</v>
      </c>
      <c r="C989" s="117" t="n"/>
      <c r="D989" s="117" t="s">
        <v>5331</v>
      </c>
      <c r="F989" s="0" t="s">
        <v>4330</v>
      </c>
      <c r="H989" s="0" t="n">
        <v>22310271</v>
      </c>
      <c r="I989" s="0">
        <f>IF(LEFT(RIGHT(H989,4),1)="8",(CONCATENATE("289F0", 168420+BITAND(HEX2DEC(H989), 65535)-32768)),)</f>
        <v/>
      </c>
      <c r="J989" s="79" t="n"/>
      <c r="K989" s="79" t="s">
        <v>5333</v>
      </c>
      <c r="L989" s="60" t="n">
        <v>44781</v>
      </c>
      <c r="M989" s="169" t="n">
        <v>44790</v>
      </c>
      <c r="N989" s="118" t="s">
        <v>1443</v>
      </c>
      <c r="O989" s="118" t="s">
        <v>3224</v>
      </c>
      <c r="P989" s="118" t="s">
        <v>3224</v>
      </c>
      <c r="Q989" s="118" t="s">
        <v>3224</v>
      </c>
      <c r="R989" s="118" t="n"/>
      <c r="S989" s="118" t="s">
        <v>3156</v>
      </c>
      <c r="T989" s="0" t="s">
        <v>3414</v>
      </c>
      <c r="U989" s="0" t="s">
        <v>3415</v>
      </c>
      <c r="W989" s="118" t="s">
        <v>5458</v>
      </c>
      <c r="X989" s="160" t="n">
        <v>951920493</v>
      </c>
      <c r="Y989" s="0" t="s">
        <v>2424</v>
      </c>
      <c r="Z989" s="0" t="n">
        <v>95231034601</v>
      </c>
      <c r="AB989" s="0" t="n">
        <v>595</v>
      </c>
      <c r="AK989" s="204">
        <f>IF(ISERROR(SEARCH("PMI",F989)),IF(ISERROR(SEARCH("TE",F989)),"Weird","TE"),"PMI")</f>
        <v/>
      </c>
    </row>
    <row r="990">
      <c r="A990" s="4" t="n">
        <v>4986</v>
      </c>
      <c r="B990" s="117" t="s">
        <v>2887</v>
      </c>
      <c r="C990" s="117" t="n"/>
      <c r="D990" s="117" t="n"/>
      <c r="F990" s="0" t="s">
        <v>4849</v>
      </c>
      <c r="H990" s="122" t="n">
        <v>22318184</v>
      </c>
      <c r="I990" s="0">
        <f>IF(LEFT(RIGHT(H990,4),1)="8",(CONCATENATE("289F0", 168420+BITAND(HEX2DEC(H990), 65535)-32768)),)</f>
        <v/>
      </c>
      <c r="J990" s="79">
        <f>DEC2HEX(RIGHT(I990,7))</f>
        <v/>
      </c>
      <c r="K990" s="79" t="s">
        <v>5380</v>
      </c>
      <c r="L990" s="60" t="n">
        <v>44781</v>
      </c>
      <c r="M990" s="60" t="n">
        <v>44788</v>
      </c>
      <c r="N990" s="0" t="s">
        <v>1443</v>
      </c>
      <c r="O990" s="0" t="s">
        <v>3224</v>
      </c>
      <c r="P990" s="0" t="s">
        <v>3224</v>
      </c>
      <c r="Q990" s="0" t="s">
        <v>3224</v>
      </c>
      <c r="S990" s="0" t="s">
        <v>3156</v>
      </c>
      <c r="T990" s="0" t="s">
        <v>3414</v>
      </c>
      <c r="U990" s="0" t="s">
        <v>3415</v>
      </c>
      <c r="W990" s="118" t="s">
        <v>5459</v>
      </c>
      <c r="X990" s="160" t="n">
        <v>951920510</v>
      </c>
      <c r="Y990" s="0" t="s">
        <v>2431</v>
      </c>
      <c r="Z990" s="0" t="n">
        <v>95231031401</v>
      </c>
      <c r="AB990" s="0" t="n">
        <v>596</v>
      </c>
      <c r="AK990" s="204">
        <f>IF(ISERROR(SEARCH("PMI",F990)),IF(ISERROR(SEARCH("TE",F990)),"Weird","TE"),"PMI")</f>
        <v/>
      </c>
    </row>
    <row r="991">
      <c r="A991" s="4" t="n">
        <v>4987</v>
      </c>
      <c r="B991" s="117" t="s">
        <v>2887</v>
      </c>
      <c r="C991" s="117" t="n"/>
      <c r="D991" s="117" t="s">
        <v>5331</v>
      </c>
      <c r="F991" s="0" t="s">
        <v>4330</v>
      </c>
      <c r="H991" s="0" t="n">
        <v>22310272</v>
      </c>
      <c r="I991" s="0">
        <f>IF(LEFT(RIGHT(H991,4),1)="8",(CONCATENATE("289F0", 168420+BITAND(HEX2DEC(H991), 65535)-32768)),)</f>
        <v/>
      </c>
      <c r="J991" s="79" t="n"/>
      <c r="K991" s="79" t="s">
        <v>5333</v>
      </c>
      <c r="L991" s="60" t="n">
        <v>44781</v>
      </c>
      <c r="M991" s="169" t="n">
        <v>44790</v>
      </c>
      <c r="N991" s="118" t="s">
        <v>1443</v>
      </c>
      <c r="O991" s="118" t="s">
        <v>3224</v>
      </c>
      <c r="P991" s="118" t="s">
        <v>3224</v>
      </c>
      <c r="Q991" s="118" t="s">
        <v>3224</v>
      </c>
      <c r="R991" s="118" t="n"/>
      <c r="S991" s="118" t="s">
        <v>3156</v>
      </c>
      <c r="T991" s="0" t="s">
        <v>3414</v>
      </c>
      <c r="U991" s="0" t="s">
        <v>3415</v>
      </c>
      <c r="W991" s="118" t="s">
        <v>5460</v>
      </c>
      <c r="X991" s="160" t="n">
        <v>951920509</v>
      </c>
      <c r="Y991" s="0" t="s">
        <v>2401</v>
      </c>
      <c r="Z991" s="0" t="n">
        <v>95231033801</v>
      </c>
      <c r="AB991" s="0" t="n">
        <v>597</v>
      </c>
      <c r="AK991" s="204">
        <f>IF(ISERROR(SEARCH("PMI",F991)),IF(ISERROR(SEARCH("TE",F991)),"Weird","TE"),"PMI")</f>
        <v/>
      </c>
    </row>
    <row r="992">
      <c r="A992" s="0" t="n">
        <v>4988</v>
      </c>
      <c r="B992" s="117" t="s">
        <v>4300</v>
      </c>
      <c r="C992" s="117" t="n"/>
      <c r="D992" s="117" t="s">
        <v>5461</v>
      </c>
      <c r="F992" s="0" t="s">
        <v>4849</v>
      </c>
      <c r="H992" s="122" t="s">
        <v>5462</v>
      </c>
      <c r="I992" s="0">
        <f>IF(LEFT(RIGHT(H992,4),1)="8",(CONCATENATE("289F0", 168420+BITAND(HEX2DEC(H992), 65535)-32768)),)</f>
        <v/>
      </c>
      <c r="J992" s="79" t="n"/>
      <c r="L992" s="60" t="n">
        <v>44781</v>
      </c>
      <c r="M992" s="60" t="n">
        <v>44788</v>
      </c>
      <c r="N992" s="0" t="s">
        <v>1443</v>
      </c>
      <c r="O992" s="0" t="s">
        <v>3224</v>
      </c>
      <c r="P992" s="0" t="s">
        <v>3224</v>
      </c>
      <c r="Q992" s="0" t="s">
        <v>3224</v>
      </c>
      <c r="S992" s="0" t="s">
        <v>3156</v>
      </c>
      <c r="W992" s="118" t="s">
        <v>5463</v>
      </c>
      <c r="X992" s="160" t="n">
        <v>951920279</v>
      </c>
      <c r="Y992" s="0" t="s">
        <v>2441</v>
      </c>
      <c r="Z992" s="0" t="n">
        <v>95231030901</v>
      </c>
      <c r="AB992" s="0" t="n">
        <v>355</v>
      </c>
      <c r="AK992" s="204">
        <f>IF(ISERROR(SEARCH("PMI",F992)),IF(ISERROR(SEARCH("TE",F992)),"Weird","TE"),"PMI")</f>
        <v/>
      </c>
    </row>
    <row r="993">
      <c r="A993" s="4" t="n">
        <v>4989</v>
      </c>
      <c r="B993" s="117" t="s">
        <v>2887</v>
      </c>
      <c r="C993" s="117" t="n"/>
      <c r="D993" s="117" t="s">
        <v>5331</v>
      </c>
      <c r="F993" s="0" t="s">
        <v>4330</v>
      </c>
      <c r="H993" s="0" t="n">
        <v>22310273</v>
      </c>
      <c r="I993" s="0">
        <f>IF(LEFT(RIGHT(H993,4),1)="8",(CONCATENATE("289F0", 168420+BITAND(HEX2DEC(H993), 65535)-32768)),)</f>
        <v/>
      </c>
      <c r="J993" s="79" t="n"/>
      <c r="K993" s="79" t="s">
        <v>5333</v>
      </c>
      <c r="L993" s="60" t="n">
        <v>44782</v>
      </c>
      <c r="M993" s="169" t="n">
        <v>44790</v>
      </c>
      <c r="N993" s="118" t="s">
        <v>1443</v>
      </c>
      <c r="O993" s="118" t="s">
        <v>3224</v>
      </c>
      <c r="P993" s="118" t="s">
        <v>3224</v>
      </c>
      <c r="Q993" s="118" t="s">
        <v>3224</v>
      </c>
      <c r="R993" s="118" t="n"/>
      <c r="S993" s="118" t="s">
        <v>3156</v>
      </c>
      <c r="T993" s="0" t="s">
        <v>3414</v>
      </c>
      <c r="U993" s="0" t="s">
        <v>3415</v>
      </c>
      <c r="V993" s="0" t="n"/>
      <c r="W993" s="118" t="s">
        <v>5464</v>
      </c>
      <c r="X993" s="160" t="n">
        <v>951920492</v>
      </c>
      <c r="Y993" s="0" t="s">
        <v>2404</v>
      </c>
      <c r="Z993" s="0" t="n">
        <v>95231034801</v>
      </c>
      <c r="AB993" s="0" t="n">
        <v>598</v>
      </c>
      <c r="AK993" s="204">
        <f>IF(ISERROR(SEARCH("PMI",F993)),IF(ISERROR(SEARCH("TE",F993)),"Weird","TE"),"PMI")</f>
        <v/>
      </c>
    </row>
    <row r="994">
      <c r="A994" s="4" t="n">
        <v>4990</v>
      </c>
      <c r="B994" s="117" t="s">
        <v>2887</v>
      </c>
      <c r="C994" s="117" t="n"/>
      <c r="D994" s="117" t="s">
        <v>5331</v>
      </c>
      <c r="F994" s="0" t="s">
        <v>4330</v>
      </c>
      <c r="H994" s="0" t="n">
        <v>22310274</v>
      </c>
      <c r="I994" s="0">
        <f>IF(LEFT(RIGHT(H994,4),1)="8",(CONCATENATE("289F0", 168420+BITAND(HEX2DEC(H994), 65535)-32768)),)</f>
        <v/>
      </c>
      <c r="J994" s="79" t="n"/>
      <c r="K994" s="79" t="s">
        <v>5333</v>
      </c>
      <c r="L994" s="60" t="n">
        <v>44782</v>
      </c>
      <c r="M994" s="169" t="n">
        <v>44790</v>
      </c>
      <c r="N994" s="118" t="s">
        <v>1443</v>
      </c>
      <c r="O994" s="118" t="s">
        <v>3224</v>
      </c>
      <c r="P994" s="118" t="s">
        <v>3224</v>
      </c>
      <c r="Q994" s="118" t="s">
        <v>3224</v>
      </c>
      <c r="S994" s="118" t="s">
        <v>3156</v>
      </c>
      <c r="T994" s="0" t="s">
        <v>3414</v>
      </c>
      <c r="U994" s="0" t="s">
        <v>3415</v>
      </c>
      <c r="W994" s="118" t="s">
        <v>5465</v>
      </c>
      <c r="X994" s="160" t="n">
        <v>951920506</v>
      </c>
      <c r="Y994" s="0" t="s">
        <v>2410</v>
      </c>
      <c r="Z994" s="0" t="n">
        <v>95231033901</v>
      </c>
      <c r="AB994" s="0" t="n">
        <v>599</v>
      </c>
      <c r="AK994" s="204">
        <f>IF(ISERROR(SEARCH("PMI",F994)),IF(ISERROR(SEARCH("TE",F994)),"Weird","TE"),"PMI")</f>
        <v/>
      </c>
    </row>
    <row r="995">
      <c r="A995" s="4" t="n">
        <v>4991</v>
      </c>
      <c r="B995" s="117" t="s">
        <v>2887</v>
      </c>
      <c r="C995" s="117" t="n"/>
      <c r="D995" s="117" t="s">
        <v>5331</v>
      </c>
      <c r="F995" s="0" t="s">
        <v>4330</v>
      </c>
      <c r="H995" s="0" t="n">
        <v>22310275</v>
      </c>
      <c r="I995" s="0">
        <f>IF(LEFT(RIGHT(H995,4),1)="8",(CONCATENATE("289F0", 168420+BITAND(HEX2DEC(H995), 65535)-32768)),)</f>
        <v/>
      </c>
      <c r="J995" s="79" t="n"/>
      <c r="K995" s="79" t="s">
        <v>5333</v>
      </c>
      <c r="L995" s="60" t="n">
        <v>44782</v>
      </c>
      <c r="M995" s="169" t="n">
        <v>44790</v>
      </c>
      <c r="N995" s="118" t="s">
        <v>1443</v>
      </c>
      <c r="O995" s="118" t="s">
        <v>3224</v>
      </c>
      <c r="P995" s="118" t="s">
        <v>3224</v>
      </c>
      <c r="Q995" s="118" t="s">
        <v>3224</v>
      </c>
      <c r="S995" s="118" t="s">
        <v>3156</v>
      </c>
      <c r="T995" s="0" t="s">
        <v>3414</v>
      </c>
      <c r="U995" s="0" t="s">
        <v>3415</v>
      </c>
      <c r="W995" s="118" t="s">
        <v>5466</v>
      </c>
      <c r="X995" s="160" t="n">
        <v>951920504</v>
      </c>
      <c r="Y995" s="0" t="s">
        <v>2392</v>
      </c>
      <c r="Z995" s="0" t="n">
        <v>95231031001</v>
      </c>
      <c r="AB995" s="0" t="n">
        <v>600</v>
      </c>
      <c r="AK995" s="204">
        <f>IF(ISERROR(SEARCH("PMI",F995)),IF(ISERROR(SEARCH("TE",F995)),"Weird","TE"),"PMI")</f>
        <v/>
      </c>
    </row>
    <row r="996">
      <c r="A996" s="4" t="n">
        <v>4992</v>
      </c>
      <c r="B996" s="117" t="s">
        <v>2887</v>
      </c>
      <c r="C996" s="117" t="n"/>
      <c r="D996" s="117" t="s">
        <v>5331</v>
      </c>
      <c r="F996" s="0" t="s">
        <v>4330</v>
      </c>
      <c r="H996" s="0" t="n">
        <v>22310276</v>
      </c>
      <c r="I996" s="0">
        <f>IF(LEFT(RIGHT(H996,4),1)="8",(CONCATENATE("289F0", 168420+BITAND(HEX2DEC(H996), 65535)-32768)),)</f>
        <v/>
      </c>
      <c r="J996" s="79" t="n"/>
      <c r="K996" s="79" t="s">
        <v>5333</v>
      </c>
      <c r="L996" s="60" t="n">
        <v>44782</v>
      </c>
      <c r="M996" s="169" t="n">
        <v>44790</v>
      </c>
      <c r="N996" s="118" t="s">
        <v>1443</v>
      </c>
      <c r="O996" s="118" t="s">
        <v>3224</v>
      </c>
      <c r="P996" s="118" t="s">
        <v>3224</v>
      </c>
      <c r="Q996" s="118" t="s">
        <v>3224</v>
      </c>
      <c r="S996" s="118" t="s">
        <v>3156</v>
      </c>
      <c r="T996" s="0" t="s">
        <v>3414</v>
      </c>
      <c r="U996" s="0" t="s">
        <v>3415</v>
      </c>
      <c r="W996" s="118" t="s">
        <v>5467</v>
      </c>
      <c r="X996" s="160" t="n">
        <v>951920515</v>
      </c>
      <c r="Y996" s="0" t="s">
        <v>2397</v>
      </c>
      <c r="Z996" s="0" t="n">
        <v>95231034001</v>
      </c>
      <c r="AB996" s="0" t="n">
        <v>601</v>
      </c>
      <c r="AK996" s="204">
        <f>IF(ISERROR(SEARCH("PMI",F996)),IF(ISERROR(SEARCH("TE",F996)),"Weird","TE"),"PMI")</f>
        <v/>
      </c>
    </row>
    <row r="997">
      <c r="A997" s="4" t="n">
        <v>4993</v>
      </c>
      <c r="B997" s="117" t="s">
        <v>2887</v>
      </c>
      <c r="C997" s="117" t="n"/>
      <c r="D997" s="117" t="n"/>
      <c r="F997" s="0" t="s">
        <v>4849</v>
      </c>
      <c r="H997" s="0" t="n">
        <v>22318185</v>
      </c>
      <c r="I997" s="0">
        <f>IF(LEFT(RIGHT(H997,4),1)="8",(CONCATENATE("289F0", 168420+BITAND(HEX2DEC(H997), 65535)-32768)),)</f>
        <v/>
      </c>
      <c r="J997" s="79">
        <f>DEC2HEX(RIGHT(I997,7))</f>
        <v/>
      </c>
      <c r="K997" s="79" t="s">
        <v>5380</v>
      </c>
      <c r="L997" s="60" t="n">
        <v>44783</v>
      </c>
      <c r="M997" s="169" t="n">
        <v>44792</v>
      </c>
      <c r="N997" s="118" t="s">
        <v>1443</v>
      </c>
      <c r="O997" s="118" t="s">
        <v>3224</v>
      </c>
      <c r="P997" s="118" t="s">
        <v>3224</v>
      </c>
      <c r="Q997" s="118" t="s">
        <v>3224</v>
      </c>
      <c r="S997" s="118" t="s">
        <v>3156</v>
      </c>
      <c r="T997" s="0" t="s">
        <v>3414</v>
      </c>
      <c r="U997" s="0" t="s">
        <v>3415</v>
      </c>
      <c r="W997" s="118" t="s">
        <v>5468</v>
      </c>
      <c r="X997" s="160" t="n">
        <v>951920501</v>
      </c>
      <c r="Y997" s="0" t="s">
        <v>2418</v>
      </c>
      <c r="Z997" s="0" t="n">
        <v>95231031201</v>
      </c>
      <c r="AA997" s="0" t="s">
        <v>5469</v>
      </c>
      <c r="AB997" s="0" t="n">
        <v>602</v>
      </c>
      <c r="AK997" s="204">
        <f>IF(ISERROR(SEARCH("PMI",F997)),IF(ISERROR(SEARCH("TE",F997)),"Weird","TE"),"PMI")</f>
        <v/>
      </c>
    </row>
    <row r="998">
      <c r="A998" s="4" t="n">
        <v>4994</v>
      </c>
      <c r="B998" s="117" t="s">
        <v>2887</v>
      </c>
      <c r="C998" s="117" t="n"/>
      <c r="D998" s="117" t="n"/>
      <c r="F998" s="0" t="s">
        <v>4849</v>
      </c>
      <c r="H998" s="0" t="n">
        <v>22318186</v>
      </c>
      <c r="I998" s="0">
        <f>IF(LEFT(RIGHT(H998,4),1)="8",(CONCATENATE("289F0", 168420+BITAND(HEX2DEC(H998), 65535)-32768)),)</f>
        <v/>
      </c>
      <c r="J998" s="79">
        <f>DEC2HEX(RIGHT(I998,7))</f>
        <v/>
      </c>
      <c r="K998" s="79" t="s">
        <v>5380</v>
      </c>
      <c r="L998" s="60" t="n">
        <v>44783</v>
      </c>
      <c r="M998" s="169" t="n">
        <v>44792</v>
      </c>
      <c r="N998" s="118" t="s">
        <v>1443</v>
      </c>
      <c r="O998" s="118" t="s">
        <v>3224</v>
      </c>
      <c r="P998" s="118" t="s">
        <v>3224</v>
      </c>
      <c r="Q998" s="118" t="s">
        <v>3224</v>
      </c>
      <c r="S998" s="118" t="s">
        <v>3156</v>
      </c>
      <c r="T998" s="0" t="s">
        <v>3414</v>
      </c>
      <c r="U998" s="0" t="s">
        <v>3415</v>
      </c>
      <c r="W998" s="118" t="s">
        <v>5470</v>
      </c>
      <c r="X998" s="160" t="n">
        <v>951920460</v>
      </c>
      <c r="Y998" s="0" t="s">
        <v>2517</v>
      </c>
      <c r="Z998" s="0" t="n">
        <v>95231032201</v>
      </c>
      <c r="AB998" s="0" t="n">
        <v>603</v>
      </c>
      <c r="AK998" s="204">
        <f>IF(ISERROR(SEARCH("PMI",F998)),IF(ISERROR(SEARCH("TE",F998)),"Weird","TE"),"PMI")</f>
        <v/>
      </c>
    </row>
    <row r="999">
      <c r="A999" s="4" t="n">
        <v>4995</v>
      </c>
      <c r="B999" s="117" t="s">
        <v>2887</v>
      </c>
      <c r="C999" s="117" t="n"/>
      <c r="D999" s="117" t="n"/>
      <c r="F999" s="0" t="s">
        <v>4849</v>
      </c>
      <c r="H999" s="0" t="n">
        <v>22318187</v>
      </c>
      <c r="I999" s="0">
        <f>IF(LEFT(RIGHT(H999,4),1)="8",(CONCATENATE("289F0", 168420+BITAND(HEX2DEC(H999), 65535)-32768)),)</f>
        <v/>
      </c>
      <c r="J999" s="79">
        <f>DEC2HEX(RIGHT(I999,7))</f>
        <v/>
      </c>
      <c r="K999" s="79" t="s">
        <v>5357</v>
      </c>
      <c r="L999" s="60" t="n">
        <v>44783</v>
      </c>
      <c r="M999" s="60" t="n">
        <v>44792</v>
      </c>
      <c r="N999" s="0" t="s">
        <v>1443</v>
      </c>
      <c r="O999" s="118" t="s">
        <v>3224</v>
      </c>
      <c r="P999" s="118" t="s">
        <v>3224</v>
      </c>
      <c r="Q999" s="118" t="s">
        <v>3224</v>
      </c>
      <c r="S999" s="0" t="s">
        <v>3156</v>
      </c>
      <c r="T999" s="0" t="s">
        <v>3414</v>
      </c>
      <c r="U999" s="0" t="s">
        <v>3415</v>
      </c>
      <c r="W999" s="118" t="s">
        <v>5471</v>
      </c>
      <c r="X999" s="160" t="n">
        <v>951920462</v>
      </c>
      <c r="Y999" s="0" t="s">
        <v>2524</v>
      </c>
      <c r="Z999" s="0" t="n">
        <v>95231035501</v>
      </c>
      <c r="AB999" s="0" t="n">
        <v>604</v>
      </c>
      <c r="AK999" s="204">
        <f>IF(ISERROR(SEARCH("PMI",F999)),IF(ISERROR(SEARCH("TE",F999)),"Weird","TE"),"PMI")</f>
        <v/>
      </c>
    </row>
    <row r="1000">
      <c r="A1000" s="4" t="n">
        <v>4996</v>
      </c>
      <c r="B1000" s="117" t="s">
        <v>2887</v>
      </c>
      <c r="C1000" s="117" t="n"/>
      <c r="D1000" s="117" t="n"/>
      <c r="F1000" s="0" t="s">
        <v>4849</v>
      </c>
      <c r="H1000" s="0" t="n">
        <v>22318159</v>
      </c>
      <c r="I1000" s="0">
        <f>IF(LEFT(RIGHT(H1000,4),1)="8",(CONCATENATE("289F0", 168420+BITAND(HEX2DEC(H1000), 65535)-32768)),)</f>
        <v/>
      </c>
      <c r="J1000" s="79">
        <f>DEC2HEX(RIGHT(I1000,7))</f>
        <v/>
      </c>
      <c r="K1000" s="245" t="s">
        <v>5357</v>
      </c>
      <c r="L1000" s="60" t="n">
        <v>44783</v>
      </c>
      <c r="M1000" s="60" t="n">
        <v>44795</v>
      </c>
      <c r="N1000" s="0" t="s">
        <v>1443</v>
      </c>
      <c r="O1000" s="118" t="s">
        <v>3224</v>
      </c>
      <c r="P1000" s="118" t="s">
        <v>3224</v>
      </c>
      <c r="Q1000" s="118" t="s">
        <v>3224</v>
      </c>
      <c r="S1000" s="0" t="s">
        <v>3156</v>
      </c>
      <c r="T1000" s="0" t="s">
        <v>3414</v>
      </c>
      <c r="U1000" s="0" t="s">
        <v>3415</v>
      </c>
      <c r="W1000" s="118" t="s">
        <v>5472</v>
      </c>
      <c r="X1000" s="160" t="n">
        <v>951920464</v>
      </c>
      <c r="Y1000" s="0" t="s">
        <v>2408</v>
      </c>
      <c r="Z1000" s="0" t="n">
        <v>95231034701</v>
      </c>
      <c r="AB1000" s="0" t="n">
        <v>605</v>
      </c>
      <c r="AK1000" s="204">
        <f>IF(ISERROR(SEARCH("PMI",F1000)),IF(ISERROR(SEARCH("TE",F1000)),"Weird","TE"),"PMI")</f>
        <v/>
      </c>
    </row>
    <row r="1001">
      <c r="A1001" s="4" t="n">
        <v>4997</v>
      </c>
      <c r="B1001" s="117" t="s">
        <v>2887</v>
      </c>
      <c r="C1001" s="117" t="n"/>
      <c r="D1001" s="117" t="n"/>
      <c r="F1001" s="0" t="s">
        <v>4330</v>
      </c>
      <c r="H1001" s="0" t="s">
        <v>5473</v>
      </c>
      <c r="I1001" s="0">
        <f>IF(LEFT(RIGHT(H1001,4),1)="8",(CONCATENATE("289F0", 168420+BITAND(HEX2DEC(H1001), 65535)-32768)),)</f>
        <v/>
      </c>
      <c r="J1001" s="79" t="n"/>
      <c r="K1001" s="79" t="s">
        <v>5474</v>
      </c>
      <c r="L1001" s="60" t="n">
        <v>44784</v>
      </c>
      <c r="M1001" s="60" t="n">
        <v>44792</v>
      </c>
      <c r="N1001" s="0" t="s">
        <v>1443</v>
      </c>
      <c r="O1001" s="118" t="s">
        <v>3224</v>
      </c>
      <c r="P1001" s="118" t="s">
        <v>3224</v>
      </c>
      <c r="Q1001" s="118" t="s">
        <v>3224</v>
      </c>
      <c r="S1001" s="118" t="s">
        <v>3156</v>
      </c>
      <c r="T1001" s="0" t="s">
        <v>3470</v>
      </c>
      <c r="U1001" s="0" t="s">
        <v>4663</v>
      </c>
      <c r="W1001" s="118" t="s">
        <v>5475</v>
      </c>
      <c r="X1001" s="160" t="n">
        <v>951920463</v>
      </c>
      <c r="Y1001" s="0" t="s">
        <v>2409</v>
      </c>
      <c r="Z1001" s="0" t="n">
        <v>95231032701</v>
      </c>
      <c r="AB1001" s="0" t="n">
        <v>606</v>
      </c>
      <c r="AK1001" s="204">
        <f>IF(ISERROR(SEARCH("PMI",F1001)),IF(ISERROR(SEARCH("TE",F1001)),"Weird","TE"),"PMI")</f>
        <v/>
      </c>
    </row>
    <row r="1002">
      <c r="A1002" s="0" t="n">
        <v>4998</v>
      </c>
      <c r="B1002" s="117" t="n"/>
      <c r="C1002" s="117" t="n"/>
      <c r="D1002" s="117" t="n"/>
      <c r="F1002" s="0" t="s">
        <v>4330</v>
      </c>
      <c r="H1002" s="0" t="s">
        <v>5476</v>
      </c>
      <c r="I1002" s="0">
        <f>IF(LEFT(RIGHT(H1002,4),1)="8",(CONCATENATE("289F0", 168420+BITAND(HEX2DEC(H1002), 65535)-32768)),)</f>
        <v/>
      </c>
      <c r="J1002" s="79" t="n"/>
      <c r="L1002" s="60" t="n">
        <v>44784</v>
      </c>
      <c r="M1002" s="60" t="n">
        <v>44792</v>
      </c>
      <c r="W1002" s="118" t="s">
        <v>5477</v>
      </c>
      <c r="X1002" s="160" t="n">
        <v>951920495</v>
      </c>
      <c r="Y1002" s="0" t="s">
        <v>2412</v>
      </c>
      <c r="Z1002" s="0" t="n">
        <v>95231035301</v>
      </c>
      <c r="AB1002" s="0" t="n">
        <v>607</v>
      </c>
      <c r="AK1002" s="204">
        <f>IF(ISERROR(SEARCH("PMI",F1002)),IF(ISERROR(SEARCH("TE",F1002)),"Weird","TE"),"PMI")</f>
        <v/>
      </c>
    </row>
    <row r="1003">
      <c r="A1003" s="4" t="n">
        <v>4999</v>
      </c>
      <c r="B1003" s="117" t="s">
        <v>2887</v>
      </c>
      <c r="C1003" s="117" t="n"/>
      <c r="D1003" s="117" t="n"/>
      <c r="F1003" s="0" t="s">
        <v>4330</v>
      </c>
      <c r="H1003" s="0" t="s">
        <v>5478</v>
      </c>
      <c r="I1003" s="0">
        <f>IF(LEFT(RIGHT(H1003,4),1)="8",(CONCATENATE("289F0", 168420+BITAND(HEX2DEC(H1003), 65535)-32768)),)</f>
        <v/>
      </c>
      <c r="J1003" s="79" t="n"/>
      <c r="K1003" s="79" t="s">
        <v>5474</v>
      </c>
      <c r="L1003" s="60" t="n">
        <v>44784</v>
      </c>
      <c r="M1003" s="75" t="n">
        <v>44799</v>
      </c>
      <c r="N1003" s="0" t="s">
        <v>1443</v>
      </c>
      <c r="O1003" s="118" t="s">
        <v>3224</v>
      </c>
      <c r="P1003" s="118" t="s">
        <v>3224</v>
      </c>
      <c r="Q1003" s="118" t="s">
        <v>3224</v>
      </c>
      <c r="S1003" s="0" t="s">
        <v>3156</v>
      </c>
      <c r="T1003" s="0" t="s">
        <v>3470</v>
      </c>
      <c r="U1003" s="0" t="s">
        <v>4663</v>
      </c>
      <c r="W1003" s="118" t="s">
        <v>5479</v>
      </c>
      <c r="X1003" s="160" t="n">
        <v>951920496</v>
      </c>
      <c r="Y1003" s="0" t="s">
        <v>2413</v>
      </c>
      <c r="Z1003" s="0" t="n">
        <v>95231028801</v>
      </c>
      <c r="AB1003" s="0" t="n">
        <v>608</v>
      </c>
      <c r="AK1003" s="204">
        <f>IF(ISERROR(SEARCH("PMI",F1003)),IF(ISERROR(SEARCH("TE",F1003)),"Weird","TE"),"PMI")</f>
        <v/>
      </c>
    </row>
    <row r="1004">
      <c r="A1004" s="4" t="n">
        <v>41000</v>
      </c>
      <c r="B1004" s="117" t="s">
        <v>2887</v>
      </c>
      <c r="C1004" s="117" t="n"/>
      <c r="D1004" s="117" t="n"/>
      <c r="F1004" s="0" t="s">
        <v>4849</v>
      </c>
      <c r="H1004" s="0" t="n">
        <v>22318160</v>
      </c>
      <c r="I1004" s="0">
        <f>IF(LEFT(RIGHT(H1004,4),1)="8",(CONCATENATE("289F0", 168420+BITAND(HEX2DEC(H1004), 65535)-32768)),)</f>
        <v/>
      </c>
      <c r="J1004" s="79">
        <f>DEC2HEX(RIGHT(I1004,7))</f>
        <v/>
      </c>
      <c r="K1004" s="245" t="s">
        <v>5357</v>
      </c>
      <c r="L1004" s="60" t="n">
        <v>44784</v>
      </c>
      <c r="M1004" s="60" t="n">
        <v>44795</v>
      </c>
      <c r="N1004" s="0" t="s">
        <v>1443</v>
      </c>
      <c r="O1004" s="118" t="s">
        <v>3224</v>
      </c>
      <c r="P1004" s="118" t="s">
        <v>3224</v>
      </c>
      <c r="Q1004" s="118" t="s">
        <v>3224</v>
      </c>
      <c r="S1004" s="0" t="s">
        <v>3156</v>
      </c>
      <c r="T1004" s="0" t="s">
        <v>3414</v>
      </c>
      <c r="U1004" s="0" t="s">
        <v>3415</v>
      </c>
      <c r="W1004" s="118" t="s">
        <v>5480</v>
      </c>
      <c r="X1004" s="160" t="n">
        <v>951920514</v>
      </c>
      <c r="Y1004" s="0" t="s">
        <v>2421</v>
      </c>
      <c r="Z1004" s="0" t="n">
        <v>95231027601</v>
      </c>
      <c r="AB1004" s="0" t="n">
        <v>609</v>
      </c>
      <c r="AK1004" s="204">
        <f>IF(ISERROR(SEARCH("PMI",F1004)),IF(ISERROR(SEARCH("TE",F1004)),"Weird","TE"),"PMI")</f>
        <v/>
      </c>
    </row>
    <row r="1005">
      <c r="A1005" s="4" t="n">
        <v>41001</v>
      </c>
      <c r="B1005" s="117" t="s">
        <v>2887</v>
      </c>
      <c r="C1005" s="117" t="n"/>
      <c r="D1005" s="117" t="n"/>
      <c r="F1005" s="0" t="s">
        <v>4849</v>
      </c>
      <c r="H1005" s="0" t="n">
        <v>22318161</v>
      </c>
      <c r="I1005" s="0">
        <f>IF(LEFT(RIGHT(H1005,4),1)="8",(CONCATENATE("289F0", 168420+BITAND(HEX2DEC(H1005), 65535)-32768)),)</f>
        <v/>
      </c>
      <c r="J1005" s="79">
        <f>DEC2HEX(RIGHT(I1005,7))</f>
        <v/>
      </c>
      <c r="K1005" s="79" t="s">
        <v>5441</v>
      </c>
      <c r="L1005" s="60" t="n">
        <v>44785</v>
      </c>
      <c r="M1005" s="60" t="n">
        <v>44796</v>
      </c>
      <c r="N1005" s="0" t="s">
        <v>1443</v>
      </c>
      <c r="O1005" s="0" t="s">
        <v>3224</v>
      </c>
      <c r="P1005" s="0" t="s">
        <v>3224</v>
      </c>
      <c r="Q1005" s="0" t="s">
        <v>3224</v>
      </c>
      <c r="S1005" s="0" t="s">
        <v>3156</v>
      </c>
      <c r="T1005" s="0" t="s">
        <v>3414</v>
      </c>
      <c r="U1005" s="0" t="s">
        <v>3415</v>
      </c>
      <c r="W1005" s="118" t="s">
        <v>5481</v>
      </c>
      <c r="X1005" s="160" t="n">
        <v>951920467</v>
      </c>
      <c r="Y1005" s="0" t="s">
        <v>2420</v>
      </c>
      <c r="Z1005" s="0" t="n">
        <v>95231032601</v>
      </c>
      <c r="AB1005" s="0" t="n">
        <v>610</v>
      </c>
      <c r="AK1005" s="204">
        <f>IF(ISERROR(SEARCH("PMI",F1005)),IF(ISERROR(SEARCH("TE",F1005)),"Weird","TE"),"PMI")</f>
        <v/>
      </c>
    </row>
    <row r="1006">
      <c r="A1006" s="4" t="n">
        <v>41002</v>
      </c>
      <c r="B1006" s="117" t="s">
        <v>2887</v>
      </c>
      <c r="C1006" s="117" t="n"/>
      <c r="D1006" s="117" t="n"/>
      <c r="F1006" s="0" t="s">
        <v>4849</v>
      </c>
      <c r="H1006" s="0" t="n">
        <v>22318162</v>
      </c>
      <c r="I1006" s="0">
        <f>IF(LEFT(RIGHT(H1006,4),1)="8",(CONCATENATE("289F0", 168420+BITAND(HEX2DEC(H1006), 65535)-32768)),)</f>
        <v/>
      </c>
      <c r="J1006" s="79">
        <f>DEC2HEX(RIGHT(I1006,7))</f>
        <v/>
      </c>
      <c r="K1006" s="245" t="s">
        <v>5357</v>
      </c>
      <c r="L1006" s="60" t="n">
        <v>44785</v>
      </c>
      <c r="M1006" s="60" t="n">
        <v>44796</v>
      </c>
      <c r="N1006" s="0" t="s">
        <v>1443</v>
      </c>
      <c r="O1006" s="0" t="s">
        <v>3224</v>
      </c>
      <c r="P1006" s="0" t="s">
        <v>3224</v>
      </c>
      <c r="Q1006" s="0" t="s">
        <v>3224</v>
      </c>
      <c r="S1006" s="0" t="s">
        <v>3156</v>
      </c>
      <c r="T1006" s="0" t="s">
        <v>3414</v>
      </c>
      <c r="U1006" s="0" t="s">
        <v>3415</v>
      </c>
      <c r="W1006" s="118" t="s">
        <v>5482</v>
      </c>
      <c r="X1006" s="160" t="n">
        <v>951920468</v>
      </c>
      <c r="Y1006" s="0" t="s">
        <v>2520</v>
      </c>
      <c r="Z1006" s="0" t="n">
        <v>95231033701</v>
      </c>
      <c r="AB1006" s="0" t="n">
        <v>611</v>
      </c>
      <c r="AK1006" s="204">
        <f>IF(ISERROR(SEARCH("PMI",F1006)),IF(ISERROR(SEARCH("TE",F1006)),"Weird","TE"),"PMI")</f>
        <v/>
      </c>
    </row>
    <row r="1007">
      <c r="A1007" s="4" t="n">
        <v>41003</v>
      </c>
      <c r="B1007" s="117" t="s">
        <v>2887</v>
      </c>
      <c r="C1007" s="117" t="n"/>
      <c r="D1007" s="117" t="n"/>
      <c r="F1007" s="0" t="s">
        <v>4849</v>
      </c>
      <c r="H1007" s="0" t="n">
        <v>22318163</v>
      </c>
      <c r="I1007" s="0">
        <f>IF(LEFT(RIGHT(H1007,4),1)="8",(CONCATENATE("289F0", 168420+BITAND(HEX2DEC(H1007), 65535)-32768)),)</f>
        <v/>
      </c>
      <c r="J1007" s="79">
        <f>DEC2HEX(RIGHT(I1007,7))</f>
        <v/>
      </c>
      <c r="K1007" s="245" t="s">
        <v>5357</v>
      </c>
      <c r="L1007" s="60" t="n">
        <v>44785</v>
      </c>
      <c r="M1007" s="60" t="n">
        <v>44796</v>
      </c>
      <c r="N1007" s="0" t="s">
        <v>1443</v>
      </c>
      <c r="O1007" s="0" t="s">
        <v>3224</v>
      </c>
      <c r="P1007" s="0" t="s">
        <v>3224</v>
      </c>
      <c r="Q1007" s="0" t="s">
        <v>3224</v>
      </c>
      <c r="S1007" s="0" t="s">
        <v>3156</v>
      </c>
      <c r="T1007" s="0" t="s">
        <v>3414</v>
      </c>
      <c r="U1007" s="0" t="s">
        <v>3415</v>
      </c>
      <c r="W1007" s="118" t="s">
        <v>5483</v>
      </c>
      <c r="X1007" s="160" t="n">
        <v>951920465</v>
      </c>
      <c r="Y1007" s="0" t="s">
        <v>2430</v>
      </c>
      <c r="Z1007" s="0" t="n">
        <v>95231030401</v>
      </c>
      <c r="AB1007" s="0" t="n">
        <v>612</v>
      </c>
      <c r="AK1007" s="204">
        <f>IF(ISERROR(SEARCH("PMI",F1007)),IF(ISERROR(SEARCH("TE",F1007)),"Weird","TE"),"PMI")</f>
        <v/>
      </c>
    </row>
    <row customHeight="1" ht="15.75" r="1008">
      <c r="A1008" s="4" t="n">
        <v>41004</v>
      </c>
      <c r="B1008" s="117" t="s">
        <v>2887</v>
      </c>
      <c r="C1008" s="117" t="n"/>
      <c r="D1008" s="117" t="n"/>
      <c r="F1008" s="0" t="s">
        <v>4849</v>
      </c>
      <c r="H1008" s="0" t="n">
        <v>22318164</v>
      </c>
      <c r="I1008" s="0">
        <f>IF(LEFT(RIGHT(H1008,4),1)="8",(CONCATENATE("289F0", 168420+BITAND(HEX2DEC(H1008), 65535)-32768)),)</f>
        <v/>
      </c>
      <c r="J1008" s="79">
        <f>DEC2HEX(RIGHT(I1008,7))</f>
        <v/>
      </c>
      <c r="K1008" s="79" t="s">
        <v>5441</v>
      </c>
      <c r="L1008" s="60" t="n">
        <v>44785</v>
      </c>
      <c r="M1008" s="60" t="n">
        <v>44796</v>
      </c>
      <c r="N1008" s="0" t="s">
        <v>1443</v>
      </c>
      <c r="O1008" s="0" t="s">
        <v>3224</v>
      </c>
      <c r="P1008" s="0" t="s">
        <v>3224</v>
      </c>
      <c r="Q1008" s="0" t="s">
        <v>3224</v>
      </c>
      <c r="S1008" s="0" t="s">
        <v>3156</v>
      </c>
      <c r="T1008" s="0" t="s">
        <v>3414</v>
      </c>
      <c r="U1008" s="0" t="s">
        <v>3415</v>
      </c>
      <c r="W1008" s="118" t="s">
        <v>5484</v>
      </c>
      <c r="X1008" s="160" t="n">
        <v>951920466</v>
      </c>
      <c r="Y1008" s="0" t="s">
        <v>2429</v>
      </c>
      <c r="Z1008" s="0" t="n">
        <v>95231034301</v>
      </c>
      <c r="AB1008" s="0" t="n">
        <v>613</v>
      </c>
      <c r="AK1008" s="204">
        <f>IF(ISERROR(SEARCH("PMI",F1008)),IF(ISERROR(SEARCH("TE",F1008)),"Weird","TE"),"PMI")</f>
        <v/>
      </c>
    </row>
    <row r="1009">
      <c r="A1009" s="4" t="n">
        <v>41005</v>
      </c>
      <c r="B1009" s="117" t="s">
        <v>2887</v>
      </c>
      <c r="C1009" s="117" t="n"/>
      <c r="D1009" s="117" t="n"/>
      <c r="F1009" s="0" t="s">
        <v>4849</v>
      </c>
      <c r="H1009" s="0" t="n">
        <v>22318166</v>
      </c>
      <c r="I1009" s="0">
        <f>IF(LEFT(RIGHT(H1009,4),1)="8",(CONCATENATE("289F0", 168420+BITAND(HEX2DEC(H1009), 65535)-32768)),)</f>
        <v/>
      </c>
      <c r="J1009" s="79">
        <f>DEC2HEX(RIGHT(I1009,7))</f>
        <v/>
      </c>
      <c r="K1009" s="79" t="s">
        <v>5441</v>
      </c>
      <c r="L1009" s="60" t="n">
        <v>44788</v>
      </c>
      <c r="M1009" s="60" t="n">
        <v>44796</v>
      </c>
      <c r="N1009" s="0" t="s">
        <v>1443</v>
      </c>
      <c r="O1009" s="0" t="s">
        <v>3224</v>
      </c>
      <c r="P1009" s="0" t="s">
        <v>3224</v>
      </c>
      <c r="Q1009" s="0" t="s">
        <v>3224</v>
      </c>
      <c r="S1009" s="0" t="s">
        <v>3156</v>
      </c>
      <c r="T1009" s="0" t="s">
        <v>3414</v>
      </c>
      <c r="U1009" s="0" t="s">
        <v>3415</v>
      </c>
      <c r="W1009" s="118" t="s">
        <v>5485</v>
      </c>
      <c r="X1009" s="160" t="n">
        <v>951920503</v>
      </c>
      <c r="Y1009" s="0" t="s">
        <v>2433</v>
      </c>
      <c r="Z1009" s="0" t="n">
        <v>95231039701</v>
      </c>
      <c r="AB1009" s="0" t="n">
        <v>616</v>
      </c>
      <c r="AK1009" s="204">
        <f>IF(ISERROR(SEARCH("PMI",F1009)),IF(ISERROR(SEARCH("TE",F1009)),"Weird","TE"),"PMI")</f>
        <v/>
      </c>
    </row>
    <row r="1010">
      <c r="A1010" s="4" t="n">
        <v>41006</v>
      </c>
      <c r="B1010" s="117" t="s">
        <v>2887</v>
      </c>
      <c r="C1010" s="117" t="n"/>
      <c r="D1010" s="117" t="n"/>
      <c r="F1010" s="0" t="s">
        <v>4849</v>
      </c>
      <c r="H1010" s="0" t="n">
        <v>22318167</v>
      </c>
      <c r="I1010" s="0">
        <f>IF(LEFT(RIGHT(H1010,4),1)="8",(CONCATENATE("289F0", 168420+BITAND(HEX2DEC(H1010), 65535)-32768)),)</f>
        <v/>
      </c>
      <c r="J1010" s="79">
        <f>DEC2HEX(RIGHT(I1010,7))</f>
        <v/>
      </c>
      <c r="K1010" s="245" t="s">
        <v>5357</v>
      </c>
      <c r="L1010" s="60" t="n">
        <v>44788</v>
      </c>
      <c r="M1010" s="60" t="n">
        <v>44797</v>
      </c>
      <c r="N1010" s="0" t="s">
        <v>1443</v>
      </c>
      <c r="O1010" s="0" t="s">
        <v>3224</v>
      </c>
      <c r="P1010" s="0" t="s">
        <v>3224</v>
      </c>
      <c r="Q1010" s="0" t="s">
        <v>3224</v>
      </c>
      <c r="S1010" s="0" t="s">
        <v>3156</v>
      </c>
      <c r="T1010" s="0" t="s">
        <v>3414</v>
      </c>
      <c r="U1010" s="0" t="s">
        <v>3415</v>
      </c>
      <c r="W1010" s="118" t="s">
        <v>5486</v>
      </c>
      <c r="X1010" s="160" t="n">
        <v>951920499</v>
      </c>
      <c r="Y1010" s="0" t="s">
        <v>2415</v>
      </c>
      <c r="Z1010" s="0" t="n">
        <v>952310394.01</v>
      </c>
      <c r="AB1010" s="0" t="n">
        <v>617</v>
      </c>
      <c r="AK1010" s="204">
        <f>IF(ISERROR(SEARCH("PMI",F1010)),IF(ISERROR(SEARCH("TE",F1010)),"Weird","TE"),"PMI")</f>
        <v/>
      </c>
    </row>
    <row r="1011">
      <c r="A1011" s="4" t="n">
        <v>41007</v>
      </c>
      <c r="B1011" s="117" t="s">
        <v>2887</v>
      </c>
      <c r="C1011" s="117" t="n"/>
      <c r="D1011" s="117" t="n"/>
      <c r="F1011" s="0" t="s">
        <v>4849</v>
      </c>
      <c r="H1011" s="0" t="n">
        <v>22318168</v>
      </c>
      <c r="I1011" s="0">
        <f>IF(LEFT(RIGHT(H1011,4),1)="8",(CONCATENATE("289F0", 168420+BITAND(HEX2DEC(H1011), 65535)-32768)),)</f>
        <v/>
      </c>
      <c r="J1011" s="79">
        <f>DEC2HEX(RIGHT(I1011,7))</f>
        <v/>
      </c>
      <c r="K1011" s="245" t="s">
        <v>5357</v>
      </c>
      <c r="L1011" s="60" t="n">
        <v>44788</v>
      </c>
      <c r="M1011" s="60" t="n">
        <v>44797</v>
      </c>
      <c r="N1011" s="0" t="s">
        <v>1443</v>
      </c>
      <c r="O1011" s="0" t="s">
        <v>3224</v>
      </c>
      <c r="P1011" s="0" t="s">
        <v>3224</v>
      </c>
      <c r="Q1011" s="0" t="s">
        <v>3224</v>
      </c>
      <c r="S1011" s="0" t="s">
        <v>3156</v>
      </c>
      <c r="T1011" s="0" t="s">
        <v>3414</v>
      </c>
      <c r="U1011" s="0" t="s">
        <v>3415</v>
      </c>
      <c r="W1011" s="118" t="s">
        <v>5487</v>
      </c>
      <c r="X1011" s="160" t="n">
        <v>951920513</v>
      </c>
      <c r="Y1011" s="0" t="s">
        <v>2434</v>
      </c>
      <c r="Z1011" s="0" t="n">
        <v>95231039201</v>
      </c>
      <c r="AB1011" s="0" t="n">
        <v>615</v>
      </c>
      <c r="AK1011" s="204">
        <f>IF(ISERROR(SEARCH("PMI",F1011)),IF(ISERROR(SEARCH("TE",F1011)),"Weird","TE"),"PMI")</f>
        <v/>
      </c>
    </row>
    <row r="1012">
      <c r="A1012" s="4" t="n">
        <v>41008</v>
      </c>
      <c r="B1012" s="117" t="s">
        <v>2887</v>
      </c>
      <c r="C1012" s="117" t="n"/>
      <c r="D1012" s="117" t="n"/>
      <c r="F1012" s="0" t="s">
        <v>4849</v>
      </c>
      <c r="H1012" s="0" t="n">
        <v>22318169</v>
      </c>
      <c r="I1012" s="0">
        <f>IF(LEFT(RIGHT(H1012,4),1)="8",(CONCATENATE("289F0", 168420+BITAND(HEX2DEC(H1012), 65535)-32768)),)</f>
        <v/>
      </c>
      <c r="J1012" s="79">
        <f>DEC2HEX(RIGHT(I1012,7))</f>
        <v/>
      </c>
      <c r="K1012" s="245" t="s">
        <v>5357</v>
      </c>
      <c r="L1012" s="60" t="n">
        <v>44788</v>
      </c>
      <c r="M1012" s="60" t="n">
        <v>44797</v>
      </c>
      <c r="N1012" s="0" t="s">
        <v>1443</v>
      </c>
      <c r="O1012" s="0" t="s">
        <v>3224</v>
      </c>
      <c r="P1012" s="0" t="s">
        <v>3224</v>
      </c>
      <c r="Q1012" s="0" t="s">
        <v>3224</v>
      </c>
      <c r="S1012" s="0" t="s">
        <v>3156</v>
      </c>
      <c r="T1012" s="0" t="s">
        <v>3414</v>
      </c>
      <c r="U1012" s="0" t="s">
        <v>3415</v>
      </c>
      <c r="W1012" s="118" t="s">
        <v>5488</v>
      </c>
      <c r="X1012" s="160" t="n">
        <v>951920512</v>
      </c>
      <c r="Y1012" s="0" t="s">
        <v>2411</v>
      </c>
      <c r="Z1012" s="0" t="n">
        <v>95231039901</v>
      </c>
      <c r="AB1012" s="0" t="n">
        <v>614</v>
      </c>
      <c r="AK1012" s="204">
        <f>IF(ISERROR(SEARCH("PMI",F1012)),IF(ISERROR(SEARCH("TE",F1012)),"Weird","TE"),"PMI")</f>
        <v/>
      </c>
    </row>
    <row r="1013">
      <c r="A1013" s="4" t="n">
        <v>41009</v>
      </c>
      <c r="B1013" s="117" t="s">
        <v>2887</v>
      </c>
      <c r="C1013" s="117" t="n"/>
      <c r="D1013" s="117" t="n"/>
      <c r="F1013" s="0" t="s">
        <v>4849</v>
      </c>
      <c r="H1013" s="0" t="n">
        <v>22318170</v>
      </c>
      <c r="I1013" s="0">
        <f>IF(LEFT(RIGHT(H1013,4),1)="8",(CONCATENATE("289F0", 168420+BITAND(HEX2DEC(H1013), 65535)-32768)),)</f>
        <v/>
      </c>
      <c r="J1013" s="79">
        <f>DEC2HEX(RIGHT(I1013,7))</f>
        <v/>
      </c>
      <c r="K1013" s="79" t="s">
        <v>5441</v>
      </c>
      <c r="L1013" s="60" t="n">
        <v>44789</v>
      </c>
      <c r="M1013" s="60" t="n">
        <v>44797</v>
      </c>
      <c r="N1013" s="0" t="s">
        <v>1443</v>
      </c>
      <c r="O1013" s="0" t="s">
        <v>3224</v>
      </c>
      <c r="P1013" s="0" t="s">
        <v>3224</v>
      </c>
      <c r="Q1013" s="0" t="s">
        <v>3224</v>
      </c>
      <c r="S1013" s="0" t="s">
        <v>3156</v>
      </c>
      <c r="T1013" s="0" t="s">
        <v>3414</v>
      </c>
      <c r="U1013" s="0" t="s">
        <v>3415</v>
      </c>
      <c r="W1013" s="118" t="s">
        <v>5489</v>
      </c>
      <c r="X1013" s="160" t="n">
        <v>951920511</v>
      </c>
      <c r="Y1013" s="0" t="s">
        <v>2395</v>
      </c>
      <c r="Z1013" s="0" t="n">
        <v>95231038101</v>
      </c>
      <c r="AB1013" s="0" t="n">
        <v>618</v>
      </c>
      <c r="AK1013" s="204">
        <f>IF(ISERROR(SEARCH("PMI",F1013)),IF(ISERROR(SEARCH("TE",F1013)),"Weird","TE"),"PMI")</f>
        <v/>
      </c>
    </row>
    <row r="1014">
      <c r="A1014" s="4" t="n">
        <v>41010</v>
      </c>
      <c r="B1014" s="117" t="s">
        <v>2887</v>
      </c>
      <c r="C1014" s="117" t="n"/>
      <c r="D1014" s="117" t="n"/>
      <c r="F1014" s="0" t="s">
        <v>4849</v>
      </c>
      <c r="H1014" s="0" t="n">
        <v>22318171</v>
      </c>
      <c r="I1014" s="0">
        <f>IF(LEFT(RIGHT(H1014,4),1)="8",(CONCATENATE("289F0", 168420+BITAND(HEX2DEC(H1014), 65535)-32768)),)</f>
        <v/>
      </c>
      <c r="J1014" s="79">
        <f>DEC2HEX(RIGHT(I1014,7))</f>
        <v/>
      </c>
      <c r="K1014" s="245" t="s">
        <v>5357</v>
      </c>
      <c r="L1014" s="60" t="n">
        <v>44789</v>
      </c>
      <c r="M1014" s="60" t="n">
        <v>44797</v>
      </c>
      <c r="N1014" s="0" t="s">
        <v>1443</v>
      </c>
      <c r="O1014" s="0" t="s">
        <v>3224</v>
      </c>
      <c r="P1014" s="0" t="s">
        <v>3224</v>
      </c>
      <c r="Q1014" s="0" t="s">
        <v>3224</v>
      </c>
      <c r="S1014" s="0" t="s">
        <v>3156</v>
      </c>
      <c r="T1014" s="0" t="s">
        <v>3414</v>
      </c>
      <c r="U1014" s="0" t="s">
        <v>3415</v>
      </c>
      <c r="W1014" s="118" t="s">
        <v>5490</v>
      </c>
      <c r="X1014" s="160" t="n">
        <v>951920505</v>
      </c>
      <c r="Y1014" s="0" t="s">
        <v>2432</v>
      </c>
      <c r="Z1014" s="0" t="n">
        <v>95231038901</v>
      </c>
      <c r="AB1014" s="0" t="n">
        <v>619</v>
      </c>
      <c r="AK1014" s="204">
        <f>IF(ISERROR(SEARCH("PMI",F1014)),IF(ISERROR(SEARCH("TE",F1014)),"Weird","TE"),"PMI")</f>
        <v/>
      </c>
    </row>
    <row r="1015">
      <c r="A1015" s="4" t="n">
        <v>41011</v>
      </c>
      <c r="B1015" s="117" t="s">
        <v>2887</v>
      </c>
      <c r="C1015" s="117" t="n"/>
      <c r="D1015" s="117" t="n"/>
      <c r="F1015" s="0" t="s">
        <v>4849</v>
      </c>
      <c r="H1015" s="0" t="n">
        <v>22318172</v>
      </c>
      <c r="I1015" s="0">
        <f>IF(LEFT(RIGHT(H1015,4),1)="8",(CONCATENATE("289F0", 168420+BITAND(HEX2DEC(H1015), 65535)-32768)),)</f>
        <v/>
      </c>
      <c r="J1015" s="79">
        <f>DEC2HEX(RIGHT(I1015,7))</f>
        <v/>
      </c>
      <c r="K1015" s="79" t="s">
        <v>5441</v>
      </c>
      <c r="L1015" s="60" t="n">
        <v>44789</v>
      </c>
      <c r="M1015" s="60" t="n">
        <v>44797</v>
      </c>
      <c r="N1015" s="0" t="s">
        <v>1443</v>
      </c>
      <c r="O1015" s="0" t="s">
        <v>3224</v>
      </c>
      <c r="P1015" s="0" t="s">
        <v>3224</v>
      </c>
      <c r="Q1015" s="0" t="s">
        <v>3224</v>
      </c>
      <c r="S1015" s="0" t="s">
        <v>3156</v>
      </c>
      <c r="T1015" s="0" t="s">
        <v>3414</v>
      </c>
      <c r="U1015" s="0" t="s">
        <v>3415</v>
      </c>
      <c r="W1015" s="118" t="s">
        <v>5491</v>
      </c>
      <c r="X1015" s="160" t="n">
        <v>951920502</v>
      </c>
      <c r="Y1015" s="0" t="s">
        <v>2428</v>
      </c>
      <c r="Z1015" s="0" t="n">
        <v>95231038701</v>
      </c>
      <c r="AB1015" s="0" t="n">
        <v>620</v>
      </c>
      <c r="AK1015" s="204">
        <f>IF(ISERROR(SEARCH("PMI",F1015)),IF(ISERROR(SEARCH("TE",F1015)),"Weird","TE"),"PMI")</f>
        <v/>
      </c>
    </row>
    <row r="1016">
      <c r="A1016" s="4" t="n">
        <v>41012</v>
      </c>
      <c r="B1016" s="117" t="s">
        <v>2887</v>
      </c>
      <c r="C1016" s="117" t="n"/>
      <c r="D1016" s="117" t="n"/>
      <c r="F1016" s="0" t="s">
        <v>4849</v>
      </c>
      <c r="H1016" s="0" t="n">
        <v>22318173</v>
      </c>
      <c r="I1016" s="0">
        <f>IF(LEFT(RIGHT(H1016,4),1)="8",(CONCATENATE("289F0", 168420+BITAND(HEX2DEC(H1016), 65535)-32768)),)</f>
        <v/>
      </c>
      <c r="J1016" s="79">
        <f>DEC2HEX(RIGHT(I1016,7))</f>
        <v/>
      </c>
      <c r="K1016" s="79" t="s">
        <v>5492</v>
      </c>
      <c r="L1016" s="60" t="n">
        <v>44789</v>
      </c>
      <c r="M1016" s="60" t="n">
        <v>44798</v>
      </c>
      <c r="N1016" s="0" t="s">
        <v>1443</v>
      </c>
      <c r="O1016" s="0" t="s">
        <v>3224</v>
      </c>
      <c r="P1016" s="0" t="s">
        <v>3224</v>
      </c>
      <c r="Q1016" s="0" t="s">
        <v>3224</v>
      </c>
      <c r="S1016" s="0" t="s">
        <v>3156</v>
      </c>
      <c r="T1016" s="0" t="s">
        <v>3414</v>
      </c>
      <c r="U1016" s="0" t="s">
        <v>3415</v>
      </c>
      <c r="W1016" s="118" t="s">
        <v>5493</v>
      </c>
      <c r="X1016" s="160" t="n">
        <v>951920507</v>
      </c>
      <c r="Y1016" s="0" t="s">
        <v>2414</v>
      </c>
      <c r="Z1016" s="0" t="n">
        <v>95231037801</v>
      </c>
      <c r="AB1016" s="0" t="n">
        <v>621</v>
      </c>
      <c r="AK1016" s="204">
        <f>IF(ISERROR(SEARCH("PMI",F1016)),IF(ISERROR(SEARCH("TE",F1016)),"Weird","TE"),"PMI")</f>
        <v/>
      </c>
    </row>
    <row r="1017">
      <c r="A1017" s="4" t="n">
        <v>41013</v>
      </c>
      <c r="B1017" s="117" t="s">
        <v>2887</v>
      </c>
      <c r="C1017" s="117" t="n"/>
      <c r="D1017" s="117" t="n"/>
      <c r="F1017" s="0" t="s">
        <v>4849</v>
      </c>
      <c r="H1017" s="0" t="n">
        <v>22318174</v>
      </c>
      <c r="I1017" s="0">
        <f>IF(LEFT(RIGHT(H1017,4),1)="8",(CONCATENATE("289F0", 168420+BITAND(HEX2DEC(H1017), 65535)-32768)),)</f>
        <v/>
      </c>
      <c r="J1017" s="79">
        <f>DEC2HEX(RIGHT(I1017,7))</f>
        <v/>
      </c>
      <c r="K1017" s="79" t="s">
        <v>5441</v>
      </c>
      <c r="L1017" s="60" t="n">
        <v>44790</v>
      </c>
      <c r="M1017" s="60" t="n">
        <v>44798</v>
      </c>
      <c r="N1017" s="0" t="s">
        <v>1443</v>
      </c>
      <c r="O1017" s="0" t="s">
        <v>3224</v>
      </c>
      <c r="P1017" s="0" t="s">
        <v>3224</v>
      </c>
      <c r="Q1017" s="0" t="s">
        <v>3224</v>
      </c>
      <c r="S1017" s="0" t="s">
        <v>3156</v>
      </c>
      <c r="T1017" s="0" t="s">
        <v>3414</v>
      </c>
      <c r="U1017" s="0" t="s">
        <v>3415</v>
      </c>
      <c r="W1017" s="118" t="s">
        <v>5494</v>
      </c>
      <c r="X1017" s="160" t="n">
        <v>951920365</v>
      </c>
      <c r="Y1017" s="0" t="s">
        <v>2474</v>
      </c>
      <c r="Z1017" s="0" t="n">
        <v>95231038801</v>
      </c>
      <c r="AB1017" s="0" t="n">
        <v>622</v>
      </c>
      <c r="AK1017" s="204">
        <f>IF(ISERROR(SEARCH("PMI",F1017)),IF(ISERROR(SEARCH("TE",F1017)),"Weird","TE"),"PMI")</f>
        <v/>
      </c>
    </row>
    <row r="1018">
      <c r="A1018" s="4" t="n">
        <v>41014</v>
      </c>
      <c r="B1018" s="117" t="s">
        <v>2887</v>
      </c>
      <c r="C1018" s="117" t="n"/>
      <c r="D1018" s="117" t="n"/>
      <c r="F1018" s="0" t="s">
        <v>4849</v>
      </c>
      <c r="H1018" s="0" t="n">
        <v>22318175</v>
      </c>
      <c r="I1018" s="0">
        <f>IF(LEFT(RIGHT(H1018,4),1)="8",(CONCATENATE("289F0", 168420+BITAND(HEX2DEC(H1018), 65535)-32768)),)</f>
        <v/>
      </c>
      <c r="J1018" s="79">
        <f>DEC2HEX(RIGHT(I1018,7))</f>
        <v/>
      </c>
      <c r="K1018" s="79" t="s">
        <v>5441</v>
      </c>
      <c r="L1018" s="60" t="n">
        <v>44790</v>
      </c>
      <c r="M1018" s="60" t="n">
        <v>44798</v>
      </c>
      <c r="N1018" s="0" t="s">
        <v>1443</v>
      </c>
      <c r="O1018" s="0" t="s">
        <v>3224</v>
      </c>
      <c r="P1018" s="0" t="s">
        <v>3224</v>
      </c>
      <c r="Q1018" s="0" t="s">
        <v>3224</v>
      </c>
      <c r="S1018" s="0" t="s">
        <v>3156</v>
      </c>
      <c r="T1018" s="0" t="s">
        <v>3414</v>
      </c>
      <c r="U1018" s="0" t="s">
        <v>3415</v>
      </c>
      <c r="W1018" s="118" t="s">
        <v>5495</v>
      </c>
      <c r="X1018" s="160" t="n">
        <v>951920362</v>
      </c>
      <c r="Y1018" s="0" t="s">
        <v>2497</v>
      </c>
      <c r="Z1018" s="0" t="n">
        <v>95231037401</v>
      </c>
      <c r="AB1018" s="0" t="n">
        <v>623</v>
      </c>
      <c r="AK1018" s="204">
        <f>IF(ISERROR(SEARCH("PMI",F1018)),IF(ISERROR(SEARCH("TE",F1018)),"Weird","TE"),"PMI")</f>
        <v/>
      </c>
    </row>
    <row r="1019">
      <c r="A1019" s="4" t="n">
        <v>41015</v>
      </c>
      <c r="B1019" s="117" t="s">
        <v>2887</v>
      </c>
      <c r="C1019" s="117" t="n"/>
      <c r="D1019" s="117" t="n"/>
      <c r="F1019" s="0" t="s">
        <v>4849</v>
      </c>
      <c r="H1019" s="0" t="n">
        <v>22318176</v>
      </c>
      <c r="I1019" s="0">
        <f>IF(LEFT(RIGHT(H1019,4),1)="8",(CONCATENATE("289F0", 168420+BITAND(HEX2DEC(H1019), 65535)-32768)),)</f>
        <v/>
      </c>
      <c r="J1019" s="79">
        <f>DEC2HEX(RIGHT(I1019,7))</f>
        <v/>
      </c>
      <c r="K1019" s="79" t="s">
        <v>5441</v>
      </c>
      <c r="L1019" s="60" t="n">
        <v>44790</v>
      </c>
      <c r="M1019" s="60" t="n">
        <v>44798</v>
      </c>
      <c r="N1019" s="0" t="s">
        <v>1443</v>
      </c>
      <c r="O1019" s="0" t="s">
        <v>3224</v>
      </c>
      <c r="P1019" s="0" t="s">
        <v>3224</v>
      </c>
      <c r="Q1019" s="0" t="s">
        <v>3224</v>
      </c>
      <c r="S1019" s="0" t="s">
        <v>3156</v>
      </c>
      <c r="T1019" s="0" t="s">
        <v>3414</v>
      </c>
      <c r="U1019" s="0" t="s">
        <v>3415</v>
      </c>
      <c r="W1019" s="118" t="s">
        <v>5496</v>
      </c>
      <c r="X1019" s="160" t="n">
        <v>951920371</v>
      </c>
      <c r="Y1019" s="0" t="s">
        <v>2402</v>
      </c>
      <c r="Z1019" s="0" t="n">
        <v>95231037201</v>
      </c>
      <c r="AB1019" s="0" t="n">
        <v>624</v>
      </c>
      <c r="AK1019" s="204">
        <f>IF(ISERROR(SEARCH("PMI",F1019)),IF(ISERROR(SEARCH("TE",F1019)),"Weird","TE"),"PMI")</f>
        <v/>
      </c>
    </row>
    <row r="1020">
      <c r="A1020" s="4" t="n">
        <v>41016</v>
      </c>
      <c r="B1020" s="117" t="s">
        <v>2887</v>
      </c>
      <c r="C1020" s="117" t="n"/>
      <c r="D1020" s="117" t="n"/>
      <c r="F1020" s="0" t="s">
        <v>4849</v>
      </c>
      <c r="H1020" s="0" t="n">
        <v>22318177</v>
      </c>
      <c r="I1020" s="0">
        <f>IF(LEFT(RIGHT(H1020,4),1)="8",(CONCATENATE("289F0", 168420+BITAND(HEX2DEC(H1020), 65535)-32768)),)</f>
        <v/>
      </c>
      <c r="J1020" s="79">
        <f>DEC2HEX(RIGHT(I1020,7))</f>
        <v/>
      </c>
      <c r="K1020" s="79" t="s">
        <v>5441</v>
      </c>
      <c r="L1020" s="60" t="n">
        <v>44790</v>
      </c>
      <c r="M1020" s="60" t="n">
        <v>44798</v>
      </c>
      <c r="N1020" s="0" t="s">
        <v>1443</v>
      </c>
      <c r="O1020" s="0" t="s">
        <v>3224</v>
      </c>
      <c r="P1020" s="0" t="s">
        <v>3224</v>
      </c>
      <c r="Q1020" s="0" t="s">
        <v>3224</v>
      </c>
      <c r="S1020" s="0" t="s">
        <v>3156</v>
      </c>
      <c r="T1020" s="0" t="s">
        <v>3414</v>
      </c>
      <c r="U1020" s="0" t="s">
        <v>3415</v>
      </c>
      <c r="W1020" s="118" t="s">
        <v>5497</v>
      </c>
      <c r="X1020" s="160" t="n">
        <v>951920373</v>
      </c>
      <c r="Y1020" s="0" t="s">
        <v>2403</v>
      </c>
      <c r="Z1020" s="0" t="n">
        <v>95231037601</v>
      </c>
      <c r="AB1020" s="0" t="n">
        <v>625</v>
      </c>
      <c r="AK1020" s="204">
        <f>IF(ISERROR(SEARCH("PMI",F1020)),IF(ISERROR(SEARCH("TE",F1020)),"Weird","TE"),"PMI")</f>
        <v/>
      </c>
    </row>
    <row r="1021">
      <c r="A1021" s="4" t="n">
        <v>41017</v>
      </c>
      <c r="B1021" s="117" t="s">
        <v>2887</v>
      </c>
      <c r="C1021" s="117" t="n"/>
      <c r="D1021" s="117" t="n"/>
      <c r="F1021" s="0" t="s">
        <v>4849</v>
      </c>
      <c r="H1021" s="0" t="n">
        <v>22318178</v>
      </c>
      <c r="I1021" s="0">
        <f>IF(LEFT(RIGHT(H1021,4),1)="8",(CONCATENATE("289F0", 168420+BITAND(HEX2DEC(H1021), 65535)-32768)),)</f>
        <v/>
      </c>
      <c r="J1021" s="79">
        <f>DEC2HEX(RIGHT(I1021,7))</f>
        <v/>
      </c>
      <c r="K1021" s="79" t="s">
        <v>5441</v>
      </c>
      <c r="L1021" s="60" t="n">
        <v>44791</v>
      </c>
      <c r="M1021" s="60" t="n">
        <v>44798</v>
      </c>
      <c r="N1021" s="0" t="s">
        <v>1443</v>
      </c>
      <c r="O1021" s="0" t="s">
        <v>3224</v>
      </c>
      <c r="P1021" s="0" t="s">
        <v>3224</v>
      </c>
      <c r="Q1021" s="0" t="s">
        <v>3224</v>
      </c>
      <c r="S1021" s="0" t="s">
        <v>3156</v>
      </c>
      <c r="T1021" s="0" t="s">
        <v>3414</v>
      </c>
      <c r="U1021" s="0" t="s">
        <v>3415</v>
      </c>
      <c r="W1021" s="118" t="s">
        <v>5498</v>
      </c>
      <c r="X1021" s="160" t="n">
        <v>951920376</v>
      </c>
      <c r="Y1021" s="0" t="s">
        <v>2509</v>
      </c>
      <c r="Z1021" s="0" t="n">
        <v>95231037901</v>
      </c>
      <c r="AB1021" s="0" t="n">
        <v>626</v>
      </c>
      <c r="AK1021" s="204">
        <f>IF(ISERROR(SEARCH("PMI",F1021)),IF(ISERROR(SEARCH("TE",F1021)),"Weird","TE"),"PMI")</f>
        <v/>
      </c>
    </row>
    <row r="1022">
      <c r="A1022" s="4" t="n">
        <v>41018</v>
      </c>
      <c r="B1022" s="117" t="s">
        <v>2887</v>
      </c>
      <c r="C1022" s="117" t="n"/>
      <c r="D1022" s="117" t="n"/>
      <c r="F1022" s="0" t="s">
        <v>4849</v>
      </c>
      <c r="H1022" s="0" t="n">
        <v>22318179</v>
      </c>
      <c r="I1022" s="0">
        <f>IF(LEFT(RIGHT(H1022,4),1)="8",(CONCATENATE("289F0", 168420+BITAND(HEX2DEC(H1022), 65535)-32768)),)</f>
        <v/>
      </c>
      <c r="J1022" s="79">
        <f>DEC2HEX(RIGHT(I1022,7))</f>
        <v/>
      </c>
      <c r="K1022" s="79" t="s">
        <v>5441</v>
      </c>
      <c r="L1022" s="60" t="n">
        <v>44791</v>
      </c>
      <c r="M1022" s="60" t="n">
        <v>44798</v>
      </c>
      <c r="N1022" s="0" t="s">
        <v>1443</v>
      </c>
      <c r="O1022" s="0" t="s">
        <v>3224</v>
      </c>
      <c r="P1022" s="0" t="s">
        <v>3224</v>
      </c>
      <c r="Q1022" s="0" t="s">
        <v>3224</v>
      </c>
      <c r="S1022" s="0" t="s">
        <v>3156</v>
      </c>
      <c r="T1022" s="0" t="s">
        <v>3414</v>
      </c>
      <c r="U1022" s="0" t="s">
        <v>3415</v>
      </c>
      <c r="W1022" s="118" t="s">
        <v>5499</v>
      </c>
      <c r="X1022" s="160" t="n">
        <v>951920369</v>
      </c>
      <c r="Y1022" s="0" t="s">
        <v>2525</v>
      </c>
      <c r="Z1022" s="0" t="n">
        <v>95231038201</v>
      </c>
      <c r="AB1022" s="0" t="n">
        <v>627</v>
      </c>
      <c r="AK1022" s="204">
        <f>IF(ISERROR(SEARCH("PMI",F1022)),IF(ISERROR(SEARCH("TE",F1022)),"Weird","TE"),"PMI")</f>
        <v/>
      </c>
    </row>
    <row r="1023">
      <c r="A1023" s="4" t="n">
        <v>41019</v>
      </c>
      <c r="B1023" s="117" t="s">
        <v>2887</v>
      </c>
      <c r="C1023" s="117" t="n"/>
      <c r="D1023" s="117" t="n"/>
      <c r="F1023" s="0" t="s">
        <v>4849</v>
      </c>
      <c r="H1023" s="0" t="s">
        <v>5500</v>
      </c>
      <c r="I1023" s="0">
        <f>IF(LEFT(RIGHT(H1023,4),1)="8",(CONCATENATE("289F0", 168420+BITAND(HEX2DEC(H1023), 65535)-32768)),)</f>
        <v/>
      </c>
      <c r="J1023" s="79">
        <f>DEC2HEX(RIGHT(I1023,7))</f>
        <v/>
      </c>
      <c r="K1023" s="79" t="s">
        <v>5441</v>
      </c>
      <c r="L1023" s="60" t="n">
        <v>44791</v>
      </c>
      <c r="M1023" s="60" t="n">
        <v>44798</v>
      </c>
      <c r="N1023" s="0" t="s">
        <v>1443</v>
      </c>
      <c r="O1023" s="0" t="s">
        <v>3224</v>
      </c>
      <c r="P1023" s="0" t="s">
        <v>3224</v>
      </c>
      <c r="Q1023" s="0" t="s">
        <v>3224</v>
      </c>
      <c r="S1023" s="0" t="s">
        <v>3156</v>
      </c>
      <c r="T1023" s="0" t="s">
        <v>3414</v>
      </c>
      <c r="U1023" s="0" t="s">
        <v>3415</v>
      </c>
      <c r="W1023" s="118" t="s">
        <v>5501</v>
      </c>
      <c r="X1023" s="160" t="n">
        <v>951920377</v>
      </c>
      <c r="Y1023" s="0" t="s">
        <v>2504</v>
      </c>
      <c r="Z1023" s="0" t="n">
        <v>95231039601</v>
      </c>
      <c r="AB1023" s="0" t="n">
        <v>628</v>
      </c>
      <c r="AK1023" s="204">
        <f>IF(ISERROR(SEARCH("PMI",F1023)),IF(ISERROR(SEARCH("TE",F1023)),"Weird","TE"),"PMI")</f>
        <v/>
      </c>
    </row>
    <row r="1024">
      <c r="A1024" s="4" t="n">
        <v>41020</v>
      </c>
      <c r="B1024" s="117" t="s">
        <v>2887</v>
      </c>
      <c r="C1024" s="117" t="n"/>
      <c r="D1024" s="117" t="n"/>
      <c r="F1024" s="0" t="s">
        <v>4849</v>
      </c>
      <c r="H1024" s="0" t="s">
        <v>5502</v>
      </c>
      <c r="I1024" s="0">
        <f>IF(LEFT(RIGHT(H1024,4),1)="8",(CONCATENATE("289F0", 168420+BITAND(HEX2DEC(H1024), 65535)-32768)),)</f>
        <v/>
      </c>
      <c r="J1024" s="79">
        <f>DEC2HEX(RIGHT(I1024,7))</f>
        <v/>
      </c>
      <c r="K1024" s="79" t="s">
        <v>5492</v>
      </c>
      <c r="L1024" s="60" t="n">
        <v>44791</v>
      </c>
      <c r="M1024" s="60" t="n">
        <v>44798</v>
      </c>
      <c r="N1024" s="0" t="s">
        <v>1443</v>
      </c>
      <c r="O1024" s="0" t="s">
        <v>3224</v>
      </c>
      <c r="P1024" s="0" t="s">
        <v>3224</v>
      </c>
      <c r="Q1024" s="0" t="s">
        <v>3224</v>
      </c>
      <c r="S1024" s="0" t="s">
        <v>3156</v>
      </c>
      <c r="T1024" s="0" t="s">
        <v>3414</v>
      </c>
      <c r="U1024" s="0" t="s">
        <v>3415</v>
      </c>
      <c r="W1024" s="118" t="s">
        <v>5503</v>
      </c>
      <c r="X1024" s="160" t="n">
        <v>951920354</v>
      </c>
      <c r="Y1024" s="0" t="s">
        <v>2500</v>
      </c>
      <c r="Z1024" s="0" t="n">
        <v>95231038301</v>
      </c>
      <c r="AB1024" s="0" t="n">
        <v>629</v>
      </c>
      <c r="AK1024" s="204">
        <f>IF(ISERROR(SEARCH("PMI",F1024)),IF(ISERROR(SEARCH("TE",F1024)),"Weird","TE"),"PMI")</f>
        <v/>
      </c>
    </row>
    <row r="1025">
      <c r="A1025" s="4" t="n">
        <v>41021</v>
      </c>
      <c r="B1025" s="117" t="s">
        <v>2887</v>
      </c>
      <c r="C1025" s="117" t="n"/>
      <c r="D1025" s="117" t="n"/>
      <c r="F1025" s="0" t="s">
        <v>4849</v>
      </c>
      <c r="H1025" s="0" t="s">
        <v>5504</v>
      </c>
      <c r="I1025" s="0">
        <f>IF(LEFT(RIGHT(H1025,4),1)="8",(CONCATENATE("289F0", 168420+BITAND(HEX2DEC(H1025), 65535)-32768)),)</f>
        <v/>
      </c>
      <c r="J1025" s="79">
        <f>DEC2HEX(RIGHT(I1025,7))</f>
        <v/>
      </c>
      <c r="K1025" s="79" t="s">
        <v>5441</v>
      </c>
      <c r="L1025" s="60" t="n">
        <v>44792</v>
      </c>
      <c r="M1025" s="60" t="n">
        <v>44798</v>
      </c>
      <c r="N1025" s="0" t="s">
        <v>1443</v>
      </c>
      <c r="O1025" s="0" t="s">
        <v>3224</v>
      </c>
      <c r="P1025" s="0" t="s">
        <v>3224</v>
      </c>
      <c r="Q1025" s="0" t="s">
        <v>3224</v>
      </c>
      <c r="S1025" s="0" t="s">
        <v>3156</v>
      </c>
      <c r="T1025" s="0" t="s">
        <v>3414</v>
      </c>
      <c r="U1025" s="0" t="s">
        <v>3415</v>
      </c>
      <c r="W1025" s="118" t="s">
        <v>5505</v>
      </c>
      <c r="X1025" s="160" t="n">
        <v>951920392</v>
      </c>
      <c r="Y1025" s="0" t="s">
        <v>2501</v>
      </c>
      <c r="Z1025" s="0" t="n">
        <v>95231039101</v>
      </c>
      <c r="AB1025" s="0" t="n">
        <v>630</v>
      </c>
      <c r="AK1025" s="204">
        <f>IF(ISERROR(SEARCH("PMI",F1025)),IF(ISERROR(SEARCH("TE",F1025)),"Weird","TE"),"PMI")</f>
        <v/>
      </c>
    </row>
    <row r="1026">
      <c r="A1026" s="4" t="n">
        <v>41022</v>
      </c>
      <c r="B1026" s="117" t="s">
        <v>2887</v>
      </c>
      <c r="C1026" s="117" t="n"/>
      <c r="D1026" s="117" t="n"/>
      <c r="F1026" s="0" t="s">
        <v>4849</v>
      </c>
      <c r="H1026" s="0" t="s">
        <v>5506</v>
      </c>
      <c r="I1026" s="0">
        <f>IF(LEFT(RIGHT(H1026,4),1)="8",(CONCATENATE("289F0", 168420+BITAND(HEX2DEC(H1026), 65535)-32768)),)</f>
        <v/>
      </c>
      <c r="J1026" s="79">
        <f>DEC2HEX(RIGHT(I1026,7))</f>
        <v/>
      </c>
      <c r="K1026" s="79" t="s">
        <v>5492</v>
      </c>
      <c r="L1026" s="60" t="n">
        <v>44792</v>
      </c>
      <c r="M1026" s="60" t="n">
        <v>44803</v>
      </c>
      <c r="N1026" s="0" t="s">
        <v>1443</v>
      </c>
      <c r="O1026" s="0" t="s">
        <v>3224</v>
      </c>
      <c r="P1026" s="0" t="s">
        <v>3224</v>
      </c>
      <c r="Q1026" s="0" t="s">
        <v>3224</v>
      </c>
      <c r="S1026" s="0" t="s">
        <v>3156</v>
      </c>
      <c r="T1026" s="0" t="s">
        <v>3414</v>
      </c>
      <c r="U1026" s="0" t="s">
        <v>3415</v>
      </c>
      <c r="W1026" s="118" t="s">
        <v>5507</v>
      </c>
      <c r="X1026" s="160" t="n">
        <v>951920403</v>
      </c>
      <c r="Y1026" s="0" t="s">
        <v>2806</v>
      </c>
      <c r="Z1026" s="0" t="n">
        <v>95231038501</v>
      </c>
      <c r="AB1026" s="0" t="n">
        <v>631</v>
      </c>
      <c r="AK1026" s="204">
        <f>IF(ISERROR(SEARCH("PMI",F1026)),IF(ISERROR(SEARCH("TE",F1026)),"Weird","TE"),"PMI")</f>
        <v/>
      </c>
    </row>
    <row r="1027">
      <c r="A1027" s="4" t="n">
        <v>41023</v>
      </c>
      <c r="B1027" s="117" t="s">
        <v>2887</v>
      </c>
      <c r="C1027" s="117" t="n"/>
      <c r="D1027" s="117" t="n"/>
      <c r="F1027" s="0" t="s">
        <v>4849</v>
      </c>
      <c r="H1027" s="0" t="n">
        <v>22318188</v>
      </c>
      <c r="I1027" s="0">
        <f>IF(LEFT(RIGHT(H1027,4),1)="8",(CONCATENATE("289F0", 168420+BITAND(HEX2DEC(H1027), 65535)-32768)),)</f>
        <v/>
      </c>
      <c r="J1027" s="79">
        <f>DEC2HEX(RIGHT(I1027,7))</f>
        <v/>
      </c>
      <c r="K1027" s="79" t="s">
        <v>5441</v>
      </c>
      <c r="L1027" s="60" t="n">
        <v>44792</v>
      </c>
      <c r="M1027" s="60" t="n">
        <v>44798</v>
      </c>
      <c r="N1027" s="0" t="s">
        <v>1443</v>
      </c>
      <c r="O1027" s="0" t="s">
        <v>3224</v>
      </c>
      <c r="P1027" s="0" t="s">
        <v>3224</v>
      </c>
      <c r="Q1027" s="0" t="s">
        <v>3224</v>
      </c>
      <c r="S1027" s="0" t="s">
        <v>3156</v>
      </c>
      <c r="T1027" s="0" t="s">
        <v>3414</v>
      </c>
      <c r="U1027" s="0" t="s">
        <v>3415</v>
      </c>
      <c r="W1027" s="118" t="s">
        <v>5508</v>
      </c>
      <c r="X1027" s="160" t="n">
        <v>951920404</v>
      </c>
      <c r="Y1027" s="0" t="s">
        <v>2496</v>
      </c>
      <c r="Z1027" s="0" t="n">
        <v>95231038401</v>
      </c>
      <c r="AB1027" s="0" t="n">
        <v>632</v>
      </c>
      <c r="AK1027" s="204">
        <f>IF(ISERROR(SEARCH("PMI",F1027)),IF(ISERROR(SEARCH("TE",F1027)),"Weird","TE"),"PMI")</f>
        <v/>
      </c>
    </row>
    <row r="1028">
      <c r="A1028" s="4" t="n">
        <v>41024</v>
      </c>
      <c r="B1028" s="117" t="s">
        <v>2887</v>
      </c>
      <c r="C1028" s="117" t="n"/>
      <c r="D1028" s="117" t="n"/>
      <c r="F1028" s="0" t="s">
        <v>4849</v>
      </c>
      <c r="H1028" s="0" t="n">
        <v>22318189</v>
      </c>
      <c r="I1028" s="0">
        <f>IF(LEFT(RIGHT(H1028,4),1)="8",(CONCATENATE("289F0", 168420+BITAND(HEX2DEC(H1028), 65535)-32768)),)</f>
        <v/>
      </c>
      <c r="J1028" s="79">
        <f>DEC2HEX(RIGHT(I1028,7))</f>
        <v/>
      </c>
      <c r="K1028" s="79" t="s">
        <v>5509</v>
      </c>
      <c r="L1028" s="60" t="n">
        <v>44792</v>
      </c>
      <c r="M1028" s="60" t="n">
        <v>44798</v>
      </c>
      <c r="N1028" s="0" t="s">
        <v>1443</v>
      </c>
      <c r="O1028" s="0" t="s">
        <v>3224</v>
      </c>
      <c r="P1028" s="0" t="s">
        <v>3224</v>
      </c>
      <c r="Q1028" s="0" t="s">
        <v>3224</v>
      </c>
      <c r="S1028" s="0" t="s">
        <v>3156</v>
      </c>
      <c r="T1028" s="0" t="s">
        <v>3414</v>
      </c>
      <c r="U1028" s="0" t="s">
        <v>3415</v>
      </c>
      <c r="W1028" s="118" t="s">
        <v>5510</v>
      </c>
      <c r="X1028" s="160" t="n">
        <v>951920402</v>
      </c>
      <c r="Y1028" s="0" t="s">
        <v>2482</v>
      </c>
      <c r="Z1028" s="0" t="n">
        <v>95231037101</v>
      </c>
      <c r="AB1028" s="0" t="n">
        <v>633</v>
      </c>
      <c r="AK1028" s="204">
        <f>IF(ISERROR(SEARCH("PMI",F1028)),IF(ISERROR(SEARCH("TE",F1028)),"Weird","TE"),"PMI")</f>
        <v/>
      </c>
    </row>
    <row r="1029">
      <c r="A1029" s="4" t="n">
        <v>41025</v>
      </c>
      <c r="B1029" s="117" t="s">
        <v>2887</v>
      </c>
      <c r="C1029" s="117" t="n"/>
      <c r="D1029" s="117" t="n"/>
      <c r="F1029" s="0" t="s">
        <v>4849</v>
      </c>
      <c r="H1029" s="0" t="s">
        <v>5511</v>
      </c>
      <c r="I1029" s="0">
        <f>IF(LEFT(RIGHT(H1029,4),1)="8",(CONCATENATE("289F0", 168420+BITAND(HEX2DEC(H1029), 65535)-32768)),)</f>
        <v/>
      </c>
      <c r="J1029" s="79">
        <f>DEC2HEX(RIGHT(I1029,7))</f>
        <v/>
      </c>
      <c r="K1029" s="79" t="s">
        <v>5441</v>
      </c>
      <c r="L1029" s="60" t="n">
        <v>44795</v>
      </c>
      <c r="M1029" s="60" t="n">
        <v>44798</v>
      </c>
      <c r="N1029" s="0" t="s">
        <v>1443</v>
      </c>
      <c r="O1029" s="0" t="s">
        <v>3224</v>
      </c>
      <c r="P1029" s="0" t="s">
        <v>3224</v>
      </c>
      <c r="Q1029" s="0" t="s">
        <v>3224</v>
      </c>
      <c r="S1029" s="0" t="s">
        <v>3156</v>
      </c>
      <c r="T1029" s="0" t="s">
        <v>3414</v>
      </c>
      <c r="U1029" s="0" t="s">
        <v>3415</v>
      </c>
      <c r="W1029" s="118" t="s">
        <v>5512</v>
      </c>
      <c r="X1029" s="160" t="n">
        <v>951920398</v>
      </c>
      <c r="Y1029" s="0" t="s">
        <v>2462</v>
      </c>
      <c r="Z1029" s="0" t="n">
        <v>95231039501</v>
      </c>
      <c r="AB1029" s="0" t="n">
        <v>634</v>
      </c>
      <c r="AK1029" s="204">
        <f>IF(ISERROR(SEARCH("PMI",F1029)),IF(ISERROR(SEARCH("TE",F1029)),"Weird","TE"),"PMI")</f>
        <v/>
      </c>
    </row>
    <row r="1030">
      <c r="A1030" s="4" t="n">
        <v>41026</v>
      </c>
      <c r="B1030" s="117" t="s">
        <v>2887</v>
      </c>
      <c r="C1030" s="117" t="n"/>
      <c r="D1030" s="117" t="n"/>
      <c r="F1030" s="0" t="s">
        <v>4849</v>
      </c>
      <c r="H1030" s="0" t="s">
        <v>5513</v>
      </c>
      <c r="I1030" s="0">
        <f>IF(LEFT(RIGHT(H1030,4),1)="8",(CONCATENATE("289F0", 168420+BITAND(HEX2DEC(H1030), 65535)-32768)),)</f>
        <v/>
      </c>
      <c r="J1030" s="79">
        <f>DEC2HEX(RIGHT(I1030,7))</f>
        <v/>
      </c>
      <c r="K1030" s="79" t="s">
        <v>5441</v>
      </c>
      <c r="L1030" s="60" t="n">
        <v>44795</v>
      </c>
      <c r="M1030" s="60" t="n">
        <v>44798</v>
      </c>
      <c r="N1030" s="0" t="s">
        <v>1443</v>
      </c>
      <c r="O1030" s="0" t="s">
        <v>3224</v>
      </c>
      <c r="P1030" s="0" t="s">
        <v>3224</v>
      </c>
      <c r="Q1030" s="0" t="s">
        <v>3224</v>
      </c>
      <c r="S1030" s="0" t="s">
        <v>3156</v>
      </c>
      <c r="T1030" s="0" t="s">
        <v>3414</v>
      </c>
      <c r="U1030" s="0" t="s">
        <v>3415</v>
      </c>
      <c r="W1030" s="118" t="s">
        <v>5514</v>
      </c>
      <c r="X1030" s="160" t="n">
        <v>951920397</v>
      </c>
      <c r="Y1030" s="0" t="s">
        <v>2519</v>
      </c>
      <c r="Z1030" s="0" t="n">
        <v>95231038601</v>
      </c>
      <c r="AB1030" s="0" t="n">
        <v>635</v>
      </c>
      <c r="AK1030" s="204">
        <f>IF(ISERROR(SEARCH("PMI",F1030)),IF(ISERROR(SEARCH("TE",F1030)),"Weird","TE"),"PMI")</f>
        <v/>
      </c>
    </row>
    <row r="1031">
      <c r="A1031" s="4" t="n">
        <v>41027</v>
      </c>
      <c r="B1031" s="117" t="s">
        <v>2887</v>
      </c>
      <c r="C1031" s="117" t="n"/>
      <c r="D1031" s="117" t="n"/>
      <c r="F1031" s="0" t="s">
        <v>4849</v>
      </c>
      <c r="H1031" s="0" t="s">
        <v>5515</v>
      </c>
      <c r="I1031" s="0">
        <f>IF(LEFT(RIGHT(H1031,4),1)="8",(CONCATENATE("289F0", 168420+BITAND(HEX2DEC(H1031), 65535)-32768)),)</f>
        <v/>
      </c>
      <c r="J1031" s="79">
        <f>DEC2HEX(RIGHT(I1031,7))</f>
        <v/>
      </c>
      <c r="K1031" s="79" t="s">
        <v>5509</v>
      </c>
      <c r="L1031" s="60" t="n">
        <v>44795</v>
      </c>
      <c r="M1031" s="60" t="n">
        <v>44798</v>
      </c>
      <c r="N1031" s="0" t="s">
        <v>1443</v>
      </c>
      <c r="O1031" s="0" t="s">
        <v>3224</v>
      </c>
      <c r="P1031" s="0" t="s">
        <v>3224</v>
      </c>
      <c r="Q1031" s="0" t="s">
        <v>3224</v>
      </c>
      <c r="S1031" s="0" t="s">
        <v>3156</v>
      </c>
      <c r="T1031" s="0" t="s">
        <v>3414</v>
      </c>
      <c r="U1031" s="0" t="s">
        <v>3415</v>
      </c>
      <c r="W1031" s="118" t="s">
        <v>5516</v>
      </c>
      <c r="X1031" s="160" t="n">
        <v>951920396</v>
      </c>
      <c r="Y1031" s="0" t="s">
        <v>2456</v>
      </c>
      <c r="Z1031" s="0" t="n">
        <v>95231039801</v>
      </c>
      <c r="AB1031" s="0" t="n">
        <v>636</v>
      </c>
      <c r="AK1031" s="204">
        <f>IF(ISERROR(SEARCH("PMI",F1031)),IF(ISERROR(SEARCH("TE",F1031)),"Weird","TE"),"PMI")</f>
        <v/>
      </c>
    </row>
    <row r="1032">
      <c r="A1032" s="4" t="n">
        <v>41028</v>
      </c>
      <c r="B1032" s="117" t="s">
        <v>2887</v>
      </c>
      <c r="C1032" s="117" t="n"/>
      <c r="D1032" s="117" t="n"/>
      <c r="F1032" s="0" t="s">
        <v>4849</v>
      </c>
      <c r="H1032" s="0" t="s">
        <v>5517</v>
      </c>
      <c r="I1032" s="0">
        <f>IF(LEFT(RIGHT(H1032,4),1)="8",(CONCATENATE("289F0", 168420+BITAND(HEX2DEC(H1032), 65535)-32768)),)</f>
        <v/>
      </c>
      <c r="J1032" s="79">
        <f>DEC2HEX(RIGHT(I1032,7))</f>
        <v/>
      </c>
      <c r="K1032" s="79" t="s">
        <v>5492</v>
      </c>
      <c r="L1032" s="60" t="n">
        <v>44795</v>
      </c>
      <c r="M1032" s="60" t="n">
        <v>44803</v>
      </c>
      <c r="N1032" s="0" t="s">
        <v>1443</v>
      </c>
      <c r="O1032" s="0" t="s">
        <v>3224</v>
      </c>
      <c r="P1032" s="0" t="s">
        <v>3224</v>
      </c>
      <c r="Q1032" s="0" t="s">
        <v>3224</v>
      </c>
      <c r="S1032" s="0" t="s">
        <v>3156</v>
      </c>
      <c r="T1032" s="0" t="s">
        <v>3414</v>
      </c>
      <c r="U1032" s="0" t="s">
        <v>3415</v>
      </c>
      <c r="W1032" s="118" t="s">
        <v>5518</v>
      </c>
      <c r="X1032" s="160" t="n">
        <v>951920405</v>
      </c>
      <c r="Y1032" s="0" t="s">
        <v>2791</v>
      </c>
      <c r="Z1032" s="0" t="n">
        <v>95231038001</v>
      </c>
      <c r="AB1032" s="0" t="n">
        <v>638</v>
      </c>
      <c r="AK1032" s="204">
        <f>IF(ISERROR(SEARCH("PMI",F1032)),IF(ISERROR(SEARCH("TE",F1032)),"Weird","TE"),"PMI")</f>
        <v/>
      </c>
    </row>
    <row r="1033">
      <c r="A1033" s="0" t="n">
        <v>41029</v>
      </c>
      <c r="B1033" s="117" t="n"/>
      <c r="C1033" s="117" t="n"/>
      <c r="D1033" s="117" t="n"/>
      <c r="F1033" s="0" t="s">
        <v>4849</v>
      </c>
      <c r="H1033" s="0" t="n">
        <v>22318190</v>
      </c>
      <c r="I1033" s="0">
        <f>IF(LEFT(RIGHT(H1033,4),1)="8",(CONCATENATE("289F0", 168420+BITAND(HEX2DEC(H1033), 65535)-32768)),)</f>
        <v/>
      </c>
      <c r="J1033" s="79">
        <f>DEC2HEX(RIGHT(I1033,7))</f>
        <v/>
      </c>
      <c r="L1033" s="60" t="n">
        <v>44797</v>
      </c>
      <c r="M1033" s="60" t="n">
        <v>44803</v>
      </c>
      <c r="N1033" s="0" t="s">
        <v>1443</v>
      </c>
      <c r="O1033" s="0" t="s">
        <v>3224</v>
      </c>
      <c r="P1033" s="0" t="s">
        <v>3224</v>
      </c>
      <c r="Q1033" s="0" t="s">
        <v>3224</v>
      </c>
      <c r="S1033" s="0" t="s">
        <v>3156</v>
      </c>
      <c r="W1033" s="118" t="s">
        <v>5519</v>
      </c>
      <c r="X1033" s="160" t="n">
        <v>951920370</v>
      </c>
      <c r="Y1033" s="0" t="s">
        <v>2802</v>
      </c>
      <c r="Z1033" s="0" t="n">
        <v>95231036201</v>
      </c>
      <c r="AB1033" s="0" t="n">
        <v>639</v>
      </c>
      <c r="AK1033" s="204">
        <f>IF(ISERROR(SEARCH("PMI",F1033)),IF(ISERROR(SEARCH("TE",F1033)),"Weird","TE"),"PMI")</f>
        <v/>
      </c>
    </row>
    <row r="1034">
      <c r="A1034" s="0" t="n">
        <v>41030</v>
      </c>
      <c r="B1034" s="117" t="n"/>
      <c r="C1034" s="117" t="n"/>
      <c r="D1034" s="117" t="n"/>
      <c r="F1034" s="0" t="s">
        <v>4849</v>
      </c>
      <c r="H1034" s="0" t="n">
        <v>22318191</v>
      </c>
      <c r="I1034" s="0">
        <f>IF(LEFT(RIGHT(H1034,4),1)="8",(CONCATENATE("289F0", 168420+BITAND(HEX2DEC(H1034), 65535)-32768)),)</f>
        <v/>
      </c>
      <c r="J1034" s="79">
        <f>DEC2HEX(RIGHT(I1034,7))</f>
        <v/>
      </c>
      <c r="L1034" s="60" t="n">
        <v>44797</v>
      </c>
      <c r="M1034" s="60" t="n">
        <v>44804</v>
      </c>
      <c r="N1034" s="0" t="s">
        <v>1443</v>
      </c>
      <c r="O1034" s="0" t="s">
        <v>3224</v>
      </c>
      <c r="P1034" s="0" t="s">
        <v>3224</v>
      </c>
      <c r="Q1034" s="0" t="s">
        <v>3224</v>
      </c>
      <c r="S1034" s="0" t="s">
        <v>3156</v>
      </c>
      <c r="W1034" s="118" t="s">
        <v>5520</v>
      </c>
      <c r="X1034" s="160" t="n">
        <v>951920368</v>
      </c>
      <c r="Y1034" s="0" t="s">
        <v>2808</v>
      </c>
      <c r="Z1034" s="0" t="n">
        <v>95269000701</v>
      </c>
      <c r="AB1034" s="0" t="n">
        <v>640</v>
      </c>
      <c r="AK1034" s="204">
        <f>IF(ISERROR(SEARCH("PMI",F1034)),IF(ISERROR(SEARCH("TE",F1034)),"Weird","TE"),"PMI")</f>
        <v/>
      </c>
    </row>
    <row r="1035">
      <c r="A1035" s="0" t="n">
        <v>41031</v>
      </c>
      <c r="B1035" s="117" t="n"/>
      <c r="C1035" s="117" t="n"/>
      <c r="D1035" s="117" t="n"/>
      <c r="F1035" s="0" t="s">
        <v>4849</v>
      </c>
      <c r="H1035" s="0" t="n">
        <v>22318192</v>
      </c>
      <c r="I1035" s="0">
        <f>IF(LEFT(RIGHT(H1035,4),1)="8",(CONCATENATE("289F0", 168420+BITAND(HEX2DEC(H1035), 65535)-32768)),)</f>
        <v/>
      </c>
      <c r="J1035" s="79">
        <f>DEC2HEX(RIGHT(I1035,7))</f>
        <v/>
      </c>
      <c r="L1035" s="60" t="n">
        <v>44797</v>
      </c>
      <c r="M1035" s="60" t="n">
        <v>44804</v>
      </c>
      <c r="N1035" s="0" t="s">
        <v>1443</v>
      </c>
      <c r="O1035" s="0" t="s">
        <v>3224</v>
      </c>
      <c r="P1035" s="0" t="s">
        <v>3224</v>
      </c>
      <c r="Q1035" s="0" t="s">
        <v>3224</v>
      </c>
      <c r="S1035" s="0" t="s">
        <v>3156</v>
      </c>
      <c r="W1035" s="118" t="s">
        <v>5521</v>
      </c>
      <c r="X1035" s="160" t="n">
        <v>951920380</v>
      </c>
      <c r="Y1035" s="0" t="s">
        <v>2820</v>
      </c>
      <c r="Z1035" s="0" t="n">
        <v>95231035201</v>
      </c>
      <c r="AB1035" s="0" t="n">
        <v>641</v>
      </c>
      <c r="AK1035" s="204">
        <f>IF(ISERROR(SEARCH("PMI",F1035)),IF(ISERROR(SEARCH("TE",F1035)),"Weird","TE"),"PMI")</f>
        <v/>
      </c>
    </row>
    <row r="1036">
      <c r="A1036" s="0" t="n">
        <v>41032</v>
      </c>
      <c r="B1036" s="117" t="n"/>
      <c r="C1036" s="117" t="n"/>
      <c r="D1036" s="117" t="n"/>
      <c r="F1036" s="0" t="s">
        <v>4849</v>
      </c>
      <c r="H1036" s="0" t="n">
        <v>22318193</v>
      </c>
      <c r="I1036" s="0">
        <f>IF(LEFT(RIGHT(H1036,4),1)="8",(CONCATENATE("289F0", 168420+BITAND(HEX2DEC(H1036), 65535)-32768)),)</f>
        <v/>
      </c>
      <c r="J1036" s="79">
        <f>DEC2HEX(RIGHT(I1036,7))</f>
        <v/>
      </c>
      <c r="L1036" s="60" t="n">
        <v>44797</v>
      </c>
      <c r="M1036" s="60" t="n">
        <v>44804</v>
      </c>
      <c r="N1036" s="0" t="s">
        <v>1443</v>
      </c>
      <c r="O1036" s="0" t="s">
        <v>3224</v>
      </c>
      <c r="P1036" s="0" t="s">
        <v>3224</v>
      </c>
      <c r="Q1036" s="0" t="s">
        <v>3224</v>
      </c>
      <c r="S1036" s="0" t="s">
        <v>3156</v>
      </c>
      <c r="W1036" s="118" t="s">
        <v>5522</v>
      </c>
      <c r="X1036" s="160" t="n">
        <v>951920374</v>
      </c>
      <c r="Y1036" s="0" t="s">
        <v>2450</v>
      </c>
      <c r="Z1036" s="0" t="n">
        <v>95231037501</v>
      </c>
      <c r="AB1036" s="0" t="n">
        <v>642</v>
      </c>
      <c r="AK1036" s="204">
        <f>IF(ISERROR(SEARCH("PMI",F1036)),IF(ISERROR(SEARCH("TE",F1036)),"Weird","TE"),"PMI")</f>
        <v/>
      </c>
    </row>
    <row r="1037">
      <c r="A1037" s="4" t="n">
        <v>41033</v>
      </c>
      <c r="B1037" s="117" t="s">
        <v>2887</v>
      </c>
      <c r="C1037" s="117" t="n"/>
      <c r="D1037" s="117" t="n"/>
      <c r="F1037" s="0" t="s">
        <v>4849</v>
      </c>
      <c r="H1037" s="0" t="n">
        <v>22318194</v>
      </c>
      <c r="I1037" s="0">
        <f>IF(LEFT(RIGHT(H1037,4),1)="8",(CONCATENATE("289F0", 168420+BITAND(HEX2DEC(H1037), 65535)-32768)),)</f>
        <v/>
      </c>
      <c r="J1037" s="79">
        <f>DEC2HEX(RIGHT(I1037,7))</f>
        <v/>
      </c>
      <c r="K1037" s="79" t="s">
        <v>5492</v>
      </c>
      <c r="L1037" s="60" t="n">
        <v>44798</v>
      </c>
      <c r="M1037" s="60" t="n">
        <v>44804</v>
      </c>
      <c r="N1037" s="0" t="s">
        <v>1443</v>
      </c>
      <c r="O1037" s="0" t="s">
        <v>3224</v>
      </c>
      <c r="P1037" s="0" t="s">
        <v>3224</v>
      </c>
      <c r="Q1037" s="0" t="s">
        <v>3224</v>
      </c>
      <c r="S1037" s="0" t="s">
        <v>3156</v>
      </c>
      <c r="T1037" s="0" t="s">
        <v>3414</v>
      </c>
      <c r="U1037" s="0" t="s">
        <v>3415</v>
      </c>
      <c r="W1037" s="118" t="s">
        <v>5523</v>
      </c>
      <c r="X1037" s="160" t="n">
        <v>951920378</v>
      </c>
      <c r="Y1037" s="0" t="s">
        <v>2453</v>
      </c>
      <c r="Z1037" s="0" t="n">
        <v>95231037001</v>
      </c>
      <c r="AB1037" s="0" t="n">
        <v>645</v>
      </c>
      <c r="AK1037" s="204">
        <f>IF(ISERROR(SEARCH("PMI",F1037)),IF(ISERROR(SEARCH("TE",F1037)),"Weird","TE"),"PMI")</f>
        <v/>
      </c>
    </row>
    <row r="1038">
      <c r="A1038" s="4" t="n">
        <v>41034</v>
      </c>
      <c r="B1038" s="117" t="s">
        <v>2887</v>
      </c>
      <c r="C1038" s="117" t="n"/>
      <c r="D1038" s="117" t="n"/>
      <c r="F1038" s="0" t="s">
        <v>4849</v>
      </c>
      <c r="H1038" s="0" t="n">
        <v>22318195</v>
      </c>
      <c r="I1038" s="0">
        <f>IF(LEFT(RIGHT(H1038,4),1)="8",(CONCATENATE("289F0", 168420+BITAND(HEX2DEC(H1038), 65535)-32768)),)</f>
        <v/>
      </c>
      <c r="J1038" s="79">
        <f>DEC2HEX(RIGHT(I1038,7))</f>
        <v/>
      </c>
      <c r="K1038" s="79" t="s">
        <v>5509</v>
      </c>
      <c r="L1038" s="60" t="n">
        <v>44798</v>
      </c>
      <c r="M1038" s="60" t="n">
        <v>44804</v>
      </c>
      <c r="N1038" s="0" t="s">
        <v>1443</v>
      </c>
      <c r="O1038" s="0" t="s">
        <v>3224</v>
      </c>
      <c r="P1038" s="0" t="s">
        <v>3224</v>
      </c>
      <c r="Q1038" s="0" t="s">
        <v>3224</v>
      </c>
      <c r="S1038" s="0" t="s">
        <v>3156</v>
      </c>
      <c r="T1038" s="0" t="s">
        <v>3414</v>
      </c>
      <c r="U1038" s="0" t="s">
        <v>3415</v>
      </c>
      <c r="W1038" s="118" t="s">
        <v>5524</v>
      </c>
      <c r="X1038" s="160" t="n">
        <v>951920381</v>
      </c>
      <c r="Y1038" s="0" t="s">
        <v>2461</v>
      </c>
      <c r="Z1038" s="0" t="n">
        <v>95231035601</v>
      </c>
      <c r="AB1038" s="0" t="n">
        <v>646</v>
      </c>
      <c r="AK1038" s="204">
        <f>IF(ISERROR(SEARCH("PMI",F1038)),IF(ISERROR(SEARCH("TE",F1038)),"Weird","TE"),"PMI")</f>
        <v/>
      </c>
    </row>
    <row r="1039">
      <c r="A1039" s="4" t="n">
        <v>41035</v>
      </c>
      <c r="B1039" s="117" t="s">
        <v>2887</v>
      </c>
      <c r="C1039" s="117" t="n"/>
      <c r="D1039" s="117" t="n"/>
      <c r="F1039" s="0" t="s">
        <v>4849</v>
      </c>
      <c r="H1039" s="0" t="n">
        <v>22318196</v>
      </c>
      <c r="I1039" s="0">
        <f>IF(LEFT(RIGHT(H1039,4),1)="8",(CONCATENATE("289F0", 168420+BITAND(HEX2DEC(H1039), 65535)-32768)),)</f>
        <v/>
      </c>
      <c r="J1039" s="79">
        <f>DEC2HEX(RIGHT(I1039,7))</f>
        <v/>
      </c>
      <c r="K1039" s="79" t="s">
        <v>5492</v>
      </c>
      <c r="L1039" s="60" t="n">
        <v>44798</v>
      </c>
      <c r="M1039" s="60" t="n">
        <v>44804</v>
      </c>
      <c r="N1039" s="0" t="s">
        <v>1443</v>
      </c>
      <c r="O1039" s="0" t="s">
        <v>3224</v>
      </c>
      <c r="P1039" s="0" t="s">
        <v>3224</v>
      </c>
      <c r="Q1039" s="0" t="s">
        <v>3224</v>
      </c>
      <c r="S1039" s="0" t="s">
        <v>3156</v>
      </c>
      <c r="T1039" s="0" t="s">
        <v>3414</v>
      </c>
      <c r="U1039" s="0" t="s">
        <v>3415</v>
      </c>
      <c r="W1039" s="118" t="s">
        <v>5525</v>
      </c>
      <c r="X1039" s="160" t="n">
        <v>951920388</v>
      </c>
      <c r="Y1039" s="0" t="s">
        <v>2460</v>
      </c>
      <c r="Z1039" s="0" t="n">
        <v>95231036101</v>
      </c>
      <c r="AB1039" s="0" t="n">
        <v>647</v>
      </c>
      <c r="AK1039" s="204">
        <f>IF(ISERROR(SEARCH("PMI",F1039)),IF(ISERROR(SEARCH("TE",F1039)),"Weird","TE"),"PMI")</f>
        <v/>
      </c>
    </row>
    <row r="1040">
      <c r="A1040" s="4" t="n">
        <v>41036</v>
      </c>
      <c r="B1040" s="117" t="s">
        <v>2887</v>
      </c>
      <c r="C1040" s="117" t="n"/>
      <c r="D1040" s="117" t="n"/>
      <c r="F1040" s="0" t="s">
        <v>4849</v>
      </c>
      <c r="H1040" s="0" t="n">
        <v>22318197</v>
      </c>
      <c r="I1040" s="0">
        <f>IF(LEFT(RIGHT(H1040,4),1)="8",(CONCATENATE("289F0", 168420+BITAND(HEX2DEC(H1040), 65535)-32768)),)</f>
        <v/>
      </c>
      <c r="J1040" s="79">
        <f>DEC2HEX(RIGHT(I1040,7))</f>
        <v/>
      </c>
      <c r="K1040" s="79" t="s">
        <v>5492</v>
      </c>
      <c r="L1040" s="60" t="n">
        <v>44798</v>
      </c>
      <c r="M1040" s="60" t="n">
        <v>44804</v>
      </c>
      <c r="N1040" s="0" t="s">
        <v>1443</v>
      </c>
      <c r="O1040" s="0" t="s">
        <v>3224</v>
      </c>
      <c r="P1040" s="0" t="s">
        <v>3224</v>
      </c>
      <c r="Q1040" s="0" t="s">
        <v>3224</v>
      </c>
      <c r="S1040" s="0" t="s">
        <v>3156</v>
      </c>
      <c r="T1040" s="0" t="s">
        <v>3414</v>
      </c>
      <c r="U1040" s="0" t="s">
        <v>3415</v>
      </c>
      <c r="W1040" s="118" t="s">
        <v>5526</v>
      </c>
      <c r="X1040" s="160" t="n">
        <v>951920383</v>
      </c>
      <c r="Y1040" s="0" t="s">
        <v>2451</v>
      </c>
      <c r="Z1040" s="0" t="n">
        <v>95231036601</v>
      </c>
      <c r="AB1040" s="0" t="n">
        <v>648</v>
      </c>
      <c r="AK1040" s="204">
        <f>IF(ISERROR(SEARCH("PMI",F1040)),IF(ISERROR(SEARCH("TE",F1040)),"Weird","TE"),"PMI")</f>
        <v/>
      </c>
    </row>
    <row r="1041">
      <c r="A1041" s="0" t="n">
        <v>41037</v>
      </c>
      <c r="B1041" s="117" t="n"/>
      <c r="C1041" s="117" t="n"/>
      <c r="D1041" s="117" t="s">
        <v>5527</v>
      </c>
      <c r="F1041" s="0" t="s">
        <v>4849</v>
      </c>
      <c r="H1041" s="0" t="s">
        <v>5528</v>
      </c>
      <c r="I1041" s="0">
        <f>IF(LEFT(RIGHT(H1041,4),1)="8",(CONCATENATE("289F0", 168420+BITAND(HEX2DEC(H1041), 65535)-32768)),)</f>
        <v/>
      </c>
      <c r="J1041" s="79">
        <f>DEC2HEX(RIGHT(I1041,7))</f>
        <v/>
      </c>
      <c r="L1041" s="60" t="n">
        <v>44799</v>
      </c>
      <c r="M1041" s="60" t="n">
        <v>44805</v>
      </c>
      <c r="N1041" s="0" t="s">
        <v>1443</v>
      </c>
      <c r="O1041" s="0" t="s">
        <v>3224</v>
      </c>
      <c r="P1041" s="0" t="s">
        <v>3224</v>
      </c>
      <c r="Q1041" s="0" t="s">
        <v>3224</v>
      </c>
      <c r="S1041" s="0" t="s">
        <v>3156</v>
      </c>
      <c r="W1041" s="118" t="s">
        <v>5529</v>
      </c>
      <c r="X1041" s="160" t="n">
        <v>951920386</v>
      </c>
      <c r="Y1041" s="0" t="s">
        <v>2810</v>
      </c>
      <c r="Z1041" s="0" t="n">
        <v>95231036401</v>
      </c>
      <c r="AB1041" s="0" t="n">
        <v>649</v>
      </c>
      <c r="AK1041" s="204">
        <f>IF(ISERROR(SEARCH("PMI",F1041)),IF(ISERROR(SEARCH("TE",F1041)),"Weird","TE"),"PMI")</f>
        <v/>
      </c>
    </row>
    <row r="1042">
      <c r="A1042" s="4" t="n">
        <v>41038</v>
      </c>
      <c r="B1042" s="117" t="s">
        <v>2887</v>
      </c>
      <c r="C1042" s="117" t="n"/>
      <c r="D1042" s="117" t="n"/>
      <c r="F1042" s="0" t="s">
        <v>4849</v>
      </c>
      <c r="H1042" s="0" t="n">
        <v>22318199</v>
      </c>
      <c r="I1042" s="0">
        <f>IF(LEFT(RIGHT(H1042,4),1)="8",(CONCATENATE("289F0", 168420+BITAND(HEX2DEC(H1042), 65535)-32768)),)</f>
        <v/>
      </c>
      <c r="J1042" s="79">
        <f>DEC2HEX(RIGHT(I1042,7))</f>
        <v/>
      </c>
      <c r="K1042" s="79" t="s">
        <v>5492</v>
      </c>
      <c r="L1042" s="60" t="n">
        <v>44799</v>
      </c>
      <c r="M1042" s="60" t="n">
        <v>44805</v>
      </c>
      <c r="N1042" s="0" t="s">
        <v>1443</v>
      </c>
      <c r="O1042" s="0" t="s">
        <v>3224</v>
      </c>
      <c r="P1042" s="0" t="s">
        <v>3224</v>
      </c>
      <c r="Q1042" s="0" t="s">
        <v>3224</v>
      </c>
      <c r="S1042" s="0" t="s">
        <v>3156</v>
      </c>
      <c r="T1042" s="0" t="s">
        <v>3414</v>
      </c>
      <c r="U1042" s="0" t="s">
        <v>3415</v>
      </c>
      <c r="W1042" s="118" t="s">
        <v>5530</v>
      </c>
      <c r="X1042" s="160" t="n">
        <v>951920382</v>
      </c>
      <c r="Y1042" s="0" t="s">
        <v>2467</v>
      </c>
      <c r="Z1042" s="0" t="n">
        <v>95231040001</v>
      </c>
      <c r="AB1042" s="0" t="n">
        <v>650</v>
      </c>
      <c r="AK1042" s="204">
        <f>IF(ISERROR(SEARCH("PMI",F1042)),IF(ISERROR(SEARCH("TE",F1042)),"Weird","TE"),"PMI")</f>
        <v/>
      </c>
    </row>
    <row r="1043">
      <c r="A1043" s="4" t="n">
        <v>41039</v>
      </c>
      <c r="B1043" s="117" t="s">
        <v>2887</v>
      </c>
      <c r="C1043" s="117" t="n"/>
      <c r="D1043" s="117" t="n"/>
      <c r="F1043" s="0" t="s">
        <v>4849</v>
      </c>
      <c r="H1043" s="0" t="s">
        <v>5531</v>
      </c>
      <c r="I1043" s="0">
        <f>IF(LEFT(RIGHT(H1043,4),1)="8",(CONCATENATE("289F0", 168420+BITAND(HEX2DEC(H1043), 65535)-32768)),)</f>
        <v/>
      </c>
      <c r="J1043" s="79">
        <f>DEC2HEX(RIGHT(I1043,7))</f>
        <v/>
      </c>
      <c r="K1043" s="79" t="s">
        <v>5492</v>
      </c>
      <c r="L1043" s="10" t="n">
        <v>44799</v>
      </c>
      <c r="M1043" s="10" t="n">
        <v>44805</v>
      </c>
      <c r="N1043" s="0" t="s">
        <v>1443</v>
      </c>
      <c r="O1043" s="0" t="s">
        <v>3224</v>
      </c>
      <c r="P1043" s="0" t="s">
        <v>3224</v>
      </c>
      <c r="Q1043" s="0" t="s">
        <v>3224</v>
      </c>
      <c r="S1043" s="0" t="s">
        <v>3156</v>
      </c>
      <c r="T1043" s="0" t="s">
        <v>3414</v>
      </c>
      <c r="U1043" s="0" t="s">
        <v>3415</v>
      </c>
      <c r="W1043" s="118" t="s">
        <v>5532</v>
      </c>
      <c r="X1043" s="160" t="n">
        <v>951920384</v>
      </c>
      <c r="Y1043" s="0" t="s">
        <v>2466</v>
      </c>
      <c r="Z1043" s="0" t="n">
        <v>95231037301</v>
      </c>
      <c r="AB1043" s="0" t="n">
        <v>651</v>
      </c>
      <c r="AK1043" s="204">
        <f>IF(ISERROR(SEARCH("PMI",F1043)),IF(ISERROR(SEARCH("TE",F1043)),"Weird","TE"),"PMI")</f>
        <v/>
      </c>
    </row>
    <row r="1044">
      <c r="A1044" s="4" t="n">
        <v>41040</v>
      </c>
      <c r="B1044" s="117" t="s">
        <v>2887</v>
      </c>
      <c r="C1044" s="117" t="n"/>
      <c r="D1044" s="117" t="n"/>
      <c r="F1044" s="118" t="s">
        <v>4849</v>
      </c>
      <c r="H1044" s="0" t="n">
        <v>22318198</v>
      </c>
      <c r="I1044" s="0">
        <f>IF(LEFT(RIGHT(H1044,4),1)="8",(CONCATENATE("289F0", 168420+BITAND(HEX2DEC(H1044), 65535)-32768)),)</f>
        <v/>
      </c>
      <c r="J1044" s="79">
        <f>DEC2HEX(RIGHT(I1044,7))</f>
        <v/>
      </c>
      <c r="K1044" s="79" t="s">
        <v>5509</v>
      </c>
      <c r="L1044" s="60" t="n">
        <v>44799</v>
      </c>
      <c r="M1044" s="60" t="n">
        <v>44804</v>
      </c>
      <c r="N1044" s="0" t="s">
        <v>1443</v>
      </c>
      <c r="O1044" s="0" t="s">
        <v>3224</v>
      </c>
      <c r="P1044" s="0" t="s">
        <v>3224</v>
      </c>
      <c r="Q1044" s="0" t="s">
        <v>3224</v>
      </c>
      <c r="S1044" s="0" t="s">
        <v>3156</v>
      </c>
      <c r="T1044" s="0" t="s">
        <v>3414</v>
      </c>
      <c r="U1044" s="0" t="s">
        <v>3415</v>
      </c>
      <c r="W1044" s="118" t="s">
        <v>5533</v>
      </c>
      <c r="X1044" s="160" t="n">
        <v>951920385</v>
      </c>
      <c r="Y1044" s="0" t="s">
        <v>2465</v>
      </c>
      <c r="Z1044" s="0" t="n">
        <v>95231030701</v>
      </c>
      <c r="AB1044" s="0" t="n">
        <v>652</v>
      </c>
      <c r="AK1044" s="204">
        <f>IF(ISERROR(SEARCH("PMI",F1044)),IF(ISERROR(SEARCH("TE",F1044)),"Weird","TE"),"PMI")</f>
        <v/>
      </c>
    </row>
    <row r="1045">
      <c r="A1045" s="0" t="n">
        <v>41041</v>
      </c>
      <c r="B1045" s="117" t="s">
        <v>2887</v>
      </c>
      <c r="C1045" s="117" t="n"/>
      <c r="D1045" s="117" t="s">
        <v>5534</v>
      </c>
      <c r="F1045" s="118" t="s">
        <v>4849</v>
      </c>
      <c r="H1045" s="0" t="s">
        <v>5535</v>
      </c>
      <c r="I1045" s="0">
        <f>IF(LEFT(RIGHT(H1045,4),1)="8",(CONCATENATE("289F0", 168420+BITAND(HEX2DEC(H1045), 65535)-32768)),)</f>
        <v/>
      </c>
      <c r="J1045" s="79">
        <f>DEC2HEX(RIGHT(I1045,7))</f>
        <v/>
      </c>
      <c r="K1045" s="79" t="s">
        <v>5536</v>
      </c>
      <c r="L1045" s="60" t="n">
        <v>44802</v>
      </c>
      <c r="M1045" s="288" t="n">
        <v>44810</v>
      </c>
      <c r="N1045" s="0" t="s">
        <v>1443</v>
      </c>
      <c r="O1045" s="0" t="s">
        <v>3224</v>
      </c>
      <c r="P1045" s="0" t="s">
        <v>3224</v>
      </c>
      <c r="Q1045" s="0" t="s">
        <v>3224</v>
      </c>
      <c r="S1045" s="0" t="s">
        <v>3156</v>
      </c>
      <c r="T1045" s="0" t="s">
        <v>3414</v>
      </c>
      <c r="U1045" s="0" t="s">
        <v>3415</v>
      </c>
      <c r="W1045" s="118" t="s">
        <v>5537</v>
      </c>
      <c r="X1045" s="160" t="n">
        <v>951920393</v>
      </c>
      <c r="Y1045" s="0" t="s">
        <v>2495</v>
      </c>
      <c r="Z1045" s="0" t="n">
        <v>95231035001</v>
      </c>
      <c r="AB1045" s="0" t="n">
        <v>654</v>
      </c>
      <c r="AK1045" s="204">
        <f>IF(ISERROR(SEARCH("PMI",F1045)),IF(ISERROR(SEARCH("TE",F1045)),"Weird","TE"),"PMI")</f>
        <v/>
      </c>
    </row>
    <row customFormat="1" customHeight="1" ht="15.75" r="1046" s="5">
      <c r="A1046" s="5" t="n">
        <v>41042</v>
      </c>
      <c r="B1046" s="181" t="s">
        <v>25</v>
      </c>
      <c r="C1046" s="181" t="n"/>
      <c r="D1046" s="181" t="s">
        <v>4823</v>
      </c>
      <c r="F1046" s="118" t="n"/>
      <c r="H1046" s="5" t="n"/>
      <c r="I1046" s="5" t="n"/>
      <c r="J1046" s="79" t="n"/>
      <c r="K1046" s="148" t="n"/>
      <c r="L1046" s="129" t="n">
        <v>44802</v>
      </c>
      <c r="M1046" s="289" t="n"/>
      <c r="W1046" s="130" t="s">
        <v>5538</v>
      </c>
      <c r="X1046" s="162" t="n">
        <v>951920387</v>
      </c>
      <c r="AB1046" s="5" t="n">
        <v>655</v>
      </c>
      <c r="AK1046" s="204">
        <f>IF(ISERROR(SEARCH("PMI",F1046)),IF(ISERROR(SEARCH("TE",F1046)),"Weird","TE"),"PMI")</f>
        <v/>
      </c>
    </row>
    <row r="1047">
      <c r="A1047" s="0" t="n">
        <v>41043</v>
      </c>
      <c r="B1047" s="117" t="s">
        <v>2887</v>
      </c>
      <c r="C1047" s="117" t="n"/>
      <c r="D1047" s="117" t="s">
        <v>5539</v>
      </c>
      <c r="F1047" s="118" t="s">
        <v>4849</v>
      </c>
      <c r="H1047" s="0" t="s">
        <v>5540</v>
      </c>
      <c r="I1047" s="0">
        <f>IF(LEFT(RIGHT(H1047,4),1)="8",(CONCATENATE("289F0", 168420+BITAND(HEX2DEC(H1047), 65535)-32768)),)</f>
        <v/>
      </c>
      <c r="J1047" s="79">
        <f>DEC2HEX(RIGHT(I1047,7))</f>
        <v/>
      </c>
      <c r="K1047" s="79" t="s">
        <v>5536</v>
      </c>
      <c r="L1047" s="60" t="n">
        <v>44802</v>
      </c>
      <c r="M1047" s="288" t="n">
        <v>44810</v>
      </c>
      <c r="N1047" s="0" t="s">
        <v>1443</v>
      </c>
      <c r="O1047" s="0" t="s">
        <v>3224</v>
      </c>
      <c r="P1047" s="0" t="s">
        <v>3224</v>
      </c>
      <c r="Q1047" s="0" t="s">
        <v>3224</v>
      </c>
      <c r="S1047" s="0" t="s">
        <v>3156</v>
      </c>
      <c r="T1047" s="0" t="s">
        <v>3414</v>
      </c>
      <c r="U1047" s="0" t="s">
        <v>3415</v>
      </c>
      <c r="W1047" s="118" t="s">
        <v>5541</v>
      </c>
      <c r="X1047" s="160" t="n">
        <v>951920389</v>
      </c>
      <c r="Y1047" s="0" t="s">
        <v>2452</v>
      </c>
      <c r="Z1047" s="0" t="n">
        <v>95231036001</v>
      </c>
      <c r="AB1047" s="0" t="n">
        <v>656</v>
      </c>
      <c r="AK1047" s="204">
        <f>IF(ISERROR(SEARCH("PMI",F1047)),IF(ISERROR(SEARCH("TE",F1047)),"Weird","TE"),"PMI")</f>
        <v/>
      </c>
    </row>
    <row r="1048">
      <c r="A1048" s="5" t="n">
        <v>41044</v>
      </c>
      <c r="B1048" s="117" t="s">
        <v>4300</v>
      </c>
      <c r="C1048" s="117" t="n"/>
      <c r="D1048" s="117" t="n"/>
      <c r="F1048" s="118" t="s">
        <v>4849</v>
      </c>
      <c r="H1048" s="0" t="s">
        <v>5542</v>
      </c>
      <c r="I1048" s="0">
        <f>IF(LEFT(RIGHT(H1048,4),1)="8",(CONCATENATE("289F0", 168420+BITAND(HEX2DEC(H1048), 65535)-32768)),)</f>
        <v/>
      </c>
      <c r="J1048" s="79">
        <f>DEC2HEX(RIGHT(I1048,7))</f>
        <v/>
      </c>
      <c r="L1048" s="60" t="n">
        <v>44802</v>
      </c>
      <c r="M1048" s="288" t="n">
        <v>44810</v>
      </c>
      <c r="N1048" s="0" t="s">
        <v>1443</v>
      </c>
      <c r="O1048" s="0" t="s">
        <v>3224</v>
      </c>
      <c r="P1048" s="0" t="s">
        <v>3224</v>
      </c>
      <c r="Q1048" s="0" t="s">
        <v>3224</v>
      </c>
      <c r="S1048" s="0" t="s">
        <v>3156</v>
      </c>
      <c r="W1048" s="118" t="s">
        <v>5543</v>
      </c>
      <c r="X1048" s="160" t="n">
        <v>951920390</v>
      </c>
      <c r="Y1048" s="0" t="s">
        <v>2657</v>
      </c>
      <c r="Z1048" s="0" t="n">
        <v>95269003701</v>
      </c>
      <c r="AB1048" s="0" t="n">
        <v>657</v>
      </c>
      <c r="AK1048" s="204">
        <f>IF(ISERROR(SEARCH("PMI",F1048)),IF(ISERROR(SEARCH("TE",F1048)),"Weird","TE"),"PMI")</f>
        <v/>
      </c>
    </row>
    <row r="1049">
      <c r="A1049" s="4" t="n">
        <v>41045</v>
      </c>
      <c r="B1049" s="117" t="s">
        <v>2887</v>
      </c>
      <c r="C1049" s="117" t="n"/>
      <c r="D1049" s="117" t="n"/>
      <c r="F1049" s="118" t="s">
        <v>4849</v>
      </c>
      <c r="H1049" s="0" t="s">
        <v>5544</v>
      </c>
      <c r="I1049" s="0">
        <f>IF(LEFT(RIGHT(H1049,4),1)="8",(CONCATENATE("289F0", 168420+BITAND(HEX2DEC(H1049), 65535)-32768)),)</f>
        <v/>
      </c>
      <c r="J1049" s="79">
        <f>DEC2HEX(RIGHT(I1049,7))</f>
        <v/>
      </c>
      <c r="K1049" s="79" t="s">
        <v>5492</v>
      </c>
      <c r="L1049" s="60" t="n">
        <v>44803</v>
      </c>
      <c r="M1049" s="288" t="n">
        <v>44810</v>
      </c>
      <c r="N1049" s="0" t="s">
        <v>1443</v>
      </c>
      <c r="O1049" s="0" t="s">
        <v>3224</v>
      </c>
      <c r="P1049" s="0" t="s">
        <v>3224</v>
      </c>
      <c r="Q1049" s="0" t="s">
        <v>3224</v>
      </c>
      <c r="S1049" s="0" t="s">
        <v>3156</v>
      </c>
      <c r="T1049" s="0" t="s">
        <v>3414</v>
      </c>
      <c r="U1049" s="0" t="s">
        <v>3415</v>
      </c>
      <c r="W1049" s="118" t="s">
        <v>5545</v>
      </c>
      <c r="X1049" s="160" t="n">
        <v>951920391</v>
      </c>
      <c r="Y1049" s="0" t="s">
        <v>2810</v>
      </c>
      <c r="Z1049" s="0" t="n">
        <v>95231035701</v>
      </c>
      <c r="AB1049" s="0" t="n">
        <v>658</v>
      </c>
      <c r="AK1049" s="204">
        <f>IF(ISERROR(SEARCH("PMI",F1049)),IF(ISERROR(SEARCH("TE",F1049)),"Weird","TE"),"PMI")</f>
        <v/>
      </c>
    </row>
    <row r="1050">
      <c r="A1050" s="4" t="n">
        <v>41046</v>
      </c>
      <c r="B1050" s="117" t="s">
        <v>2887</v>
      </c>
      <c r="C1050" s="117" t="n"/>
      <c r="D1050" s="117" t="n"/>
      <c r="F1050" s="118" t="s">
        <v>4849</v>
      </c>
      <c r="H1050" s="0" t="s">
        <v>5546</v>
      </c>
      <c r="I1050" s="0">
        <f>IF(LEFT(RIGHT(H1050,4),1)="8",(CONCATENATE("289F0", 168420+BITAND(HEX2DEC(H1050), 65535)-32768)),)</f>
        <v/>
      </c>
      <c r="J1050" s="79" t="n"/>
      <c r="K1050" s="79" t="s">
        <v>5547</v>
      </c>
      <c r="L1050" s="60" t="n">
        <v>44803</v>
      </c>
      <c r="M1050" s="288" t="n">
        <v>44810</v>
      </c>
      <c r="N1050" s="0" t="s">
        <v>1443</v>
      </c>
      <c r="O1050" s="0" t="s">
        <v>3224</v>
      </c>
      <c r="P1050" s="0" t="s">
        <v>3224</v>
      </c>
      <c r="Q1050" s="0" t="s">
        <v>3224</v>
      </c>
      <c r="S1050" s="0" t="s">
        <v>3156</v>
      </c>
      <c r="T1050" s="0" t="s">
        <v>3470</v>
      </c>
      <c r="U1050" s="0" t="s">
        <v>5548</v>
      </c>
      <c r="W1050" s="118" t="s">
        <v>5549</v>
      </c>
      <c r="X1050" s="160" t="n">
        <v>951920410</v>
      </c>
      <c r="Y1050" s="0" t="s">
        <v>2425</v>
      </c>
      <c r="Z1050" s="0" t="n">
        <v>95231036901</v>
      </c>
      <c r="AB1050" s="0" t="n">
        <v>659</v>
      </c>
      <c r="AK1050" s="204">
        <f>IF(ISERROR(SEARCH("PMI",F1050)),IF(ISERROR(SEARCH("TE",F1050)),"Weird","TE"),"PMI")</f>
        <v/>
      </c>
    </row>
    <row r="1051">
      <c r="A1051" s="4" t="n">
        <v>41047</v>
      </c>
      <c r="B1051" s="117" t="s">
        <v>2887</v>
      </c>
      <c r="C1051" s="117" t="n"/>
      <c r="D1051" s="117" t="n"/>
      <c r="F1051" s="118" t="s">
        <v>4849</v>
      </c>
      <c r="H1051" s="0" t="s">
        <v>5550</v>
      </c>
      <c r="I1051" s="0">
        <f>IF(LEFT(RIGHT(H1051,4),1)="8",(CONCATENATE("289F0", 168420+BITAND(HEX2DEC(H1051), 65535)-32768)),)</f>
        <v/>
      </c>
      <c r="J1051" s="79" t="n"/>
      <c r="K1051" s="79" t="s">
        <v>5547</v>
      </c>
      <c r="L1051" s="60" t="n">
        <v>44803</v>
      </c>
      <c r="M1051" s="288" t="n">
        <v>44810</v>
      </c>
      <c r="N1051" s="0" t="s">
        <v>1443</v>
      </c>
      <c r="O1051" s="0" t="s">
        <v>3224</v>
      </c>
      <c r="P1051" s="0" t="s">
        <v>3224</v>
      </c>
      <c r="Q1051" s="0" t="s">
        <v>3224</v>
      </c>
      <c r="S1051" s="0" t="s">
        <v>3156</v>
      </c>
      <c r="T1051" s="0" t="s">
        <v>3470</v>
      </c>
      <c r="U1051" s="0" t="s">
        <v>5548</v>
      </c>
      <c r="W1051" s="118" t="s">
        <v>5551</v>
      </c>
      <c r="X1051" s="160" t="n">
        <v>951920406</v>
      </c>
      <c r="Y1051" s="0" t="s">
        <v>2523</v>
      </c>
      <c r="Z1051" s="0" t="n">
        <v>95231036301</v>
      </c>
      <c r="AB1051" s="0" t="n">
        <v>664</v>
      </c>
      <c r="AK1051" s="204">
        <f>IF(ISERROR(SEARCH("PMI",F1051)),IF(ISERROR(SEARCH("TE",F1051)),"Weird","TE"),"PMI")</f>
        <v/>
      </c>
    </row>
    <row r="1052">
      <c r="A1052" s="4" t="n">
        <v>41048</v>
      </c>
      <c r="B1052" s="117" t="s">
        <v>2887</v>
      </c>
      <c r="C1052" s="117" t="n"/>
      <c r="D1052" s="117" t="n"/>
      <c r="F1052" s="0" t="s">
        <v>4330</v>
      </c>
      <c r="H1052" s="0" t="n">
        <v>22310277</v>
      </c>
      <c r="J1052" s="79" t="n"/>
      <c r="K1052" s="79" t="s">
        <v>5552</v>
      </c>
      <c r="L1052" s="60" t="n">
        <v>44803</v>
      </c>
      <c r="M1052" s="60" t="n">
        <v>44812</v>
      </c>
      <c r="N1052" s="0" t="s">
        <v>1443</v>
      </c>
      <c r="O1052" s="0" t="s">
        <v>3224</v>
      </c>
      <c r="P1052" s="0" t="s">
        <v>3224</v>
      </c>
      <c r="Q1052" s="0" t="s">
        <v>3224</v>
      </c>
      <c r="S1052" s="0" t="s">
        <v>3156</v>
      </c>
      <c r="T1052" s="0" t="s">
        <v>3470</v>
      </c>
      <c r="U1052" s="0" t="s">
        <v>5548</v>
      </c>
      <c r="W1052" s="118" t="s">
        <v>5553</v>
      </c>
      <c r="X1052" s="160" t="n">
        <v>951920411</v>
      </c>
      <c r="Y1052" s="0" t="s">
        <v>2522</v>
      </c>
      <c r="Z1052" s="0" t="n">
        <v>95231036601</v>
      </c>
      <c r="AB1052" s="0" t="n">
        <v>663</v>
      </c>
      <c r="AK1052" s="204">
        <f>IF(ISERROR(SEARCH("PMI",F1052)),IF(ISERROR(SEARCH("TE",F1052)),"Weird","TE"),"PMI")</f>
        <v/>
      </c>
    </row>
    <row r="1053">
      <c r="A1053" s="4" t="n">
        <v>41049</v>
      </c>
      <c r="B1053" s="117" t="s">
        <v>2887</v>
      </c>
      <c r="C1053" s="117" t="n"/>
      <c r="D1053" s="117" t="n"/>
      <c r="F1053" s="0" t="s">
        <v>4330</v>
      </c>
      <c r="H1053" s="0" t="n">
        <v>22310278</v>
      </c>
      <c r="J1053" s="79" t="n"/>
      <c r="K1053" s="79" t="s">
        <v>5552</v>
      </c>
      <c r="L1053" s="60" t="n">
        <v>44804</v>
      </c>
      <c r="M1053" s="60" t="n">
        <v>44812</v>
      </c>
      <c r="N1053" s="0" t="s">
        <v>1443</v>
      </c>
      <c r="O1053" s="0" t="s">
        <v>3224</v>
      </c>
      <c r="P1053" s="0" t="s">
        <v>3224</v>
      </c>
      <c r="Q1053" s="0" t="s">
        <v>3224</v>
      </c>
      <c r="S1053" s="0" t="s">
        <v>3156</v>
      </c>
      <c r="T1053" s="0" t="s">
        <v>3470</v>
      </c>
      <c r="U1053" s="0" t="s">
        <v>5548</v>
      </c>
      <c r="W1053" s="118" t="s">
        <v>5554</v>
      </c>
      <c r="X1053" s="160" t="n">
        <v>951920407</v>
      </c>
      <c r="Y1053" s="0" t="s">
        <v>2518</v>
      </c>
      <c r="Z1053" s="0" t="n">
        <v>95231035801</v>
      </c>
      <c r="AB1053" s="0" t="n">
        <v>665</v>
      </c>
      <c r="AK1053" s="204">
        <f>IF(ISERROR(SEARCH("PMI",F1053)),IF(ISERROR(SEARCH("TE",F1053)),"Weird","TE"),"PMI")</f>
        <v/>
      </c>
    </row>
    <row r="1054">
      <c r="A1054" s="4" t="n">
        <v>41050</v>
      </c>
      <c r="B1054" s="117" t="s">
        <v>2887</v>
      </c>
      <c r="C1054" s="117" t="n"/>
      <c r="D1054" s="117" t="n"/>
      <c r="F1054" s="0" t="s">
        <v>4330</v>
      </c>
      <c r="H1054" s="0" t="n">
        <v>22310279</v>
      </c>
      <c r="J1054" s="79" t="n"/>
      <c r="K1054" s="79" t="s">
        <v>5552</v>
      </c>
      <c r="L1054" s="60" t="n">
        <v>44804</v>
      </c>
      <c r="M1054" s="60" t="n">
        <v>44812</v>
      </c>
      <c r="N1054" s="0" t="s">
        <v>1443</v>
      </c>
      <c r="O1054" s="0" t="s">
        <v>3224</v>
      </c>
      <c r="P1054" s="0" t="s">
        <v>3224</v>
      </c>
      <c r="Q1054" s="0" t="s">
        <v>3224</v>
      </c>
      <c r="S1054" s="0" t="s">
        <v>3156</v>
      </c>
      <c r="T1054" s="0" t="s">
        <v>3470</v>
      </c>
      <c r="U1054" s="0" t="s">
        <v>5548</v>
      </c>
      <c r="W1054" s="118" t="s">
        <v>5555</v>
      </c>
      <c r="X1054" s="160" t="n">
        <v>951920361</v>
      </c>
      <c r="Y1054" s="0" t="s">
        <v>2469</v>
      </c>
      <c r="Z1054" s="0" t="n">
        <v>95231036701</v>
      </c>
      <c r="AB1054" s="0" t="n">
        <v>666</v>
      </c>
      <c r="AK1054" s="204">
        <f>IF(ISERROR(SEARCH("PMI",F1054)),IF(ISERROR(SEARCH("TE",F1054)),"Weird","TE"),"PMI")</f>
        <v/>
      </c>
    </row>
    <row r="1055">
      <c r="A1055" s="4" t="n">
        <v>41051</v>
      </c>
      <c r="B1055" s="117" t="s">
        <v>2887</v>
      </c>
      <c r="C1055" s="117" t="n"/>
      <c r="D1055" s="117" t="n"/>
      <c r="F1055" s="0" t="s">
        <v>4330</v>
      </c>
      <c r="H1055" s="0" t="s">
        <v>5556</v>
      </c>
      <c r="J1055" s="79" t="n"/>
      <c r="K1055" s="79" t="s">
        <v>5557</v>
      </c>
      <c r="L1055" s="60" t="n">
        <v>44804</v>
      </c>
      <c r="M1055" s="60" t="n">
        <v>44812</v>
      </c>
      <c r="N1055" s="0" t="s">
        <v>1443</v>
      </c>
      <c r="O1055" s="0" t="s">
        <v>3224</v>
      </c>
      <c r="P1055" s="0" t="s">
        <v>3224</v>
      </c>
      <c r="Q1055" s="0" t="s">
        <v>3224</v>
      </c>
      <c r="S1055" s="0" t="s">
        <v>3156</v>
      </c>
      <c r="T1055" s="0" t="s">
        <v>3470</v>
      </c>
      <c r="U1055" s="0" t="s">
        <v>5548</v>
      </c>
      <c r="W1055" s="118" t="s">
        <v>5558</v>
      </c>
      <c r="X1055" s="160" t="n">
        <v>951920409</v>
      </c>
      <c r="Y1055" s="0" t="s">
        <v>2468</v>
      </c>
      <c r="Z1055" s="0" t="n">
        <v>95231039001</v>
      </c>
      <c r="AB1055" s="0" t="n">
        <v>667</v>
      </c>
      <c r="AK1055" s="204">
        <f>IF(ISERROR(SEARCH("PMI",F1055)),IF(ISERROR(SEARCH("TE",F1055)),"Weird","TE"),"PMI")</f>
        <v/>
      </c>
    </row>
    <row r="1056">
      <c r="A1056" s="4" t="n">
        <v>41052</v>
      </c>
      <c r="B1056" s="117" t="s">
        <v>2887</v>
      </c>
      <c r="C1056" s="117" t="n"/>
      <c r="D1056" s="117" t="n"/>
      <c r="F1056" s="0" t="s">
        <v>4330</v>
      </c>
      <c r="H1056" s="0" t="s">
        <v>5559</v>
      </c>
      <c r="J1056" s="79" t="n"/>
      <c r="K1056" s="79" t="s">
        <v>5557</v>
      </c>
      <c r="L1056" s="60" t="n">
        <v>44804</v>
      </c>
      <c r="M1056" s="60" t="n">
        <v>44812</v>
      </c>
      <c r="N1056" s="0" t="s">
        <v>1443</v>
      </c>
      <c r="O1056" s="0" t="s">
        <v>3224</v>
      </c>
      <c r="P1056" s="0" t="s">
        <v>3224</v>
      </c>
      <c r="Q1056" s="0" t="s">
        <v>3224</v>
      </c>
      <c r="S1056" s="0" t="s">
        <v>3156</v>
      </c>
      <c r="T1056" s="0" t="s">
        <v>3470</v>
      </c>
      <c r="U1056" s="0" t="s">
        <v>5548</v>
      </c>
      <c r="W1056" s="118" t="s">
        <v>5560</v>
      </c>
      <c r="X1056" s="160" t="n">
        <v>951920375</v>
      </c>
      <c r="Y1056" s="0" t="s">
        <v>2454</v>
      </c>
      <c r="Z1056" s="0" t="n">
        <v>95231035901</v>
      </c>
      <c r="AB1056" s="0" t="n">
        <v>668</v>
      </c>
      <c r="AK1056" s="204">
        <f>IF(ISERROR(SEARCH("PMI",F1056)),IF(ISERROR(SEARCH("TE",F1056)),"Weird","TE"),"PMI")</f>
        <v/>
      </c>
    </row>
    <row r="1057">
      <c r="A1057" s="4" t="n">
        <v>41053</v>
      </c>
      <c r="B1057" s="117" t="s">
        <v>2887</v>
      </c>
      <c r="C1057" s="117" t="n"/>
      <c r="D1057" s="117" t="n"/>
      <c r="F1057" s="0" t="s">
        <v>4330</v>
      </c>
      <c r="H1057" s="0" t="s">
        <v>5561</v>
      </c>
      <c r="J1057" s="79" t="n"/>
      <c r="K1057" s="79" t="s">
        <v>5557</v>
      </c>
      <c r="L1057" s="60" t="n">
        <v>44805</v>
      </c>
      <c r="M1057" s="60" t="n">
        <v>44812</v>
      </c>
      <c r="N1057" s="0" t="s">
        <v>1443</v>
      </c>
      <c r="O1057" s="0" t="s">
        <v>3224</v>
      </c>
      <c r="P1057" s="0" t="s">
        <v>3224</v>
      </c>
      <c r="Q1057" s="0" t="s">
        <v>3224</v>
      </c>
      <c r="S1057" s="0" t="s">
        <v>3156</v>
      </c>
      <c r="T1057" s="0" t="s">
        <v>3470</v>
      </c>
      <c r="U1057" s="0" t="s">
        <v>5548</v>
      </c>
      <c r="W1057" s="118" t="s">
        <v>5562</v>
      </c>
      <c r="X1057" s="160" t="n">
        <v>951920379</v>
      </c>
      <c r="Y1057" s="0" t="s">
        <v>2455</v>
      </c>
      <c r="Z1057" s="0" t="n">
        <v>95231032101</v>
      </c>
      <c r="AB1057" s="0" t="n">
        <v>670</v>
      </c>
      <c r="AK1057" s="204">
        <f>IF(ISERROR(SEARCH("PMI",F1057)),IF(ISERROR(SEARCH("TE",F1057)),"Weird","TE"),"PMI")</f>
        <v/>
      </c>
    </row>
    <row r="1058">
      <c r="A1058" s="4" t="n">
        <v>41054</v>
      </c>
      <c r="B1058" s="117" t="s">
        <v>2887</v>
      </c>
      <c r="C1058" s="117" t="n"/>
      <c r="D1058" s="117" t="n"/>
      <c r="F1058" s="0" t="s">
        <v>4330</v>
      </c>
      <c r="H1058" s="0" t="n">
        <v>22310280</v>
      </c>
      <c r="K1058" s="79" t="s">
        <v>5557</v>
      </c>
      <c r="L1058" s="60" t="n">
        <v>44805</v>
      </c>
      <c r="M1058" s="60" t="n">
        <v>44816</v>
      </c>
      <c r="N1058" s="0" t="s">
        <v>1443</v>
      </c>
      <c r="O1058" s="0" t="s">
        <v>3224</v>
      </c>
      <c r="P1058" s="0" t="s">
        <v>3224</v>
      </c>
      <c r="Q1058" s="0" t="s">
        <v>3224</v>
      </c>
      <c r="S1058" s="0" t="s">
        <v>3156</v>
      </c>
      <c r="T1058" s="0" t="s">
        <v>3470</v>
      </c>
      <c r="U1058" s="0" t="s">
        <v>5548</v>
      </c>
      <c r="W1058" s="118" t="s">
        <v>5563</v>
      </c>
      <c r="X1058" s="160" t="n">
        <v>951920367</v>
      </c>
      <c r="Y1058" s="0" t="s">
        <v>2792</v>
      </c>
      <c r="Z1058" s="0" t="n">
        <v>95269002901</v>
      </c>
      <c r="AB1058" s="0" t="n">
        <v>671</v>
      </c>
      <c r="AK1058" s="204">
        <f>IF(ISERROR(SEARCH("PMI",F1058)),IF(ISERROR(SEARCH("TE",F1058)),"Weird","TE"),"PMI")</f>
        <v/>
      </c>
    </row>
    <row r="1059">
      <c r="A1059" s="4" t="n">
        <v>41055</v>
      </c>
      <c r="B1059" s="117" t="s">
        <v>2887</v>
      </c>
      <c r="C1059" s="117" t="n"/>
      <c r="D1059" s="117" t="n"/>
      <c r="F1059" s="0" t="s">
        <v>4330</v>
      </c>
      <c r="H1059" s="0" t="n">
        <v>22310281</v>
      </c>
      <c r="K1059" s="79" t="s">
        <v>5557</v>
      </c>
      <c r="L1059" s="60" t="n">
        <v>44805</v>
      </c>
      <c r="M1059" s="60" t="n">
        <v>44816</v>
      </c>
      <c r="N1059" s="0" t="s">
        <v>1443</v>
      </c>
      <c r="O1059" s="0" t="s">
        <v>3224</v>
      </c>
      <c r="P1059" s="0" t="s">
        <v>3224</v>
      </c>
      <c r="Q1059" s="0" t="s">
        <v>3224</v>
      </c>
      <c r="S1059" s="0" t="s">
        <v>3156</v>
      </c>
      <c r="T1059" s="0" t="s">
        <v>3470</v>
      </c>
      <c r="U1059" s="0" t="s">
        <v>5548</v>
      </c>
      <c r="W1059" s="118" t="s">
        <v>5564</v>
      </c>
      <c r="X1059" s="160" t="n">
        <v>951920366</v>
      </c>
      <c r="Y1059" s="0" t="s">
        <v>2527</v>
      </c>
      <c r="Z1059" s="0" t="n">
        <v>95269002501</v>
      </c>
      <c r="AB1059" s="0" t="n">
        <v>672</v>
      </c>
      <c r="AK1059" s="204">
        <f>IF(ISERROR(SEARCH("PMI",F1059)),IF(ISERROR(SEARCH("TE",F1059)),"Weird","TE"),"PMI")</f>
        <v/>
      </c>
    </row>
    <row r="1060">
      <c r="A1060" s="0" t="n">
        <v>41056</v>
      </c>
      <c r="B1060" s="117" t="n"/>
      <c r="C1060" s="117" t="n"/>
      <c r="D1060" s="117" t="s">
        <v>5565</v>
      </c>
      <c r="F1060" s="0" t="s">
        <v>4330</v>
      </c>
      <c r="H1060" s="0" t="n">
        <v>22310282</v>
      </c>
      <c r="L1060" s="60" t="n">
        <v>44805</v>
      </c>
      <c r="M1060" s="60" t="n">
        <v>44816</v>
      </c>
      <c r="N1060" s="0" t="s">
        <v>1443</v>
      </c>
      <c r="O1060" s="0" t="s">
        <v>3224</v>
      </c>
      <c r="P1060" s="0" t="s">
        <v>3224</v>
      </c>
      <c r="Q1060" s="0" t="s">
        <v>3224</v>
      </c>
      <c r="S1060" s="0" t="s">
        <v>3156</v>
      </c>
      <c r="T1060" s="0" t="s">
        <v>3470</v>
      </c>
      <c r="U1060" s="0" t="s">
        <v>5548</v>
      </c>
      <c r="W1060" s="118" t="s">
        <v>5566</v>
      </c>
      <c r="X1060" s="160" t="n">
        <v>951920372</v>
      </c>
      <c r="Y1060" s="0" t="s">
        <v>2457</v>
      </c>
      <c r="Z1060" s="0" t="n">
        <v>95269003901</v>
      </c>
      <c r="AB1060" s="0" t="n">
        <v>673</v>
      </c>
      <c r="AK1060" s="204">
        <f>IF(ISERROR(SEARCH("PMI",F1060)),IF(ISERROR(SEARCH("TE",F1060)),"Weird","TE"),"PMI")</f>
        <v/>
      </c>
    </row>
    <row r="1061">
      <c r="A1061" s="0" t="n">
        <v>41057</v>
      </c>
      <c r="B1061" s="117" t="n"/>
      <c r="C1061" s="117" t="n"/>
      <c r="D1061" s="117" t="n"/>
      <c r="F1061" s="0" t="s">
        <v>4330</v>
      </c>
      <c r="H1061" s="0" t="n">
        <v>22310283</v>
      </c>
      <c r="L1061" s="60" t="n">
        <v>44806</v>
      </c>
      <c r="M1061" s="60" t="n">
        <v>44816</v>
      </c>
      <c r="N1061" s="0" t="s">
        <v>1443</v>
      </c>
      <c r="O1061" s="0" t="s">
        <v>3224</v>
      </c>
      <c r="P1061" s="0" t="s">
        <v>3224</v>
      </c>
      <c r="Q1061" s="0" t="s">
        <v>3224</v>
      </c>
      <c r="S1061" s="0" t="s">
        <v>3156</v>
      </c>
      <c r="W1061" s="118" t="s">
        <v>5567</v>
      </c>
      <c r="X1061" s="160" t="n">
        <v>951920399</v>
      </c>
      <c r="Y1061" s="0" t="s">
        <v>2463</v>
      </c>
      <c r="Z1061" s="8" t="n">
        <v>95269002601</v>
      </c>
      <c r="AB1061" s="0" t="n">
        <v>586</v>
      </c>
      <c r="AK1061" s="204">
        <f>IF(ISERROR(SEARCH("PMI",F1061)),IF(ISERROR(SEARCH("TE",F1061)),"Weird","TE"),"PMI")</f>
        <v/>
      </c>
    </row>
    <row r="1062">
      <c r="A1062" s="0" t="n">
        <v>41058</v>
      </c>
      <c r="B1062" s="117" t="n"/>
      <c r="C1062" s="117" t="n"/>
      <c r="D1062" s="117" t="n"/>
      <c r="F1062" s="118" t="s">
        <v>4849</v>
      </c>
      <c r="H1062" s="0" t="s">
        <v>5568</v>
      </c>
      <c r="L1062" s="60" t="n">
        <v>44806</v>
      </c>
      <c r="M1062" s="60" t="n">
        <v>44817</v>
      </c>
      <c r="N1062" s="0" t="s">
        <v>1443</v>
      </c>
      <c r="O1062" s="0" t="s">
        <v>3224</v>
      </c>
      <c r="P1062" s="0" t="s">
        <v>3224</v>
      </c>
      <c r="Q1062" s="0" t="s">
        <v>3224</v>
      </c>
      <c r="S1062" s="0" t="s">
        <v>3156</v>
      </c>
      <c r="W1062" s="118" t="s">
        <v>5569</v>
      </c>
      <c r="X1062" s="160" t="n">
        <v>951920400</v>
      </c>
      <c r="Y1062" s="0" t="s">
        <v>2464</v>
      </c>
      <c r="Z1062" s="0" t="n">
        <v>95269003101</v>
      </c>
      <c r="AB1062" s="0" t="n">
        <v>637</v>
      </c>
      <c r="AK1062" s="204">
        <f>IF(ISERROR(SEARCH("PMI",F1062)),IF(ISERROR(SEARCH("TE",F1062)),"Weird","TE"),"PMI")</f>
        <v/>
      </c>
    </row>
    <row r="1063">
      <c r="A1063" s="0" t="n">
        <v>41059</v>
      </c>
      <c r="B1063" s="117" t="n"/>
      <c r="C1063" s="117" t="n"/>
      <c r="D1063" s="117" t="n"/>
      <c r="F1063" s="118" t="s">
        <v>4849</v>
      </c>
      <c r="H1063" s="0" t="s">
        <v>5570</v>
      </c>
      <c r="I1063" s="0">
        <f>IF(LEFT(RIGHT(H1063,4),1)="8",(CONCATENATE("289F0", 168420+BITAND(HEX2DEC(H1063), 65535)-32768)),)</f>
        <v/>
      </c>
      <c r="L1063" s="60" t="n">
        <v>44806</v>
      </c>
      <c r="M1063" s="60" t="n">
        <v>44817</v>
      </c>
      <c r="N1063" s="0" t="s">
        <v>1443</v>
      </c>
      <c r="O1063" s="0" t="s">
        <v>3224</v>
      </c>
      <c r="P1063" s="0" t="s">
        <v>3224</v>
      </c>
      <c r="Q1063" s="0" t="s">
        <v>3224</v>
      </c>
      <c r="S1063" s="0" t="s">
        <v>3156</v>
      </c>
      <c r="W1063" s="118" t="s">
        <v>5571</v>
      </c>
      <c r="X1063" s="160" t="n">
        <v>951920401</v>
      </c>
      <c r="Y1063" s="0" t="s">
        <v>2459</v>
      </c>
      <c r="Z1063" s="0" t="n">
        <v>95269002201</v>
      </c>
      <c r="AB1063" s="0" t="n">
        <v>644</v>
      </c>
      <c r="AK1063" s="204">
        <f>IF(ISERROR(SEARCH("PMI",F1063)),IF(ISERROR(SEARCH("TE",F1063)),"Weird","TE"),"PMI")</f>
        <v/>
      </c>
    </row>
    <row r="1064">
      <c r="A1064" s="0" t="n">
        <v>41060</v>
      </c>
      <c r="B1064" s="117" t="n"/>
      <c r="C1064" s="117" t="n"/>
      <c r="D1064" s="117" t="n"/>
      <c r="F1064" s="118" t="s">
        <v>4849</v>
      </c>
      <c r="H1064" s="0" t="s">
        <v>5572</v>
      </c>
      <c r="L1064" s="60" t="n">
        <v>44806</v>
      </c>
      <c r="M1064" s="60" t="n">
        <v>44817</v>
      </c>
      <c r="N1064" s="0" t="s">
        <v>1443</v>
      </c>
      <c r="O1064" s="0" t="s">
        <v>3224</v>
      </c>
      <c r="P1064" s="0" t="s">
        <v>3224</v>
      </c>
      <c r="Q1064" s="0" t="s">
        <v>3224</v>
      </c>
      <c r="S1064" s="0" t="s">
        <v>3156</v>
      </c>
      <c r="W1064" s="118" t="s">
        <v>5573</v>
      </c>
      <c r="X1064" s="160" t="n">
        <v>951920395</v>
      </c>
      <c r="Y1064" s="0" t="s">
        <v>2458</v>
      </c>
      <c r="Z1064" s="0" t="n">
        <v>95269001501</v>
      </c>
      <c r="AB1064" s="0" t="n">
        <v>661</v>
      </c>
      <c r="AK1064" s="204">
        <f>IF(ISERROR(SEARCH("PMI",F1064)),IF(ISERROR(SEARCH("TE",F1064)),"Weird","TE"),"PMI")</f>
        <v/>
      </c>
    </row>
    <row r="1065">
      <c r="A1065" s="0" t="n">
        <v>41061</v>
      </c>
      <c r="B1065" s="117" t="n"/>
      <c r="C1065" s="117" t="n"/>
      <c r="D1065" s="117" t="n"/>
      <c r="F1065" s="118" t="s">
        <v>4849</v>
      </c>
      <c r="H1065" s="0" t="n">
        <v>22310285</v>
      </c>
      <c r="L1065" s="60" t="n">
        <v>44809</v>
      </c>
      <c r="M1065" s="60" t="n">
        <v>44819</v>
      </c>
      <c r="N1065" s="0" t="s">
        <v>1443</v>
      </c>
      <c r="O1065" s="0" t="s">
        <v>3224</v>
      </c>
      <c r="P1065" s="0" t="s">
        <v>3224</v>
      </c>
      <c r="Q1065" s="0" t="s">
        <v>3224</v>
      </c>
      <c r="S1065" s="0" t="s">
        <v>3156</v>
      </c>
      <c r="W1065" s="118" t="s">
        <v>5574</v>
      </c>
      <c r="X1065" s="160" t="n">
        <v>951920363</v>
      </c>
      <c r="Y1065" s="0" t="s">
        <v>2809</v>
      </c>
      <c r="Z1065" s="0" t="n">
        <v>95269001801</v>
      </c>
      <c r="AB1065" s="0" t="n">
        <v>571</v>
      </c>
      <c r="AK1065" s="204">
        <f>IF(ISERROR(SEARCH("PMI",F1065)),IF(ISERROR(SEARCH("TE",F1065)),"Weird","TE"),"PMI")</f>
        <v/>
      </c>
    </row>
    <row r="1066">
      <c r="A1066" s="0" t="n">
        <v>41062</v>
      </c>
      <c r="B1066" s="117" t="n"/>
      <c r="C1066" s="117" t="n"/>
      <c r="D1066" s="117" t="n"/>
      <c r="F1066" s="118" t="s">
        <v>4849</v>
      </c>
      <c r="H1066" s="0" t="s">
        <v>5575</v>
      </c>
      <c r="L1066" s="60" t="n">
        <v>44809</v>
      </c>
      <c r="M1066" s="60" t="n">
        <v>44819</v>
      </c>
      <c r="W1066" s="118" t="s">
        <v>5576</v>
      </c>
      <c r="X1066" s="160" t="n">
        <v>951920364</v>
      </c>
      <c r="Y1066" s="0" t="s">
        <v>2798</v>
      </c>
      <c r="Z1066" s="0" t="n">
        <v>95269002301</v>
      </c>
      <c r="AB1066" s="0" t="n">
        <v>539</v>
      </c>
      <c r="AK1066" s="204">
        <f>IF(ISERROR(SEARCH("PMI",F1066)),IF(ISERROR(SEARCH("TE",F1066)),"Weird","TE"),"PMI")</f>
        <v/>
      </c>
    </row>
    <row r="1067">
      <c r="A1067" s="0" t="n">
        <v>41063</v>
      </c>
      <c r="B1067" s="117" t="n"/>
      <c r="C1067" s="117" t="n"/>
      <c r="D1067" s="117" t="n"/>
      <c r="F1067" s="118" t="s">
        <v>4849</v>
      </c>
      <c r="H1067" s="0" t="s">
        <v>5577</v>
      </c>
      <c r="L1067" s="60" t="n">
        <v>44816</v>
      </c>
      <c r="M1067" s="60" t="n">
        <v>44819</v>
      </c>
      <c r="W1067" s="118" t="s">
        <v>5578</v>
      </c>
      <c r="X1067" s="160" t="s">
        <v>5579</v>
      </c>
      <c r="Y1067" s="0" t="s">
        <v>2396</v>
      </c>
      <c r="Z1067" s="0" t="s">
        <v>5580</v>
      </c>
      <c r="AB1067" s="0" t="n">
        <v>674</v>
      </c>
      <c r="AK1067" s="204">
        <f>IF(ISERROR(SEARCH("PMI",F1067)),IF(ISERROR(SEARCH("TE",F1067)),"Weird","TE"),"PMI")</f>
        <v/>
      </c>
    </row>
    <row customHeight="1" ht="15.75" r="1068">
      <c r="A1068" s="0" t="n">
        <v>41064</v>
      </c>
      <c r="B1068" s="117" t="n"/>
      <c r="C1068" s="117" t="n"/>
      <c r="D1068" s="117" t="n"/>
      <c r="F1068" s="118" t="s">
        <v>4849</v>
      </c>
      <c r="H1068" s="0" t="s">
        <v>5581</v>
      </c>
      <c r="L1068" s="60" t="n">
        <v>44816</v>
      </c>
      <c r="M1068" s="60" t="n">
        <v>44819</v>
      </c>
      <c r="W1068" s="118" t="s">
        <v>5582</v>
      </c>
      <c r="X1068" s="160" t="s">
        <v>5583</v>
      </c>
      <c r="Y1068" s="0" t="s">
        <v>2797</v>
      </c>
      <c r="Z1068" s="0" t="n">
        <v>95269003501</v>
      </c>
      <c r="AB1068" s="0" t="n">
        <v>675</v>
      </c>
      <c r="AK1068" s="204">
        <f>IF(ISERROR(SEARCH("PMI",F1068)),IF(ISERROR(SEARCH("TE",F1068)),"Weird","TE"),"PMI")</f>
        <v/>
      </c>
    </row>
    <row r="1069">
      <c r="A1069" s="0" t="n">
        <v>41065</v>
      </c>
      <c r="B1069" s="117" t="n"/>
      <c r="C1069" s="117" t="n"/>
      <c r="D1069" s="117" t="n"/>
      <c r="F1069" s="118" t="s">
        <v>4849</v>
      </c>
      <c r="H1069" s="0" t="s">
        <v>5584</v>
      </c>
      <c r="L1069" s="60" t="n">
        <v>44816</v>
      </c>
      <c r="M1069" s="60" t="n">
        <v>44823</v>
      </c>
      <c r="N1069" s="0" t="s">
        <v>1443</v>
      </c>
      <c r="O1069" s="0" t="s">
        <v>3224</v>
      </c>
      <c r="P1069" s="0" t="s">
        <v>3224</v>
      </c>
      <c r="Q1069" s="0" t="s">
        <v>3224</v>
      </c>
      <c r="S1069" s="0" t="s">
        <v>3156</v>
      </c>
      <c r="W1069" s="118" t="s">
        <v>5585</v>
      </c>
      <c r="X1069" s="160" t="s">
        <v>5586</v>
      </c>
      <c r="Y1069" s="0" t="s">
        <v>2799</v>
      </c>
      <c r="Z1069" s="0" t="n">
        <v>95269004401</v>
      </c>
      <c r="AB1069" s="0" t="n">
        <v>679</v>
      </c>
      <c r="AK1069" s="204">
        <f>IF(ISERROR(SEARCH("PMI",F1069)),IF(ISERROR(SEARCH("TE",F1069)),"Weird","TE"),"PMI")</f>
        <v/>
      </c>
    </row>
    <row r="1070">
      <c r="A1070" s="0" t="n">
        <v>41066</v>
      </c>
      <c r="B1070" s="117" t="n"/>
      <c r="C1070" s="117" t="n"/>
      <c r="D1070" s="117" t="n"/>
      <c r="F1070" s="118" t="s">
        <v>4849</v>
      </c>
      <c r="H1070" s="0" t="s">
        <v>5587</v>
      </c>
      <c r="L1070" s="60" t="n">
        <v>44816</v>
      </c>
      <c r="M1070" s="60" t="n">
        <v>44823</v>
      </c>
      <c r="N1070" s="0" t="s">
        <v>1443</v>
      </c>
      <c r="O1070" s="0" t="s">
        <v>3224</v>
      </c>
      <c r="P1070" s="0" t="s">
        <v>3224</v>
      </c>
      <c r="Q1070" s="0" t="s">
        <v>3224</v>
      </c>
      <c r="S1070" s="0" t="s">
        <v>3156</v>
      </c>
      <c r="W1070" s="118" t="s">
        <v>5588</v>
      </c>
      <c r="X1070" s="160" t="s">
        <v>5589</v>
      </c>
      <c r="Y1070" s="0" t="s">
        <v>2393</v>
      </c>
      <c r="Z1070" s="0" t="n">
        <v>95269001001</v>
      </c>
      <c r="AB1070" s="0" t="n">
        <v>680</v>
      </c>
      <c r="AK1070" s="204">
        <f>IF(ISERROR(SEARCH("PMI",F1070)),IF(ISERROR(SEARCH("TE",F1070)),"Weird","TE"),"PMI")</f>
        <v/>
      </c>
    </row>
    <row r="1071">
      <c r="A1071" s="0" t="n">
        <v>41067</v>
      </c>
      <c r="B1071" s="117" t="n"/>
      <c r="C1071" s="117" t="n"/>
      <c r="D1071" s="117" t="n"/>
      <c r="F1071" s="118" t="s">
        <v>4849</v>
      </c>
      <c r="H1071" s="0" t="n">
        <v>22310290</v>
      </c>
      <c r="L1071" s="60" t="n">
        <v>44817</v>
      </c>
      <c r="M1071" s="60" t="n">
        <v>44824</v>
      </c>
      <c r="N1071" s="0" t="s">
        <v>1443</v>
      </c>
      <c r="O1071" s="0" t="s">
        <v>3224</v>
      </c>
      <c r="P1071" s="0" t="s">
        <v>3224</v>
      </c>
      <c r="Q1071" s="0" t="s">
        <v>3224</v>
      </c>
      <c r="S1071" s="0" t="s">
        <v>3156</v>
      </c>
      <c r="W1071" s="118" t="s">
        <v>5590</v>
      </c>
      <c r="X1071" s="160" t="s">
        <v>5591</v>
      </c>
      <c r="Y1071" s="0" t="s">
        <v>2400</v>
      </c>
      <c r="Z1071" s="0" t="n">
        <v>95269003401</v>
      </c>
      <c r="AB1071" s="0" t="n">
        <v>681</v>
      </c>
      <c r="AK1071" s="204">
        <f>IF(ISERROR(SEARCH("PMI",F1071)),IF(ISERROR(SEARCH("TE",F1071)),"Weird","TE"),"PMI")</f>
        <v/>
      </c>
    </row>
    <row r="1072">
      <c r="A1072" s="0" t="n">
        <v>41068</v>
      </c>
      <c r="B1072" s="117" t="n"/>
      <c r="C1072" s="117" t="n"/>
      <c r="D1072" s="117" t="n"/>
      <c r="F1072" s="118" t="s">
        <v>4849</v>
      </c>
      <c r="H1072" s="0" t="n">
        <v>22310294</v>
      </c>
      <c r="L1072" s="60" t="n">
        <v>44817</v>
      </c>
      <c r="M1072" s="60" t="n">
        <v>44825</v>
      </c>
      <c r="N1072" s="0" t="s">
        <v>1443</v>
      </c>
      <c r="O1072" s="0" t="s">
        <v>3224</v>
      </c>
      <c r="P1072" s="0" t="s">
        <v>3224</v>
      </c>
      <c r="Q1072" s="0" t="s">
        <v>3224</v>
      </c>
      <c r="S1072" s="0" t="s">
        <v>3156</v>
      </c>
      <c r="W1072" s="118" t="s">
        <v>5592</v>
      </c>
      <c r="X1072" s="160" t="s">
        <v>5593</v>
      </c>
      <c r="Y1072" s="0" t="s">
        <v>2440</v>
      </c>
      <c r="Z1072" s="0" t="n">
        <v>95269000301</v>
      </c>
      <c r="AB1072" s="0" t="n">
        <v>682</v>
      </c>
      <c r="AK1072" s="204">
        <f>IF(ISERROR(SEARCH("PMI",F1072)),IF(ISERROR(SEARCH("TE",F1072)),"Weird","TE"),"PMI")</f>
        <v/>
      </c>
    </row>
    <row r="1073">
      <c r="A1073" s="0" t="n">
        <v>41069</v>
      </c>
      <c r="B1073" s="117" t="n"/>
      <c r="C1073" s="117" t="n"/>
      <c r="D1073" s="117" t="n"/>
      <c r="F1073" s="118" t="s">
        <v>4849</v>
      </c>
      <c r="H1073" s="0" t="n">
        <v>22310297</v>
      </c>
      <c r="L1073" s="60" t="n">
        <v>44817</v>
      </c>
      <c r="M1073" s="60" t="n">
        <v>44826</v>
      </c>
      <c r="N1073" s="0" t="s">
        <v>1443</v>
      </c>
      <c r="O1073" s="0" t="s">
        <v>3224</v>
      </c>
      <c r="P1073" s="0" t="s">
        <v>3224</v>
      </c>
      <c r="Q1073" s="0" t="s">
        <v>3224</v>
      </c>
      <c r="S1073" s="0" t="s">
        <v>3156</v>
      </c>
      <c r="W1073" s="118" t="s">
        <v>5594</v>
      </c>
      <c r="X1073" s="160" t="s">
        <v>5595</v>
      </c>
      <c r="Y1073" s="0" t="s">
        <v>2370</v>
      </c>
      <c r="Z1073" s="0" t="n">
        <v>95269001401</v>
      </c>
      <c r="AB1073" s="0" t="n">
        <v>683</v>
      </c>
      <c r="AK1073" s="204">
        <f>IF(ISERROR(SEARCH("PMI",F1073)),IF(ISERROR(SEARCH("TE",F1073)),"Weird","TE"),"PMI")</f>
        <v/>
      </c>
    </row>
    <row r="1074">
      <c r="A1074" s="0" t="n">
        <v>41070</v>
      </c>
      <c r="B1074" s="117" t="n"/>
      <c r="C1074" s="117" t="n"/>
      <c r="D1074" s="117" t="n"/>
      <c r="F1074" s="118" t="s">
        <v>4849</v>
      </c>
      <c r="H1074" s="0" t="n">
        <v>22310298</v>
      </c>
      <c r="L1074" s="60" t="n">
        <v>44817</v>
      </c>
      <c r="M1074" s="60" t="n">
        <v>44826</v>
      </c>
      <c r="N1074" s="0" t="s">
        <v>1443</v>
      </c>
      <c r="O1074" s="0" t="s">
        <v>3224</v>
      </c>
      <c r="P1074" s="0" t="s">
        <v>3224</v>
      </c>
      <c r="Q1074" s="0" t="s">
        <v>3224</v>
      </c>
      <c r="S1074" s="0" t="s">
        <v>3156</v>
      </c>
      <c r="W1074" s="118" t="s">
        <v>5596</v>
      </c>
      <c r="X1074" s="160" t="s">
        <v>5597</v>
      </c>
      <c r="Y1074" s="0" t="s">
        <v>2371</v>
      </c>
      <c r="Z1074" s="0" t="n">
        <v>95269004001</v>
      </c>
      <c r="AB1074" s="0" t="n">
        <v>684</v>
      </c>
      <c r="AK1074" s="204">
        <f>IF(ISERROR(SEARCH("PMI",F1074)),IF(ISERROR(SEARCH("TE",F1074)),"Weird","TE"),"PMI")</f>
        <v/>
      </c>
    </row>
    <row r="1075">
      <c r="A1075" s="0" t="n">
        <v>41071</v>
      </c>
      <c r="B1075" s="117" t="n"/>
      <c r="C1075" s="117" t="n"/>
      <c r="D1075" s="117" t="n"/>
      <c r="F1075" s="118" t="s">
        <v>4849</v>
      </c>
      <c r="H1075" s="0" t="n">
        <v>22310299</v>
      </c>
      <c r="L1075" s="60" t="n">
        <v>44818</v>
      </c>
      <c r="M1075" s="60" t="n">
        <v>44826</v>
      </c>
      <c r="W1075" s="118" t="s">
        <v>5598</v>
      </c>
      <c r="X1075" s="160" t="s">
        <v>5599</v>
      </c>
      <c r="Y1075" s="0" t="s">
        <v>2803</v>
      </c>
      <c r="Z1075" s="0" t="n">
        <v>95269001301</v>
      </c>
      <c r="AB1075" s="0" t="n">
        <v>686</v>
      </c>
      <c r="AK1075" s="204">
        <f>IF(ISERROR(SEARCH("PMI",F1075)),IF(ISERROR(SEARCH("TE",F1075)),"Weird","TE"),"PMI")</f>
        <v/>
      </c>
    </row>
    <row r="1076">
      <c r="A1076" s="0" t="n">
        <v>41072</v>
      </c>
      <c r="B1076" s="117" t="n"/>
      <c r="C1076" s="117" t="n"/>
      <c r="D1076" s="117" t="n"/>
      <c r="F1076" s="118" t="s">
        <v>4849</v>
      </c>
      <c r="H1076" s="0" t="s">
        <v>5600</v>
      </c>
      <c r="I1076" s="0" t="n"/>
      <c r="L1076" s="60" t="n">
        <v>44818</v>
      </c>
      <c r="M1076" s="60" t="n">
        <v>44845</v>
      </c>
      <c r="N1076" s="0" t="s">
        <v>1443</v>
      </c>
      <c r="O1076" s="0" t="s">
        <v>3224</v>
      </c>
      <c r="P1076" s="0" t="s">
        <v>3224</v>
      </c>
      <c r="Q1076" s="0" t="s">
        <v>3224</v>
      </c>
      <c r="S1076" s="0" t="s">
        <v>3156</v>
      </c>
      <c r="W1076" s="118" t="s">
        <v>5601</v>
      </c>
      <c r="X1076" s="160" t="s">
        <v>5602</v>
      </c>
      <c r="Y1076" s="0" t="s">
        <v>2449</v>
      </c>
      <c r="Z1076" s="0" t="n">
        <v>95231042801</v>
      </c>
      <c r="AB1076" s="0" t="n">
        <v>687</v>
      </c>
      <c r="AK1076" s="204">
        <f>IF(ISERROR(SEARCH("PMI",F1076)),IF(ISERROR(SEARCH("TE",F1076)),"Weird","TE"),"PMI")</f>
        <v/>
      </c>
    </row>
    <row r="1077">
      <c r="A1077" s="0" t="n">
        <v>41073</v>
      </c>
      <c r="B1077" s="117" t="n"/>
      <c r="C1077" s="117" t="n"/>
      <c r="D1077" s="117" t="n"/>
      <c r="F1077" s="118" t="s">
        <v>4849</v>
      </c>
      <c r="H1077" s="0" t="s">
        <v>5603</v>
      </c>
      <c r="L1077" s="60" t="n">
        <v>44818</v>
      </c>
      <c r="M1077" s="60" t="n">
        <v>44845</v>
      </c>
      <c r="N1077" s="0" t="s">
        <v>1443</v>
      </c>
      <c r="O1077" s="0" t="s">
        <v>3224</v>
      </c>
      <c r="P1077" s="0" t="s">
        <v>3224</v>
      </c>
      <c r="Q1077" s="0" t="s">
        <v>3224</v>
      </c>
      <c r="S1077" s="0" t="s">
        <v>3156</v>
      </c>
      <c r="W1077" s="118" t="s">
        <v>5604</v>
      </c>
      <c r="X1077" s="160" t="s">
        <v>5605</v>
      </c>
      <c r="Y1077" s="0" t="s">
        <v>2724</v>
      </c>
      <c r="Z1077" s="0" t="n">
        <v>95231043101</v>
      </c>
      <c r="AB1077" s="0" t="n">
        <v>688</v>
      </c>
      <c r="AK1077" s="204">
        <f>IF(ISERROR(SEARCH("PMI",F1077)),IF(ISERROR(SEARCH("TE",F1077)),"Weird","TE"),"PMI")</f>
        <v/>
      </c>
    </row>
    <row r="1078">
      <c r="A1078" s="0" t="n">
        <v>41074</v>
      </c>
      <c r="B1078" s="117" t="n"/>
      <c r="C1078" s="117" t="n"/>
      <c r="D1078" s="117" t="n"/>
      <c r="F1078" s="0" t="s">
        <v>4789</v>
      </c>
      <c r="H1078" s="0" t="s">
        <v>5606</v>
      </c>
      <c r="L1078" s="60" t="n">
        <v>44818</v>
      </c>
      <c r="M1078" s="60" t="n">
        <v>44830</v>
      </c>
      <c r="N1078" s="0" t="s">
        <v>1443</v>
      </c>
      <c r="O1078" s="0" t="s">
        <v>3224</v>
      </c>
      <c r="P1078" s="0" t="s">
        <v>3224</v>
      </c>
      <c r="Q1078" s="0" t="s">
        <v>3224</v>
      </c>
      <c r="S1078" s="0" t="s">
        <v>3156</v>
      </c>
      <c r="W1078" s="118" t="s">
        <v>5607</v>
      </c>
      <c r="X1078" s="160" t="s">
        <v>5608</v>
      </c>
      <c r="Y1078" s="0" t="s">
        <v>2800</v>
      </c>
      <c r="Z1078" s="0" t="n">
        <v>95269004301</v>
      </c>
      <c r="AB1078" s="0" t="n">
        <v>689</v>
      </c>
      <c r="AK1078" s="204">
        <f>IF(ISERROR(SEARCH("PMI",F1078)),IF(ISERROR(SEARCH("TE",F1078)),"Weird","TE"),"PMI")</f>
        <v/>
      </c>
    </row>
    <row customFormat="1" r="1079" s="5">
      <c r="A1079" s="5" t="n">
        <v>41075</v>
      </c>
      <c r="B1079" s="181" t="s">
        <v>25</v>
      </c>
      <c r="C1079" s="181" t="n"/>
      <c r="D1079" s="181" t="s">
        <v>4823</v>
      </c>
      <c r="J1079" s="148" t="n"/>
      <c r="K1079" s="148" t="n"/>
      <c r="L1079" s="129" t="n">
        <v>44819</v>
      </c>
      <c r="M1079" s="129" t="n"/>
      <c r="W1079" s="130" t="s">
        <v>5609</v>
      </c>
      <c r="X1079" s="162" t="s">
        <v>5610</v>
      </c>
      <c r="AB1079" s="5" t="n">
        <v>690</v>
      </c>
      <c r="AK1079" s="204">
        <f>IF(ISERROR(SEARCH("PMI",F1079)),IF(ISERROR(SEARCH("TE",F1079)),"Weird","TE"),"PMI")</f>
        <v/>
      </c>
    </row>
    <row r="1080">
      <c r="A1080" s="0" t="n">
        <v>41076</v>
      </c>
      <c r="B1080" s="117" t="n"/>
      <c r="C1080" s="117" t="n"/>
      <c r="D1080" s="117" t="n"/>
      <c r="F1080" s="0" t="s">
        <v>4789</v>
      </c>
      <c r="H1080" s="0" t="s">
        <v>5611</v>
      </c>
      <c r="L1080" s="60" t="n">
        <v>44819</v>
      </c>
      <c r="M1080" s="60" t="n">
        <v>44830</v>
      </c>
      <c r="N1080" s="0" t="s">
        <v>1443</v>
      </c>
      <c r="O1080" s="0" t="s">
        <v>3224</v>
      </c>
      <c r="P1080" s="0" t="s">
        <v>3224</v>
      </c>
      <c r="Q1080" s="0" t="s">
        <v>3224</v>
      </c>
      <c r="S1080" s="0" t="s">
        <v>3156</v>
      </c>
      <c r="W1080" s="118" t="s">
        <v>5612</v>
      </c>
      <c r="X1080" s="160" t="s">
        <v>5613</v>
      </c>
      <c r="Y1080" s="0" t="s">
        <v>2805</v>
      </c>
      <c r="Z1080" s="0" t="n">
        <v>95269000801</v>
      </c>
      <c r="AB1080" s="0" t="n">
        <v>691</v>
      </c>
      <c r="AK1080" s="204">
        <f>IF(ISERROR(SEARCH("PMI",F1080)),IF(ISERROR(SEARCH("TE",F1080)),"Weird","TE"),"PMI")</f>
        <v/>
      </c>
    </row>
    <row r="1081">
      <c r="A1081" s="0" t="n">
        <v>41077</v>
      </c>
      <c r="B1081" s="117" t="n"/>
      <c r="C1081" s="117" t="n"/>
      <c r="D1081" s="117" t="n"/>
      <c r="F1081" s="0" t="s">
        <v>4789</v>
      </c>
      <c r="H1081" s="0" t="s">
        <v>5614</v>
      </c>
      <c r="L1081" s="60" t="n">
        <v>44819</v>
      </c>
      <c r="M1081" s="60" t="n">
        <v>44830</v>
      </c>
      <c r="N1081" s="0" t="s">
        <v>1443</v>
      </c>
      <c r="O1081" s="0" t="s">
        <v>3224</v>
      </c>
      <c r="P1081" s="0" t="s">
        <v>3224</v>
      </c>
      <c r="Q1081" s="0" t="s">
        <v>3224</v>
      </c>
      <c r="S1081" s="0" t="s">
        <v>3156</v>
      </c>
      <c r="W1081" s="118" t="s">
        <v>5615</v>
      </c>
      <c r="X1081" s="160" t="s">
        <v>5616</v>
      </c>
      <c r="Y1081" s="0" t="s">
        <v>2383</v>
      </c>
      <c r="Z1081" s="0" t="n">
        <v>95269004101</v>
      </c>
      <c r="AB1081" s="0" t="n">
        <v>692</v>
      </c>
      <c r="AK1081" s="204">
        <f>IF(ISERROR(SEARCH("PMI",F1081)),IF(ISERROR(SEARCH("TE",F1081)),"Weird","TE"),"PMI")</f>
        <v/>
      </c>
    </row>
    <row r="1082">
      <c r="A1082" s="0" t="n">
        <v>41078</v>
      </c>
      <c r="B1082" s="117" t="n"/>
      <c r="C1082" s="117" t="n"/>
      <c r="D1082" s="117" t="n"/>
      <c r="F1082" s="0" t="s">
        <v>4789</v>
      </c>
      <c r="H1082" s="0" t="n">
        <v>22310300</v>
      </c>
      <c r="L1082" s="60" t="n">
        <v>44819</v>
      </c>
      <c r="M1082" s="60" t="n">
        <v>44831</v>
      </c>
      <c r="N1082" s="0" t="s">
        <v>1443</v>
      </c>
      <c r="O1082" s="0" t="s">
        <v>3224</v>
      </c>
      <c r="P1082" s="0" t="s">
        <v>3224</v>
      </c>
      <c r="Q1082" s="0" t="s">
        <v>3224</v>
      </c>
      <c r="S1082" s="0" t="s">
        <v>3156</v>
      </c>
      <c r="W1082" s="118" t="s">
        <v>5617</v>
      </c>
      <c r="X1082" s="160" t="s">
        <v>5618</v>
      </c>
      <c r="Y1082" s="0" t="s">
        <v>2394</v>
      </c>
      <c r="Z1082" s="0" t="n">
        <v>95269001101</v>
      </c>
      <c r="AB1082" s="0" t="n">
        <v>693</v>
      </c>
      <c r="AK1082" s="204">
        <f>IF(ISERROR(SEARCH("PMI",F1082)),IF(ISERROR(SEARCH("TE",F1082)),"Weird","TE"),"PMI")</f>
        <v/>
      </c>
    </row>
    <row r="1083">
      <c r="A1083" s="0" t="n">
        <v>41079</v>
      </c>
      <c r="B1083" s="117" t="n"/>
      <c r="C1083" s="117" t="n"/>
      <c r="D1083" s="117" t="n"/>
      <c r="F1083" s="0" t="s">
        <v>4789</v>
      </c>
      <c r="H1083" s="0" t="n">
        <v>22310301</v>
      </c>
      <c r="L1083" s="60" t="n">
        <v>44820</v>
      </c>
      <c r="M1083" s="60" t="n">
        <v>44831</v>
      </c>
      <c r="N1083" s="0" t="s">
        <v>1443</v>
      </c>
      <c r="O1083" s="0" t="s">
        <v>3224</v>
      </c>
      <c r="P1083" s="0" t="s">
        <v>3224</v>
      </c>
      <c r="Q1083" s="0" t="s">
        <v>3224</v>
      </c>
      <c r="S1083" s="0" t="s">
        <v>3156</v>
      </c>
      <c r="W1083" s="118" t="s">
        <v>5619</v>
      </c>
      <c r="X1083" s="160" t="s">
        <v>5620</v>
      </c>
      <c r="Y1083" s="0" t="s">
        <v>2423</v>
      </c>
      <c r="Z1083" s="0" t="n">
        <v>95269002001</v>
      </c>
      <c r="AB1083" s="0" t="n">
        <v>694</v>
      </c>
      <c r="AK1083" s="204">
        <f>IF(ISERROR(SEARCH("PMI",F1083)),IF(ISERROR(SEARCH("TE",F1083)),"Weird","TE"),"PMI")</f>
        <v/>
      </c>
    </row>
    <row r="1084">
      <c r="A1084" s="0" t="n">
        <v>41080</v>
      </c>
      <c r="B1084" s="117" t="n"/>
      <c r="C1084" s="117" t="n"/>
      <c r="D1084" s="117" t="n"/>
      <c r="F1084" s="0" t="s">
        <v>4789</v>
      </c>
      <c r="H1084" s="0" t="n">
        <v>22310302</v>
      </c>
      <c r="L1084" s="60" t="n">
        <v>44820</v>
      </c>
      <c r="M1084" s="60" t="n">
        <v>44831</v>
      </c>
      <c r="N1084" s="0" t="s">
        <v>1443</v>
      </c>
      <c r="O1084" s="0" t="s">
        <v>3224</v>
      </c>
      <c r="P1084" s="0" t="s">
        <v>3224</v>
      </c>
      <c r="Q1084" s="0" t="s">
        <v>3224</v>
      </c>
      <c r="S1084" s="0" t="s">
        <v>3156</v>
      </c>
      <c r="W1084" s="118" t="s">
        <v>5621</v>
      </c>
      <c r="X1084" s="160" t="s">
        <v>5622</v>
      </c>
      <c r="Y1084" s="0" t="s">
        <v>2435</v>
      </c>
      <c r="Z1084" s="0" t="n">
        <v>95269001701</v>
      </c>
      <c r="AB1084" s="0" t="n">
        <v>695</v>
      </c>
      <c r="AK1084" s="204">
        <f>IF(ISERROR(SEARCH("PMI",F1084)),IF(ISERROR(SEARCH("TE",F1084)),"Weird","TE"),"PMI")</f>
        <v/>
      </c>
    </row>
    <row r="1085">
      <c r="A1085" s="0" t="n">
        <v>41081</v>
      </c>
      <c r="B1085" s="117" t="n"/>
      <c r="C1085" s="117" t="n"/>
      <c r="D1085" s="117" t="n"/>
      <c r="F1085" s="0" t="s">
        <v>4789</v>
      </c>
      <c r="H1085" s="0" t="n">
        <v>22310303</v>
      </c>
      <c r="L1085" s="60" t="n">
        <v>44820</v>
      </c>
      <c r="M1085" s="60" t="n">
        <v>44831</v>
      </c>
      <c r="N1085" s="0" t="s">
        <v>1443</v>
      </c>
      <c r="O1085" s="0" t="s">
        <v>3224</v>
      </c>
      <c r="P1085" s="0" t="s">
        <v>3224</v>
      </c>
      <c r="Q1085" s="0" t="s">
        <v>3224</v>
      </c>
      <c r="S1085" s="0" t="s">
        <v>3156</v>
      </c>
      <c r="W1085" s="118" t="s">
        <v>5623</v>
      </c>
      <c r="X1085" s="160" t="s">
        <v>5624</v>
      </c>
      <c r="Y1085" s="0" t="s">
        <v>2382</v>
      </c>
      <c r="Z1085" s="0" t="n">
        <v>95269000401</v>
      </c>
      <c r="AB1085" s="0" t="n">
        <v>696</v>
      </c>
      <c r="AK1085" s="204">
        <f>IF(ISERROR(SEARCH("PMI",F1085)),IF(ISERROR(SEARCH("TE",F1085)),"Weird","TE"),"PMI")</f>
        <v/>
      </c>
    </row>
    <row r="1086">
      <c r="A1086" s="0" t="n">
        <v>41082</v>
      </c>
      <c r="B1086" s="117" t="n"/>
      <c r="C1086" s="117" t="n"/>
      <c r="D1086" s="117" t="n"/>
      <c r="F1086" s="118" t="s">
        <v>4849</v>
      </c>
      <c r="H1086" s="0" t="s">
        <v>5625</v>
      </c>
      <c r="L1086" s="60" t="n">
        <v>44820</v>
      </c>
      <c r="M1086" s="60" t="n">
        <v>44845</v>
      </c>
      <c r="N1086" s="0" t="s">
        <v>1443</v>
      </c>
      <c r="O1086" s="0" t="s">
        <v>3224</v>
      </c>
      <c r="P1086" s="0" t="s">
        <v>3224</v>
      </c>
      <c r="Q1086" s="0" t="s">
        <v>3224</v>
      </c>
      <c r="S1086" s="0" t="s">
        <v>3156</v>
      </c>
      <c r="W1086" s="118" t="s">
        <v>5626</v>
      </c>
      <c r="X1086" s="160" t="s">
        <v>5627</v>
      </c>
      <c r="Y1086" s="0" t="s">
        <v>2727</v>
      </c>
      <c r="Z1086" s="0" t="n">
        <v>95231043401</v>
      </c>
      <c r="AB1086" s="0" t="n">
        <v>697</v>
      </c>
      <c r="AK1086" s="204">
        <f>IF(ISERROR(SEARCH("PMI",F1086)),IF(ISERROR(SEARCH("TE",F1086)),"Weird","TE"),"PMI")</f>
        <v/>
      </c>
    </row>
    <row r="1087">
      <c r="A1087" s="0" t="n">
        <v>41083</v>
      </c>
      <c r="B1087" s="117" t="n"/>
      <c r="C1087" s="117" t="n"/>
      <c r="D1087" s="117" t="n"/>
      <c r="F1087" s="0" t="s">
        <v>4330</v>
      </c>
      <c r="H1087" s="0" t="n">
        <v>22310311</v>
      </c>
      <c r="L1087" s="60" t="n">
        <v>44823</v>
      </c>
      <c r="M1087" s="60" t="n">
        <v>44845</v>
      </c>
      <c r="N1087" s="0" t="s">
        <v>1443</v>
      </c>
      <c r="O1087" s="0" t="s">
        <v>3224</v>
      </c>
      <c r="P1087" s="0" t="s">
        <v>3224</v>
      </c>
      <c r="Q1087" s="0" t="s">
        <v>3224</v>
      </c>
      <c r="S1087" s="0" t="s">
        <v>3156</v>
      </c>
      <c r="W1087" s="118" t="s">
        <v>5628</v>
      </c>
      <c r="X1087" s="160" t="s">
        <v>5629</v>
      </c>
      <c r="Y1087" s="0" t="s">
        <v>2358</v>
      </c>
      <c r="Z1087" s="0" t="n">
        <v>95231044401</v>
      </c>
      <c r="AB1087" s="0" t="n">
        <v>698</v>
      </c>
      <c r="AK1087" s="204">
        <f>IF(ISERROR(SEARCH("PMI",F1087)),IF(ISERROR(SEARCH("TE",F1087)),"Weird","TE"),"PMI")</f>
        <v/>
      </c>
    </row>
    <row r="1088">
      <c r="A1088" s="0" t="n">
        <v>41084</v>
      </c>
      <c r="B1088" s="117" t="n"/>
      <c r="C1088" s="117" t="n"/>
      <c r="D1088" s="117" t="n"/>
      <c r="F1088" s="0" t="s">
        <v>4330</v>
      </c>
      <c r="H1088" s="0" t="n">
        <v>22310312</v>
      </c>
      <c r="L1088" s="60" t="n">
        <v>44823</v>
      </c>
      <c r="M1088" s="60" t="n">
        <v>44845</v>
      </c>
      <c r="N1088" s="0" t="s">
        <v>1443</v>
      </c>
      <c r="O1088" s="0" t="s">
        <v>3224</v>
      </c>
      <c r="P1088" s="0" t="s">
        <v>3224</v>
      </c>
      <c r="Q1088" s="0" t="s">
        <v>3224</v>
      </c>
      <c r="S1088" s="0" t="s">
        <v>3156</v>
      </c>
      <c r="W1088" s="118" t="s">
        <v>5630</v>
      </c>
      <c r="X1088" s="160" t="s">
        <v>5631</v>
      </c>
      <c r="Y1088" s="0" t="s">
        <v>2690</v>
      </c>
      <c r="Z1088" s="0" t="n">
        <v>95231044201</v>
      </c>
      <c r="AB1088" s="0" t="n">
        <v>699</v>
      </c>
      <c r="AK1088" s="204">
        <f>IF(ISERROR(SEARCH("PMI",F1088)),IF(ISERROR(SEARCH("TE",F1088)),"Weird","TE"),"PMI")</f>
        <v/>
      </c>
    </row>
    <row r="1089">
      <c r="A1089" s="0" t="n">
        <v>41085</v>
      </c>
      <c r="B1089" s="117" t="n"/>
      <c r="C1089" s="117" t="n"/>
      <c r="D1089" s="117" t="n"/>
      <c r="F1089" s="0" t="s">
        <v>4330</v>
      </c>
      <c r="H1089" s="0" t="n">
        <v>22310313</v>
      </c>
      <c r="L1089" s="60" t="n">
        <v>44823</v>
      </c>
      <c r="M1089" s="60" t="n">
        <v>44845</v>
      </c>
      <c r="N1089" s="0" t="s">
        <v>1443</v>
      </c>
      <c r="O1089" s="0" t="s">
        <v>3224</v>
      </c>
      <c r="P1089" s="0" t="s">
        <v>3224</v>
      </c>
      <c r="Q1089" s="0" t="s">
        <v>3224</v>
      </c>
      <c r="S1089" s="0" t="s">
        <v>3156</v>
      </c>
      <c r="W1089" s="118" t="s">
        <v>5632</v>
      </c>
      <c r="X1089" s="160" t="s">
        <v>5633</v>
      </c>
      <c r="Y1089" s="0" t="s">
        <v>2691</v>
      </c>
      <c r="Z1089" s="0" t="n">
        <v>95231044501</v>
      </c>
      <c r="AB1089" s="0" t="n">
        <v>700</v>
      </c>
      <c r="AK1089" s="204">
        <f>IF(ISERROR(SEARCH("PMI",F1089)),IF(ISERROR(SEARCH("TE",F1089)),"Weird","TE"),"PMI")</f>
        <v/>
      </c>
    </row>
    <row r="1090">
      <c r="A1090" s="0" t="n">
        <v>41086</v>
      </c>
      <c r="B1090" s="117" t="n"/>
      <c r="C1090" s="117" t="n"/>
      <c r="D1090" s="117" t="n"/>
      <c r="F1090" s="0" t="s">
        <v>4330</v>
      </c>
      <c r="H1090" s="0" t="n">
        <v>22310317</v>
      </c>
      <c r="L1090" s="60" t="n">
        <v>44823</v>
      </c>
      <c r="M1090" s="60" t="n">
        <v>44846</v>
      </c>
      <c r="N1090" s="0" t="s">
        <v>1443</v>
      </c>
      <c r="O1090" s="0" t="s">
        <v>3224</v>
      </c>
      <c r="P1090" s="0" t="s">
        <v>3224</v>
      </c>
      <c r="Q1090" s="0" t="s">
        <v>3224</v>
      </c>
      <c r="S1090" s="0" t="s">
        <v>3156</v>
      </c>
      <c r="W1090" s="118" t="s">
        <v>5634</v>
      </c>
      <c r="X1090" s="160" t="s">
        <v>5635</v>
      </c>
      <c r="Y1090" s="0" t="s">
        <v>2678</v>
      </c>
      <c r="Z1090" s="0" t="n">
        <v>95231044301</v>
      </c>
      <c r="AB1090" s="0" t="n">
        <v>701</v>
      </c>
      <c r="AK1090" s="204">
        <f>IF(ISERROR(SEARCH("PMI",F1090)),IF(ISERROR(SEARCH("TE",F1090)),"Weird","TE"),"PMI")</f>
        <v/>
      </c>
    </row>
    <row r="1091">
      <c r="A1091" s="0" t="n">
        <v>41087</v>
      </c>
      <c r="B1091" s="117" t="n"/>
      <c r="C1091" s="117" t="n"/>
      <c r="D1091" s="117" t="n"/>
      <c r="F1091" s="0" t="s">
        <v>4330</v>
      </c>
      <c r="H1091" s="0" t="n">
        <v>22310316</v>
      </c>
      <c r="L1091" s="60" t="n">
        <v>44824</v>
      </c>
      <c r="M1091" s="60" t="n">
        <v>44845</v>
      </c>
      <c r="N1091" s="0" t="s">
        <v>1443</v>
      </c>
      <c r="O1091" s="0" t="s">
        <v>3224</v>
      </c>
      <c r="P1091" s="0" t="s">
        <v>3224</v>
      </c>
      <c r="Q1091" s="0" t="s">
        <v>3224</v>
      </c>
      <c r="S1091" s="0" t="s">
        <v>3156</v>
      </c>
      <c r="W1091" s="118" t="s">
        <v>5636</v>
      </c>
      <c r="X1091" s="160" t="s">
        <v>5637</v>
      </c>
      <c r="Y1091" s="0" t="s">
        <v>2679</v>
      </c>
      <c r="Z1091" s="0" t="n">
        <v>95231044001</v>
      </c>
      <c r="AB1091" s="0" t="n">
        <v>669</v>
      </c>
      <c r="AK1091" s="204">
        <f>IF(ISERROR(SEARCH("PMI",F1091)),IF(ISERROR(SEARCH("TE",F1091)),"Weird","TE"),"PMI")</f>
        <v/>
      </c>
    </row>
    <row r="1092">
      <c r="A1092" s="0" t="n">
        <v>41088</v>
      </c>
      <c r="B1092" s="117" t="n"/>
      <c r="C1092" s="117" t="n"/>
      <c r="D1092" s="117" t="n"/>
      <c r="F1092" s="0" t="s">
        <v>4330</v>
      </c>
      <c r="H1092" s="0" t="n">
        <v>22310314</v>
      </c>
      <c r="L1092" s="60" t="n">
        <v>44824</v>
      </c>
      <c r="M1092" s="60" t="n">
        <v>44845</v>
      </c>
      <c r="N1092" s="0" t="s">
        <v>1443</v>
      </c>
      <c r="O1092" s="0" t="s">
        <v>3224</v>
      </c>
      <c r="P1092" s="0" t="s">
        <v>3224</v>
      </c>
      <c r="Q1092" s="0" t="s">
        <v>3224</v>
      </c>
      <c r="S1092" s="0" t="s">
        <v>3156</v>
      </c>
      <c r="W1092" s="118" t="s">
        <v>5638</v>
      </c>
      <c r="X1092" s="160" t="s">
        <v>5639</v>
      </c>
      <c r="Y1092" s="0" t="s">
        <v>2739</v>
      </c>
      <c r="Z1092" s="0" t="n">
        <v>95231043201</v>
      </c>
      <c r="AB1092" s="0" t="n">
        <v>676</v>
      </c>
      <c r="AK1092" s="204">
        <f>IF(ISERROR(SEARCH("PMI",F1092)),IF(ISERROR(SEARCH("TE",F1092)),"Weird","TE"),"PMI")</f>
        <v/>
      </c>
    </row>
    <row r="1093">
      <c r="A1093" s="0" t="n">
        <v>41089</v>
      </c>
      <c r="B1093" s="117" t="n"/>
      <c r="C1093" s="117" t="n"/>
      <c r="D1093" s="117" t="n"/>
      <c r="L1093" s="60" t="n">
        <v>44824</v>
      </c>
      <c r="M1093" s="60" t="n"/>
      <c r="W1093" s="118" t="s">
        <v>5640</v>
      </c>
      <c r="X1093" s="160" t="s">
        <v>5641</v>
      </c>
      <c r="Y1093" s="0" t="s">
        <v>2680</v>
      </c>
      <c r="Z1093" s="0" t="n">
        <v>95231044901</v>
      </c>
      <c r="AB1093" s="0" t="n">
        <v>677</v>
      </c>
      <c r="AK1093" s="204">
        <f>IF(ISERROR(SEARCH("PMI",F1093)),IF(ISERROR(SEARCH("TE",F1093)),"Weird","TE"),"PMI")</f>
        <v/>
      </c>
    </row>
    <row r="1094">
      <c r="A1094" s="0" t="n">
        <v>41090</v>
      </c>
      <c r="B1094" s="117" t="n"/>
      <c r="C1094" s="117" t="n"/>
      <c r="D1094" s="117" t="n"/>
      <c r="F1094" s="0" t="s">
        <v>4330</v>
      </c>
      <c r="H1094" s="0" t="n">
        <v>22310315</v>
      </c>
      <c r="L1094" s="60" t="n">
        <v>44824</v>
      </c>
      <c r="M1094" s="60" t="n">
        <v>44845</v>
      </c>
      <c r="N1094" s="0" t="s">
        <v>1443</v>
      </c>
      <c r="O1094" s="0" t="s">
        <v>3224</v>
      </c>
      <c r="P1094" s="0" t="s">
        <v>3224</v>
      </c>
      <c r="Q1094" s="0" t="s">
        <v>3224</v>
      </c>
      <c r="S1094" s="0" t="s">
        <v>3156</v>
      </c>
      <c r="W1094" s="118" t="s">
        <v>5642</v>
      </c>
      <c r="X1094" s="160" t="s">
        <v>5643</v>
      </c>
      <c r="Y1094" s="0" t="s">
        <v>2738</v>
      </c>
      <c r="Z1094" s="0" t="n">
        <v>95231044101</v>
      </c>
      <c r="AB1094" s="0" t="n">
        <v>702</v>
      </c>
      <c r="AK1094" s="204">
        <f>IF(ISERROR(SEARCH("PMI",F1094)),IF(ISERROR(SEARCH("TE",F1094)),"Weird","TE"),"PMI")</f>
        <v/>
      </c>
    </row>
    <row r="1095">
      <c r="A1095" s="0" t="n">
        <v>41091</v>
      </c>
      <c r="B1095" s="117" t="n"/>
      <c r="C1095" s="117" t="n"/>
      <c r="D1095" s="117" t="n"/>
      <c r="F1095" s="0" t="s">
        <v>5644</v>
      </c>
      <c r="H1095" s="0" t="n">
        <v>22310304</v>
      </c>
      <c r="L1095" s="60" t="n">
        <v>44825</v>
      </c>
      <c r="M1095" s="60" t="n">
        <v>44837</v>
      </c>
      <c r="N1095" s="0" t="s">
        <v>1443</v>
      </c>
      <c r="O1095" s="0" t="s">
        <v>3224</v>
      </c>
      <c r="P1095" s="0" t="s">
        <v>3224</v>
      </c>
      <c r="Q1095" s="0" t="s">
        <v>3224</v>
      </c>
      <c r="S1095" s="0" t="s">
        <v>3156</v>
      </c>
      <c r="W1095" s="118" t="s">
        <v>5645</v>
      </c>
      <c r="X1095" s="160" t="s">
        <v>5646</v>
      </c>
      <c r="Y1095" s="0" t="s">
        <v>2361</v>
      </c>
      <c r="Z1095" s="0" t="n">
        <v>95231043801</v>
      </c>
      <c r="AB1095" s="0" t="n">
        <v>383</v>
      </c>
      <c r="AK1095" s="204">
        <f>IF(ISERROR(SEARCH("PMI",F1095)),IF(ISERROR(SEARCH("TE",F1095)),"Weird","TE"),"PMI")</f>
        <v/>
      </c>
    </row>
    <row r="1096">
      <c r="A1096" s="0" t="n">
        <v>41092</v>
      </c>
      <c r="B1096" s="117" t="n"/>
      <c r="C1096" s="117" t="n"/>
      <c r="D1096" s="117" t="n"/>
      <c r="F1096" s="0" t="s">
        <v>5644</v>
      </c>
      <c r="H1096" s="0" t="n">
        <v>22310305</v>
      </c>
      <c r="L1096" s="60" t="n">
        <v>44825</v>
      </c>
      <c r="M1096" s="60" t="n">
        <v>44837</v>
      </c>
      <c r="N1096" s="0" t="s">
        <v>1443</v>
      </c>
      <c r="O1096" s="0" t="s">
        <v>3224</v>
      </c>
      <c r="P1096" s="0" t="s">
        <v>3224</v>
      </c>
      <c r="Q1096" s="0" t="s">
        <v>3224</v>
      </c>
      <c r="S1096" s="0" t="s">
        <v>3156</v>
      </c>
      <c r="W1096" s="118" t="s">
        <v>5647</v>
      </c>
      <c r="X1096" s="160" t="s">
        <v>5648</v>
      </c>
      <c r="Y1096" s="0" t="s">
        <v>2354</v>
      </c>
      <c r="Z1096" s="0" t="n">
        <v>95231043601</v>
      </c>
      <c r="AB1096" s="0" t="n">
        <v>530</v>
      </c>
      <c r="AK1096" s="204">
        <f>IF(ISERROR(SEARCH("PMI",F1096)),IF(ISERROR(SEARCH("TE",F1096)),"Weird","TE"),"PMI")</f>
        <v/>
      </c>
    </row>
    <row r="1097">
      <c r="A1097" s="0" t="n">
        <v>41093</v>
      </c>
      <c r="B1097" s="117" t="n"/>
      <c r="C1097" s="117" t="n"/>
      <c r="D1097" s="117" t="n"/>
      <c r="F1097" s="0" t="s">
        <v>5644</v>
      </c>
      <c r="H1097" s="0" t="n">
        <v>22310306</v>
      </c>
      <c r="L1097" s="60" t="n">
        <v>44825</v>
      </c>
      <c r="M1097" s="60" t="n">
        <v>44837</v>
      </c>
      <c r="N1097" s="0" t="s">
        <v>1443</v>
      </c>
      <c r="O1097" s="0" t="s">
        <v>3224</v>
      </c>
      <c r="P1097" s="0" t="s">
        <v>3224</v>
      </c>
      <c r="Q1097" s="0" t="s">
        <v>3224</v>
      </c>
      <c r="S1097" s="0" t="s">
        <v>3156</v>
      </c>
      <c r="W1097" s="118" t="s">
        <v>5649</v>
      </c>
      <c r="X1097" s="160" t="s">
        <v>5650</v>
      </c>
      <c r="Y1097" s="0" t="s">
        <v>2368</v>
      </c>
      <c r="Z1097" s="0" t="n">
        <v>95269001601</v>
      </c>
      <c r="AB1097" s="0" t="n">
        <v>572</v>
      </c>
      <c r="AK1097" s="204">
        <f>IF(ISERROR(SEARCH("PMI",F1097)),IF(ISERROR(SEARCH("TE",F1097)),"Weird","TE"),"PMI")</f>
        <v/>
      </c>
    </row>
    <row r="1098">
      <c r="A1098" s="0" t="n">
        <v>41094</v>
      </c>
      <c r="B1098" s="117" t="n"/>
      <c r="C1098" s="117" t="n"/>
      <c r="D1098" s="117" t="n"/>
      <c r="F1098" s="0" t="s">
        <v>5644</v>
      </c>
      <c r="H1098" s="0" t="n">
        <v>22310307</v>
      </c>
      <c r="L1098" s="60" t="n">
        <v>44825</v>
      </c>
      <c r="M1098" s="60" t="n">
        <v>44837</v>
      </c>
      <c r="N1098" s="0" t="s">
        <v>1443</v>
      </c>
      <c r="O1098" s="0" t="s">
        <v>3224</v>
      </c>
      <c r="P1098" s="0" t="s">
        <v>3224</v>
      </c>
      <c r="Q1098" s="0" t="s">
        <v>3224</v>
      </c>
      <c r="S1098" s="0" t="s">
        <v>3156</v>
      </c>
      <c r="W1098" s="118" t="s">
        <v>5651</v>
      </c>
      <c r="X1098" s="160" t="s">
        <v>5652</v>
      </c>
      <c r="Y1098" s="0" t="s">
        <v>2366</v>
      </c>
      <c r="Z1098" s="0" t="n">
        <v>95231044801</v>
      </c>
      <c r="AB1098" s="0" t="n">
        <v>678</v>
      </c>
      <c r="AK1098" s="204">
        <f>IF(ISERROR(SEARCH("PMI",F1098)),IF(ISERROR(SEARCH("TE",F1098)),"Weird","TE"),"PMI")</f>
        <v/>
      </c>
    </row>
    <row r="1099">
      <c r="A1099" s="0" t="n">
        <v>41095</v>
      </c>
      <c r="B1099" s="117" t="n"/>
      <c r="C1099" s="117" t="n"/>
      <c r="D1099" s="117" t="n"/>
      <c r="F1099" s="0" t="s">
        <v>5644</v>
      </c>
      <c r="H1099" s="0" t="n">
        <v>22310308</v>
      </c>
      <c r="L1099" s="60" t="n">
        <v>44826</v>
      </c>
      <c r="M1099" s="60" t="n">
        <v>44837</v>
      </c>
      <c r="N1099" s="0" t="s">
        <v>1443</v>
      </c>
      <c r="O1099" s="0" t="s">
        <v>3224</v>
      </c>
      <c r="P1099" s="0" t="s">
        <v>3224</v>
      </c>
      <c r="Q1099" s="0" t="s">
        <v>3224</v>
      </c>
      <c r="S1099" s="0" t="s">
        <v>3156</v>
      </c>
      <c r="W1099" s="118" t="s">
        <v>5653</v>
      </c>
      <c r="X1099" s="160" t="s">
        <v>5654</v>
      </c>
      <c r="Y1099" s="0" t="s">
        <v>2367</v>
      </c>
      <c r="Z1099" s="0" t="n">
        <v>95231043301</v>
      </c>
      <c r="AB1099" s="0" t="n">
        <v>566</v>
      </c>
      <c r="AK1099" s="204">
        <f>IF(ISERROR(SEARCH("PMI",F1099)),IF(ISERROR(SEARCH("TE",F1099)),"Weird","TE"),"PMI")</f>
        <v/>
      </c>
    </row>
    <row r="1100">
      <c r="A1100" s="0" t="n">
        <v>41096</v>
      </c>
      <c r="B1100" s="117" t="n"/>
      <c r="C1100" s="117" t="n"/>
      <c r="D1100" s="117" t="n"/>
      <c r="F1100" s="0" t="s">
        <v>5644</v>
      </c>
      <c r="H1100" s="0" t="n">
        <v>22310309</v>
      </c>
      <c r="L1100" s="60" t="n">
        <v>44826</v>
      </c>
      <c r="M1100" s="60" t="n">
        <v>44838</v>
      </c>
      <c r="N1100" s="0" t="s">
        <v>1443</v>
      </c>
      <c r="O1100" s="0" t="s">
        <v>3224</v>
      </c>
      <c r="P1100" s="0" t="s">
        <v>3224</v>
      </c>
      <c r="Q1100" s="0" t="s">
        <v>3224</v>
      </c>
      <c r="S1100" s="0" t="s">
        <v>3156</v>
      </c>
      <c r="W1100" s="118" t="s">
        <v>5655</v>
      </c>
      <c r="X1100" s="160" t="s">
        <v>5656</v>
      </c>
      <c r="Y1100" s="0" t="s">
        <v>2734</v>
      </c>
      <c r="Z1100" s="0" t="n">
        <v>95231044601</v>
      </c>
      <c r="AB1100" s="0" t="n">
        <v>643</v>
      </c>
      <c r="AK1100" s="204">
        <f>IF(ISERROR(SEARCH("PMI",F1100)),IF(ISERROR(SEARCH("TE",F1100)),"Weird","TE"),"PMI")</f>
        <v/>
      </c>
    </row>
    <row r="1101">
      <c r="A1101" s="0" t="n">
        <v>41097</v>
      </c>
      <c r="B1101" s="117" t="n"/>
      <c r="C1101" s="117" t="n"/>
      <c r="D1101" s="117" t="n"/>
      <c r="F1101" s="0" t="s">
        <v>5644</v>
      </c>
      <c r="H1101" s="0" t="s">
        <v>5657</v>
      </c>
      <c r="L1101" s="60" t="n">
        <v>44826</v>
      </c>
      <c r="M1101" s="60" t="n">
        <v>44838</v>
      </c>
      <c r="N1101" s="0" t="s">
        <v>1443</v>
      </c>
      <c r="O1101" s="0" t="s">
        <v>3224</v>
      </c>
      <c r="P1101" s="0" t="s">
        <v>3224</v>
      </c>
      <c r="Q1101" s="0" t="s">
        <v>3224</v>
      </c>
      <c r="S1101" s="0" t="s">
        <v>3156</v>
      </c>
      <c r="W1101" s="118" t="s">
        <v>5658</v>
      </c>
      <c r="X1101" s="160" t="s">
        <v>5659</v>
      </c>
      <c r="Y1101" s="0" t="s">
        <v>2728</v>
      </c>
      <c r="Z1101" s="0" t="n">
        <v>95231042901</v>
      </c>
      <c r="AB1101" s="0" t="n">
        <v>660</v>
      </c>
      <c r="AK1101" s="204">
        <f>IF(ISERROR(SEARCH("PMI",F1101)),IF(ISERROR(SEARCH("TE",F1101)),"Weird","TE"),"PMI")</f>
        <v/>
      </c>
    </row>
    <row r="1102">
      <c r="A1102" s="0" t="n">
        <v>41098</v>
      </c>
      <c r="B1102" s="117" t="n"/>
      <c r="C1102" s="117" t="n"/>
      <c r="D1102" s="117" t="n"/>
      <c r="F1102" s="0" t="s">
        <v>5644</v>
      </c>
      <c r="H1102" s="0" t="s">
        <v>5660</v>
      </c>
      <c r="L1102" s="60" t="n">
        <v>44826</v>
      </c>
      <c r="M1102" s="60" t="n">
        <v>44838</v>
      </c>
      <c r="N1102" s="0" t="s">
        <v>1443</v>
      </c>
      <c r="O1102" s="0" t="s">
        <v>3224</v>
      </c>
      <c r="P1102" s="0" t="s">
        <v>3224</v>
      </c>
      <c r="Q1102" s="0" t="s">
        <v>3224</v>
      </c>
      <c r="S1102" s="0" t="s">
        <v>3156</v>
      </c>
      <c r="W1102" s="118" t="s">
        <v>5661</v>
      </c>
      <c r="X1102" s="160" t="s">
        <v>5662</v>
      </c>
      <c r="Y1102" s="0" t="s">
        <v>2722</v>
      </c>
      <c r="Z1102" s="0" t="n">
        <v>95231042701</v>
      </c>
      <c r="AB1102" s="0" t="n">
        <v>685</v>
      </c>
      <c r="AK1102" s="204">
        <f>IF(ISERROR(SEARCH("PMI",F1102)),IF(ISERROR(SEARCH("TE",F1102)),"Weird","TE"),"PMI")</f>
        <v/>
      </c>
    </row>
    <row r="1103">
      <c r="A1103" s="0" t="n">
        <v>41099</v>
      </c>
      <c r="B1103" s="117" t="n"/>
      <c r="C1103" s="117" t="n"/>
      <c r="D1103" s="117" t="n"/>
      <c r="F1103" s="0" t="s">
        <v>5644</v>
      </c>
      <c r="H1103" s="0" t="s">
        <v>5663</v>
      </c>
      <c r="L1103" s="60" t="n">
        <v>44827</v>
      </c>
      <c r="M1103" s="60" t="n">
        <v>44838</v>
      </c>
      <c r="N1103" s="0" t="s">
        <v>1443</v>
      </c>
      <c r="O1103" s="0" t="s">
        <v>3224</v>
      </c>
      <c r="P1103" s="0" t="s">
        <v>3224</v>
      </c>
      <c r="Q1103" s="0" t="s">
        <v>3224</v>
      </c>
      <c r="S1103" s="0" t="s">
        <v>3156</v>
      </c>
      <c r="W1103" s="118" t="s">
        <v>5664</v>
      </c>
      <c r="X1103" s="160" t="s">
        <v>5665</v>
      </c>
      <c r="Y1103" s="0" t="s">
        <v>2726</v>
      </c>
      <c r="Z1103" s="0" t="n">
        <v>95231042601</v>
      </c>
      <c r="AB1103" s="0" t="n">
        <v>170</v>
      </c>
      <c r="AK1103" s="204">
        <f>IF(ISERROR(SEARCH("PMI",F1103)),IF(ISERROR(SEARCH("TE",F1103)),"Weird","TE"),"PMI")</f>
        <v/>
      </c>
    </row>
    <row r="1104">
      <c r="A1104" s="0" t="n">
        <v>41100</v>
      </c>
      <c r="B1104" s="117" t="n"/>
      <c r="C1104" s="117" t="n"/>
      <c r="D1104" s="117" t="n"/>
      <c r="F1104" s="0" t="s">
        <v>5644</v>
      </c>
      <c r="H1104" s="0" t="s">
        <v>5666</v>
      </c>
      <c r="L1104" s="60" t="n">
        <v>44827</v>
      </c>
      <c r="M1104" s="60" t="n">
        <v>44838</v>
      </c>
      <c r="N1104" s="0" t="s">
        <v>1443</v>
      </c>
      <c r="O1104" s="0" t="s">
        <v>3224</v>
      </c>
      <c r="P1104" s="0" t="s">
        <v>3224</v>
      </c>
      <c r="Q1104" s="0" t="s">
        <v>3224</v>
      </c>
      <c r="S1104" s="0" t="s">
        <v>3156</v>
      </c>
      <c r="W1104" s="118" t="s">
        <v>5667</v>
      </c>
      <c r="X1104" s="160" t="s">
        <v>5668</v>
      </c>
      <c r="Y1104" s="0" t="s">
        <v>2729</v>
      </c>
      <c r="Z1104" s="0" t="n">
        <v>95231045001</v>
      </c>
      <c r="AB1104" s="0" t="n">
        <v>237</v>
      </c>
      <c r="AK1104" s="204">
        <f>IF(ISERROR(SEARCH("PMI",F1104)),IF(ISERROR(SEARCH("TE",F1104)),"Weird","TE"),"PMI")</f>
        <v/>
      </c>
    </row>
    <row r="1105">
      <c r="A1105" s="0" t="n">
        <v>41101</v>
      </c>
      <c r="B1105" s="117" t="n"/>
      <c r="C1105" s="117" t="n"/>
      <c r="D1105" s="117" t="n"/>
      <c r="F1105" s="0" t="s">
        <v>5644</v>
      </c>
      <c r="H1105" s="0" t="s">
        <v>5669</v>
      </c>
      <c r="L1105" s="60" t="n">
        <v>44827</v>
      </c>
      <c r="M1105" s="60" t="n">
        <v>44838</v>
      </c>
      <c r="N1105" s="0" t="s">
        <v>1443</v>
      </c>
      <c r="O1105" s="0" t="s">
        <v>3224</v>
      </c>
      <c r="P1105" s="0" t="s">
        <v>3224</v>
      </c>
      <c r="Q1105" s="0" t="s">
        <v>3224</v>
      </c>
      <c r="S1105" s="0" t="s">
        <v>3156</v>
      </c>
      <c r="W1105" s="118" t="s">
        <v>5670</v>
      </c>
      <c r="X1105" s="160" t="s">
        <v>5671</v>
      </c>
      <c r="Y1105" s="0" t="s">
        <v>2725</v>
      </c>
      <c r="Z1105" s="0" t="n">
        <v>95231043501</v>
      </c>
      <c r="AB1105" s="0" t="n">
        <v>703</v>
      </c>
      <c r="AK1105" s="204">
        <f>IF(ISERROR(SEARCH("PMI",F1105)),IF(ISERROR(SEARCH("TE",F1105)),"Weird","TE"),"PMI")</f>
        <v/>
      </c>
    </row>
    <row r="1106">
      <c r="A1106" s="0" t="n">
        <v>41102</v>
      </c>
      <c r="B1106" s="117" t="n"/>
      <c r="C1106" s="117" t="n"/>
      <c r="D1106" s="117" t="n"/>
      <c r="F1106" s="0" t="s">
        <v>5644</v>
      </c>
      <c r="H1106" s="0" t="n">
        <v>22310318</v>
      </c>
      <c r="L1106" s="60" t="n">
        <v>44832</v>
      </c>
      <c r="M1106" s="60" t="n">
        <v>44846</v>
      </c>
      <c r="N1106" s="0" t="s">
        <v>1443</v>
      </c>
      <c r="O1106" s="0" t="s">
        <v>3224</v>
      </c>
      <c r="P1106" s="0" t="s">
        <v>3224</v>
      </c>
      <c r="Q1106" s="0" t="s">
        <v>3224</v>
      </c>
      <c r="S1106" s="0" t="s">
        <v>3156</v>
      </c>
      <c r="W1106" s="118" t="s">
        <v>5672</v>
      </c>
      <c r="X1106" s="160" t="s">
        <v>5673</v>
      </c>
      <c r="Y1106" s="0" t="s">
        <v>2707</v>
      </c>
      <c r="Z1106" s="0" t="n">
        <v>95231043001</v>
      </c>
      <c r="AB1106" s="0" t="n">
        <v>705</v>
      </c>
      <c r="AK1106" s="204">
        <f>IF(ISERROR(SEARCH("PMI",F1106)),IF(ISERROR(SEARCH("TE",F1106)),"Weird","TE"),"PMI")</f>
        <v/>
      </c>
    </row>
    <row r="1107">
      <c r="A1107" s="0" t="n">
        <v>41103</v>
      </c>
      <c r="B1107" s="117" t="n"/>
      <c r="C1107" s="117" t="n"/>
      <c r="D1107" s="117" t="n"/>
      <c r="F1107" s="0" t="s">
        <v>5644</v>
      </c>
      <c r="H1107" s="0" t="n">
        <v>22310319</v>
      </c>
      <c r="I1107" s="0" t="n"/>
      <c r="L1107" s="60" t="n">
        <v>44832</v>
      </c>
      <c r="M1107" s="60" t="n">
        <v>44846</v>
      </c>
      <c r="N1107" s="0" t="s">
        <v>1443</v>
      </c>
      <c r="O1107" s="0" t="s">
        <v>3224</v>
      </c>
      <c r="P1107" s="0" t="s">
        <v>3224</v>
      </c>
      <c r="Q1107" s="0" t="s">
        <v>3224</v>
      </c>
      <c r="S1107" s="0" t="s">
        <v>3156</v>
      </c>
      <c r="W1107" s="118" t="s">
        <v>5674</v>
      </c>
      <c r="X1107" s="160" t="s">
        <v>5675</v>
      </c>
      <c r="Y1107" s="0" t="s">
        <v>2702</v>
      </c>
      <c r="Z1107" s="0" t="n">
        <v>95231044701</v>
      </c>
      <c r="AB1107" s="0" t="n">
        <v>706</v>
      </c>
      <c r="AK1107" s="204">
        <f>IF(ISERROR(SEARCH("PMI",F1107)),IF(ISERROR(SEARCH("TE",F1107)),"Weird","TE"),"PMI")</f>
        <v/>
      </c>
    </row>
    <row r="1108">
      <c r="A1108" s="0" t="n">
        <v>41104</v>
      </c>
      <c r="B1108" s="117" t="n"/>
      <c r="C1108" s="117" t="n"/>
      <c r="D1108" s="117" t="n"/>
      <c r="F1108" s="0" t="s">
        <v>5644</v>
      </c>
      <c r="H1108" s="0" t="n">
        <v>22310320</v>
      </c>
      <c r="L1108" s="60" t="n">
        <v>44832</v>
      </c>
      <c r="M1108" s="60" t="n"/>
      <c r="W1108" s="118" t="s">
        <v>5676</v>
      </c>
      <c r="X1108" s="160" t="s">
        <v>5677</v>
      </c>
      <c r="Y1108" s="0" t="s">
        <v>2705</v>
      </c>
      <c r="Z1108" s="0" t="n">
        <v>95231047701</v>
      </c>
      <c r="AB1108" s="0" t="n">
        <v>707</v>
      </c>
      <c r="AK1108" s="204">
        <f>IF(ISERROR(SEARCH("PMI",F1108)),IF(ISERROR(SEARCH("TE",F1108)),"Weird","TE"),"PMI")</f>
        <v/>
      </c>
    </row>
    <row r="1109">
      <c r="A1109" s="0" t="n">
        <v>41105</v>
      </c>
      <c r="B1109" s="117" t="n"/>
      <c r="C1109" s="117" t="n"/>
      <c r="D1109" s="117" t="n"/>
      <c r="L1109" s="60" t="n">
        <v>44832</v>
      </c>
      <c r="M1109" s="60" t="n"/>
      <c r="W1109" s="118" t="s">
        <v>5678</v>
      </c>
      <c r="X1109" s="160" t="s">
        <v>5679</v>
      </c>
      <c r="AB1109" s="0" t="n">
        <v>704</v>
      </c>
      <c r="AK1109" s="204">
        <f>IF(ISERROR(SEARCH("PMI",F1109)),IF(ISERROR(SEARCH("TE",F1109)),"Weird","TE"),"PMI")</f>
        <v/>
      </c>
    </row>
    <row r="1110">
      <c r="A1110" s="0" t="n">
        <v>41106</v>
      </c>
      <c r="B1110" s="117" t="n"/>
      <c r="C1110" s="117" t="n"/>
      <c r="D1110" s="117" t="n"/>
      <c r="L1110" s="60" t="n">
        <v>44833</v>
      </c>
      <c r="M1110" s="60" t="n"/>
      <c r="W1110" s="118" t="s">
        <v>5680</v>
      </c>
      <c r="X1110" s="160" t="s">
        <v>5681</v>
      </c>
      <c r="AB1110" s="0" t="n">
        <v>708</v>
      </c>
      <c r="AK1110" s="204">
        <f>IF(ISERROR(SEARCH("PMI",F1110)),IF(ISERROR(SEARCH("TE",F1110)),"Weird","TE"),"PMI")</f>
        <v/>
      </c>
    </row>
    <row r="1111">
      <c r="A1111" s="0" t="n">
        <v>41107</v>
      </c>
      <c r="B1111" s="117" t="n"/>
      <c r="C1111" s="117" t="n"/>
      <c r="D1111" s="117" t="n"/>
      <c r="L1111" s="60" t="n">
        <v>44833</v>
      </c>
      <c r="M1111" s="60" t="n"/>
      <c r="W1111" s="118" t="s">
        <v>5682</v>
      </c>
      <c r="X1111" s="160" t="s">
        <v>5683</v>
      </c>
      <c r="AB1111" s="0" t="n">
        <v>709</v>
      </c>
      <c r="AK1111" s="204">
        <f>IF(ISERROR(SEARCH("PMI",F1111)),IF(ISERROR(SEARCH("TE",F1111)),"Weird","TE"),"PMI")</f>
        <v/>
      </c>
    </row>
    <row r="1112">
      <c r="A1112" s="0" t="n">
        <v>41108</v>
      </c>
      <c r="B1112" s="117" t="n"/>
      <c r="C1112" s="117" t="n"/>
      <c r="D1112" s="117" t="n"/>
      <c r="L1112" s="60" t="n">
        <v>44833</v>
      </c>
      <c r="M1112" s="60" t="n"/>
      <c r="W1112" s="118" t="s">
        <v>5684</v>
      </c>
      <c r="X1112" s="160" t="s">
        <v>5685</v>
      </c>
      <c r="AB1112" s="0" t="n">
        <v>710</v>
      </c>
      <c r="AK1112" s="204">
        <f>IF(ISERROR(SEARCH("PMI",F1112)),IF(ISERROR(SEARCH("TE",F1112)),"Weird","TE"),"PMI")</f>
        <v/>
      </c>
    </row>
    <row r="1113">
      <c r="A1113" s="0" t="n">
        <v>41109</v>
      </c>
      <c r="B1113" s="117" t="n"/>
      <c r="C1113" s="117" t="n"/>
      <c r="D1113" s="117" t="n"/>
      <c r="F1113" s="118" t="s">
        <v>4849</v>
      </c>
      <c r="H1113" s="0" t="n">
        <v>22310310</v>
      </c>
      <c r="L1113" s="60" t="n">
        <v>44833</v>
      </c>
      <c r="M1113" s="60" t="n">
        <v>44845</v>
      </c>
      <c r="N1113" s="0" t="s">
        <v>1443</v>
      </c>
      <c r="O1113" s="0" t="s">
        <v>3224</v>
      </c>
      <c r="P1113" s="0" t="s">
        <v>3224</v>
      </c>
      <c r="Q1113" s="0" t="s">
        <v>3224</v>
      </c>
      <c r="S1113" s="0" t="s">
        <v>3156</v>
      </c>
      <c r="W1113" s="118" t="s">
        <v>5686</v>
      </c>
      <c r="X1113" s="160" t="s">
        <v>5687</v>
      </c>
      <c r="Y1113" s="0" t="s">
        <v>2681</v>
      </c>
      <c r="Z1113" s="0" t="n">
        <v>95231043901</v>
      </c>
      <c r="AB1113" s="0" t="n">
        <v>711</v>
      </c>
      <c r="AK1113" s="204">
        <f>IF(ISERROR(SEARCH("PMI",F1113)),IF(ISERROR(SEARCH("TE",F1113)),"Weird","TE"),"PMI")</f>
        <v/>
      </c>
    </row>
    <row r="1114">
      <c r="A1114" s="0" t="n">
        <v>41110</v>
      </c>
      <c r="B1114" s="117" t="n"/>
      <c r="C1114" s="117" t="n"/>
      <c r="D1114" s="117" t="n"/>
      <c r="L1114" s="60" t="n">
        <v>44834</v>
      </c>
      <c r="M1114" s="60" t="n"/>
      <c r="W1114" s="118" t="s">
        <v>5688</v>
      </c>
      <c r="X1114" s="160" t="s">
        <v>5689</v>
      </c>
      <c r="Y1114" s="0" t="n"/>
      <c r="AB1114" s="0" t="n">
        <v>712</v>
      </c>
      <c r="AK1114" s="204">
        <f>IF(ISERROR(SEARCH("PMI",F1114)),IF(ISERROR(SEARCH("TE",F1114)),"Weird","TE"),"PMI")</f>
        <v/>
      </c>
    </row>
    <row r="1115">
      <c r="A1115" s="0" t="n">
        <v>41111</v>
      </c>
      <c r="B1115" s="117" t="n"/>
      <c r="C1115" s="117" t="n"/>
      <c r="D1115" s="117" t="n"/>
      <c r="L1115" s="60" t="n">
        <v>44834</v>
      </c>
      <c r="M1115" s="60" t="n"/>
      <c r="W1115" s="118" t="s">
        <v>5690</v>
      </c>
      <c r="X1115" s="160" t="s">
        <v>5691</v>
      </c>
      <c r="AB1115" s="0" t="n">
        <v>713</v>
      </c>
      <c r="AK1115" s="204">
        <f>IF(ISERROR(SEARCH("PMI",F1115)),IF(ISERROR(SEARCH("TE",F1115)),"Weird","TE"),"PMI")</f>
        <v/>
      </c>
    </row>
    <row r="1116">
      <c r="A1116" s="0" t="n">
        <v>41112</v>
      </c>
      <c r="B1116" s="117" t="n"/>
      <c r="C1116" s="117" t="n"/>
      <c r="D1116" s="117" t="n"/>
      <c r="L1116" s="60" t="n">
        <v>44834</v>
      </c>
      <c r="M1116" s="60" t="n"/>
      <c r="W1116" s="118" t="s">
        <v>5692</v>
      </c>
      <c r="X1116" s="160" t="s">
        <v>5693</v>
      </c>
      <c r="AB1116" s="0" t="n">
        <v>714</v>
      </c>
      <c r="AK1116" s="204">
        <f>IF(ISERROR(SEARCH("PMI",F1116)),IF(ISERROR(SEARCH("TE",F1116)),"Weird","TE"),"PMI")</f>
        <v/>
      </c>
    </row>
    <row r="1117">
      <c r="A1117" s="0" t="n">
        <v>41113</v>
      </c>
      <c r="B1117" s="117" t="n"/>
      <c r="C1117" s="117" t="n"/>
      <c r="D1117" s="117" t="n"/>
      <c r="L1117" s="60" t="n">
        <v>44834</v>
      </c>
      <c r="M1117" s="60" t="n"/>
      <c r="W1117" s="118" t="s">
        <v>5694</v>
      </c>
      <c r="X1117" s="160" t="s">
        <v>5695</v>
      </c>
      <c r="AB1117" s="0" t="n">
        <v>715</v>
      </c>
      <c r="AK1117" s="204">
        <f>IF(ISERROR(SEARCH("PMI",F1117)),IF(ISERROR(SEARCH("TE",F1117)),"Weird","TE"),"PMI")</f>
        <v/>
      </c>
    </row>
    <row r="1118">
      <c r="A1118" s="0" t="n">
        <v>41114</v>
      </c>
      <c r="B1118" s="117" t="n"/>
      <c r="C1118" s="117" t="n"/>
      <c r="D1118" s="117" t="n"/>
      <c r="L1118" s="60" t="n">
        <v>44837</v>
      </c>
      <c r="M1118" s="60" t="n"/>
      <c r="W1118" s="118" t="s">
        <v>5696</v>
      </c>
      <c r="X1118" s="160" t="s">
        <v>5697</v>
      </c>
      <c r="AB1118" s="0" t="n">
        <v>716</v>
      </c>
      <c r="AK1118" s="204">
        <f>IF(ISERROR(SEARCH("PMI",F1118)),IF(ISERROR(SEARCH("TE",F1118)),"Weird","TE"),"PMI")</f>
        <v/>
      </c>
    </row>
    <row r="1119">
      <c r="A1119" s="0" t="n">
        <v>41115</v>
      </c>
      <c r="B1119" s="117" t="n"/>
      <c r="C1119" s="117" t="n"/>
      <c r="D1119" s="117" t="n"/>
      <c r="L1119" s="60" t="n">
        <v>44837</v>
      </c>
      <c r="M1119" s="60" t="n"/>
      <c r="W1119" s="118" t="s">
        <v>5698</v>
      </c>
      <c r="X1119" s="160" t="s">
        <v>5699</v>
      </c>
      <c r="AB1119" s="0" t="n">
        <v>717</v>
      </c>
      <c r="AK1119" s="204">
        <f>IF(ISERROR(SEARCH("PMI",F1119)),IF(ISERROR(SEARCH("TE",F1119)),"Weird","TE"),"PMI")</f>
        <v/>
      </c>
    </row>
    <row r="1120">
      <c r="A1120" s="0" t="n">
        <v>41116</v>
      </c>
      <c r="B1120" s="117" t="n"/>
      <c r="C1120" s="117" t="n"/>
      <c r="D1120" s="117" t="n"/>
      <c r="L1120" s="60" t="n">
        <v>44837</v>
      </c>
      <c r="M1120" s="60" t="n"/>
      <c r="W1120" s="118" t="s">
        <v>5700</v>
      </c>
      <c r="X1120" s="160" t="s">
        <v>5701</v>
      </c>
      <c r="AB1120" s="0" t="n">
        <v>718</v>
      </c>
      <c r="AK1120" s="204">
        <f>IF(ISERROR(SEARCH("PMI",F1120)),IF(ISERROR(SEARCH("TE",F1120)),"Weird","TE"),"PMI")</f>
        <v/>
      </c>
    </row>
    <row r="1121">
      <c r="A1121" s="0" t="n">
        <v>41117</v>
      </c>
      <c r="B1121" s="117" t="n"/>
      <c r="C1121" s="117" t="n"/>
      <c r="D1121" s="117" t="n"/>
      <c r="L1121" s="60" t="n">
        <v>44837</v>
      </c>
      <c r="M1121" s="60" t="n"/>
      <c r="W1121" s="118" t="s">
        <v>5702</v>
      </c>
      <c r="X1121" s="160" t="s">
        <v>5703</v>
      </c>
      <c r="AB1121" s="0" t="n">
        <v>719</v>
      </c>
      <c r="AK1121" s="204">
        <f>IF(ISERROR(SEARCH("PMI",F1121)),IF(ISERROR(SEARCH("TE",F1121)),"Weird","TE"),"PMI")</f>
        <v/>
      </c>
    </row>
    <row r="1122">
      <c r="A1122" s="0" t="n">
        <v>41118</v>
      </c>
      <c r="B1122" s="117" t="n"/>
      <c r="C1122" s="117" t="n"/>
      <c r="D1122" s="117" t="n"/>
      <c r="L1122" s="60" t="n">
        <v>44838</v>
      </c>
      <c r="M1122" s="60" t="n"/>
      <c r="W1122" s="118" t="s">
        <v>5704</v>
      </c>
      <c r="X1122" s="160" t="s">
        <v>5705</v>
      </c>
      <c r="AB1122" s="0" t="n">
        <v>720</v>
      </c>
      <c r="AK1122" s="204">
        <f>IF(ISERROR(SEARCH("PMI",F1122)),IF(ISERROR(SEARCH("TE",F1122)),"Weird","TE"),"PMI")</f>
        <v/>
      </c>
    </row>
    <row r="1123">
      <c r="A1123" s="0" t="n">
        <v>41119</v>
      </c>
      <c r="B1123" s="117" t="n"/>
      <c r="C1123" s="117" t="n"/>
      <c r="D1123" s="117" t="n"/>
      <c r="L1123" s="60" t="n">
        <v>44838</v>
      </c>
      <c r="M1123" s="60" t="n"/>
      <c r="W1123" s="118" t="s">
        <v>5706</v>
      </c>
      <c r="X1123" s="160" t="s">
        <v>5707</v>
      </c>
      <c r="AB1123" s="0" t="n">
        <v>721</v>
      </c>
      <c r="AK1123" s="204">
        <f>IF(ISERROR(SEARCH("PMI",F1123)),IF(ISERROR(SEARCH("TE",F1123)),"Weird","TE"),"PMI")</f>
        <v/>
      </c>
    </row>
    <row r="1124">
      <c r="A1124" s="0" t="n">
        <v>41120</v>
      </c>
      <c r="B1124" s="117" t="n"/>
      <c r="C1124" s="117" t="n"/>
      <c r="D1124" s="117" t="n"/>
      <c r="L1124" s="60" t="n">
        <v>44838</v>
      </c>
      <c r="M1124" s="60" t="n"/>
      <c r="W1124" s="118" t="s">
        <v>5708</v>
      </c>
      <c r="X1124" s="160" t="s">
        <v>5709</v>
      </c>
      <c r="AB1124" s="0" t="n">
        <v>722</v>
      </c>
      <c r="AK1124" s="204">
        <f>IF(ISERROR(SEARCH("PMI",F1124)),IF(ISERROR(SEARCH("TE",F1124)),"Weird","TE"),"PMI")</f>
        <v/>
      </c>
    </row>
    <row r="1125">
      <c r="A1125" s="0" t="n">
        <v>41121</v>
      </c>
      <c r="B1125" s="117" t="n"/>
      <c r="C1125" s="117" t="n"/>
      <c r="D1125" s="117" t="n"/>
      <c r="L1125" s="60" t="n">
        <v>44838</v>
      </c>
      <c r="M1125" s="60" t="n"/>
      <c r="W1125" s="118" t="s">
        <v>5710</v>
      </c>
      <c r="X1125" s="160" t="s">
        <v>5711</v>
      </c>
      <c r="AB1125" s="0" t="n">
        <v>723</v>
      </c>
      <c r="AK1125" s="204">
        <f>IF(ISERROR(SEARCH("PMI",F1125)),IF(ISERROR(SEARCH("TE",F1125)),"Weird","TE"),"PMI")</f>
        <v/>
      </c>
    </row>
    <row r="1126">
      <c r="A1126" s="0" t="n">
        <v>41122</v>
      </c>
      <c r="B1126" s="117" t="n"/>
      <c r="C1126" s="117" t="n"/>
      <c r="D1126" s="117" t="n"/>
      <c r="L1126" s="60" t="n">
        <v>44839</v>
      </c>
      <c r="M1126" s="60" t="n"/>
      <c r="W1126" s="118" t="s">
        <v>5712</v>
      </c>
      <c r="X1126" s="160" t="s">
        <v>5713</v>
      </c>
      <c r="AB1126" s="0" t="n">
        <v>724</v>
      </c>
      <c r="AK1126" s="204">
        <f>IF(ISERROR(SEARCH("PMI",F1126)),IF(ISERROR(SEARCH("TE",F1126)),"Weird","TE"),"PMI")</f>
        <v/>
      </c>
    </row>
    <row r="1127">
      <c r="A1127" s="0" t="n">
        <v>41123</v>
      </c>
      <c r="B1127" s="117" t="n"/>
      <c r="C1127" s="117" t="n"/>
      <c r="D1127" s="117" t="n"/>
      <c r="L1127" s="60" t="n">
        <v>44839</v>
      </c>
      <c r="M1127" s="60" t="n"/>
      <c r="W1127" s="118" t="s">
        <v>5714</v>
      </c>
      <c r="X1127" s="160" t="s">
        <v>5715</v>
      </c>
      <c r="AB1127" s="0" t="n">
        <v>725</v>
      </c>
      <c r="AK1127" s="204">
        <f>IF(ISERROR(SEARCH("PMI",F1127)),IF(ISERROR(SEARCH("TE",F1127)),"Weird","TE"),"PMI")</f>
        <v/>
      </c>
    </row>
    <row r="1128">
      <c r="A1128" s="0" t="n">
        <v>41124</v>
      </c>
      <c r="B1128" s="117" t="n"/>
      <c r="C1128" s="117" t="n"/>
      <c r="D1128" s="117" t="n"/>
      <c r="L1128" s="60" t="n">
        <v>44839</v>
      </c>
      <c r="M1128" s="60" t="n"/>
      <c r="W1128" s="118" t="s">
        <v>5716</v>
      </c>
      <c r="X1128" s="160" t="s">
        <v>5717</v>
      </c>
      <c r="AB1128" s="0" t="n">
        <v>726</v>
      </c>
      <c r="AK1128" s="204">
        <f>IF(ISERROR(SEARCH("PMI",F1128)),IF(ISERROR(SEARCH("TE",F1128)),"Weird","TE"),"PMI")</f>
        <v/>
      </c>
    </row>
    <row r="1129">
      <c r="A1129" s="0" t="n">
        <v>41125</v>
      </c>
      <c r="B1129" s="117" t="n"/>
      <c r="C1129" s="117" t="n"/>
      <c r="D1129" s="117" t="n"/>
      <c r="L1129" s="60" t="n">
        <v>44839</v>
      </c>
      <c r="M1129" s="60" t="n"/>
      <c r="W1129" s="118" t="s">
        <v>5718</v>
      </c>
      <c r="X1129" s="160" t="s">
        <v>5719</v>
      </c>
      <c r="AB1129" s="0" t="n">
        <v>727</v>
      </c>
    </row>
    <row r="1130">
      <c r="A1130" s="0" t="n">
        <v>41126</v>
      </c>
      <c r="B1130" s="117" t="n"/>
      <c r="C1130" s="117" t="n"/>
      <c r="D1130" s="117" t="n"/>
      <c r="L1130" s="60" t="n">
        <v>44840</v>
      </c>
      <c r="M1130" s="60" t="n"/>
      <c r="W1130" s="118" t="s">
        <v>5720</v>
      </c>
      <c r="X1130" s="160" t="s">
        <v>5721</v>
      </c>
      <c r="AB1130" s="0" t="n">
        <v>729</v>
      </c>
    </row>
    <row r="1131">
      <c r="A1131" s="0" t="n">
        <v>41127</v>
      </c>
      <c r="B1131" s="117" t="n"/>
      <c r="C1131" s="117" t="n"/>
      <c r="D1131" s="117" t="n"/>
      <c r="L1131" s="60" t="n">
        <v>44840</v>
      </c>
      <c r="M1131" s="60" t="n"/>
      <c r="W1131" s="118" t="s">
        <v>5722</v>
      </c>
      <c r="X1131" s="160" t="s">
        <v>5723</v>
      </c>
      <c r="AB1131" s="0" t="n">
        <v>729</v>
      </c>
    </row>
    <row r="1132">
      <c r="A1132" s="0" t="n">
        <v>41128</v>
      </c>
      <c r="B1132" s="117" t="n"/>
      <c r="C1132" s="117" t="n"/>
      <c r="D1132" s="117" t="n"/>
      <c r="L1132" s="60" t="n">
        <v>44840</v>
      </c>
      <c r="M1132" s="60" t="n"/>
      <c r="W1132" s="118" t="s">
        <v>5724</v>
      </c>
      <c r="X1132" s="160" t="s">
        <v>5725</v>
      </c>
      <c r="AB1132" s="0" t="n">
        <v>734</v>
      </c>
    </row>
    <row r="1133">
      <c r="A1133" s="0" t="n">
        <v>41129</v>
      </c>
      <c r="B1133" s="117" t="n"/>
      <c r="C1133" s="117" t="n"/>
      <c r="D1133" s="117" t="n"/>
      <c r="L1133" s="60" t="n">
        <v>44840</v>
      </c>
      <c r="M1133" s="60" t="n"/>
      <c r="W1133" s="118" t="s">
        <v>5726</v>
      </c>
      <c r="X1133" s="160" t="s">
        <v>5727</v>
      </c>
      <c r="AB1133" s="0" t="n">
        <v>731</v>
      </c>
    </row>
    <row r="1134">
      <c r="A1134" s="0" t="n">
        <v>41130</v>
      </c>
      <c r="B1134" s="117" t="n"/>
      <c r="C1134" s="117" t="n"/>
      <c r="D1134" s="117" t="n"/>
      <c r="L1134" s="60" t="n">
        <v>44841</v>
      </c>
      <c r="M1134" s="60" t="n"/>
      <c r="W1134" s="118" t="s">
        <v>5728</v>
      </c>
      <c r="X1134" s="160" t="s">
        <v>5729</v>
      </c>
      <c r="AB1134" s="0" t="n">
        <v>735</v>
      </c>
    </row>
    <row r="1135">
      <c r="A1135" s="0" t="n">
        <v>41131</v>
      </c>
      <c r="B1135" s="117" t="n"/>
      <c r="C1135" s="117" t="n"/>
      <c r="D1135" s="117" t="n"/>
      <c r="L1135" s="60" t="n">
        <v>44841</v>
      </c>
      <c r="M1135" s="60" t="n"/>
      <c r="W1135" s="118" t="s">
        <v>5730</v>
      </c>
      <c r="X1135" s="160" t="s">
        <v>5731</v>
      </c>
      <c r="AB1135" s="0" t="n">
        <v>736</v>
      </c>
    </row>
    <row r="1136">
      <c r="A1136" s="0" t="n">
        <v>41132</v>
      </c>
      <c r="B1136" s="117" t="n"/>
      <c r="C1136" s="117" t="n"/>
      <c r="D1136" s="117" t="n"/>
      <c r="L1136" s="60" t="n">
        <v>44841</v>
      </c>
      <c r="M1136" s="60" t="n"/>
      <c r="W1136" s="118" t="s">
        <v>5732</v>
      </c>
      <c r="X1136" s="160" t="s">
        <v>5733</v>
      </c>
      <c r="AB1136" s="0" t="n">
        <v>737</v>
      </c>
    </row>
    <row r="1137">
      <c r="A1137" s="0" t="n">
        <v>41133</v>
      </c>
      <c r="B1137" s="117" t="n"/>
      <c r="C1137" s="117" t="n"/>
      <c r="D1137" s="117" t="n"/>
      <c r="L1137" s="60" t="n">
        <v>44841</v>
      </c>
      <c r="M1137" s="60" t="n"/>
      <c r="W1137" s="118" t="s">
        <v>5734</v>
      </c>
      <c r="X1137" s="160" t="s">
        <v>5735</v>
      </c>
      <c r="AB1137" s="0" t="n">
        <v>738</v>
      </c>
    </row>
    <row r="1138">
      <c r="A1138" s="0" t="n">
        <v>41134</v>
      </c>
      <c r="B1138" s="117" t="n"/>
      <c r="C1138" s="117" t="n"/>
      <c r="D1138" s="117" t="n"/>
      <c r="L1138" s="60" t="n">
        <v>44845</v>
      </c>
      <c r="M1138" s="60" t="n"/>
      <c r="W1138" s="118" t="s">
        <v>5736</v>
      </c>
      <c r="X1138" s="160" t="s">
        <v>5737</v>
      </c>
      <c r="AB1138" s="0" t="n">
        <v>739</v>
      </c>
    </row>
    <row r="1139">
      <c r="A1139" s="0" t="n">
        <v>41135</v>
      </c>
      <c r="B1139" s="117" t="n"/>
      <c r="C1139" s="117" t="n"/>
      <c r="D1139" s="117" t="n"/>
      <c r="L1139" s="60" t="n">
        <v>44845</v>
      </c>
      <c r="M1139" s="60" t="n"/>
      <c r="W1139" s="118" t="s">
        <v>5736</v>
      </c>
      <c r="X1139" s="160" t="s">
        <v>5738</v>
      </c>
      <c r="AB1139" s="0" t="n">
        <v>740</v>
      </c>
    </row>
    <row r="1140">
      <c r="A1140" s="0" t="n">
        <v>41136</v>
      </c>
      <c r="B1140" s="117" t="n"/>
      <c r="C1140" s="117" t="n"/>
      <c r="D1140" s="117" t="n"/>
      <c r="L1140" s="60" t="n">
        <v>44845</v>
      </c>
      <c r="M1140" s="60" t="n"/>
      <c r="W1140" s="118" t="s">
        <v>5736</v>
      </c>
      <c r="X1140" s="160" t="s">
        <v>5739</v>
      </c>
      <c r="AB1140" s="0" t="n">
        <v>741</v>
      </c>
    </row>
    <row r="1141">
      <c r="A1141" s="0" t="n">
        <v>41137</v>
      </c>
      <c r="B1141" s="117" t="n"/>
      <c r="C1141" s="117" t="n"/>
      <c r="D1141" s="117" t="n"/>
      <c r="L1141" s="60" t="n">
        <v>44845</v>
      </c>
      <c r="M1141" s="60" t="n"/>
      <c r="W1141" s="118" t="s">
        <v>5736</v>
      </c>
      <c r="X1141" s="160" t="s">
        <v>5740</v>
      </c>
      <c r="AB1141" s="0" t="n">
        <v>742</v>
      </c>
    </row>
    <row r="1142">
      <c r="A1142" s="0" t="n">
        <v>41138</v>
      </c>
      <c r="B1142" s="117" t="n"/>
      <c r="C1142" s="117" t="n"/>
      <c r="D1142" s="117" t="n"/>
      <c r="L1142" s="60" t="n"/>
      <c r="M1142" s="60" t="n"/>
      <c r="W1142" s="118" t="s">
        <v>5736</v>
      </c>
      <c r="X1142" s="160" t="s">
        <v>5741</v>
      </c>
    </row>
    <row r="1143">
      <c r="A1143" s="0" t="n">
        <v>41139</v>
      </c>
      <c r="B1143" s="117" t="n"/>
      <c r="C1143" s="117" t="n"/>
      <c r="D1143" s="117" t="n"/>
      <c r="L1143" s="60" t="n"/>
      <c r="M1143" s="60" t="n"/>
      <c r="W1143" s="118" t="s">
        <v>5736</v>
      </c>
      <c r="X1143" s="160" t="s">
        <v>5742</v>
      </c>
    </row>
    <row r="1144">
      <c r="A1144" s="0" t="n">
        <v>41140</v>
      </c>
      <c r="B1144" s="117" t="n"/>
      <c r="C1144" s="117" t="n"/>
      <c r="D1144" s="117" t="n"/>
      <c r="L1144" s="60" t="n"/>
      <c r="M1144" s="60" t="n"/>
      <c r="W1144" s="118" t="s">
        <v>5736</v>
      </c>
      <c r="X1144" s="160" t="s">
        <v>5743</v>
      </c>
    </row>
    <row r="1145">
      <c r="A1145" s="0" t="n">
        <v>41141</v>
      </c>
      <c r="B1145" s="117" t="n"/>
      <c r="C1145" s="117" t="n"/>
      <c r="D1145" s="117" t="n"/>
      <c r="L1145" s="60" t="n"/>
      <c r="M1145" s="60" t="n"/>
      <c r="W1145" s="118" t="s">
        <v>5736</v>
      </c>
      <c r="X1145" s="160" t="s">
        <v>5744</v>
      </c>
    </row>
    <row r="1146">
      <c r="A1146" s="0" t="n">
        <v>41142</v>
      </c>
      <c r="B1146" s="117" t="n"/>
      <c r="C1146" s="117" t="n"/>
      <c r="D1146" s="117" t="n"/>
      <c r="L1146" s="60" t="n"/>
      <c r="M1146" s="60" t="n"/>
      <c r="W1146" s="118" t="s">
        <v>5736</v>
      </c>
      <c r="X1146" s="160" t="s">
        <v>5745</v>
      </c>
    </row>
    <row r="1147">
      <c r="A1147" s="0" t="n">
        <v>41143</v>
      </c>
      <c r="B1147" s="117" t="n"/>
      <c r="C1147" s="117" t="n"/>
      <c r="D1147" s="117" t="n"/>
      <c r="L1147" s="60" t="n"/>
      <c r="M1147" s="60" t="n"/>
      <c r="W1147" s="118" t="s">
        <v>5736</v>
      </c>
      <c r="X1147" s="160" t="s">
        <v>5746</v>
      </c>
    </row>
    <row r="1148">
      <c r="A1148" s="0" t="n">
        <v>41144</v>
      </c>
      <c r="B1148" s="117" t="n"/>
      <c r="C1148" s="117" t="n"/>
      <c r="D1148" s="117" t="n"/>
      <c r="L1148" s="60" t="n"/>
      <c r="M1148" s="60" t="n"/>
      <c r="W1148" s="118" t="s">
        <v>5736</v>
      </c>
      <c r="X1148" s="160" t="s">
        <v>5747</v>
      </c>
    </row>
    <row r="1149">
      <c r="A1149" s="0" t="n">
        <v>41145</v>
      </c>
      <c r="B1149" s="117" t="n"/>
      <c r="C1149" s="117" t="n"/>
      <c r="D1149" s="117" t="n"/>
      <c r="L1149" s="60" t="n"/>
      <c r="M1149" s="60" t="n"/>
      <c r="W1149" s="118" t="s">
        <v>5736</v>
      </c>
      <c r="X1149" s="160" t="s">
        <v>5748</v>
      </c>
    </row>
    <row r="1150">
      <c r="B1150" s="117" t="n"/>
      <c r="C1150" s="117" t="n"/>
      <c r="D1150" s="117" t="n"/>
      <c r="L1150" s="60" t="n"/>
      <c r="M1150" s="60" t="n"/>
      <c r="W1150" s="118" t="s">
        <v>5736</v>
      </c>
    </row>
    <row r="1151">
      <c r="B1151" s="117" t="n"/>
      <c r="C1151" s="117" t="n"/>
      <c r="D1151" s="117" t="n"/>
      <c r="L1151" s="60" t="n"/>
      <c r="M1151" s="60" t="n"/>
      <c r="W1151" s="118" t="n"/>
    </row>
    <row r="1152">
      <c r="B1152" s="117" t="n"/>
      <c r="C1152" s="117" t="n"/>
      <c r="D1152" s="117" t="n"/>
      <c r="K1152" s="79" t="n"/>
      <c r="L1152" s="60" t="n"/>
      <c r="M1152" s="60" t="n"/>
      <c r="W1152" s="118" t="n"/>
    </row>
  </sheetData>
  <conditionalFormatting sqref="H1:H1033 H1034:I1045 H1047:I1051 H1052:H1062 H1063:I1063 H1064:H1152">
    <cfRule dxfId="3" priority="1" type="expression">
      <formula>COUNTIF(H:H,H1)&gt;1</formula>
    </cfRule>
  </conditionalFormatting>
  <dataValidations count="1">
    <dataValidation allowBlank="0" errorStyle="warning" showDropDown="0" showErrorMessage="1" showInputMessage="1" sqref="B1:B12 B13:B302 B303:B430 B431:B460 B461:B503 B707:B710 B711:B720 B737:B740 B741:B745 B814:B832 B833 B834:B838 B856:B859 B860:B864 B865:B867 B868:B886 B887:B892 B893:B898 B899:B902 B903 B904 B905:B906 B907:B908 B909:B912 B913:B915 B916:B920 B921:B922 B923:B925 B926 B927:B928 B929 B930 B931 B932 B933:B935 B936:B937 B938 B939 B940 B941 B942 B943 B944 B945 B946:B951 B952:B963 B964:B972 B973:B975 B976:B977 B978:B979 B980:B982 B983:B984 B985 B986 B987:B988 B989 B990:B991 B993:B994 B995 B996:B1000 B1001:B1004 B1005:B1007 B1008:B1012 B1013:B1014 B1015:B1045 B1046:B1047 B1048:B1050 B1051 B1052:B1059 B1060:B1152 B570 B698:B700 B702:B706 B722:B725 B728:B732 B733:B736 B782:B788 B790 B792:B793 B795:B798 B800:B803 B805:B809 B811 B747:B749 B751:B752 B756:B758 B761:B762 B764:B768 B770 B772:B773 B775:B776 B841 B843:B849 B850:B854" type="list">
      <formula1>"Issues,
Sold,
Internal,
Dead,
Cosmetic Issue,
Perf Issue"</formula1>
    </dataValidation>
  </dataValidations>
  <pageMargins bottom="1" footer="0.5" header="0.5" left="0.75" right="0.75" top="1"/>
</worksheet>
</file>

<file path=xl/worksheets/sheet8.xml><?xml version="1.0" encoding="utf-8"?>
<worksheet xmlns="http://schemas.openxmlformats.org/spreadsheetml/2006/main">
  <sheetPr>
    <outlinePr summaryBelow="1" summaryRight="1"/>
    <pageSetUpPr/>
  </sheetPr>
  <dimension ref="A1:X1308"/>
  <sheetViews>
    <sheetView workbookViewId="0">
      <pane activePane="bottomLeft" state="frozen" topLeftCell="A2" ySplit="1"/>
      <selection activeCell="A1" pane="bottomLeft" sqref="A1"/>
    </sheetView>
  </sheetViews>
  <sheetFormatPr baseColWidth="8" defaultColWidth="14.544" defaultRowHeight="15"/>
  <cols>
    <col customWidth="1" max="1" min="1" width="16.416"/>
    <col customWidth="1" max="2" min="2" width="12.672"/>
    <col customWidth="1" max="3" min="3" width="23.328"/>
    <col customWidth="1" max="4" min="4" width="18.432"/>
    <col customWidth="1" max="5" min="5" width="16.272"/>
    <col customWidth="1" max="6" min="6" width="18"/>
    <col customWidth="1" max="7" min="7" width="18"/>
    <col customWidth="1" max="8" min="8" width="33.84"/>
    <col customWidth="1" max="9" min="9" width="23.616"/>
    <col customWidth="1" max="18" min="18" width="15.408"/>
    <col customWidth="1" max="20" min="20" width="20.304"/>
    <col customWidth="1" max="21" min="21" width="18.432"/>
  </cols>
  <sheetData>
    <row customFormat="1" r="1" s="7">
      <c r="A1" s="62" t="s">
        <v>5749</v>
      </c>
      <c r="B1" s="7" t="s">
        <v>5750</v>
      </c>
      <c r="C1" s="7" t="s">
        <v>5751</v>
      </c>
      <c r="D1" s="7" t="s">
        <v>5752</v>
      </c>
      <c r="E1" s="7" t="s">
        <v>5753</v>
      </c>
      <c r="F1" s="7" t="s">
        <v>5754</v>
      </c>
      <c r="G1" s="7" t="s">
        <v>5755</v>
      </c>
      <c r="H1" s="7" t="s">
        <v>5756</v>
      </c>
      <c r="I1" s="7" t="s">
        <v>871</v>
      </c>
      <c r="R1" s="7" t="n"/>
      <c r="S1" s="7" t="n"/>
      <c r="T1" s="7" t="n"/>
      <c r="U1" s="7" t="n"/>
      <c r="V1" s="7" t="n"/>
      <c r="W1" s="7" t="n"/>
      <c r="X1" s="7" t="n"/>
    </row>
    <row r="2">
      <c r="A2" s="0" t="s">
        <v>3060</v>
      </c>
      <c r="C2" s="0" t="n">
        <v>436</v>
      </c>
      <c r="D2" s="0" t="s">
        <v>1444</v>
      </c>
      <c r="E2" s="0" t="s">
        <v>1444</v>
      </c>
      <c r="F2" s="0" t="s">
        <v>1556</v>
      </c>
      <c r="H2" s="0" t="s">
        <v>5757</v>
      </c>
      <c r="I2" s="0" t="n"/>
      <c r="R2" s="0" t="n"/>
      <c r="S2" s="0" t="n"/>
      <c r="T2" s="0" t="n"/>
      <c r="U2" s="0" t="n"/>
    </row>
    <row r="3">
      <c r="A3" s="5" t="s">
        <v>5758</v>
      </c>
      <c r="C3" s="59" t="n"/>
      <c r="D3" s="0" t="s">
        <v>1444</v>
      </c>
      <c r="E3" s="0" t="s">
        <v>1444</v>
      </c>
      <c r="F3" s="0" t="s">
        <v>1556</v>
      </c>
      <c r="H3" s="0" t="s">
        <v>5757</v>
      </c>
      <c r="I3" s="0" t="s">
        <v>5759</v>
      </c>
      <c r="R3" s="0" t="n"/>
    </row>
    <row r="4">
      <c r="A4" s="5" t="s">
        <v>5760</v>
      </c>
      <c r="C4" s="59" t="n"/>
      <c r="D4" s="0" t="s">
        <v>1444</v>
      </c>
      <c r="E4" s="0" t="s">
        <v>1444</v>
      </c>
      <c r="F4" s="0" t="s">
        <v>1556</v>
      </c>
      <c r="G4" s="48" t="n"/>
      <c r="H4" s="59" t="n"/>
      <c r="I4" s="0" t="s">
        <v>5761</v>
      </c>
    </row>
    <row r="5">
      <c r="A5" s="0" t="s">
        <v>3011</v>
      </c>
      <c r="C5" s="9" t="n">
        <v>422</v>
      </c>
      <c r="D5" s="0" t="s">
        <v>1444</v>
      </c>
      <c r="E5" s="0" t="s">
        <v>1444</v>
      </c>
      <c r="F5" s="0" t="s">
        <v>1556</v>
      </c>
      <c r="H5" s="0" t="s">
        <v>5762</v>
      </c>
    </row>
    <row customFormat="1" r="6" s="48">
      <c r="A6" s="0" t="s">
        <v>3062</v>
      </c>
      <c r="C6" s="9" t="n">
        <v>437</v>
      </c>
      <c r="D6" s="0" t="s">
        <v>1444</v>
      </c>
      <c r="E6" s="0" t="s">
        <v>1444</v>
      </c>
      <c r="F6" s="0" t="s">
        <v>1556</v>
      </c>
      <c r="H6" s="0" t="s">
        <v>5757</v>
      </c>
    </row>
    <row r="7">
      <c r="A7" s="0" t="s">
        <v>3042</v>
      </c>
      <c r="C7" s="0" t="n">
        <v>430</v>
      </c>
      <c r="D7" s="0" t="s">
        <v>1444</v>
      </c>
      <c r="E7" s="0" t="s">
        <v>1444</v>
      </c>
      <c r="F7" s="0" t="s">
        <v>1556</v>
      </c>
      <c r="H7" s="0" t="s">
        <v>5762</v>
      </c>
    </row>
    <row r="8">
      <c r="A8" s="0" t="s">
        <v>3057</v>
      </c>
      <c r="C8" s="0" t="n">
        <v>435</v>
      </c>
      <c r="D8" s="0" t="s">
        <v>1444</v>
      </c>
      <c r="E8" s="0" t="s">
        <v>1444</v>
      </c>
      <c r="F8" s="0" t="s">
        <v>1556</v>
      </c>
      <c r="H8" s="0" t="s">
        <v>5757</v>
      </c>
    </row>
    <row r="9">
      <c r="A9" s="0" t="s">
        <v>3150</v>
      </c>
      <c r="B9" s="0" t="n">
        <v>20000028</v>
      </c>
      <c r="C9" s="59" t="s">
        <v>5763</v>
      </c>
      <c r="D9" s="0" t="s">
        <v>1444</v>
      </c>
      <c r="E9" s="0" t="s">
        <v>1444</v>
      </c>
      <c r="F9" s="0" t="s">
        <v>1556</v>
      </c>
      <c r="H9" s="0" t="s">
        <v>5762</v>
      </c>
    </row>
    <row r="10">
      <c r="A10" s="0" t="s">
        <v>3048</v>
      </c>
      <c r="C10" s="0" t="n">
        <v>432</v>
      </c>
      <c r="D10" s="0" t="s">
        <v>1444</v>
      </c>
      <c r="E10" s="0" t="s">
        <v>1444</v>
      </c>
      <c r="F10" s="0" t="s">
        <v>1556</v>
      </c>
      <c r="H10" s="0" t="s">
        <v>5757</v>
      </c>
    </row>
    <row r="11">
      <c r="A11" s="0" t="s">
        <v>3036</v>
      </c>
      <c r="C11" s="0" t="n">
        <v>428</v>
      </c>
      <c r="D11" s="0" t="s">
        <v>1444</v>
      </c>
      <c r="E11" s="0" t="s">
        <v>1444</v>
      </c>
      <c r="F11" s="0" t="s">
        <v>1556</v>
      </c>
      <c r="H11" s="0" t="s">
        <v>5762</v>
      </c>
    </row>
    <row customFormat="1" r="12" s="48">
      <c r="A12" s="0" t="s">
        <v>3039</v>
      </c>
      <c r="C12" s="0" t="n">
        <v>429</v>
      </c>
      <c r="D12" s="0" t="s">
        <v>1444</v>
      </c>
      <c r="E12" s="0" t="s">
        <v>1444</v>
      </c>
      <c r="F12" s="0" t="s">
        <v>1556</v>
      </c>
      <c r="H12" s="0" t="s">
        <v>5762</v>
      </c>
    </row>
    <row r="13">
      <c r="A13" s="0" t="s">
        <v>3026</v>
      </c>
      <c r="C13" s="0" t="n">
        <v>426</v>
      </c>
      <c r="D13" s="0" t="s">
        <v>1444</v>
      </c>
      <c r="E13" s="0" t="s">
        <v>1444</v>
      </c>
      <c r="F13" s="0" t="s">
        <v>1556</v>
      </c>
      <c r="H13" s="0" t="s">
        <v>5764</v>
      </c>
    </row>
    <row r="14">
      <c r="A14" s="5" t="s">
        <v>5765</v>
      </c>
      <c r="C14" s="0" t="n"/>
      <c r="D14" s="0" t="s">
        <v>1444</v>
      </c>
      <c r="E14" s="0" t="s">
        <v>1444</v>
      </c>
      <c r="F14" s="0" t="s">
        <v>1556</v>
      </c>
      <c r="H14" s="0" t="s">
        <v>5764</v>
      </c>
      <c r="I14" s="0" t="s">
        <v>5766</v>
      </c>
    </row>
    <row r="15">
      <c r="A15" s="0" t="s">
        <v>3018</v>
      </c>
      <c r="C15" s="0" t="n">
        <v>424</v>
      </c>
      <c r="D15" s="0" t="s">
        <v>1444</v>
      </c>
      <c r="E15" s="0" t="s">
        <v>1444</v>
      </c>
      <c r="F15" s="0" t="s">
        <v>1556</v>
      </c>
      <c r="G15" s="0" t="s">
        <v>1444</v>
      </c>
      <c r="H15" s="0" t="s">
        <v>5764</v>
      </c>
    </row>
    <row r="16">
      <c r="A16" s="0" t="s">
        <v>3013</v>
      </c>
      <c r="C16" s="0" t="n">
        <v>423</v>
      </c>
      <c r="D16" s="0" t="s">
        <v>1444</v>
      </c>
      <c r="E16" s="0" t="s">
        <v>1444</v>
      </c>
      <c r="F16" s="0" t="s">
        <v>1556</v>
      </c>
      <c r="G16" s="48" t="n"/>
      <c r="H16" s="0" t="s">
        <v>5762</v>
      </c>
    </row>
    <row r="17">
      <c r="A17" s="0" t="s">
        <v>3140</v>
      </c>
      <c r="B17" s="0" t="n">
        <v>20000039</v>
      </c>
      <c r="C17" s="59" t="s">
        <v>5767</v>
      </c>
      <c r="D17" s="0" t="s">
        <v>1444</v>
      </c>
      <c r="E17" s="0" t="s">
        <v>1444</v>
      </c>
      <c r="F17" s="0" t="s">
        <v>1556</v>
      </c>
      <c r="H17" s="0" t="s">
        <v>5757</v>
      </c>
    </row>
    <row r="18">
      <c r="A18" s="0" t="s">
        <v>3066</v>
      </c>
      <c r="C18" s="0" t="n">
        <v>439</v>
      </c>
      <c r="D18" s="0" t="s">
        <v>1444</v>
      </c>
      <c r="E18" s="0" t="s">
        <v>1444</v>
      </c>
      <c r="F18" s="0" t="s">
        <v>1556</v>
      </c>
      <c r="H18" s="0" t="s">
        <v>5757</v>
      </c>
    </row>
    <row r="19">
      <c r="A19" s="0" t="s">
        <v>3064</v>
      </c>
      <c r="C19" s="0" t="n">
        <v>438</v>
      </c>
      <c r="D19" s="0" t="s">
        <v>1444</v>
      </c>
      <c r="E19" s="0" t="s">
        <v>1444</v>
      </c>
      <c r="F19" s="0" t="s">
        <v>1556</v>
      </c>
      <c r="H19" s="0" t="s">
        <v>5757</v>
      </c>
    </row>
    <row r="20">
      <c r="A20" s="0" t="s">
        <v>3147</v>
      </c>
      <c r="B20" s="0" t="n">
        <v>20000034</v>
      </c>
      <c r="C20" s="59" t="s">
        <v>5768</v>
      </c>
      <c r="D20" s="0" t="s">
        <v>1444</v>
      </c>
      <c r="E20" s="0" t="s">
        <v>1444</v>
      </c>
      <c r="F20" s="0" t="s">
        <v>1556</v>
      </c>
      <c r="G20" s="6" t="n"/>
      <c r="H20" s="0" t="s">
        <v>5757</v>
      </c>
    </row>
    <row r="21">
      <c r="A21" s="0" t="s">
        <v>5769</v>
      </c>
      <c r="C21" s="0" t="n"/>
      <c r="D21" s="0" t="n"/>
      <c r="F21" s="0" t="s">
        <v>1556</v>
      </c>
    </row>
    <row r="22">
      <c r="A22" s="0" t="s">
        <v>5770</v>
      </c>
      <c r="C22" s="0" t="n"/>
      <c r="D22" s="0" t="n"/>
      <c r="F22" s="0" t="s">
        <v>1556</v>
      </c>
    </row>
    <row r="23">
      <c r="A23" s="0" t="s">
        <v>3080</v>
      </c>
      <c r="C23" s="0" t="n">
        <v>444</v>
      </c>
      <c r="D23" s="0" t="s">
        <v>1444</v>
      </c>
      <c r="E23" s="0" t="s">
        <v>1444</v>
      </c>
      <c r="F23" s="0" t="s">
        <v>1556</v>
      </c>
      <c r="H23" s="0" t="s">
        <v>5757</v>
      </c>
    </row>
    <row r="24">
      <c r="A24" s="0" t="s">
        <v>3087</v>
      </c>
      <c r="C24" s="0" t="n">
        <v>446</v>
      </c>
      <c r="D24" s="0" t="s">
        <v>1444</v>
      </c>
      <c r="E24" s="0" t="s">
        <v>1444</v>
      </c>
      <c r="F24" s="0" t="s">
        <v>1556</v>
      </c>
      <c r="H24" s="0" t="s">
        <v>5757</v>
      </c>
    </row>
    <row r="25">
      <c r="A25" s="0" t="s">
        <v>3084</v>
      </c>
      <c r="C25" s="0" t="n">
        <v>445</v>
      </c>
      <c r="D25" s="0" t="s">
        <v>1444</v>
      </c>
      <c r="E25" s="0" t="s">
        <v>1444</v>
      </c>
      <c r="F25" s="0" t="s">
        <v>1556</v>
      </c>
      <c r="H25" s="0" t="s">
        <v>5757</v>
      </c>
    </row>
    <row r="26">
      <c r="A26" s="0" t="s">
        <v>3145</v>
      </c>
      <c r="B26" s="0" t="n">
        <v>20000038</v>
      </c>
      <c r="C26" s="59" t="s">
        <v>5771</v>
      </c>
      <c r="D26" s="0" t="s">
        <v>1444</v>
      </c>
      <c r="E26" s="0" t="s">
        <v>1444</v>
      </c>
      <c r="F26" s="0" t="s">
        <v>1556</v>
      </c>
      <c r="H26" s="0" t="s">
        <v>5757</v>
      </c>
      <c r="I26" s="0" t="s">
        <v>5772</v>
      </c>
    </row>
    <row r="27">
      <c r="A27" s="0" t="s">
        <v>2936</v>
      </c>
      <c r="B27" s="0" t="n">
        <v>20000006</v>
      </c>
      <c r="C27" s="0" t="n">
        <v>402</v>
      </c>
      <c r="D27" s="0" t="s">
        <v>1444</v>
      </c>
      <c r="E27" s="0" t="s">
        <v>1444</v>
      </c>
      <c r="F27" s="0" t="s">
        <v>1556</v>
      </c>
      <c r="H27" s="0" t="s">
        <v>5773</v>
      </c>
    </row>
    <row r="28">
      <c r="A28" s="0" t="s">
        <v>5774</v>
      </c>
      <c r="C28" s="0" t="n"/>
      <c r="D28" s="0" t="n"/>
      <c r="E28" s="0" t="n"/>
      <c r="F28" s="0" t="s">
        <v>1556</v>
      </c>
      <c r="H28" s="0" t="n"/>
    </row>
    <row r="29">
      <c r="A29" s="0" t="s">
        <v>2929</v>
      </c>
      <c r="C29" s="0" t="n">
        <v>401</v>
      </c>
      <c r="D29" s="0" t="s">
        <v>1444</v>
      </c>
      <c r="E29" s="0" t="s">
        <v>1444</v>
      </c>
      <c r="F29" s="0" t="s">
        <v>1556</v>
      </c>
      <c r="H29" s="0" t="s">
        <v>5773</v>
      </c>
    </row>
    <row r="30">
      <c r="A30" s="0" t="s">
        <v>5775</v>
      </c>
      <c r="C30" s="0" t="n"/>
      <c r="D30" s="0" t="n"/>
      <c r="E30" s="0" t="n"/>
      <c r="F30" s="0" t="s">
        <v>1556</v>
      </c>
      <c r="H30" s="0" t="n"/>
    </row>
    <row r="31">
      <c r="A31" s="0" t="s">
        <v>2942</v>
      </c>
      <c r="C31" s="0" t="n">
        <v>403</v>
      </c>
      <c r="D31" s="0" t="s">
        <v>1444</v>
      </c>
      <c r="E31" s="0" t="s">
        <v>1444</v>
      </c>
      <c r="F31" s="0" t="s">
        <v>1556</v>
      </c>
      <c r="H31" s="0" t="s">
        <v>5773</v>
      </c>
    </row>
    <row r="32">
      <c r="A32" s="0" t="s">
        <v>2961</v>
      </c>
      <c r="B32" s="0" t="n">
        <v>20000011</v>
      </c>
      <c r="C32" s="0" t="n">
        <v>409</v>
      </c>
      <c r="D32" s="0" t="s">
        <v>1444</v>
      </c>
      <c r="E32" s="0" t="s">
        <v>1444</v>
      </c>
      <c r="F32" s="0" t="s">
        <v>1556</v>
      </c>
      <c r="H32" s="0" t="s">
        <v>5773</v>
      </c>
      <c r="K32" s="0" t="n">
        <v>4</v>
      </c>
    </row>
    <row r="33">
      <c r="A33" s="0" t="s">
        <v>2946</v>
      </c>
      <c r="B33" s="0" t="n">
        <v>20000012</v>
      </c>
      <c r="C33" s="0" t="n">
        <v>404</v>
      </c>
      <c r="D33" s="0" t="s">
        <v>1444</v>
      </c>
      <c r="E33" s="0" t="s">
        <v>1444</v>
      </c>
      <c r="F33" s="0" t="s">
        <v>1556</v>
      </c>
      <c r="H33" s="0" t="s">
        <v>5762</v>
      </c>
    </row>
    <row r="34">
      <c r="A34" s="0" t="s">
        <v>2952</v>
      </c>
      <c r="C34" s="0" t="n">
        <v>406</v>
      </c>
      <c r="D34" s="0" t="s">
        <v>1444</v>
      </c>
      <c r="E34" s="0" t="s">
        <v>1444</v>
      </c>
      <c r="F34" s="0" t="s">
        <v>1556</v>
      </c>
      <c r="H34" s="0" t="s">
        <v>5773</v>
      </c>
      <c r="I34" s="0" t="n"/>
    </row>
    <row r="35">
      <c r="A35" s="0" t="s">
        <v>2956</v>
      </c>
      <c r="C35" s="0" t="n">
        <v>407</v>
      </c>
      <c r="D35" s="0" t="s">
        <v>1444</v>
      </c>
      <c r="E35" s="0" t="s">
        <v>1444</v>
      </c>
      <c r="F35" s="0" t="s">
        <v>1556</v>
      </c>
      <c r="H35" s="0" t="s">
        <v>5773</v>
      </c>
    </row>
    <row r="36">
      <c r="A36" s="0" t="s">
        <v>2959</v>
      </c>
      <c r="B36" s="0" t="n">
        <v>20000010</v>
      </c>
      <c r="C36" s="0" t="n">
        <v>408</v>
      </c>
      <c r="D36" s="0" t="s">
        <v>1444</v>
      </c>
      <c r="E36" s="0" t="s">
        <v>1444</v>
      </c>
      <c r="F36" s="0" t="s">
        <v>1556</v>
      </c>
      <c r="H36" s="0" t="s">
        <v>5762</v>
      </c>
    </row>
    <row r="37">
      <c r="A37" s="0" t="s">
        <v>2948</v>
      </c>
      <c r="B37" s="0" t="n">
        <v>20000013</v>
      </c>
      <c r="C37" s="0" t="n">
        <v>405</v>
      </c>
      <c r="D37" s="0" t="s">
        <v>1444</v>
      </c>
      <c r="E37" s="0" t="s">
        <v>1444</v>
      </c>
      <c r="F37" s="0" t="s">
        <v>1556</v>
      </c>
      <c r="H37" s="0" t="s">
        <v>5762</v>
      </c>
    </row>
    <row r="38">
      <c r="A38" s="0" t="s">
        <v>2972</v>
      </c>
      <c r="B38" s="0" t="n">
        <v>20000014</v>
      </c>
      <c r="C38" s="0" t="n">
        <v>411</v>
      </c>
      <c r="D38" s="0" t="s">
        <v>1444</v>
      </c>
      <c r="E38" s="0" t="s">
        <v>1444</v>
      </c>
      <c r="F38" s="0" t="s">
        <v>1556</v>
      </c>
      <c r="H38" s="0" t="s">
        <v>5762</v>
      </c>
    </row>
    <row r="39">
      <c r="A39" s="5" t="s">
        <v>5776</v>
      </c>
      <c r="B39" s="0" t="n">
        <v>20000015</v>
      </c>
      <c r="C39" s="59" t="n">
        <v>412</v>
      </c>
      <c r="D39" s="0" t="s">
        <v>1444</v>
      </c>
      <c r="E39" s="0" t="s">
        <v>1444</v>
      </c>
      <c r="F39" s="0" t="s">
        <v>1556</v>
      </c>
      <c r="H39" s="0" t="s">
        <v>5762</v>
      </c>
      <c r="I39" s="0" t="s">
        <v>5777</v>
      </c>
    </row>
    <row r="40">
      <c r="A40" s="0" t="s">
        <v>2982</v>
      </c>
      <c r="B40" s="0" t="s">
        <v>5778</v>
      </c>
      <c r="C40" s="0" t="n">
        <v>414</v>
      </c>
      <c r="D40" s="0" t="s">
        <v>1444</v>
      </c>
      <c r="E40" s="0" t="s">
        <v>1444</v>
      </c>
      <c r="F40" s="0" t="s">
        <v>1556</v>
      </c>
      <c r="H40" s="0" t="s">
        <v>5762</v>
      </c>
    </row>
    <row r="41">
      <c r="A41" s="0" t="s">
        <v>3007</v>
      </c>
      <c r="B41" s="0" t="n">
        <v>20000017</v>
      </c>
      <c r="C41" s="0" t="n">
        <v>421</v>
      </c>
      <c r="D41" s="0" t="s">
        <v>1444</v>
      </c>
      <c r="E41" s="0" t="s">
        <v>1444</v>
      </c>
      <c r="F41" s="0" t="s">
        <v>1556</v>
      </c>
      <c r="H41" s="0" t="s">
        <v>5762</v>
      </c>
    </row>
    <row r="42">
      <c r="A42" s="0" t="s">
        <v>2992</v>
      </c>
      <c r="B42" s="0" t="n">
        <v>20000018</v>
      </c>
      <c r="C42" s="0" t="n">
        <v>417</v>
      </c>
      <c r="D42" s="0" t="s">
        <v>1444</v>
      </c>
      <c r="E42" s="0" t="s">
        <v>1444</v>
      </c>
      <c r="F42" s="0" t="s">
        <v>1556</v>
      </c>
      <c r="H42" s="0" t="s">
        <v>5762</v>
      </c>
    </row>
    <row r="43">
      <c r="A43" s="0" t="s">
        <v>2988</v>
      </c>
      <c r="B43" s="0" t="n">
        <v>20000019</v>
      </c>
      <c r="C43" s="0" t="n">
        <v>415</v>
      </c>
      <c r="D43" s="0" t="s">
        <v>1444</v>
      </c>
      <c r="E43" s="0" t="s">
        <v>1444</v>
      </c>
      <c r="F43" s="0" t="s">
        <v>1556</v>
      </c>
      <c r="H43" s="0" t="s">
        <v>5762</v>
      </c>
    </row>
    <row r="44">
      <c r="A44" s="0" t="s">
        <v>2979</v>
      </c>
      <c r="B44" s="0" t="n">
        <v>20000016</v>
      </c>
      <c r="C44" s="0" t="n">
        <v>413</v>
      </c>
      <c r="D44" s="0" t="s">
        <v>1444</v>
      </c>
      <c r="E44" s="0" t="s">
        <v>1444</v>
      </c>
      <c r="F44" s="0" t="s">
        <v>1556</v>
      </c>
      <c r="H44" s="0" t="s">
        <v>5762</v>
      </c>
    </row>
    <row r="45">
      <c r="A45" s="5" t="s">
        <v>5779</v>
      </c>
      <c r="B45" s="0" t="s">
        <v>5780</v>
      </c>
      <c r="C45" s="59" t="n"/>
      <c r="D45" s="0" t="s">
        <v>1444</v>
      </c>
      <c r="E45" s="0" t="s">
        <v>1444</v>
      </c>
      <c r="F45" s="0" t="s">
        <v>1556</v>
      </c>
      <c r="G45" s="59" t="n"/>
      <c r="H45" s="59" t="n"/>
      <c r="I45" s="0" t="s">
        <v>5781</v>
      </c>
    </row>
    <row r="46">
      <c r="A46" s="5" t="s">
        <v>3023</v>
      </c>
      <c r="B46" s="0" t="s">
        <v>5782</v>
      </c>
      <c r="C46" s="59" t="n">
        <v>425</v>
      </c>
      <c r="D46" s="0" t="s">
        <v>1444</v>
      </c>
      <c r="E46" s="0" t="s">
        <v>1444</v>
      </c>
      <c r="F46" s="0" t="s">
        <v>1556</v>
      </c>
      <c r="H46" s="0" t="s">
        <v>5762</v>
      </c>
      <c r="I46" s="0" t="s">
        <v>5783</v>
      </c>
    </row>
    <row r="47">
      <c r="A47" s="0" t="s">
        <v>2990</v>
      </c>
      <c r="B47" s="0" t="s">
        <v>5784</v>
      </c>
      <c r="C47" s="0" t="n">
        <v>416</v>
      </c>
      <c r="D47" s="0" t="s">
        <v>1444</v>
      </c>
      <c r="E47" s="0" t="s">
        <v>1444</v>
      </c>
      <c r="F47" s="0" t="s">
        <v>1556</v>
      </c>
      <c r="H47" s="0" t="s">
        <v>5762</v>
      </c>
    </row>
    <row r="48">
      <c r="A48" s="0" t="s">
        <v>2995</v>
      </c>
      <c r="B48" s="0" t="s">
        <v>5785</v>
      </c>
      <c r="C48" s="0" t="n">
        <v>418</v>
      </c>
      <c r="D48" s="0" t="s">
        <v>1444</v>
      </c>
      <c r="E48" s="0" t="s">
        <v>1444</v>
      </c>
      <c r="F48" s="0" t="s">
        <v>1556</v>
      </c>
      <c r="H48" s="0" t="s">
        <v>5762</v>
      </c>
    </row>
    <row r="49">
      <c r="A49" s="0" t="s">
        <v>3003</v>
      </c>
      <c r="B49" s="0" t="n">
        <v>20000020</v>
      </c>
      <c r="C49" s="0" t="n">
        <v>420</v>
      </c>
      <c r="D49" s="0" t="s">
        <v>1444</v>
      </c>
      <c r="E49" s="0" t="s">
        <v>1444</v>
      </c>
      <c r="F49" s="0" t="s">
        <v>1556</v>
      </c>
      <c r="H49" s="0" t="s">
        <v>5762</v>
      </c>
    </row>
    <row r="50">
      <c r="A50" s="0" t="s">
        <v>3142</v>
      </c>
      <c r="B50" s="0" t="s">
        <v>5786</v>
      </c>
      <c r="C50" s="0" t="s">
        <v>5787</v>
      </c>
      <c r="D50" s="0" t="s">
        <v>1444</v>
      </c>
      <c r="E50" s="0" t="s">
        <v>1444</v>
      </c>
      <c r="F50" s="0" t="s">
        <v>1556</v>
      </c>
      <c r="H50" s="0" t="s">
        <v>5757</v>
      </c>
    </row>
    <row r="51">
      <c r="A51" s="5" t="s">
        <v>5788</v>
      </c>
      <c r="B51" s="58" t="n"/>
      <c r="C51" s="58" t="n"/>
      <c r="D51" s="0" t="n"/>
      <c r="E51" s="0" t="n"/>
      <c r="F51" s="0" t="s">
        <v>1556</v>
      </c>
      <c r="H51" s="0" t="n"/>
      <c r="I51" s="0" t="s">
        <v>5789</v>
      </c>
    </row>
    <row r="53">
      <c r="A53" s="0" t="s">
        <v>3285</v>
      </c>
      <c r="B53" s="0" t="n">
        <v>20000081</v>
      </c>
      <c r="C53" s="0" t="n">
        <v>4109</v>
      </c>
      <c r="D53" s="0" t="s">
        <v>1444</v>
      </c>
      <c r="E53" s="0" t="s">
        <v>1556</v>
      </c>
      <c r="F53" s="0" t="s">
        <v>1556</v>
      </c>
      <c r="H53" s="0" t="s">
        <v>5790</v>
      </c>
    </row>
    <row r="54">
      <c r="A54" s="0" t="s">
        <v>3294</v>
      </c>
      <c r="B54" s="0" t="n">
        <v>20000080</v>
      </c>
      <c r="C54" s="0" t="n">
        <v>4112</v>
      </c>
      <c r="D54" s="0" t="s">
        <v>1444</v>
      </c>
      <c r="E54" s="0" t="s">
        <v>1556</v>
      </c>
      <c r="F54" s="0" t="s">
        <v>1556</v>
      </c>
      <c r="H54" s="0" t="s">
        <v>5790</v>
      </c>
    </row>
    <row r="55">
      <c r="A55" s="0" t="s">
        <v>3385</v>
      </c>
      <c r="B55" s="0" t="n">
        <v>20000091</v>
      </c>
      <c r="C55" s="0" t="n">
        <v>4141</v>
      </c>
      <c r="D55" s="0" t="s">
        <v>1444</v>
      </c>
      <c r="E55" s="0" t="s">
        <v>1556</v>
      </c>
      <c r="F55" s="0" t="s">
        <v>1556</v>
      </c>
    </row>
    <row r="56">
      <c r="A56" s="0" t="s">
        <v>3380</v>
      </c>
      <c r="B56" s="0" t="n">
        <v>20000092</v>
      </c>
      <c r="C56" s="0" t="n">
        <v>4139</v>
      </c>
      <c r="D56" s="0" t="s">
        <v>1444</v>
      </c>
      <c r="E56" s="0" t="s">
        <v>1556</v>
      </c>
      <c r="F56" s="0" t="s">
        <v>1556</v>
      </c>
      <c r="H56" s="0" t="s">
        <v>5791</v>
      </c>
    </row>
    <row r="57">
      <c r="A57" s="0" t="s">
        <v>3353</v>
      </c>
      <c r="B57" s="0" t="n">
        <v>20000099</v>
      </c>
      <c r="C57" s="0" t="n">
        <v>4131</v>
      </c>
      <c r="D57" s="0" t="s">
        <v>1444</v>
      </c>
      <c r="E57" s="0" t="s">
        <v>1556</v>
      </c>
      <c r="F57" s="0" t="s">
        <v>1556</v>
      </c>
      <c r="H57" s="0" t="s">
        <v>5790</v>
      </c>
    </row>
    <row r="58">
      <c r="A58" s="0" t="s">
        <v>3345</v>
      </c>
      <c r="B58" s="0" t="s">
        <v>5792</v>
      </c>
      <c r="C58" s="0" t="n">
        <v>4128</v>
      </c>
      <c r="D58" s="0" t="s">
        <v>1444</v>
      </c>
      <c r="E58" s="0" t="s">
        <v>1556</v>
      </c>
      <c r="F58" s="0" t="s">
        <v>1556</v>
      </c>
      <c r="H58" s="0" t="s">
        <v>5790</v>
      </c>
      <c r="J58" s="0" t="n"/>
    </row>
    <row r="59">
      <c r="A59" s="0" t="s">
        <v>3347</v>
      </c>
      <c r="B59" s="0" t="s">
        <v>5793</v>
      </c>
      <c r="C59" s="0" t="n">
        <v>4129</v>
      </c>
      <c r="D59" s="0" t="s">
        <v>1444</v>
      </c>
      <c r="E59" s="0" t="s">
        <v>1556</v>
      </c>
      <c r="F59" s="0" t="s">
        <v>1556</v>
      </c>
      <c r="H59" s="0" t="s">
        <v>5790</v>
      </c>
    </row>
    <row r="60">
      <c r="A60" s="0" t="s">
        <v>3375</v>
      </c>
      <c r="B60" s="0" t="n">
        <v>20000095</v>
      </c>
      <c r="C60" s="0" t="n">
        <v>4137</v>
      </c>
      <c r="D60" s="0" t="s">
        <v>1444</v>
      </c>
      <c r="E60" s="0" t="s">
        <v>1556</v>
      </c>
      <c r="F60" s="0" t="s">
        <v>1556</v>
      </c>
    </row>
    <row r="61">
      <c r="A61" s="0" t="s">
        <v>3360</v>
      </c>
      <c r="B61" s="0" t="n">
        <v>20000096</v>
      </c>
      <c r="C61" s="0" t="n">
        <v>4133</v>
      </c>
      <c r="D61" s="0" t="s">
        <v>1444</v>
      </c>
      <c r="E61" s="0" t="s">
        <v>1556</v>
      </c>
      <c r="F61" s="0" t="s">
        <v>1556</v>
      </c>
      <c r="H61" s="0" t="s">
        <v>5790</v>
      </c>
    </row>
    <row r="62">
      <c r="A62" s="0" t="s">
        <v>3356</v>
      </c>
      <c r="B62" s="0" t="n">
        <v>20000097</v>
      </c>
      <c r="C62" s="0" t="n">
        <v>4132</v>
      </c>
      <c r="D62" s="0" t="s">
        <v>1444</v>
      </c>
      <c r="E62" s="0" t="s">
        <v>1556</v>
      </c>
      <c r="F62" s="0" t="s">
        <v>1556</v>
      </c>
      <c r="H62" s="0" t="s">
        <v>5790</v>
      </c>
    </row>
    <row r="63">
      <c r="A63" s="0" t="s">
        <v>3372</v>
      </c>
      <c r="B63" s="0" t="n">
        <v>20000094</v>
      </c>
      <c r="C63" s="0" t="n">
        <v>4136</v>
      </c>
      <c r="D63" s="0" t="s">
        <v>1444</v>
      </c>
      <c r="E63" s="0" t="s">
        <v>1556</v>
      </c>
      <c r="F63" s="0" t="s">
        <v>1556</v>
      </c>
      <c r="H63" s="0" t="s">
        <v>5790</v>
      </c>
    </row>
    <row r="64">
      <c r="A64" s="0" t="s">
        <v>3350</v>
      </c>
      <c r="B64" s="0" t="n">
        <v>20000098</v>
      </c>
      <c r="C64" s="0" t="n">
        <v>4130</v>
      </c>
      <c r="D64" s="0" t="s">
        <v>1444</v>
      </c>
      <c r="E64" s="0" t="s">
        <v>1556</v>
      </c>
      <c r="F64" s="0" t="s">
        <v>1556</v>
      </c>
      <c r="H64" s="0" t="s">
        <v>5790</v>
      </c>
    </row>
    <row r="65">
      <c r="A65" s="0" t="s">
        <v>3370</v>
      </c>
      <c r="B65" s="0" t="n">
        <v>20000093</v>
      </c>
      <c r="C65" s="0" t="n">
        <v>4135</v>
      </c>
      <c r="D65" s="0" t="s">
        <v>1444</v>
      </c>
      <c r="E65" s="0" t="s">
        <v>1556</v>
      </c>
      <c r="F65" s="0" t="s">
        <v>1556</v>
      </c>
      <c r="H65" s="0" t="s">
        <v>5790</v>
      </c>
    </row>
    <row r="66">
      <c r="A66" s="0" t="s">
        <v>3382</v>
      </c>
      <c r="B66" s="0" t="n">
        <v>20000092</v>
      </c>
      <c r="C66" s="0" t="n">
        <v>4140</v>
      </c>
      <c r="D66" s="0" t="s">
        <v>1444</v>
      </c>
      <c r="E66" s="0" t="s">
        <v>1556</v>
      </c>
      <c r="F66" s="0" t="s">
        <v>1556</v>
      </c>
      <c r="H66" s="0" t="s">
        <v>5791</v>
      </c>
    </row>
    <row r="67">
      <c r="A67" s="0" t="s">
        <v>3124</v>
      </c>
      <c r="B67" s="0" t="s">
        <v>5794</v>
      </c>
      <c r="C67" s="0" t="n">
        <v>459</v>
      </c>
      <c r="D67" s="0" t="s">
        <v>1444</v>
      </c>
      <c r="E67" s="0" t="s">
        <v>1556</v>
      </c>
      <c r="F67" s="0" t="s">
        <v>3224</v>
      </c>
      <c r="H67" s="0" t="s">
        <v>5757</v>
      </c>
    </row>
    <row r="68">
      <c r="A68" s="0" t="s">
        <v>3126</v>
      </c>
      <c r="B68" s="0" t="s">
        <v>5795</v>
      </c>
      <c r="C68" s="0" t="n">
        <v>460</v>
      </c>
      <c r="D68" s="0" t="s">
        <v>1444</v>
      </c>
      <c r="E68" s="0" t="s">
        <v>1556</v>
      </c>
      <c r="F68" s="0" t="s">
        <v>3224</v>
      </c>
      <c r="H68" s="0" t="s">
        <v>5757</v>
      </c>
    </row>
    <row r="69">
      <c r="A69" s="0" t="s">
        <v>3101</v>
      </c>
      <c r="B69" s="0" t="s">
        <v>5796</v>
      </c>
      <c r="C69" s="0" t="n">
        <v>450</v>
      </c>
      <c r="D69" s="0" t="s">
        <v>1444</v>
      </c>
      <c r="E69" s="0" t="s">
        <v>1556</v>
      </c>
      <c r="F69" s="0" t="s">
        <v>3224</v>
      </c>
      <c r="H69" s="0" t="s">
        <v>5757</v>
      </c>
    </row>
    <row r="70">
      <c r="A70" s="0" t="s">
        <v>3119</v>
      </c>
      <c r="B70" s="0" t="s">
        <v>5797</v>
      </c>
      <c r="C70" s="0" t="n">
        <v>458</v>
      </c>
      <c r="D70" s="0" t="s">
        <v>1444</v>
      </c>
      <c r="E70" s="0" t="s">
        <v>1556</v>
      </c>
      <c r="F70" s="0" t="s">
        <v>3224</v>
      </c>
      <c r="H70" s="0" t="s">
        <v>5757</v>
      </c>
    </row>
    <row r="71">
      <c r="A71" s="0" t="s">
        <v>3093</v>
      </c>
      <c r="B71" s="0" t="s">
        <v>5798</v>
      </c>
      <c r="C71" s="0" t="n">
        <v>448</v>
      </c>
      <c r="D71" s="0" t="s">
        <v>1444</v>
      </c>
      <c r="E71" s="0" t="s">
        <v>1556</v>
      </c>
      <c r="F71" s="0" t="s">
        <v>3224</v>
      </c>
      <c r="H71" s="0" t="s">
        <v>5757</v>
      </c>
      <c r="I71" s="0" t="s">
        <v>5799</v>
      </c>
    </row>
    <row r="72">
      <c r="A72" s="0" t="s">
        <v>3097</v>
      </c>
      <c r="B72" s="0" t="s">
        <v>5800</v>
      </c>
      <c r="C72" s="0" t="n">
        <v>449</v>
      </c>
      <c r="D72" s="0" t="s">
        <v>1444</v>
      </c>
      <c r="E72" s="0" t="s">
        <v>1556</v>
      </c>
      <c r="F72" s="0" t="s">
        <v>3224</v>
      </c>
      <c r="H72" s="0" t="s">
        <v>5757</v>
      </c>
    </row>
    <row r="73">
      <c r="A73" s="0" t="s">
        <v>3107</v>
      </c>
      <c r="B73" s="0" t="n">
        <v>20000040</v>
      </c>
      <c r="C73" s="0" t="n">
        <v>453</v>
      </c>
      <c r="D73" s="0" t="s">
        <v>1444</v>
      </c>
      <c r="E73" s="0" t="s">
        <v>1556</v>
      </c>
      <c r="F73" s="0" t="s">
        <v>3224</v>
      </c>
      <c r="H73" s="0" t="s">
        <v>5757</v>
      </c>
    </row>
    <row r="74">
      <c r="A74" s="0" t="s">
        <v>3103</v>
      </c>
      <c r="B74" s="0" t="n">
        <v>20000041</v>
      </c>
      <c r="C74" s="0" t="n">
        <v>451</v>
      </c>
      <c r="D74" s="0" t="s">
        <v>1444</v>
      </c>
      <c r="E74" s="0" t="s">
        <v>1556</v>
      </c>
      <c r="F74" s="0" t="s">
        <v>3224</v>
      </c>
      <c r="H74" s="0" t="s">
        <v>5757</v>
      </c>
    </row>
    <row r="75">
      <c r="A75" s="0" t="s">
        <v>3105</v>
      </c>
      <c r="B75" s="0" t="n">
        <v>20000042</v>
      </c>
      <c r="C75" s="0" t="n">
        <v>452</v>
      </c>
      <c r="D75" s="0" t="s">
        <v>1444</v>
      </c>
      <c r="E75" s="0" t="s">
        <v>1556</v>
      </c>
      <c r="F75" s="0" t="s">
        <v>3224</v>
      </c>
      <c r="H75" s="0" t="s">
        <v>5757</v>
      </c>
    </row>
    <row r="76">
      <c r="A76" s="0" t="s">
        <v>3109</v>
      </c>
      <c r="B76" s="0" t="n">
        <v>20000043</v>
      </c>
      <c r="C76" s="0" t="n">
        <v>454</v>
      </c>
      <c r="D76" s="0" t="s">
        <v>1444</v>
      </c>
      <c r="E76" s="0" t="s">
        <v>1556</v>
      </c>
      <c r="F76" s="0" t="s">
        <v>3224</v>
      </c>
      <c r="H76" s="0" t="s">
        <v>5757</v>
      </c>
    </row>
    <row r="77">
      <c r="A77" s="0" t="s">
        <v>3112</v>
      </c>
      <c r="B77" s="0" t="n">
        <v>20000045</v>
      </c>
      <c r="C77" s="0" t="n">
        <v>455</v>
      </c>
      <c r="D77" s="0" t="s">
        <v>1444</v>
      </c>
      <c r="E77" s="0" t="s">
        <v>1556</v>
      </c>
      <c r="F77" s="0" t="s">
        <v>3224</v>
      </c>
      <c r="H77" s="0" t="s">
        <v>5757</v>
      </c>
    </row>
    <row r="78">
      <c r="A78" s="0" t="s">
        <v>3176</v>
      </c>
      <c r="B78" s="0" t="s">
        <v>5801</v>
      </c>
      <c r="C78" s="0" t="n">
        <v>475</v>
      </c>
      <c r="D78" s="0" t="s">
        <v>1444</v>
      </c>
      <c r="E78" s="0" t="s">
        <v>1556</v>
      </c>
      <c r="F78" s="0" t="s">
        <v>1556</v>
      </c>
      <c r="H78" s="0" t="s">
        <v>5757</v>
      </c>
    </row>
    <row r="79">
      <c r="A79" s="0" t="s">
        <v>3137</v>
      </c>
      <c r="B79" s="0" t="n">
        <v>20000048</v>
      </c>
      <c r="C79" s="0" t="n">
        <v>464</v>
      </c>
      <c r="D79" s="0" t="s">
        <v>1444</v>
      </c>
      <c r="E79" s="0" t="s">
        <v>1556</v>
      </c>
      <c r="F79" s="0" t="s">
        <v>1556</v>
      </c>
      <c r="H79" s="0" t="s">
        <v>5757</v>
      </c>
    </row>
    <row r="80">
      <c r="A80" s="0" t="s">
        <v>3076</v>
      </c>
      <c r="B80" s="0" t="s">
        <v>5802</v>
      </c>
      <c r="C80" s="0" t="n">
        <v>443</v>
      </c>
      <c r="D80" s="0" t="s">
        <v>1444</v>
      </c>
      <c r="E80" s="0" t="s">
        <v>1556</v>
      </c>
      <c r="F80" s="0" t="s">
        <v>1556</v>
      </c>
      <c r="H80" s="0" t="s">
        <v>5757</v>
      </c>
    </row>
    <row r="81">
      <c r="A81" s="0" t="s">
        <v>5803</v>
      </c>
      <c r="B81" s="0" t="s">
        <v>5804</v>
      </c>
      <c r="C81" s="0" t="n">
        <v>433</v>
      </c>
      <c r="D81" s="0" t="s">
        <v>1444</v>
      </c>
      <c r="E81" s="0" t="s">
        <v>1556</v>
      </c>
      <c r="F81" s="0" t="s">
        <v>1556</v>
      </c>
      <c r="H81" s="0" t="s">
        <v>5757</v>
      </c>
    </row>
    <row r="82">
      <c r="A82" s="0" t="s">
        <v>3191</v>
      </c>
      <c r="B82" s="0" t="n">
        <v>20000050</v>
      </c>
      <c r="C82" s="0" t="n">
        <v>478</v>
      </c>
      <c r="D82" s="0" t="s">
        <v>1444</v>
      </c>
      <c r="E82" s="0" t="s">
        <v>1556</v>
      </c>
      <c r="F82" s="0" t="s">
        <v>1556</v>
      </c>
      <c r="H82" s="0" t="s">
        <v>5757</v>
      </c>
    </row>
    <row r="83">
      <c r="A83" s="5" t="s">
        <v>5805</v>
      </c>
      <c r="D83" s="0" t="s">
        <v>1444</v>
      </c>
      <c r="E83" s="0" t="s">
        <v>1556</v>
      </c>
      <c r="F83" s="0" t="s">
        <v>1556</v>
      </c>
      <c r="I83" s="0" t="s">
        <v>5806</v>
      </c>
    </row>
    <row r="84">
      <c r="A84" s="0" t="s">
        <v>3189</v>
      </c>
      <c r="B84" s="0" t="n">
        <v>20000052</v>
      </c>
      <c r="C84" s="0" t="n">
        <v>477</v>
      </c>
      <c r="D84" s="0" t="s">
        <v>1444</v>
      </c>
      <c r="E84" s="0" t="s">
        <v>1556</v>
      </c>
      <c r="F84" s="0" t="s">
        <v>1556</v>
      </c>
      <c r="H84" s="0" t="s">
        <v>5807</v>
      </c>
    </row>
    <row r="85">
      <c r="A85" s="0" t="s">
        <v>3131</v>
      </c>
      <c r="B85" s="0" t="s">
        <v>5808</v>
      </c>
      <c r="C85" s="0" t="n">
        <v>462</v>
      </c>
      <c r="D85" s="0" t="s">
        <v>1444</v>
      </c>
      <c r="E85" s="0" t="s">
        <v>1556</v>
      </c>
      <c r="F85" s="0" t="s">
        <v>1556</v>
      </c>
      <c r="H85" s="0" t="s">
        <v>5757</v>
      </c>
    </row>
    <row r="86">
      <c r="A86" s="0" t="s">
        <v>3129</v>
      </c>
      <c r="B86" s="0" t="n">
        <v>20000049</v>
      </c>
      <c r="C86" s="0" t="n">
        <v>461</v>
      </c>
      <c r="D86" s="0" t="s">
        <v>1444</v>
      </c>
      <c r="E86" s="0" t="s">
        <v>1556</v>
      </c>
      <c r="F86" s="0" t="s">
        <v>1556</v>
      </c>
      <c r="H86" s="0" t="s">
        <v>5757</v>
      </c>
    </row>
    <row r="87">
      <c r="A87" s="0" t="s">
        <v>2968</v>
      </c>
      <c r="B87" s="0" t="s">
        <v>5809</v>
      </c>
      <c r="C87" s="0" t="n">
        <v>410</v>
      </c>
      <c r="D87" s="0" t="s">
        <v>1444</v>
      </c>
      <c r="E87" s="0" t="s">
        <v>1556</v>
      </c>
      <c r="F87" s="0" t="s">
        <v>1556</v>
      </c>
      <c r="H87" s="0" t="s">
        <v>5757</v>
      </c>
    </row>
    <row r="88">
      <c r="A88" s="0" t="s">
        <v>3116</v>
      </c>
      <c r="B88" s="0" t="n">
        <v>20000046</v>
      </c>
      <c r="C88" s="0" t="n">
        <v>457</v>
      </c>
      <c r="D88" s="0" t="s">
        <v>1444</v>
      </c>
      <c r="E88" s="0" t="s">
        <v>1556</v>
      </c>
      <c r="F88" s="0" t="s">
        <v>3224</v>
      </c>
      <c r="H88" s="0" t="s">
        <v>5757</v>
      </c>
    </row>
    <row r="89">
      <c r="A89" s="0" t="s">
        <v>3114</v>
      </c>
      <c r="B89" s="0" t="n">
        <v>20000044</v>
      </c>
      <c r="C89" s="0" t="n">
        <v>456</v>
      </c>
      <c r="D89" s="0" t="s">
        <v>1444</v>
      </c>
      <c r="E89" s="0" t="s">
        <v>1556</v>
      </c>
      <c r="F89" s="0" t="s">
        <v>3224</v>
      </c>
      <c r="H89" s="0" t="s">
        <v>5757</v>
      </c>
    </row>
    <row r="90">
      <c r="A90" s="0" t="s">
        <v>3288</v>
      </c>
      <c r="B90" s="0" t="n">
        <v>20000082</v>
      </c>
      <c r="C90" s="0" t="n">
        <v>4110</v>
      </c>
      <c r="D90" s="0" t="s">
        <v>1444</v>
      </c>
      <c r="E90" s="0" t="s">
        <v>1556</v>
      </c>
      <c r="F90" s="0" t="s">
        <v>3224</v>
      </c>
      <c r="H90" s="0" t="s">
        <v>5790</v>
      </c>
    </row>
    <row r="91">
      <c r="A91" s="0" t="s">
        <v>5810</v>
      </c>
      <c r="D91" s="0" t="s">
        <v>1444</v>
      </c>
      <c r="E91" s="0" t="s">
        <v>1556</v>
      </c>
      <c r="F91" s="0" t="s">
        <v>1556</v>
      </c>
    </row>
    <row r="92">
      <c r="A92" s="0" t="s">
        <v>3262</v>
      </c>
      <c r="B92" s="0" t="n">
        <v>20000078</v>
      </c>
      <c r="C92" s="0" t="n">
        <v>4100</v>
      </c>
      <c r="D92" s="0" t="s">
        <v>1444</v>
      </c>
      <c r="E92" s="0" t="s">
        <v>1556</v>
      </c>
      <c r="F92" s="0" t="s">
        <v>1556</v>
      </c>
      <c r="H92" s="0" t="s">
        <v>5790</v>
      </c>
    </row>
    <row r="93">
      <c r="A93" s="0" t="s">
        <v>3209</v>
      </c>
      <c r="B93" s="0" t="n">
        <v>20000061</v>
      </c>
      <c r="C93" s="0" t="n">
        <v>483</v>
      </c>
      <c r="D93" s="0" t="s">
        <v>1444</v>
      </c>
      <c r="E93" s="0" t="s">
        <v>1556</v>
      </c>
      <c r="F93" s="0" t="s">
        <v>1556</v>
      </c>
      <c r="H93" s="0" t="s">
        <v>5757</v>
      </c>
    </row>
    <row r="94">
      <c r="A94" s="0" t="s">
        <v>3211</v>
      </c>
      <c r="B94" s="0" t="n">
        <v>20000063</v>
      </c>
      <c r="C94" s="0" t="n">
        <v>484</v>
      </c>
      <c r="D94" s="0" t="s">
        <v>1444</v>
      </c>
      <c r="E94" s="0" t="s">
        <v>1556</v>
      </c>
      <c r="F94" s="0" t="s">
        <v>1556</v>
      </c>
      <c r="H94" s="0" t="s">
        <v>5757</v>
      </c>
    </row>
    <row r="95">
      <c r="A95" s="0" t="s">
        <v>3213</v>
      </c>
      <c r="B95" s="0" t="n">
        <v>20000060</v>
      </c>
      <c r="C95" s="0" t="n">
        <v>485</v>
      </c>
      <c r="D95" s="0" t="s">
        <v>1444</v>
      </c>
      <c r="E95" s="0" t="s">
        <v>1556</v>
      </c>
      <c r="F95" s="0" t="s">
        <v>1556</v>
      </c>
      <c r="H95" s="0" t="s">
        <v>5757</v>
      </c>
    </row>
    <row r="96">
      <c r="A96" s="0" t="s">
        <v>3221</v>
      </c>
      <c r="B96" s="0" t="n">
        <v>20000062</v>
      </c>
      <c r="C96" s="0" t="n">
        <v>488</v>
      </c>
      <c r="D96" s="0" t="s">
        <v>1444</v>
      </c>
      <c r="E96" s="0" t="s">
        <v>1556</v>
      </c>
      <c r="F96" s="0" t="s">
        <v>1556</v>
      </c>
      <c r="H96" s="0" t="n"/>
    </row>
    <row r="97">
      <c r="A97" s="0" t="s">
        <v>5811</v>
      </c>
      <c r="D97" s="0" t="s">
        <v>1444</v>
      </c>
      <c r="E97" s="0" t="s">
        <v>1556</v>
      </c>
      <c r="F97" s="0" t="s">
        <v>1556</v>
      </c>
    </row>
    <row r="98">
      <c r="A98" s="0" t="s">
        <v>3253</v>
      </c>
      <c r="B98" s="0" t="s">
        <v>5812</v>
      </c>
      <c r="C98" s="0" t="n">
        <v>496</v>
      </c>
      <c r="D98" s="0" t="s">
        <v>1444</v>
      </c>
      <c r="E98" s="0" t="s">
        <v>1556</v>
      </c>
      <c r="F98" s="0" t="s">
        <v>1556</v>
      </c>
      <c r="H98" s="0" t="s">
        <v>5790</v>
      </c>
    </row>
    <row r="99">
      <c r="A99" s="0" t="s">
        <v>3249</v>
      </c>
      <c r="B99" s="81" t="s">
        <v>5813</v>
      </c>
      <c r="C99" s="0" t="n">
        <v>495</v>
      </c>
      <c r="D99" s="0" t="s">
        <v>1444</v>
      </c>
      <c r="E99" s="0" t="s">
        <v>1556</v>
      </c>
      <c r="F99" s="0" t="s">
        <v>1556</v>
      </c>
    </row>
    <row r="100">
      <c r="A100" s="0" t="s">
        <v>3226</v>
      </c>
      <c r="B100" s="0" t="n">
        <v>20000068</v>
      </c>
      <c r="C100" s="0" t="n">
        <v>490</v>
      </c>
      <c r="D100" s="0" t="s">
        <v>1444</v>
      </c>
      <c r="E100" s="0" t="s">
        <v>1556</v>
      </c>
      <c r="F100" s="0" t="s">
        <v>1556</v>
      </c>
      <c r="H100" s="0" t="s">
        <v>5790</v>
      </c>
    </row>
    <row r="101">
      <c r="A101" s="0" t="s">
        <v>3230</v>
      </c>
      <c r="B101" s="0" t="n">
        <v>20000069</v>
      </c>
      <c r="C101" s="0" t="n">
        <v>491</v>
      </c>
      <c r="D101" s="0" t="s">
        <v>1444</v>
      </c>
      <c r="E101" s="0" t="s">
        <v>1556</v>
      </c>
      <c r="F101" s="0" t="s">
        <v>1556</v>
      </c>
      <c r="H101" s="0" t="s">
        <v>5790</v>
      </c>
    </row>
    <row r="102">
      <c r="A102" s="0" t="s">
        <v>3258</v>
      </c>
      <c r="B102" s="0" t="s">
        <v>5814</v>
      </c>
      <c r="C102" s="0" t="n">
        <v>498</v>
      </c>
      <c r="D102" s="0" t="s">
        <v>1444</v>
      </c>
      <c r="E102" s="0" t="s">
        <v>1556</v>
      </c>
      <c r="F102" s="0" t="s">
        <v>1556</v>
      </c>
      <c r="H102" s="0" t="s">
        <v>5790</v>
      </c>
    </row>
    <row r="103">
      <c r="A103" s="0" t="s">
        <v>3388</v>
      </c>
      <c r="C103" s="0" t="n">
        <v>4142</v>
      </c>
      <c r="D103" s="0" t="s">
        <v>1444</v>
      </c>
      <c r="E103" s="0" t="s">
        <v>1556</v>
      </c>
      <c r="F103" s="0" t="s">
        <v>1556</v>
      </c>
    </row>
    <row r="104">
      <c r="A104" s="0" t="s">
        <v>5815</v>
      </c>
      <c r="B104" s="0" t="s">
        <v>5816</v>
      </c>
      <c r="C104" s="0" t="n">
        <v>4122</v>
      </c>
      <c r="D104" s="0" t="s">
        <v>1444</v>
      </c>
      <c r="E104" s="0" t="s">
        <v>1556</v>
      </c>
      <c r="F104" s="0" t="s">
        <v>1556</v>
      </c>
    </row>
    <row r="105">
      <c r="A105" s="0" t="s">
        <v>3323</v>
      </c>
      <c r="B105" s="0" t="n">
        <v>20000089</v>
      </c>
      <c r="C105" s="0" t="n">
        <v>4120</v>
      </c>
      <c r="D105" s="0" t="s">
        <v>1444</v>
      </c>
      <c r="E105" s="0" t="s">
        <v>1556</v>
      </c>
      <c r="F105" s="0" t="s">
        <v>1556</v>
      </c>
      <c r="H105" s="0" t="s">
        <v>5790</v>
      </c>
    </row>
    <row r="106">
      <c r="A106" s="0" t="s">
        <v>3308</v>
      </c>
      <c r="B106" s="0" t="n">
        <v>20000084</v>
      </c>
      <c r="C106" s="0" t="n">
        <v>4116</v>
      </c>
      <c r="D106" s="0" t="s">
        <v>1444</v>
      </c>
      <c r="E106" s="0" t="s">
        <v>1556</v>
      </c>
      <c r="F106" s="0" t="s">
        <v>1556</v>
      </c>
      <c r="H106" s="0" t="s">
        <v>5790</v>
      </c>
    </row>
    <row r="107">
      <c r="A107" s="0" t="s">
        <v>3281</v>
      </c>
      <c r="B107" s="0" t="n">
        <v>20000071</v>
      </c>
      <c r="C107" s="0" t="n">
        <v>4107</v>
      </c>
      <c r="D107" s="0" t="s">
        <v>1444</v>
      </c>
      <c r="E107" s="0" t="s">
        <v>1556</v>
      </c>
      <c r="F107" s="0" t="s">
        <v>1556</v>
      </c>
      <c r="H107" s="0" t="s">
        <v>5790</v>
      </c>
    </row>
    <row r="108">
      <c r="A108" s="0" t="s">
        <v>3278</v>
      </c>
      <c r="B108" s="0" t="n">
        <v>20000072</v>
      </c>
      <c r="C108" s="0" t="n">
        <v>4106</v>
      </c>
      <c r="D108" s="0" t="s">
        <v>1444</v>
      </c>
      <c r="E108" s="0" t="s">
        <v>1556</v>
      </c>
      <c r="F108" s="0" t="s">
        <v>1556</v>
      </c>
      <c r="H108" s="0" t="s">
        <v>5790</v>
      </c>
    </row>
    <row r="109">
      <c r="A109" s="0" t="s">
        <v>3260</v>
      </c>
      <c r="B109" s="0" t="n">
        <v>20000070</v>
      </c>
      <c r="C109" s="0" t="n">
        <v>499</v>
      </c>
      <c r="D109" s="0" t="s">
        <v>1444</v>
      </c>
      <c r="E109" s="0" t="s">
        <v>1556</v>
      </c>
      <c r="F109" s="0" t="s">
        <v>1556</v>
      </c>
      <c r="H109" s="0" t="s">
        <v>5790</v>
      </c>
    </row>
    <row r="110">
      <c r="A110" s="0" t="s">
        <v>3235</v>
      </c>
      <c r="B110" s="81" t="s">
        <v>5817</v>
      </c>
      <c r="C110" s="0" t="n">
        <v>492</v>
      </c>
      <c r="D110" s="0" t="s">
        <v>1444</v>
      </c>
      <c r="E110" s="0" t="s">
        <v>1556</v>
      </c>
      <c r="F110" s="0" t="s">
        <v>1556</v>
      </c>
      <c r="H110" s="0" t="s">
        <v>5790</v>
      </c>
    </row>
    <row r="111">
      <c r="A111" s="0" t="s">
        <v>3244</v>
      </c>
      <c r="B111" s="81" t="s">
        <v>5818</v>
      </c>
      <c r="C111" s="0" t="n">
        <v>494</v>
      </c>
      <c r="D111" s="0" t="s">
        <v>1444</v>
      </c>
      <c r="E111" s="0" t="s">
        <v>1556</v>
      </c>
      <c r="F111" s="0" t="s">
        <v>1556</v>
      </c>
    </row>
    <row r="112">
      <c r="A112" s="5" t="s">
        <v>5819</v>
      </c>
      <c r="B112" s="0" t="s">
        <v>5820</v>
      </c>
      <c r="C112" s="59" t="n"/>
      <c r="D112" s="0" t="s">
        <v>1444</v>
      </c>
      <c r="E112" s="0" t="s">
        <v>1556</v>
      </c>
      <c r="F112" s="0" t="s">
        <v>1556</v>
      </c>
      <c r="H112" s="0" t="s">
        <v>5757</v>
      </c>
      <c r="I112" s="0" t="s">
        <v>5821</v>
      </c>
    </row>
    <row r="113">
      <c r="A113" s="0" t="s">
        <v>3167</v>
      </c>
      <c r="B113" s="0" t="s">
        <v>5822</v>
      </c>
      <c r="C113" s="0" t="n">
        <v>472</v>
      </c>
      <c r="D113" s="0" t="s">
        <v>1444</v>
      </c>
      <c r="E113" s="0" t="s">
        <v>1556</v>
      </c>
      <c r="F113" s="0" t="s">
        <v>1556</v>
      </c>
      <c r="H113" s="0" t="s">
        <v>5757</v>
      </c>
    </row>
    <row r="114">
      <c r="A114" s="0" t="s">
        <v>3195</v>
      </c>
      <c r="B114" s="0" t="n">
        <v>20000059</v>
      </c>
      <c r="C114" s="0" t="n">
        <v>480</v>
      </c>
      <c r="D114" s="0" t="s">
        <v>1444</v>
      </c>
      <c r="E114" s="0" t="s">
        <v>1556</v>
      </c>
      <c r="F114" s="0" t="s">
        <v>1556</v>
      </c>
      <c r="H114" s="0" t="s">
        <v>5757</v>
      </c>
    </row>
    <row r="115">
      <c r="A115" s="0" t="s">
        <v>3205</v>
      </c>
      <c r="B115" s="0" t="n">
        <v>20000058</v>
      </c>
      <c r="C115" s="0" t="n">
        <v>482</v>
      </c>
      <c r="D115" s="0" t="s">
        <v>1444</v>
      </c>
      <c r="E115" s="0" t="s">
        <v>1556</v>
      </c>
      <c r="F115" s="0" t="s">
        <v>1556</v>
      </c>
      <c r="H115" s="0" t="s">
        <v>5757</v>
      </c>
    </row>
    <row r="116">
      <c r="A116" s="5" t="s">
        <v>5823</v>
      </c>
      <c r="B116" s="0" t="n">
        <v>20000056</v>
      </c>
      <c r="C116" s="59" t="n"/>
      <c r="D116" s="0" t="s">
        <v>1444</v>
      </c>
      <c r="E116" s="0" t="s">
        <v>1556</v>
      </c>
      <c r="F116" s="0" t="s">
        <v>1556</v>
      </c>
      <c r="H116" s="0" t="s">
        <v>5807</v>
      </c>
      <c r="I116" s="84" t="s">
        <v>5824</v>
      </c>
    </row>
    <row r="117">
      <c r="A117" s="0" t="s">
        <v>5825</v>
      </c>
      <c r="B117" s="0" t="s">
        <v>5826</v>
      </c>
      <c r="C117" s="0" t="n">
        <v>427</v>
      </c>
      <c r="D117" s="0" t="s">
        <v>1444</v>
      </c>
      <c r="E117" s="0" t="s">
        <v>1556</v>
      </c>
      <c r="F117" s="0" t="s">
        <v>3224</v>
      </c>
      <c r="H117" s="0" t="s">
        <v>5757</v>
      </c>
    </row>
    <row r="118">
      <c r="A118" s="0" t="s">
        <v>3173</v>
      </c>
      <c r="B118" s="0" t="n">
        <v>20000057</v>
      </c>
      <c r="C118" s="0" t="n">
        <v>474</v>
      </c>
      <c r="D118" s="0" t="s">
        <v>1444</v>
      </c>
      <c r="E118" s="0" t="s">
        <v>1556</v>
      </c>
      <c r="F118" s="0" t="s">
        <v>1556</v>
      </c>
      <c r="H118" s="0" t="s">
        <v>5757</v>
      </c>
    </row>
    <row r="119">
      <c r="A119" s="5" t="s">
        <v>5827</v>
      </c>
      <c r="C119" s="0" t="n"/>
      <c r="D119" s="0" t="s">
        <v>1444</v>
      </c>
      <c r="E119" s="0" t="s">
        <v>1556</v>
      </c>
      <c r="F119" s="0" t="s">
        <v>1556</v>
      </c>
      <c r="H119" s="0" t="n"/>
      <c r="I119" s="0" t="s">
        <v>5828</v>
      </c>
    </row>
    <row r="120">
      <c r="A120" s="5" t="s">
        <v>5829</v>
      </c>
      <c r="B120" s="0" t="s">
        <v>5830</v>
      </c>
      <c r="C120" s="0" t="n"/>
      <c r="D120" s="0" t="s">
        <v>1444</v>
      </c>
      <c r="E120" s="0" t="s">
        <v>1556</v>
      </c>
      <c r="F120" s="0" t="s">
        <v>1556</v>
      </c>
      <c r="H120" s="0" t="s">
        <v>5757</v>
      </c>
      <c r="I120" s="84" t="s">
        <v>5831</v>
      </c>
    </row>
    <row r="121">
      <c r="A121" s="0" t="s">
        <v>3305</v>
      </c>
      <c r="B121" s="0" t="n">
        <v>20000079</v>
      </c>
      <c r="C121" s="0" t="n">
        <v>4115</v>
      </c>
      <c r="D121" s="0" t="s">
        <v>1444</v>
      </c>
      <c r="E121" s="0" t="s">
        <v>1556</v>
      </c>
      <c r="F121" s="0" t="s">
        <v>1556</v>
      </c>
      <c r="H121" s="0" t="s">
        <v>5790</v>
      </c>
    </row>
    <row r="122">
      <c r="A122" s="0" t="s">
        <v>3273</v>
      </c>
      <c r="B122" s="0" t="n">
        <v>20000076</v>
      </c>
      <c r="C122" s="0" t="n">
        <v>4104</v>
      </c>
      <c r="D122" s="0" t="s">
        <v>1444</v>
      </c>
      <c r="E122" s="0" t="s">
        <v>1556</v>
      </c>
      <c r="F122" s="0" t="s">
        <v>1556</v>
      </c>
      <c r="H122" s="0" t="s">
        <v>5790</v>
      </c>
    </row>
    <row r="123">
      <c r="A123" s="0" t="s">
        <v>3264</v>
      </c>
      <c r="B123" s="0" t="n">
        <v>20000077</v>
      </c>
      <c r="C123" s="0" t="n">
        <v>4101</v>
      </c>
      <c r="D123" s="0" t="s">
        <v>1444</v>
      </c>
      <c r="E123" s="0" t="s">
        <v>1556</v>
      </c>
      <c r="F123" s="0" t="s">
        <v>1556</v>
      </c>
      <c r="H123" s="0" t="s">
        <v>5790</v>
      </c>
    </row>
    <row r="124">
      <c r="A124" s="0" t="s">
        <v>3268</v>
      </c>
      <c r="B124" s="0" t="n">
        <v>20000074</v>
      </c>
      <c r="C124" s="0" t="n">
        <v>4103</v>
      </c>
      <c r="D124" s="0" t="s">
        <v>1444</v>
      </c>
      <c r="E124" s="0" t="s">
        <v>1556</v>
      </c>
      <c r="F124" s="0" t="s">
        <v>1556</v>
      </c>
      <c r="H124" s="0" t="s">
        <v>5790</v>
      </c>
    </row>
    <row r="125">
      <c r="A125" s="0" t="s">
        <v>3266</v>
      </c>
      <c r="B125" s="0" t="n">
        <v>20000075</v>
      </c>
      <c r="C125" s="0" t="n">
        <v>4102</v>
      </c>
      <c r="D125" s="0" t="s">
        <v>1444</v>
      </c>
      <c r="E125" s="0" t="s">
        <v>1556</v>
      </c>
      <c r="F125" s="0" t="s">
        <v>1556</v>
      </c>
      <c r="H125" s="0" t="s">
        <v>5790</v>
      </c>
    </row>
    <row r="126">
      <c r="A126" s="0" t="s">
        <v>5832</v>
      </c>
    </row>
    <row r="127">
      <c r="A127" s="0" t="s">
        <v>5833</v>
      </c>
      <c r="B127" s="0" t="s">
        <v>5834</v>
      </c>
      <c r="C127" s="0" t="n">
        <v>425</v>
      </c>
      <c r="D127" s="0" t="s">
        <v>1444</v>
      </c>
      <c r="E127" s="0" t="s">
        <v>1556</v>
      </c>
      <c r="F127" s="0" t="s">
        <v>1556</v>
      </c>
      <c r="H127" s="0" t="s">
        <v>5762</v>
      </c>
    </row>
    <row r="128">
      <c r="A128" s="0" t="s">
        <v>3297</v>
      </c>
      <c r="B128" s="0" t="s">
        <v>5835</v>
      </c>
      <c r="C128" s="0" t="n">
        <v>4113</v>
      </c>
      <c r="D128" s="0" t="s">
        <v>1444</v>
      </c>
      <c r="E128" s="0" t="s">
        <v>1556</v>
      </c>
      <c r="F128" s="0" t="s">
        <v>1556</v>
      </c>
      <c r="H128" s="0" t="s">
        <v>5790</v>
      </c>
    </row>
    <row r="129">
      <c r="A129" s="3" t="s">
        <v>5836</v>
      </c>
      <c r="B129" s="0" t="s">
        <v>5837</v>
      </c>
      <c r="C129" s="59" t="n"/>
      <c r="D129" s="0" t="s">
        <v>1444</v>
      </c>
      <c r="E129" s="0" t="s">
        <v>1556</v>
      </c>
      <c r="F129" s="0" t="s">
        <v>1556</v>
      </c>
      <c r="H129" s="0" t="s">
        <v>5790</v>
      </c>
      <c r="I129" s="0" t="s">
        <v>5838</v>
      </c>
    </row>
    <row r="130">
      <c r="A130" s="0" t="s">
        <v>3343</v>
      </c>
      <c r="B130" s="0" t="s">
        <v>5839</v>
      </c>
      <c r="C130" s="0" t="n">
        <v>4127</v>
      </c>
      <c r="D130" s="0" t="s">
        <v>1444</v>
      </c>
      <c r="E130" s="0" t="s">
        <v>1556</v>
      </c>
      <c r="F130" s="0" t="s">
        <v>1556</v>
      </c>
      <c r="H130" s="0" t="s">
        <v>5790</v>
      </c>
    </row>
    <row r="131">
      <c r="A131" s="0" t="s">
        <v>3327</v>
      </c>
      <c r="B131" s="0" t="s">
        <v>5840</v>
      </c>
      <c r="C131" s="0" t="n">
        <v>4121</v>
      </c>
      <c r="D131" s="0" t="s">
        <v>1444</v>
      </c>
      <c r="E131" s="0" t="s">
        <v>1556</v>
      </c>
      <c r="F131" s="0" t="s">
        <v>1556</v>
      </c>
      <c r="H131" s="0" t="s">
        <v>5790</v>
      </c>
    </row>
    <row r="132">
      <c r="A132" s="0" t="s">
        <v>3341</v>
      </c>
      <c r="B132" s="0" t="s">
        <v>5841</v>
      </c>
      <c r="C132" s="0" t="n">
        <v>4126</v>
      </c>
      <c r="D132" s="0" t="s">
        <v>1444</v>
      </c>
      <c r="E132" s="0" t="s">
        <v>1556</v>
      </c>
      <c r="F132" s="0" t="s">
        <v>1556</v>
      </c>
      <c r="H132" s="0" t="s">
        <v>5790</v>
      </c>
    </row>
    <row r="133">
      <c r="A133" s="0" t="s">
        <v>3170</v>
      </c>
      <c r="B133" s="0" t="s">
        <v>5842</v>
      </c>
      <c r="C133" s="0" t="n">
        <v>473</v>
      </c>
      <c r="D133" s="0" t="s">
        <v>1444</v>
      </c>
      <c r="E133" s="0" t="s">
        <v>1556</v>
      </c>
      <c r="F133" s="0" t="s">
        <v>1556</v>
      </c>
      <c r="H133" s="0" t="s">
        <v>5757</v>
      </c>
    </row>
    <row r="134">
      <c r="A134" s="0" t="s">
        <v>3164</v>
      </c>
      <c r="B134" s="0" t="s">
        <v>5843</v>
      </c>
      <c r="C134" s="0" t="n">
        <v>471</v>
      </c>
      <c r="D134" s="0" t="s">
        <v>1444</v>
      </c>
      <c r="E134" s="0" t="s">
        <v>1556</v>
      </c>
      <c r="F134" s="0" t="s">
        <v>3224</v>
      </c>
      <c r="H134" s="0" t="s">
        <v>5757</v>
      </c>
    </row>
    <row r="135">
      <c r="A135" s="0" t="s">
        <v>3193</v>
      </c>
      <c r="B135" s="0" t="n">
        <v>20000053</v>
      </c>
      <c r="C135" s="0" t="n">
        <v>479</v>
      </c>
      <c r="D135" s="0" t="s">
        <v>1444</v>
      </c>
      <c r="E135" s="0" t="s">
        <v>1556</v>
      </c>
      <c r="F135" s="0" t="s">
        <v>1556</v>
      </c>
      <c r="H135" s="0" t="s">
        <v>5757</v>
      </c>
    </row>
    <row r="136">
      <c r="A136" s="0" t="s">
        <v>3135</v>
      </c>
      <c r="B136" s="0" t="n">
        <v>20000047</v>
      </c>
      <c r="C136" s="0" t="n">
        <v>463</v>
      </c>
      <c r="D136" s="0" t="s">
        <v>1444</v>
      </c>
      <c r="E136" s="0" t="s">
        <v>1556</v>
      </c>
      <c r="F136" s="0" t="s">
        <v>3224</v>
      </c>
      <c r="H136" s="0" t="s">
        <v>5757</v>
      </c>
    </row>
    <row r="137">
      <c r="A137" s="0" t="s">
        <v>3203</v>
      </c>
      <c r="B137" s="0" t="n">
        <v>20000055</v>
      </c>
      <c r="C137" s="0" t="n">
        <v>481</v>
      </c>
      <c r="D137" s="0" t="s">
        <v>1444</v>
      </c>
      <c r="E137" s="0" t="s">
        <v>1556</v>
      </c>
      <c r="F137" s="0" t="s">
        <v>1556</v>
      </c>
      <c r="H137" s="0" t="s">
        <v>5757</v>
      </c>
    </row>
    <row r="138">
      <c r="A138" s="0" t="s">
        <v>3256</v>
      </c>
      <c r="B138" s="0" t="s">
        <v>5844</v>
      </c>
      <c r="C138" s="0" t="n">
        <v>497</v>
      </c>
      <c r="D138" s="0" t="s">
        <v>1444</v>
      </c>
      <c r="E138" s="0" t="s">
        <v>1556</v>
      </c>
      <c r="F138" s="0" t="s">
        <v>1556</v>
      </c>
      <c r="H138" s="0" t="s">
        <v>5790</v>
      </c>
    </row>
    <row r="139">
      <c r="A139" s="0" t="s">
        <v>3275</v>
      </c>
      <c r="B139" s="0" t="n">
        <v>20000073</v>
      </c>
      <c r="C139" s="0" t="n">
        <v>4105</v>
      </c>
      <c r="D139" s="0" t="s">
        <v>1444</v>
      </c>
      <c r="E139" s="0" t="s">
        <v>1556</v>
      </c>
      <c r="F139" s="0" t="s">
        <v>1556</v>
      </c>
      <c r="H139" s="0" t="s">
        <v>5790</v>
      </c>
    </row>
    <row r="140">
      <c r="A140" s="0" t="s">
        <v>3331</v>
      </c>
      <c r="B140" s="0" t="s">
        <v>5845</v>
      </c>
      <c r="C140" s="0" t="n">
        <v>4123</v>
      </c>
      <c r="D140" s="0" t="s">
        <v>1444</v>
      </c>
      <c r="E140" s="0" t="s">
        <v>1556</v>
      </c>
      <c r="F140" s="0" t="s">
        <v>1556</v>
      </c>
      <c r="H140" s="0" t="s">
        <v>5790</v>
      </c>
    </row>
    <row r="141">
      <c r="A141" s="0" t="s">
        <v>3336</v>
      </c>
      <c r="B141" s="0" t="s">
        <v>5846</v>
      </c>
      <c r="C141" s="0" t="n">
        <v>4124</v>
      </c>
      <c r="D141" s="0" t="s">
        <v>1444</v>
      </c>
      <c r="E141" s="0" t="s">
        <v>1556</v>
      </c>
      <c r="F141" s="0" t="s">
        <v>1556</v>
      </c>
      <c r="H141" s="0" t="s">
        <v>5790</v>
      </c>
    </row>
    <row r="142">
      <c r="A142" s="0" t="s">
        <v>3317</v>
      </c>
      <c r="B142" s="0" t="n">
        <v>20000088</v>
      </c>
      <c r="C142" s="0" t="n">
        <v>4119</v>
      </c>
      <c r="D142" s="0" t="s">
        <v>1444</v>
      </c>
      <c r="E142" s="0" t="s">
        <v>1556</v>
      </c>
      <c r="F142" s="0" t="s">
        <v>1556</v>
      </c>
      <c r="H142" s="0" t="s">
        <v>5790</v>
      </c>
    </row>
    <row r="143">
      <c r="A143" s="0" t="s">
        <v>3301</v>
      </c>
      <c r="B143" s="0" t="n">
        <v>20000090</v>
      </c>
      <c r="C143" s="0" t="n">
        <v>4114</v>
      </c>
      <c r="D143" s="0" t="s">
        <v>1444</v>
      </c>
      <c r="E143" s="0" t="s">
        <v>1556</v>
      </c>
      <c r="F143" s="0" t="s">
        <v>1556</v>
      </c>
      <c r="H143" s="0" t="s">
        <v>5790</v>
      </c>
    </row>
    <row r="144">
      <c r="A144" s="0" t="s">
        <v>5847</v>
      </c>
    </row>
    <row r="145">
      <c r="A145" s="0" t="s">
        <v>3339</v>
      </c>
      <c r="B145" s="0" t="s">
        <v>5848</v>
      </c>
      <c r="C145" s="0" t="n">
        <v>4125</v>
      </c>
      <c r="D145" s="0" t="s">
        <v>1444</v>
      </c>
      <c r="E145" s="0" t="s">
        <v>1556</v>
      </c>
      <c r="F145" s="0" t="s">
        <v>1556</v>
      </c>
      <c r="H145" s="0" t="s">
        <v>5790</v>
      </c>
    </row>
    <row r="146">
      <c r="A146" s="0" t="s">
        <v>3283</v>
      </c>
      <c r="B146" s="0" t="s">
        <v>5849</v>
      </c>
      <c r="C146" s="0" t="n">
        <v>4108</v>
      </c>
      <c r="D146" s="0" t="s">
        <v>1444</v>
      </c>
      <c r="E146" s="0" t="s">
        <v>1556</v>
      </c>
      <c r="F146" s="0" t="s">
        <v>1556</v>
      </c>
      <c r="H146" s="0" t="s">
        <v>5790</v>
      </c>
    </row>
    <row r="147">
      <c r="A147" s="0" t="s">
        <v>3314</v>
      </c>
      <c r="B147" s="0" t="n">
        <v>20000086</v>
      </c>
      <c r="C147" s="0" t="n">
        <v>4118</v>
      </c>
      <c r="D147" s="0" t="s">
        <v>1444</v>
      </c>
      <c r="E147" s="0" t="s">
        <v>1556</v>
      </c>
      <c r="F147" s="0" t="s">
        <v>1556</v>
      </c>
      <c r="H147" s="0" t="s">
        <v>5790</v>
      </c>
    </row>
    <row r="148">
      <c r="A148" s="0" t="s">
        <v>3218</v>
      </c>
      <c r="B148" s="0" t="n">
        <v>20000064</v>
      </c>
      <c r="C148" s="0" t="n">
        <v>487</v>
      </c>
      <c r="D148" s="0" t="s">
        <v>1444</v>
      </c>
      <c r="E148" s="0" t="s">
        <v>1556</v>
      </c>
      <c r="F148" s="0" t="s">
        <v>1556</v>
      </c>
      <c r="H148" s="0" t="s">
        <v>5790</v>
      </c>
    </row>
    <row r="149">
      <c r="A149" s="0" t="s">
        <v>3223</v>
      </c>
      <c r="B149" s="0" t="n">
        <v>20000065</v>
      </c>
      <c r="C149" s="0" t="n">
        <v>489</v>
      </c>
      <c r="D149" s="0" t="s">
        <v>1444</v>
      </c>
      <c r="E149" s="0" t="s">
        <v>1556</v>
      </c>
      <c r="F149" s="0" t="s">
        <v>1556</v>
      </c>
      <c r="H149" s="0" t="s">
        <v>5757</v>
      </c>
    </row>
    <row r="150">
      <c r="A150" s="0" t="s">
        <v>3311</v>
      </c>
      <c r="B150" s="0" t="n">
        <v>20000085</v>
      </c>
      <c r="C150" s="0" t="n">
        <v>4117</v>
      </c>
      <c r="D150" s="0" t="s">
        <v>1444</v>
      </c>
      <c r="E150" s="0" t="s">
        <v>1556</v>
      </c>
      <c r="F150" s="0" t="s">
        <v>1556</v>
      </c>
      <c r="H150" s="0" t="s">
        <v>5790</v>
      </c>
    </row>
    <row r="151">
      <c r="A151" s="0" t="s">
        <v>3215</v>
      </c>
      <c r="B151" s="0" t="n">
        <v>20000066</v>
      </c>
      <c r="C151" s="0" t="n">
        <v>486</v>
      </c>
      <c r="D151" s="0" t="s">
        <v>1444</v>
      </c>
      <c r="E151" s="0" t="s">
        <v>1556</v>
      </c>
      <c r="F151" s="0" t="s">
        <v>1556</v>
      </c>
      <c r="H151" s="0" t="s">
        <v>5850</v>
      </c>
    </row>
    <row r="152">
      <c r="A152" s="0" t="s">
        <v>3238</v>
      </c>
      <c r="B152" s="0" t="s">
        <v>5851</v>
      </c>
      <c r="C152" s="0" t="n">
        <v>493</v>
      </c>
      <c r="D152" s="0" t="s">
        <v>1444</v>
      </c>
      <c r="E152" s="0" t="s">
        <v>1556</v>
      </c>
      <c r="F152" s="0" t="s">
        <v>1556</v>
      </c>
      <c r="H152" s="0" t="s">
        <v>5790</v>
      </c>
    </row>
    <row r="153">
      <c r="A153" s="0" t="s">
        <v>5852</v>
      </c>
      <c r="B153" s="0" t="n"/>
    </row>
    <row r="154">
      <c r="A154" s="0" t="s">
        <v>5853</v>
      </c>
      <c r="B154" s="0" t="n"/>
      <c r="H154" s="0" t="n"/>
    </row>
    <row r="155">
      <c r="A155" s="0" t="s">
        <v>5854</v>
      </c>
      <c r="B155" s="0" t="n"/>
    </row>
    <row r="156">
      <c r="A156" s="0" t="s">
        <v>5855</v>
      </c>
      <c r="B156" s="0" t="n"/>
    </row>
    <row r="157">
      <c r="A157" s="0" t="s">
        <v>5856</v>
      </c>
    </row>
    <row r="158">
      <c r="A158" s="0" t="s">
        <v>5857</v>
      </c>
      <c r="B158" s="0" t="n"/>
    </row>
    <row r="159">
      <c r="A159" s="0" t="s">
        <v>5858</v>
      </c>
      <c r="B159" s="0" t="n"/>
    </row>
    <row r="160">
      <c r="A160" s="0" t="s">
        <v>5859</v>
      </c>
      <c r="B160" s="0" t="n"/>
    </row>
    <row r="161">
      <c r="A161" s="0" t="s">
        <v>5860</v>
      </c>
    </row>
    <row r="162">
      <c r="A162" s="0" t="s">
        <v>5861</v>
      </c>
    </row>
    <row r="163">
      <c r="A163" s="0" t="s">
        <v>5862</v>
      </c>
    </row>
    <row r="164">
      <c r="A164" s="0" t="s">
        <v>5863</v>
      </c>
    </row>
    <row r="165">
      <c r="A165" s="0" t="s">
        <v>5864</v>
      </c>
    </row>
    <row r="166">
      <c r="A166" s="0" t="s">
        <v>5865</v>
      </c>
    </row>
    <row r="167">
      <c r="A167" s="0" t="s">
        <v>5866</v>
      </c>
    </row>
    <row r="168">
      <c r="A168" s="0" t="s">
        <v>5867</v>
      </c>
    </row>
    <row r="169">
      <c r="D169" s="5" t="n">
        <v>4143</v>
      </c>
      <c r="E169" s="0" t="n">
        <v>21000001</v>
      </c>
      <c r="H169" s="0" t="s">
        <v>5791</v>
      </c>
      <c r="I169" s="0" t="s">
        <v>5868</v>
      </c>
    </row>
    <row r="170">
      <c r="A170" s="0" t="s">
        <v>5869</v>
      </c>
    </row>
    <row r="171">
      <c r="A171" s="0" t="s">
        <v>3676</v>
      </c>
      <c r="B171" s="0" t="n">
        <v>4246</v>
      </c>
      <c r="C171" s="0" t="n"/>
      <c r="D171" s="0" t="n">
        <v>21000075</v>
      </c>
      <c r="H171" s="0" t="s">
        <v>5791</v>
      </c>
    </row>
    <row r="172">
      <c r="A172" s="0" t="s">
        <v>3694</v>
      </c>
      <c r="B172" s="0" t="n">
        <v>4252</v>
      </c>
      <c r="D172" s="0" t="s">
        <v>5870</v>
      </c>
      <c r="H172" s="0" t="s">
        <v>5791</v>
      </c>
    </row>
    <row r="173">
      <c r="A173" s="0" t="s">
        <v>3526</v>
      </c>
      <c r="B173" s="0" t="n">
        <v>4194</v>
      </c>
    </row>
    <row r="174">
      <c r="A174" s="0" t="s">
        <v>3495</v>
      </c>
      <c r="B174" s="0" t="n">
        <v>4186</v>
      </c>
      <c r="D174" s="0" t="s">
        <v>5871</v>
      </c>
      <c r="H174" s="0" t="s">
        <v>5791</v>
      </c>
    </row>
    <row r="175">
      <c r="A175" s="0" t="s">
        <v>3508</v>
      </c>
      <c r="B175" s="0" t="n">
        <v>4189</v>
      </c>
      <c r="D175" s="0" t="n">
        <v>21000033</v>
      </c>
      <c r="H175" s="0" t="s">
        <v>5791</v>
      </c>
      <c r="I175" s="0" t="s">
        <v>5872</v>
      </c>
    </row>
    <row r="176">
      <c r="A176" s="0" t="s">
        <v>5873</v>
      </c>
    </row>
    <row r="177">
      <c r="A177" s="0" t="s">
        <v>3503</v>
      </c>
      <c r="B177" s="0" t="n">
        <v>4185</v>
      </c>
      <c r="D177" s="0" t="s">
        <v>5874</v>
      </c>
      <c r="H177" s="0" t="s">
        <v>5791</v>
      </c>
    </row>
    <row r="178">
      <c r="A178" s="0" t="s">
        <v>3708</v>
      </c>
      <c r="B178" s="0" t="n">
        <v>4256</v>
      </c>
      <c r="D178" s="0" t="s">
        <v>5875</v>
      </c>
      <c r="H178" s="0" t="s">
        <v>5791</v>
      </c>
    </row>
    <row r="179">
      <c r="A179" s="0" t="s">
        <v>3651</v>
      </c>
      <c r="B179" s="0" t="n">
        <v>4239</v>
      </c>
      <c r="D179" s="0" t="s">
        <v>5876</v>
      </c>
      <c r="H179" s="0" t="s">
        <v>5791</v>
      </c>
    </row>
    <row r="180">
      <c r="A180" s="0" t="s">
        <v>3701</v>
      </c>
      <c r="B180" s="0" t="n">
        <v>4254</v>
      </c>
      <c r="H180" s="0" t="s">
        <v>5791</v>
      </c>
    </row>
    <row r="181">
      <c r="A181" s="0" t="s">
        <v>3554</v>
      </c>
      <c r="B181" s="0" t="n">
        <v>4205</v>
      </c>
      <c r="D181" s="0" t="n">
        <v>21000045</v>
      </c>
      <c r="H181" s="0" t="s">
        <v>5791</v>
      </c>
    </row>
    <row r="182">
      <c r="A182" s="0" t="s">
        <v>3564</v>
      </c>
      <c r="B182" s="0" t="n">
        <v>4210</v>
      </c>
      <c r="D182" s="0" t="n">
        <v>21000043</v>
      </c>
      <c r="H182" s="0" t="s">
        <v>5791</v>
      </c>
    </row>
    <row r="183">
      <c r="A183" s="0" t="s">
        <v>3648</v>
      </c>
      <c r="B183" s="0" t="n">
        <v>4238</v>
      </c>
      <c r="D183" s="0" t="n">
        <v>21000059</v>
      </c>
      <c r="H183" s="0" t="s">
        <v>5791</v>
      </c>
    </row>
    <row r="184">
      <c r="A184" s="0" t="s">
        <v>3654</v>
      </c>
      <c r="B184" s="0" t="n">
        <v>4240</v>
      </c>
      <c r="H184" s="0" t="s">
        <v>5791</v>
      </c>
    </row>
    <row r="185">
      <c r="A185" s="0" t="s">
        <v>3548</v>
      </c>
      <c r="B185" s="0" t="n">
        <v>4202</v>
      </c>
      <c r="D185" s="0" t="n">
        <v>21000044</v>
      </c>
      <c r="H185" s="0" t="s">
        <v>5791</v>
      </c>
    </row>
    <row r="186">
      <c r="A186" s="0" t="s">
        <v>3621</v>
      </c>
      <c r="B186" s="0" t="n">
        <v>4229</v>
      </c>
      <c r="D186" s="0" t="n">
        <v>21000064</v>
      </c>
      <c r="H186" s="0" t="s">
        <v>5791</v>
      </c>
      <c r="I186" s="99" t="s">
        <v>5877</v>
      </c>
    </row>
    <row r="187">
      <c r="A187" s="0" t="s">
        <v>3538</v>
      </c>
      <c r="B187" s="0" t="n">
        <v>4199</v>
      </c>
      <c r="H187" s="0" t="s">
        <v>5791</v>
      </c>
    </row>
    <row r="188">
      <c r="A188" s="0" t="s">
        <v>5878</v>
      </c>
    </row>
    <row r="189">
      <c r="A189" s="0" t="s">
        <v>5879</v>
      </c>
      <c r="B189" s="0" t="n">
        <v>4193</v>
      </c>
      <c r="H189" s="0" t="s">
        <v>5791</v>
      </c>
    </row>
    <row r="190">
      <c r="A190" s="0" t="s">
        <v>3528</v>
      </c>
      <c r="B190" s="0" t="n">
        <v>4195</v>
      </c>
      <c r="H190" s="0" t="s">
        <v>5791</v>
      </c>
    </row>
    <row r="191">
      <c r="A191" s="0" t="s">
        <v>3552</v>
      </c>
      <c r="B191" s="0" t="n">
        <v>4204</v>
      </c>
    </row>
    <row r="192">
      <c r="A192" s="0" t="s">
        <v>3688</v>
      </c>
      <c r="B192" s="0" t="n">
        <v>4250</v>
      </c>
      <c r="D192" s="0" t="n">
        <v>21000070</v>
      </c>
      <c r="H192" s="0" t="s">
        <v>5791</v>
      </c>
    </row>
    <row r="193">
      <c r="A193" s="0" t="s">
        <v>3549</v>
      </c>
      <c r="B193" s="0" t="n">
        <v>4203</v>
      </c>
    </row>
    <row r="194">
      <c r="A194" s="0" t="s">
        <v>3532</v>
      </c>
      <c r="B194" s="0" t="n">
        <v>4197</v>
      </c>
      <c r="H194" s="0" t="s">
        <v>5791</v>
      </c>
    </row>
    <row r="195">
      <c r="A195" s="0" t="s">
        <v>3541</v>
      </c>
      <c r="B195" s="0" t="n">
        <v>4200</v>
      </c>
      <c r="H195" s="0" t="s">
        <v>5791</v>
      </c>
    </row>
    <row r="196">
      <c r="A196" s="0" t="s">
        <v>3558</v>
      </c>
      <c r="B196" s="0" t="n">
        <v>4207</v>
      </c>
      <c r="D196" s="0" t="s">
        <v>5880</v>
      </c>
      <c r="H196" s="0" t="s">
        <v>5791</v>
      </c>
    </row>
    <row r="197">
      <c r="A197" s="0" t="s">
        <v>3544</v>
      </c>
      <c r="B197" s="0" t="n">
        <v>4201</v>
      </c>
      <c r="D197" s="0" t="s">
        <v>5881</v>
      </c>
      <c r="H197" s="0" t="s">
        <v>5791</v>
      </c>
    </row>
    <row r="198">
      <c r="A198" s="0" t="s">
        <v>3530</v>
      </c>
      <c r="B198" s="0" t="n">
        <v>4196</v>
      </c>
      <c r="H198" s="0" t="s">
        <v>5791</v>
      </c>
    </row>
    <row r="199">
      <c r="A199" s="0" t="s">
        <v>3534</v>
      </c>
      <c r="B199" s="0" t="n">
        <v>4184</v>
      </c>
      <c r="H199" s="0" t="s">
        <v>5791</v>
      </c>
    </row>
    <row customHeight="1" ht="15.75" r="200">
      <c r="A200" s="5" t="s">
        <v>5882</v>
      </c>
      <c r="I200" s="0" t="s">
        <v>5883</v>
      </c>
    </row>
    <row r="201">
      <c r="A201" s="0" t="s">
        <v>5884</v>
      </c>
    </row>
    <row r="202">
      <c r="A202" s="0" t="s">
        <v>3412</v>
      </c>
      <c r="B202" s="0" t="n">
        <v>4152</v>
      </c>
      <c r="D202" s="0" t="s">
        <v>5885</v>
      </c>
      <c r="H202" s="0" t="s">
        <v>5791</v>
      </c>
    </row>
    <row r="203">
      <c r="A203" s="0" t="s">
        <v>3402</v>
      </c>
      <c r="B203" s="0" t="n">
        <v>4147</v>
      </c>
      <c r="D203" s="0" t="n">
        <v>21000004</v>
      </c>
      <c r="H203" s="0" t="s">
        <v>5791</v>
      </c>
    </row>
    <row r="204">
      <c r="A204" s="0" t="s">
        <v>3711</v>
      </c>
      <c r="B204" s="0" t="n">
        <v>4257</v>
      </c>
      <c r="D204" s="0" t="s">
        <v>5886</v>
      </c>
      <c r="H204" s="0" t="s">
        <v>5791</v>
      </c>
    </row>
    <row r="205">
      <c r="A205" s="0" t="s">
        <v>3417</v>
      </c>
      <c r="B205" s="0" t="n">
        <v>4153</v>
      </c>
      <c r="D205" s="0" t="s">
        <v>5887</v>
      </c>
      <c r="H205" s="0" t="s">
        <v>5791</v>
      </c>
    </row>
    <row r="206">
      <c r="A206" s="0" t="s">
        <v>3419</v>
      </c>
      <c r="B206" s="0" t="n">
        <v>4154</v>
      </c>
      <c r="I206" s="0" t="s">
        <v>5872</v>
      </c>
    </row>
    <row r="207">
      <c r="A207" s="0" t="s">
        <v>3408</v>
      </c>
      <c r="B207" s="0" t="n">
        <v>4150</v>
      </c>
      <c r="D207" s="0" t="n">
        <v>21000008</v>
      </c>
      <c r="H207" s="0" t="s">
        <v>5791</v>
      </c>
    </row>
    <row r="208">
      <c r="A208" s="0" t="s">
        <v>3410</v>
      </c>
      <c r="B208" s="0" t="n">
        <v>4151</v>
      </c>
      <c r="D208" s="0" t="n">
        <v>21000007</v>
      </c>
      <c r="H208" s="0" t="s">
        <v>5791</v>
      </c>
    </row>
    <row r="209">
      <c r="A209" s="0" t="s">
        <v>3442</v>
      </c>
      <c r="B209" s="0" t="n">
        <v>4162</v>
      </c>
      <c r="H209" s="0" t="s">
        <v>5791</v>
      </c>
      <c r="I209" s="0" t="s">
        <v>5872</v>
      </c>
    </row>
    <row r="210">
      <c r="A210" s="0" t="s">
        <v>3432</v>
      </c>
      <c r="B210" s="0" t="n">
        <v>4159</v>
      </c>
      <c r="H210" s="0" t="s">
        <v>5791</v>
      </c>
      <c r="I210" s="0" t="s">
        <v>5872</v>
      </c>
    </row>
    <row r="211">
      <c r="A211" s="0" t="s">
        <v>5888</v>
      </c>
      <c r="B211" s="0" t="n">
        <v>4169</v>
      </c>
      <c r="D211" s="0" t="n">
        <v>21000016</v>
      </c>
      <c r="H211" s="0" t="s">
        <v>5791</v>
      </c>
    </row>
    <row r="212">
      <c r="A212" s="0" t="s">
        <v>3717</v>
      </c>
      <c r="B212" s="0" t="n">
        <v>4259</v>
      </c>
      <c r="D212" s="0" t="n">
        <v>21000068</v>
      </c>
      <c r="H212" s="0" t="s">
        <v>5791</v>
      </c>
    </row>
    <row r="213">
      <c r="A213" s="0" t="s">
        <v>3439</v>
      </c>
      <c r="B213" s="0" t="n">
        <v>4161</v>
      </c>
      <c r="H213" s="0" t="s">
        <v>5791</v>
      </c>
    </row>
    <row r="214">
      <c r="A214" s="0" t="s">
        <v>5889</v>
      </c>
      <c r="I214" s="0" t="s">
        <v>5890</v>
      </c>
    </row>
    <row r="215">
      <c r="A215" s="0" t="s">
        <v>3423</v>
      </c>
      <c r="B215" s="0" t="n">
        <v>4156</v>
      </c>
      <c r="H215" s="0" t="s">
        <v>5791</v>
      </c>
    </row>
    <row r="216">
      <c r="A216" s="0" t="s">
        <v>3500</v>
      </c>
      <c r="B216" s="0" t="n">
        <v>4188</v>
      </c>
      <c r="D216" s="0" t="n">
        <v>21000033</v>
      </c>
      <c r="H216" s="0" t="s">
        <v>5791</v>
      </c>
    </row>
    <row r="217">
      <c r="A217" s="0" t="s">
        <v>3576</v>
      </c>
      <c r="B217" s="0" t="n">
        <v>4215</v>
      </c>
      <c r="D217" s="0" t="n">
        <v>21000048</v>
      </c>
      <c r="H217" s="0" t="s">
        <v>5791</v>
      </c>
    </row>
    <row r="218">
      <c r="A218" s="0" t="s">
        <v>3392</v>
      </c>
      <c r="B218" s="0" t="n">
        <v>4143</v>
      </c>
      <c r="H218" s="0" t="s">
        <v>5791</v>
      </c>
    </row>
    <row r="219">
      <c r="A219" s="0" t="s">
        <v>3421</v>
      </c>
      <c r="B219" s="0" t="n">
        <v>4155</v>
      </c>
      <c r="H219" s="0" t="s">
        <v>5791</v>
      </c>
    </row>
    <row r="220">
      <c r="A220" s="0" t="s">
        <v>5891</v>
      </c>
    </row>
    <row r="221">
      <c r="A221" s="0" t="s">
        <v>3428</v>
      </c>
      <c r="B221" s="0" t="n">
        <v>4158</v>
      </c>
      <c r="H221" s="0" t="s">
        <v>5791</v>
      </c>
    </row>
    <row r="222">
      <c r="A222" s="0" t="s">
        <v>3631</v>
      </c>
      <c r="B222" s="0" t="n">
        <v>4232</v>
      </c>
      <c r="D222" s="0" t="n">
        <v>21000063</v>
      </c>
      <c r="H222" s="0" t="s">
        <v>5791</v>
      </c>
    </row>
    <row r="223">
      <c r="A223" s="0" t="s">
        <v>3536</v>
      </c>
      <c r="B223" s="0" t="n">
        <v>4198</v>
      </c>
      <c r="H223" s="0" t="s">
        <v>5791</v>
      </c>
    </row>
    <row r="224">
      <c r="A224" s="0" t="s">
        <v>3492</v>
      </c>
      <c r="B224" s="0" t="n">
        <v>4181</v>
      </c>
      <c r="D224" s="0" t="n">
        <v>21000025</v>
      </c>
      <c r="H224" s="0" t="s">
        <v>5791</v>
      </c>
    </row>
    <row r="225">
      <c r="A225" s="0" t="s">
        <v>5892</v>
      </c>
      <c r="B225" s="0" t="n">
        <v>4171</v>
      </c>
      <c r="D225" s="0" t="s">
        <v>5893</v>
      </c>
      <c r="H225" s="0" t="s">
        <v>5791</v>
      </c>
    </row>
    <row r="226">
      <c r="A226" s="5" t="s">
        <v>5894</v>
      </c>
      <c r="B226" s="0" t="s">
        <v>5895</v>
      </c>
      <c r="C226" s="0" t="s">
        <v>5896</v>
      </c>
      <c r="D226" s="0" t="n">
        <v>21000072</v>
      </c>
      <c r="H226" s="0" t="s">
        <v>5791</v>
      </c>
      <c r="I226" s="0" t="s">
        <v>5897</v>
      </c>
    </row>
    <row r="227">
      <c r="A227" s="0" t="s">
        <v>5898</v>
      </c>
      <c r="B227" s="0" t="n">
        <v>4170</v>
      </c>
      <c r="D227" s="0" t="s">
        <v>5899</v>
      </c>
      <c r="H227" s="0" t="s">
        <v>5791</v>
      </c>
    </row>
    <row r="228">
      <c r="A228" s="0" t="s">
        <v>3673</v>
      </c>
      <c r="B228" s="0" t="n">
        <v>4245</v>
      </c>
      <c r="D228" s="0" t="n">
        <v>21000074</v>
      </c>
      <c r="H228" s="0" t="s">
        <v>5791</v>
      </c>
    </row>
    <row r="229">
      <c r="A229" s="0" t="s">
        <v>3682</v>
      </c>
      <c r="B229" s="0" t="n">
        <v>4248</v>
      </c>
      <c r="C229" s="0" t="s">
        <v>5900</v>
      </c>
      <c r="D229" s="0" t="n">
        <v>21000069</v>
      </c>
      <c r="H229" s="0" t="s">
        <v>5791</v>
      </c>
    </row>
    <row r="230">
      <c r="A230" s="0" t="s">
        <v>3720</v>
      </c>
      <c r="B230" s="0" t="n">
        <v>4260</v>
      </c>
      <c r="D230" s="0" t="n">
        <v>21000066</v>
      </c>
      <c r="H230" s="0" t="s">
        <v>5791</v>
      </c>
    </row>
    <row r="231">
      <c r="A231" s="0" t="s">
        <v>3714</v>
      </c>
      <c r="B231" s="0" t="n">
        <v>4258</v>
      </c>
      <c r="D231" s="0" t="n">
        <v>21000067</v>
      </c>
      <c r="H231" s="0" t="s">
        <v>5791</v>
      </c>
    </row>
    <row r="232">
      <c r="A232" s="0" t="s">
        <v>5901</v>
      </c>
      <c r="B232" s="9" t="n">
        <v>4437</v>
      </c>
      <c r="D232" s="0" t="n">
        <v>21000073</v>
      </c>
      <c r="H232" s="0" t="s">
        <v>5791</v>
      </c>
      <c r="I232" s="0" t="s">
        <v>5902</v>
      </c>
      <c r="J232" s="0" t="s">
        <v>5903</v>
      </c>
    </row>
    <row r="233">
      <c r="A233" s="0" t="s">
        <v>3679</v>
      </c>
      <c r="B233" s="0" t="n">
        <v>4247</v>
      </c>
      <c r="D233" s="0" t="n">
        <v>21000076</v>
      </c>
      <c r="H233" s="0" t="s">
        <v>5791</v>
      </c>
    </row>
    <row r="234">
      <c r="A234" s="0" t="s">
        <v>3485</v>
      </c>
      <c r="B234" s="0" t="n">
        <v>4179</v>
      </c>
      <c r="D234" s="0" t="s">
        <v>5904</v>
      </c>
      <c r="H234" s="0" t="s">
        <v>5791</v>
      </c>
    </row>
    <row r="235">
      <c r="A235" s="0" t="s">
        <v>3595</v>
      </c>
      <c r="B235" s="0" t="n">
        <v>4221</v>
      </c>
      <c r="D235" s="0" t="n">
        <v>21000052</v>
      </c>
      <c r="H235" s="0" t="s">
        <v>5791</v>
      </c>
    </row>
    <row r="236">
      <c r="A236" s="0" t="s">
        <v>3607</v>
      </c>
      <c r="B236" s="0" t="n">
        <v>4225</v>
      </c>
      <c r="D236" s="0" t="n">
        <v>21000056</v>
      </c>
      <c r="H236" s="0" t="s">
        <v>5791</v>
      </c>
    </row>
    <row r="237">
      <c r="A237" s="0" t="s">
        <v>3605</v>
      </c>
      <c r="B237" s="0" t="n">
        <v>4224</v>
      </c>
      <c r="D237" s="0" t="n">
        <v>21000053</v>
      </c>
      <c r="H237" s="0" t="s">
        <v>5791</v>
      </c>
    </row>
    <row r="238">
      <c r="A238" s="0" t="s">
        <v>3616</v>
      </c>
      <c r="B238" s="0" t="n">
        <v>4228</v>
      </c>
      <c r="D238" s="0" t="n">
        <v>21000054</v>
      </c>
      <c r="H238" s="0" t="s">
        <v>5791</v>
      </c>
    </row>
    <row r="239">
      <c r="A239" s="0" t="s">
        <v>5905</v>
      </c>
      <c r="B239" s="0" t="n">
        <v>4211</v>
      </c>
    </row>
    <row r="240">
      <c r="A240" s="0" t="s">
        <v>3698</v>
      </c>
      <c r="B240" s="0" t="n">
        <v>4253</v>
      </c>
      <c r="D240" s="0" t="s">
        <v>5870</v>
      </c>
      <c r="H240" s="0" t="s">
        <v>5791</v>
      </c>
    </row>
    <row r="241">
      <c r="A241" s="0" t="s">
        <v>3573</v>
      </c>
      <c r="B241" s="0" t="n">
        <v>4214</v>
      </c>
      <c r="D241" s="0" t="s">
        <v>5906</v>
      </c>
      <c r="H241" s="0" t="s">
        <v>5791</v>
      </c>
    </row>
    <row r="242">
      <c r="A242" s="0" t="s">
        <v>3511</v>
      </c>
      <c r="B242" s="0" t="n">
        <v>4182</v>
      </c>
      <c r="D242" s="0" t="n">
        <v>21000031</v>
      </c>
      <c r="H242" s="0" t="s">
        <v>5791</v>
      </c>
    </row>
    <row r="243">
      <c r="A243" s="0" t="s">
        <v>3579</v>
      </c>
      <c r="B243" s="0" t="n">
        <v>4216</v>
      </c>
      <c r="D243" s="0" t="s">
        <v>5907</v>
      </c>
      <c r="H243" s="0" t="s">
        <v>5791</v>
      </c>
    </row>
    <row r="244">
      <c r="A244" s="0" t="s">
        <v>3568</v>
      </c>
      <c r="B244" s="0" t="n">
        <v>4212</v>
      </c>
      <c r="D244" s="0" t="n">
        <v>21000046</v>
      </c>
      <c r="H244" s="0" t="s">
        <v>5791</v>
      </c>
    </row>
    <row r="245">
      <c r="A245" s="0" t="s">
        <v>3585</v>
      </c>
      <c r="B245" s="0" t="n">
        <v>4218</v>
      </c>
      <c r="D245" s="0" t="s">
        <v>5908</v>
      </c>
      <c r="H245" s="0" t="s">
        <v>5791</v>
      </c>
    </row>
    <row r="246">
      <c r="A246" s="0" t="s">
        <v>3588</v>
      </c>
      <c r="B246" s="0" t="n">
        <v>4219</v>
      </c>
      <c r="D246" s="0" t="s">
        <v>5909</v>
      </c>
      <c r="H246" s="0" t="s">
        <v>5791</v>
      </c>
    </row>
    <row r="247">
      <c r="A247" s="0" t="s">
        <v>3643</v>
      </c>
      <c r="B247" s="0" t="n">
        <v>4236</v>
      </c>
    </row>
    <row r="248">
      <c r="A248" s="0" t="s">
        <v>3571</v>
      </c>
      <c r="B248" s="0" t="n">
        <v>4213</v>
      </c>
      <c r="D248" s="0" t="n">
        <v>21000047</v>
      </c>
      <c r="H248" s="0" t="s">
        <v>5791</v>
      </c>
    </row>
    <row r="249">
      <c r="A249" s="0" t="s">
        <v>3582</v>
      </c>
      <c r="B249" s="0" t="n">
        <v>4217</v>
      </c>
      <c r="D249" s="0" t="n">
        <v>21000049</v>
      </c>
      <c r="H249" s="0" t="s">
        <v>5791</v>
      </c>
    </row>
    <row r="250">
      <c r="A250" s="0" t="s">
        <v>3560</v>
      </c>
      <c r="B250" s="0" t="n">
        <v>4208</v>
      </c>
      <c r="D250" s="0" t="n">
        <v>21000040</v>
      </c>
      <c r="H250" s="0" t="s">
        <v>5791</v>
      </c>
    </row>
    <row r="251">
      <c r="A251" s="0" t="s">
        <v>3637</v>
      </c>
      <c r="B251" s="0" t="n">
        <v>4234</v>
      </c>
      <c r="D251" s="0" t="n">
        <v>21000061</v>
      </c>
      <c r="H251" s="0" t="s">
        <v>5791</v>
      </c>
    </row>
    <row r="252">
      <c r="A252" s="0" t="s">
        <v>3660</v>
      </c>
      <c r="B252" s="0" t="n">
        <v>4241</v>
      </c>
      <c r="D252" s="0" t="s">
        <v>5910</v>
      </c>
      <c r="H252" s="0" t="s">
        <v>5791</v>
      </c>
    </row>
    <row r="253">
      <c r="A253" s="0" t="s">
        <v>3556</v>
      </c>
      <c r="B253" s="0" t="n">
        <v>4206</v>
      </c>
      <c r="D253" s="0" t="n">
        <v>21000041</v>
      </c>
      <c r="H253" s="0" t="s">
        <v>5791</v>
      </c>
    </row>
    <row r="254">
      <c r="A254" s="0" t="s">
        <v>3489</v>
      </c>
      <c r="B254" s="0" t="n">
        <v>4180</v>
      </c>
      <c r="D254" s="0" t="n">
        <v>21000029</v>
      </c>
      <c r="H254" s="0" t="s">
        <v>5791</v>
      </c>
    </row>
    <row r="255">
      <c r="A255" s="0" t="s">
        <v>3562</v>
      </c>
      <c r="B255" s="0" t="n">
        <v>4209</v>
      </c>
      <c r="D255" s="0" t="n">
        <v>21000043</v>
      </c>
      <c r="H255" s="0" t="s">
        <v>5791</v>
      </c>
    </row>
    <row r="256">
      <c r="A256" s="0" t="s">
        <v>3520</v>
      </c>
      <c r="B256" s="0" t="n">
        <v>4191</v>
      </c>
    </row>
    <row r="257">
      <c r="A257" s="0" t="s">
        <v>3378</v>
      </c>
      <c r="B257" s="0" t="n">
        <v>4138</v>
      </c>
      <c r="D257" s="0" t="n">
        <v>21000009</v>
      </c>
      <c r="H257" s="0" t="s">
        <v>5791</v>
      </c>
    </row>
    <row r="258">
      <c r="A258" s="5" t="s">
        <v>5911</v>
      </c>
      <c r="I258" s="0" t="s">
        <v>5912</v>
      </c>
    </row>
    <row r="259">
      <c r="A259" s="0" t="s">
        <v>3435</v>
      </c>
      <c r="B259" s="0" t="n">
        <v>4160</v>
      </c>
      <c r="H259" s="0" t="s">
        <v>5791</v>
      </c>
    </row>
    <row r="260">
      <c r="A260" s="0" t="s">
        <v>3444</v>
      </c>
      <c r="B260" s="0" t="n">
        <v>4163</v>
      </c>
      <c r="D260" s="0" t="n">
        <v>21000014</v>
      </c>
      <c r="H260" s="0" t="s">
        <v>5791</v>
      </c>
    </row>
    <row r="261">
      <c r="A261" s="0" t="s">
        <v>3517</v>
      </c>
      <c r="B261" s="0" t="n">
        <v>4190</v>
      </c>
    </row>
    <row r="262">
      <c r="A262" s="0" t="s">
        <v>5913</v>
      </c>
      <c r="B262" s="0" t="n">
        <v>4164</v>
      </c>
      <c r="D262" s="0" t="n">
        <v>21000019</v>
      </c>
      <c r="H262" s="0" t="s">
        <v>5791</v>
      </c>
    </row>
    <row r="263">
      <c r="A263" s="0" t="s">
        <v>3450</v>
      </c>
      <c r="B263" s="0" t="n">
        <v>4165</v>
      </c>
      <c r="H263" s="0" t="s">
        <v>5791</v>
      </c>
      <c r="I263" s="0" t="s">
        <v>3447</v>
      </c>
    </row>
    <row r="264">
      <c r="A264" s="0" t="s">
        <v>3456</v>
      </c>
      <c r="B264" s="0" t="n">
        <v>4167</v>
      </c>
      <c r="D264" s="0" t="n">
        <v>21000018</v>
      </c>
      <c r="H264" s="0" t="s">
        <v>5791</v>
      </c>
    </row>
    <row r="265">
      <c r="A265" s="0" t="s">
        <v>5914</v>
      </c>
      <c r="B265" s="0" t="n">
        <v>4166</v>
      </c>
      <c r="D265" s="0" t="s">
        <v>5915</v>
      </c>
      <c r="H265" s="0" t="s">
        <v>5791</v>
      </c>
    </row>
    <row r="266">
      <c r="A266" s="0" t="s">
        <v>5916</v>
      </c>
      <c r="B266" s="0" t="n">
        <v>4174</v>
      </c>
      <c r="D266" s="0" t="n">
        <v>21000024</v>
      </c>
      <c r="H266" s="0" t="s">
        <v>5791</v>
      </c>
    </row>
    <row r="267">
      <c r="A267" s="0" t="s">
        <v>3478</v>
      </c>
      <c r="B267" s="0" t="n">
        <v>4176</v>
      </c>
      <c r="D267" s="0" t="n">
        <v>21000022</v>
      </c>
      <c r="H267" s="0" t="s">
        <v>5791</v>
      </c>
    </row>
    <row customHeight="1" ht="15.75" r="268">
      <c r="A268" s="0" t="s">
        <v>3482</v>
      </c>
      <c r="B268" s="0" t="n">
        <v>4178</v>
      </c>
      <c r="D268" s="0" t="n">
        <v>21000021</v>
      </c>
      <c r="H268" s="0" t="s">
        <v>5791</v>
      </c>
      <c r="I268" s="0" t="s">
        <v>5903</v>
      </c>
    </row>
    <row r="269">
      <c r="A269" s="0" t="s">
        <v>3498</v>
      </c>
      <c r="B269" s="0" t="n">
        <v>4187</v>
      </c>
      <c r="I269" s="0" t="s">
        <v>5903</v>
      </c>
    </row>
    <row r="270">
      <c r="A270" s="0" t="s">
        <v>3514</v>
      </c>
      <c r="B270" s="0" t="n">
        <v>4183</v>
      </c>
    </row>
    <row r="271">
      <c r="A271" s="0" t="s">
        <v>3634</v>
      </c>
      <c r="B271" s="0" t="n">
        <v>4233</v>
      </c>
      <c r="D271" s="0" t="n">
        <v>21000065</v>
      </c>
      <c r="H271" s="0" t="s">
        <v>5791</v>
      </c>
    </row>
    <row r="272">
      <c r="A272" s="0" t="s">
        <v>5917</v>
      </c>
      <c r="B272" s="0" t="n">
        <v>4173</v>
      </c>
      <c r="D272" s="0" t="s">
        <v>5918</v>
      </c>
      <c r="H272" s="0" t="s">
        <v>5791</v>
      </c>
    </row>
    <row r="273">
      <c r="A273" s="0" t="s">
        <v>3406</v>
      </c>
      <c r="B273" s="0" t="n">
        <v>4149</v>
      </c>
      <c r="D273" s="0" t="n">
        <v>21000005</v>
      </c>
      <c r="H273" s="0" t="s">
        <v>5791</v>
      </c>
    </row>
    <row r="274">
      <c r="A274" s="0" t="s">
        <v>3400</v>
      </c>
      <c r="B274" s="0" t="n">
        <v>4146</v>
      </c>
      <c r="D274" s="0" t="n">
        <v>21000003</v>
      </c>
      <c r="H274" s="0" t="s">
        <v>5791</v>
      </c>
    </row>
    <row r="275">
      <c r="A275" s="0" t="s">
        <v>3645</v>
      </c>
      <c r="B275" s="0" t="n">
        <v>4237</v>
      </c>
      <c r="D275" s="0" t="n">
        <v>21000058</v>
      </c>
      <c r="H275" s="0" t="s">
        <v>5791</v>
      </c>
    </row>
    <row r="276">
      <c r="A276" s="0" t="s">
        <v>3641</v>
      </c>
      <c r="B276" s="0" t="n">
        <v>4235</v>
      </c>
      <c r="D276" s="0" t="s">
        <v>5919</v>
      </c>
      <c r="H276" s="0" t="s">
        <v>5791</v>
      </c>
    </row>
    <row r="277">
      <c r="A277" s="0" t="s">
        <v>3625</v>
      </c>
      <c r="B277" s="0" t="n">
        <v>4230</v>
      </c>
      <c r="D277" s="0" t="n">
        <v>21000060</v>
      </c>
      <c r="H277" s="0" t="s">
        <v>5791</v>
      </c>
    </row>
    <row r="278">
      <c r="A278" s="3" t="s">
        <v>5920</v>
      </c>
      <c r="B278" s="0" t="n"/>
      <c r="D278" s="0" t="s">
        <v>5921</v>
      </c>
      <c r="H278" s="0" t="s">
        <v>5791</v>
      </c>
      <c r="I278" s="0" t="s">
        <v>5922</v>
      </c>
    </row>
    <row r="279">
      <c r="A279" s="0" t="s">
        <v>3394</v>
      </c>
      <c r="B279" s="0" t="n">
        <v>4144</v>
      </c>
      <c r="D279" s="0" t="n">
        <v>21000002</v>
      </c>
      <c r="H279" s="0" t="s">
        <v>5791</v>
      </c>
    </row>
    <row r="280">
      <c r="A280" s="0" t="s">
        <v>3610</v>
      </c>
      <c r="B280" s="0" t="n">
        <v>4226</v>
      </c>
      <c r="D280" s="0" t="n">
        <v>21000057</v>
      </c>
      <c r="H280" s="0" t="s">
        <v>5791</v>
      </c>
    </row>
    <row r="281">
      <c r="A281" s="0" t="s">
        <v>3628</v>
      </c>
      <c r="B281" s="0" t="n">
        <v>4231</v>
      </c>
      <c r="D281" s="0" t="s">
        <v>5923</v>
      </c>
      <c r="H281" s="0" t="s">
        <v>5791</v>
      </c>
    </row>
    <row r="282">
      <c r="A282" s="0" t="s">
        <v>3613</v>
      </c>
      <c r="B282" s="0" t="n">
        <v>4227</v>
      </c>
      <c r="D282" s="0" t="n">
        <v>21000055</v>
      </c>
      <c r="H282" s="0" t="s">
        <v>5791</v>
      </c>
    </row>
    <row r="283">
      <c r="A283" s="0" t="s">
        <v>3685</v>
      </c>
      <c r="B283" s="0" t="n">
        <v>4249</v>
      </c>
      <c r="D283" s="0" t="n">
        <v>21000071</v>
      </c>
      <c r="H283" s="0" t="s">
        <v>5791</v>
      </c>
    </row>
    <row r="284">
      <c r="A284" s="0" t="s">
        <v>3523</v>
      </c>
      <c r="B284" s="0" t="n">
        <v>4192</v>
      </c>
      <c r="H284" s="0" t="s">
        <v>5791</v>
      </c>
    </row>
    <row r="285">
      <c r="A285" s="0" t="s">
        <v>3598</v>
      </c>
      <c r="B285" s="0" t="n">
        <v>4222</v>
      </c>
      <c r="D285" s="0" t="n">
        <v>21000050</v>
      </c>
      <c r="H285" s="0" t="s">
        <v>5791</v>
      </c>
    </row>
    <row r="286">
      <c r="A286" s="0" t="s">
        <v>3592</v>
      </c>
      <c r="B286" s="0" t="n">
        <v>4220</v>
      </c>
      <c r="D286" s="0" t="s">
        <v>5924</v>
      </c>
      <c r="H286" s="0" t="s">
        <v>5791</v>
      </c>
    </row>
    <row r="287">
      <c r="A287" s="0" t="s">
        <v>3601</v>
      </c>
      <c r="B287" s="0" t="n">
        <v>4223</v>
      </c>
      <c r="D287" s="0" t="s">
        <v>5925</v>
      </c>
      <c r="H287" s="0" t="s">
        <v>5791</v>
      </c>
    </row>
    <row r="288">
      <c r="A288" s="0" t="s">
        <v>3704</v>
      </c>
      <c r="B288" s="0" t="n">
        <v>4255</v>
      </c>
      <c r="D288" s="0" t="s">
        <v>5926</v>
      </c>
      <c r="H288" s="0" t="s">
        <v>5791</v>
      </c>
    </row>
    <row r="289">
      <c r="A289" s="0" t="s">
        <v>3480</v>
      </c>
      <c r="B289" s="0" t="n">
        <v>4177</v>
      </c>
      <c r="D289" s="0" t="n">
        <v>21000023</v>
      </c>
      <c r="H289" s="0" t="s">
        <v>5791</v>
      </c>
    </row>
    <row r="290">
      <c r="A290" s="0" t="s">
        <v>3404</v>
      </c>
      <c r="B290" s="0" t="n">
        <v>4148</v>
      </c>
      <c r="D290" s="0" t="n">
        <v>21000006</v>
      </c>
      <c r="H290" s="0" t="s">
        <v>5791</v>
      </c>
    </row>
    <row r="291">
      <c r="A291" s="0" t="s">
        <v>3691</v>
      </c>
      <c r="B291" s="0" t="n">
        <v>4251</v>
      </c>
      <c r="D291" s="0" t="s">
        <v>5927</v>
      </c>
      <c r="H291" s="0" t="s">
        <v>5791</v>
      </c>
    </row>
    <row r="292">
      <c r="A292" s="0" t="s">
        <v>3466</v>
      </c>
      <c r="B292" s="0" t="n">
        <v>4172</v>
      </c>
      <c r="D292" s="0" t="s">
        <v>5928</v>
      </c>
      <c r="H292" s="0" t="s">
        <v>5791</v>
      </c>
    </row>
    <row r="293">
      <c r="A293" s="0" t="s">
        <v>3476</v>
      </c>
      <c r="B293" s="0" t="n">
        <v>4175</v>
      </c>
      <c r="D293" s="0" t="n">
        <v>21000020</v>
      </c>
      <c r="H293" s="0" t="s">
        <v>5791</v>
      </c>
    </row>
    <row r="294">
      <c r="A294" s="0" t="s">
        <v>3397</v>
      </c>
      <c r="B294" s="0" t="n">
        <v>4145</v>
      </c>
      <c r="D294" s="0" t="n">
        <v>21000009</v>
      </c>
      <c r="H294" s="0" t="s">
        <v>5791</v>
      </c>
    </row>
    <row r="295">
      <c r="A295" s="0" t="s">
        <v>5929</v>
      </c>
    </row>
    <row r="296">
      <c r="A296" s="0" t="s">
        <v>5930</v>
      </c>
    </row>
    <row r="297">
      <c r="A297" s="0" t="s">
        <v>5931</v>
      </c>
    </row>
    <row r="298">
      <c r="A298" s="0" t="s">
        <v>5932</v>
      </c>
    </row>
    <row r="299">
      <c r="A299" s="0" t="s">
        <v>5933</v>
      </c>
      <c r="D299" s="0" t="n"/>
    </row>
    <row r="300">
      <c r="A300" s="0" t="s">
        <v>5934</v>
      </c>
    </row>
    <row r="301">
      <c r="A301" s="0" t="s">
        <v>5935</v>
      </c>
    </row>
    <row r="302">
      <c r="A302" s="0" t="s">
        <v>5936</v>
      </c>
    </row>
    <row r="303">
      <c r="A303" s="0" t="s">
        <v>3810</v>
      </c>
      <c r="B303" s="0" t="n">
        <v>4289</v>
      </c>
      <c r="D303" s="0" t="n">
        <v>21000092</v>
      </c>
      <c r="H303" s="0" t="s">
        <v>5791</v>
      </c>
    </row>
    <row r="304">
      <c r="A304" s="0" t="s">
        <v>3807</v>
      </c>
      <c r="B304" s="0" t="n">
        <v>4288</v>
      </c>
      <c r="D304" s="0" t="n">
        <v>21000093</v>
      </c>
      <c r="H304" s="0" t="s">
        <v>5791</v>
      </c>
    </row>
    <row r="305">
      <c r="A305" s="0" t="s">
        <v>3804</v>
      </c>
      <c r="B305" s="0" t="n">
        <v>4287</v>
      </c>
      <c r="D305" s="0" t="n">
        <v>21000094</v>
      </c>
      <c r="H305" s="0" t="s">
        <v>5791</v>
      </c>
    </row>
    <row r="306">
      <c r="A306" s="0" t="s">
        <v>3798</v>
      </c>
      <c r="B306" s="0" t="n">
        <v>4285</v>
      </c>
      <c r="D306" s="0" t="n">
        <v>21000096</v>
      </c>
      <c r="H306" s="0" t="s">
        <v>5791</v>
      </c>
    </row>
    <row r="307">
      <c r="A307" s="0" t="s">
        <v>3795</v>
      </c>
      <c r="B307" s="0" t="n">
        <v>4284</v>
      </c>
      <c r="D307" s="0" t="n">
        <v>21000095</v>
      </c>
      <c r="H307" s="0" t="s">
        <v>5791</v>
      </c>
    </row>
    <row r="308">
      <c r="A308" s="0" t="s">
        <v>3801</v>
      </c>
      <c r="B308" s="0" t="n">
        <v>4286</v>
      </c>
      <c r="D308" s="0" t="n">
        <v>21000097</v>
      </c>
      <c r="H308" s="0" t="s">
        <v>5791</v>
      </c>
    </row>
    <row r="309">
      <c r="A309" s="0" t="s">
        <v>5937</v>
      </c>
      <c r="B309" s="0" t="n">
        <v>4404</v>
      </c>
      <c r="D309" s="0" t="n">
        <v>21000114</v>
      </c>
    </row>
    <row r="310">
      <c r="A310" s="0" t="s">
        <v>3812</v>
      </c>
      <c r="B310" s="0" t="n">
        <v>4290</v>
      </c>
      <c r="D310" s="0" t="n">
        <v>21000098</v>
      </c>
      <c r="H310" s="0" t="s">
        <v>5791</v>
      </c>
    </row>
    <row r="311">
      <c r="A311" s="0" t="s">
        <v>3815</v>
      </c>
      <c r="B311" s="0" t="n">
        <v>4291</v>
      </c>
      <c r="D311" s="0" t="n">
        <v>21000099</v>
      </c>
      <c r="H311" s="0" t="s">
        <v>5791</v>
      </c>
    </row>
    <row r="312">
      <c r="A312" s="0" t="s">
        <v>3819</v>
      </c>
      <c r="B312" s="0" t="n">
        <v>4292</v>
      </c>
      <c r="D312" s="0" t="s">
        <v>5938</v>
      </c>
      <c r="H312" s="0" t="s">
        <v>5791</v>
      </c>
    </row>
    <row r="313">
      <c r="A313" s="0" t="s">
        <v>3822</v>
      </c>
      <c r="B313" s="0" t="n">
        <v>4293</v>
      </c>
      <c r="D313" s="0" t="s">
        <v>5939</v>
      </c>
      <c r="H313" s="0" t="s">
        <v>5791</v>
      </c>
    </row>
    <row r="314">
      <c r="A314" s="0" t="s">
        <v>3894</v>
      </c>
      <c r="B314" s="0" t="n">
        <v>4310</v>
      </c>
      <c r="D314" s="0" t="s">
        <v>5940</v>
      </c>
      <c r="H314" s="0" t="s">
        <v>5791</v>
      </c>
    </row>
    <row r="315">
      <c r="A315" s="0" t="s">
        <v>3825</v>
      </c>
      <c r="B315" s="0" t="n">
        <v>4294</v>
      </c>
      <c r="D315" s="0" t="s">
        <v>5941</v>
      </c>
      <c r="H315" s="0" t="s">
        <v>5791</v>
      </c>
    </row>
    <row r="316">
      <c r="A316" s="0" t="s">
        <v>3898</v>
      </c>
      <c r="B316" s="0" t="n">
        <v>4311</v>
      </c>
      <c r="D316" s="0" t="s">
        <v>5942</v>
      </c>
      <c r="H316" s="0" t="s">
        <v>5791</v>
      </c>
    </row>
    <row r="317">
      <c r="A317" s="5" t="s">
        <v>5943</v>
      </c>
      <c r="B317" s="59" t="n">
        <v>4313</v>
      </c>
      <c r="D317" s="0" t="s">
        <v>5944</v>
      </c>
      <c r="H317" s="0" t="s">
        <v>5945</v>
      </c>
    </row>
    <row r="318">
      <c r="A318" s="0" t="s">
        <v>3902</v>
      </c>
      <c r="B318" s="0" t="n">
        <v>4312</v>
      </c>
      <c r="D318" s="0" t="s">
        <v>5946</v>
      </c>
      <c r="H318" s="0" t="s">
        <v>5791</v>
      </c>
    </row>
    <row r="319">
      <c r="A319" s="0" t="s">
        <v>3915</v>
      </c>
      <c r="B319" s="0" t="n">
        <v>4315</v>
      </c>
      <c r="D319" s="0" t="s">
        <v>5947</v>
      </c>
      <c r="H319" s="0" t="s">
        <v>5791</v>
      </c>
    </row>
    <row r="320">
      <c r="A320" s="0" t="s">
        <v>3911</v>
      </c>
      <c r="B320" s="0" t="n">
        <v>4314</v>
      </c>
      <c r="D320" s="0" t="s">
        <v>5948</v>
      </c>
      <c r="H320" s="0" t="s">
        <v>5791</v>
      </c>
    </row>
    <row r="321">
      <c r="A321" s="0" t="s">
        <v>3925</v>
      </c>
      <c r="B321" s="0" t="n">
        <v>4317</v>
      </c>
      <c r="D321" s="0" t="s">
        <v>5949</v>
      </c>
      <c r="H321" s="0" t="s">
        <v>5791</v>
      </c>
    </row>
    <row r="322">
      <c r="A322" s="0" t="s">
        <v>3920</v>
      </c>
      <c r="B322" s="0" t="n">
        <v>4316</v>
      </c>
      <c r="D322" s="0" t="s">
        <v>5950</v>
      </c>
      <c r="H322" s="0" t="s">
        <v>5791</v>
      </c>
    </row>
    <row r="323">
      <c r="A323" s="0" t="s">
        <v>4038</v>
      </c>
      <c r="B323" s="0" t="n">
        <v>4344</v>
      </c>
      <c r="D323" s="0" t="s">
        <v>5951</v>
      </c>
      <c r="H323" s="0" t="s">
        <v>5791</v>
      </c>
    </row>
    <row r="324">
      <c r="A324" s="0" t="s">
        <v>3929</v>
      </c>
      <c r="B324" s="0" t="n">
        <v>4318</v>
      </c>
      <c r="D324" s="0" t="s">
        <v>5952</v>
      </c>
      <c r="H324" s="0" t="s">
        <v>5791</v>
      </c>
    </row>
    <row r="325">
      <c r="A325" s="0" t="s">
        <v>3933</v>
      </c>
      <c r="B325" s="0" t="n">
        <v>4319</v>
      </c>
      <c r="D325" s="0" t="s">
        <v>5953</v>
      </c>
      <c r="H325" s="0" t="s">
        <v>5791</v>
      </c>
    </row>
    <row r="326">
      <c r="A326" s="0" t="s">
        <v>3937</v>
      </c>
      <c r="B326" s="0" t="n">
        <v>4320</v>
      </c>
      <c r="D326" s="0" t="s">
        <v>5954</v>
      </c>
      <c r="H326" s="0" t="s">
        <v>5791</v>
      </c>
    </row>
    <row r="327">
      <c r="A327" s="0" t="s">
        <v>3828</v>
      </c>
      <c r="B327" s="0" t="n">
        <v>4295</v>
      </c>
      <c r="D327" s="0" t="s">
        <v>5955</v>
      </c>
      <c r="H327" s="0" t="s">
        <v>5791</v>
      </c>
    </row>
    <row r="328">
      <c r="A328" s="0" t="s">
        <v>5956</v>
      </c>
      <c r="B328" s="0" t="n">
        <v>4416</v>
      </c>
      <c r="D328" s="0" t="n">
        <v>21000118</v>
      </c>
    </row>
    <row r="329">
      <c r="A329" s="0" t="s">
        <v>3762</v>
      </c>
      <c r="B329" s="0" t="n">
        <v>4274</v>
      </c>
      <c r="D329" s="0" t="n"/>
      <c r="H329" s="0" t="s">
        <v>5791</v>
      </c>
    </row>
    <row r="330">
      <c r="A330" s="0" t="s">
        <v>3832</v>
      </c>
      <c r="B330" s="0" t="n">
        <v>4296</v>
      </c>
      <c r="D330" s="0" t="s">
        <v>5957</v>
      </c>
      <c r="H330" s="0" t="s">
        <v>5791</v>
      </c>
    </row>
    <row r="331">
      <c r="A331" s="0" t="s">
        <v>5958</v>
      </c>
      <c r="B331" s="0" t="n">
        <v>4417</v>
      </c>
      <c r="D331" s="0" t="n">
        <v>21000115</v>
      </c>
    </row>
    <row r="332">
      <c r="A332" s="0" t="s">
        <v>3724</v>
      </c>
      <c r="B332" s="0" t="n">
        <v>4261</v>
      </c>
      <c r="D332" s="0" t="n">
        <v>21000078</v>
      </c>
      <c r="H332" s="0" t="s">
        <v>5791</v>
      </c>
    </row>
    <row r="333">
      <c r="A333" s="0" t="s">
        <v>5959</v>
      </c>
      <c r="B333" s="0" t="n">
        <v>4403</v>
      </c>
      <c r="D333" s="0" t="n">
        <v>21000113</v>
      </c>
    </row>
    <row r="334">
      <c r="A334" s="0" t="s">
        <v>4042</v>
      </c>
      <c r="B334" s="0" t="n">
        <v>4345</v>
      </c>
      <c r="D334" s="0" t="s">
        <v>5960</v>
      </c>
      <c r="H334" s="0" t="s">
        <v>5791</v>
      </c>
    </row>
    <row r="335">
      <c r="A335" s="0" t="s">
        <v>3759</v>
      </c>
      <c r="B335" s="0" t="n">
        <v>4273</v>
      </c>
      <c r="D335" s="0" t="n">
        <v>21000090</v>
      </c>
      <c r="H335" s="0" t="s">
        <v>5791</v>
      </c>
    </row>
    <row r="336">
      <c r="A336" s="0" t="s">
        <v>4157</v>
      </c>
      <c r="B336" s="0" t="n">
        <v>4372</v>
      </c>
      <c r="H336" s="0" t="s">
        <v>5791</v>
      </c>
    </row>
    <row r="337">
      <c r="A337" s="5" t="s">
        <v>5961</v>
      </c>
      <c r="B337" s="59" t="n"/>
      <c r="H337" s="0" t="s">
        <v>5791</v>
      </c>
      <c r="I337" s="0" t="s">
        <v>5962</v>
      </c>
    </row>
    <row r="338">
      <c r="A338" s="0" t="s">
        <v>5963</v>
      </c>
      <c r="B338" s="0" t="n">
        <v>4425</v>
      </c>
      <c r="D338" s="0" t="n">
        <v>21000116</v>
      </c>
      <c r="H338" s="0" t="s">
        <v>5791</v>
      </c>
    </row>
    <row r="339">
      <c r="A339" s="59" t="s">
        <v>5964</v>
      </c>
      <c r="B339" s="0" t="n"/>
      <c r="D339" s="9" t="s">
        <v>5965</v>
      </c>
      <c r="H339" s="0" t="s">
        <v>5791</v>
      </c>
      <c r="I339" s="0" t="s">
        <v>5966</v>
      </c>
    </row>
    <row r="340">
      <c r="A340" s="0" t="s">
        <v>5967</v>
      </c>
      <c r="B340" s="59" t="n">
        <v>4277</v>
      </c>
      <c r="D340" s="0" t="s">
        <v>5968</v>
      </c>
      <c r="H340" s="0" t="s">
        <v>5791</v>
      </c>
      <c r="I340" s="0" t="s">
        <v>5969</v>
      </c>
      <c r="J340" s="0" t="s">
        <v>5970</v>
      </c>
    </row>
    <row r="341">
      <c r="A341" s="0" t="s">
        <v>3889</v>
      </c>
      <c r="B341" s="0" t="n">
        <v>4309</v>
      </c>
      <c r="H341" s="0" t="s">
        <v>5791</v>
      </c>
    </row>
    <row r="342">
      <c r="A342" s="0" t="s">
        <v>3792</v>
      </c>
      <c r="B342" s="0" t="n">
        <v>4283</v>
      </c>
      <c r="D342" s="0" t="n">
        <v>21000086</v>
      </c>
      <c r="H342" s="0" t="s">
        <v>5791</v>
      </c>
    </row>
    <row r="343">
      <c r="A343" s="0" t="s">
        <v>5971</v>
      </c>
      <c r="B343" s="0" t="n">
        <v>4414</v>
      </c>
      <c r="D343" s="0" t="n">
        <v>21000117</v>
      </c>
    </row>
    <row r="344">
      <c r="A344" s="0" t="s">
        <v>3789</v>
      </c>
      <c r="B344" s="0" t="n">
        <v>4282</v>
      </c>
      <c r="D344" s="0" t="n">
        <v>21000087</v>
      </c>
      <c r="H344" s="0" t="s">
        <v>5791</v>
      </c>
    </row>
    <row r="345">
      <c r="A345" s="0" t="s">
        <v>3786</v>
      </c>
      <c r="B345" s="0" t="n">
        <v>4281</v>
      </c>
      <c r="D345" s="0" t="n">
        <v>21000088</v>
      </c>
      <c r="H345" s="0" t="s">
        <v>5791</v>
      </c>
    </row>
    <row r="346">
      <c r="A346" s="0" t="s">
        <v>3783</v>
      </c>
      <c r="B346" s="0" t="n">
        <v>4280</v>
      </c>
      <c r="D346" s="0" t="n">
        <v>21000089</v>
      </c>
      <c r="H346" s="0" t="s">
        <v>5791</v>
      </c>
    </row>
    <row r="347">
      <c r="A347" s="0" t="s">
        <v>5972</v>
      </c>
      <c r="B347" s="0" t="n">
        <v>4243</v>
      </c>
      <c r="D347" s="0" t="s">
        <v>5973</v>
      </c>
      <c r="H347" s="0" t="s">
        <v>5791</v>
      </c>
      <c r="J347" s="0" t="s">
        <v>5974</v>
      </c>
    </row>
    <row r="348">
      <c r="A348" s="0" t="s">
        <v>3776</v>
      </c>
      <c r="B348" s="0" t="n">
        <v>4278</v>
      </c>
      <c r="D348" s="0" t="s">
        <v>5975</v>
      </c>
      <c r="H348" s="0" t="s">
        <v>5791</v>
      </c>
    </row>
    <row r="349">
      <c r="A349" s="0" t="s">
        <v>3747</v>
      </c>
      <c r="B349" s="0" t="n">
        <v>4269</v>
      </c>
      <c r="D349" s="0" t="n">
        <v>21000081</v>
      </c>
      <c r="H349" s="0" t="s">
        <v>5791</v>
      </c>
    </row>
    <row r="350">
      <c r="A350" s="0" t="s">
        <v>3756</v>
      </c>
      <c r="B350" s="0" t="n">
        <v>4272</v>
      </c>
      <c r="D350" s="0" t="n">
        <v>21000084</v>
      </c>
      <c r="H350" s="0" t="s">
        <v>5791</v>
      </c>
    </row>
    <row r="351">
      <c r="A351" s="0" t="s">
        <v>3750</v>
      </c>
      <c r="B351" s="0" t="n">
        <v>4270</v>
      </c>
      <c r="D351" s="0" t="n">
        <v>21000082</v>
      </c>
      <c r="H351" s="0" t="s">
        <v>5791</v>
      </c>
    </row>
    <row r="352">
      <c r="A352" s="0" t="s">
        <v>3753</v>
      </c>
      <c r="B352" s="0" t="n">
        <v>4271</v>
      </c>
      <c r="D352" s="0" t="n">
        <v>21000083</v>
      </c>
      <c r="H352" s="0" t="s">
        <v>5791</v>
      </c>
    </row>
    <row r="353">
      <c r="A353" s="0" t="s">
        <v>5976</v>
      </c>
      <c r="B353" s="0" t="n">
        <v>4451</v>
      </c>
      <c r="D353" s="0" t="n">
        <v>22000008</v>
      </c>
    </row>
    <row r="354">
      <c r="A354" s="0" t="s">
        <v>3743</v>
      </c>
      <c r="B354" s="0" t="n">
        <v>4268</v>
      </c>
      <c r="D354" s="0" t="n">
        <v>21000080</v>
      </c>
      <c r="H354" s="0" t="s">
        <v>5791</v>
      </c>
    </row>
    <row r="355">
      <c r="A355" s="0" t="s">
        <v>3739</v>
      </c>
      <c r="B355" s="0" t="n">
        <v>4266</v>
      </c>
      <c r="D355" s="0" t="s">
        <v>5977</v>
      </c>
      <c r="H355" s="0" t="s">
        <v>5791</v>
      </c>
    </row>
    <row r="356">
      <c r="A356" s="0" t="s">
        <v>5978</v>
      </c>
      <c r="B356" s="0" t="n">
        <v>4655</v>
      </c>
      <c r="D356" s="0" t="s">
        <v>5979</v>
      </c>
    </row>
    <row r="357">
      <c r="A357" s="0" t="s">
        <v>3741</v>
      </c>
      <c r="B357" s="0" t="n">
        <v>4267</v>
      </c>
      <c r="D357" s="0" t="s">
        <v>5980</v>
      </c>
      <c r="H357" s="0" t="s">
        <v>5791</v>
      </c>
    </row>
    <row r="358">
      <c r="A358" s="0" t="s">
        <v>3736</v>
      </c>
      <c r="B358" s="0" t="n">
        <v>4265</v>
      </c>
      <c r="D358" s="0" t="s">
        <v>5981</v>
      </c>
      <c r="H358" s="0" t="s">
        <v>5791</v>
      </c>
    </row>
    <row r="359">
      <c r="A359" s="0" t="s">
        <v>3731</v>
      </c>
      <c r="B359" s="0" t="n">
        <v>4264</v>
      </c>
      <c r="D359" s="0" t="s">
        <v>5982</v>
      </c>
      <c r="H359" s="0" t="s">
        <v>5791</v>
      </c>
    </row>
    <row r="360">
      <c r="A360" s="0" t="s">
        <v>3729</v>
      </c>
      <c r="B360" s="0" t="n">
        <v>4263</v>
      </c>
      <c r="D360" s="0" t="s">
        <v>5983</v>
      </c>
      <c r="H360" s="0" t="s">
        <v>5791</v>
      </c>
    </row>
    <row r="361">
      <c r="A361" s="0" t="s">
        <v>5984</v>
      </c>
      <c r="B361" s="0" t="n">
        <v>4452</v>
      </c>
      <c r="D361" s="0" t="n">
        <v>22000007</v>
      </c>
      <c r="H361" s="0" t="s">
        <v>5791</v>
      </c>
    </row>
    <row r="362">
      <c r="A362" s="0" t="s">
        <v>5985</v>
      </c>
      <c r="B362" s="0" t="n">
        <v>4420</v>
      </c>
      <c r="D362" s="0" t="n">
        <v>21000122</v>
      </c>
    </row>
    <row r="363">
      <c r="A363" s="0" t="s">
        <v>5986</v>
      </c>
      <c r="B363" s="0" t="n">
        <v>4421</v>
      </c>
      <c r="D363" s="0" t="n">
        <v>21000121</v>
      </c>
    </row>
    <row r="364">
      <c r="A364" s="0" t="s">
        <v>3727</v>
      </c>
      <c r="B364" s="0" t="n">
        <v>4262</v>
      </c>
      <c r="C364" s="0" t="n"/>
      <c r="D364" s="0" t="n">
        <v>21000079</v>
      </c>
      <c r="H364" s="0" t="s">
        <v>5791</v>
      </c>
    </row>
    <row r="365">
      <c r="A365" s="0" t="s">
        <v>5987</v>
      </c>
      <c r="B365" s="0" t="n">
        <v>4453</v>
      </c>
      <c r="D365" s="0" t="s">
        <v>5988</v>
      </c>
      <c r="H365" s="0" t="s">
        <v>5791</v>
      </c>
    </row>
    <row r="366">
      <c r="A366" s="0" t="s">
        <v>5989</v>
      </c>
      <c r="B366" s="0" t="n">
        <v>4454</v>
      </c>
      <c r="D366" s="0" t="s">
        <v>5990</v>
      </c>
      <c r="H366" s="0" t="s">
        <v>5791</v>
      </c>
    </row>
    <row r="367">
      <c r="A367" s="0" t="s">
        <v>4021</v>
      </c>
      <c r="B367" s="0" t="n">
        <v>4340</v>
      </c>
      <c r="D367" s="0" t="s">
        <v>5991</v>
      </c>
      <c r="H367" s="0" t="s">
        <v>5791</v>
      </c>
    </row>
    <row r="368">
      <c r="A368" s="0" t="s">
        <v>4034</v>
      </c>
      <c r="B368" s="0" t="n">
        <v>4343</v>
      </c>
      <c r="D368" s="0" t="s">
        <v>5992</v>
      </c>
      <c r="H368" s="0" t="s">
        <v>5791</v>
      </c>
    </row>
    <row r="369">
      <c r="A369" s="0" t="s">
        <v>5993</v>
      </c>
      <c r="B369" s="0" t="n">
        <v>4490</v>
      </c>
      <c r="D369" s="0" t="n">
        <v>22000009</v>
      </c>
      <c r="H369" s="0" t="s">
        <v>5791</v>
      </c>
    </row>
    <row r="370">
      <c r="A370" s="0" t="s">
        <v>5994</v>
      </c>
      <c r="B370" s="0" t="n">
        <v>4408</v>
      </c>
      <c r="D370" s="0" t="s">
        <v>5995</v>
      </c>
      <c r="I370" s="0" t="n"/>
    </row>
    <row r="371">
      <c r="A371" s="0" t="s">
        <v>4001</v>
      </c>
      <c r="B371" s="0" t="n">
        <v>4335</v>
      </c>
      <c r="D371" s="0" t="s">
        <v>5996</v>
      </c>
      <c r="H371" s="0" t="s">
        <v>5791</v>
      </c>
    </row>
    <row r="372">
      <c r="A372" s="0" t="s">
        <v>4025</v>
      </c>
      <c r="B372" s="0" t="n">
        <v>4341</v>
      </c>
      <c r="D372" s="0" t="s">
        <v>5997</v>
      </c>
      <c r="H372" s="0" t="s">
        <v>5791</v>
      </c>
    </row>
    <row r="373">
      <c r="A373" s="0" t="s">
        <v>4005</v>
      </c>
      <c r="B373" s="0" t="n">
        <v>4336</v>
      </c>
      <c r="D373" s="0" t="s">
        <v>5998</v>
      </c>
      <c r="H373" s="0" t="s">
        <v>5791</v>
      </c>
    </row>
    <row r="374">
      <c r="A374" s="0" t="s">
        <v>4009</v>
      </c>
      <c r="B374" s="0" t="n">
        <v>4337</v>
      </c>
      <c r="D374" s="0" t="s">
        <v>5999</v>
      </c>
      <c r="H374" s="0" t="s">
        <v>5791</v>
      </c>
    </row>
    <row r="375">
      <c r="A375" s="0" t="s">
        <v>3976</v>
      </c>
      <c r="B375" s="0" t="n">
        <v>4329</v>
      </c>
      <c r="D375" s="0" t="s">
        <v>6000</v>
      </c>
      <c r="H375" s="0" t="s">
        <v>5791</v>
      </c>
    </row>
    <row r="376">
      <c r="A376" s="0" t="s">
        <v>3972</v>
      </c>
      <c r="B376" s="0" t="n">
        <v>4328</v>
      </c>
      <c r="D376" s="0" t="s">
        <v>6001</v>
      </c>
      <c r="H376" s="0" t="s">
        <v>5791</v>
      </c>
    </row>
    <row r="377">
      <c r="A377" s="0" t="s">
        <v>6002</v>
      </c>
      <c r="B377" s="0" t="n">
        <v>4438</v>
      </c>
      <c r="D377" s="0" t="n">
        <v>21000110</v>
      </c>
      <c r="H377" s="0" t="s">
        <v>6003</v>
      </c>
    </row>
    <row r="378">
      <c r="A378" s="0" t="s">
        <v>3968</v>
      </c>
      <c r="B378" s="0" t="n">
        <v>4327</v>
      </c>
      <c r="D378" s="0" t="s">
        <v>6004</v>
      </c>
      <c r="H378" s="0" t="s">
        <v>5791</v>
      </c>
    </row>
    <row r="379">
      <c r="A379" s="5" t="s">
        <v>6005</v>
      </c>
      <c r="H379" s="0" t="s">
        <v>6006</v>
      </c>
    </row>
    <row r="380">
      <c r="A380" s="0" t="s">
        <v>6007</v>
      </c>
      <c r="B380" s="0" t="n">
        <v>4405</v>
      </c>
      <c r="D380" s="0" t="n">
        <v>21000111</v>
      </c>
    </row>
    <row r="381">
      <c r="A381" s="0" t="s">
        <v>3989</v>
      </c>
      <c r="B381" s="0" t="n">
        <v>4332</v>
      </c>
      <c r="D381" s="0" t="s">
        <v>6008</v>
      </c>
      <c r="H381" s="0" t="s">
        <v>5791</v>
      </c>
    </row>
    <row r="382">
      <c r="A382" s="0" t="s">
        <v>3980</v>
      </c>
      <c r="B382" s="0" t="n">
        <v>4330</v>
      </c>
      <c r="D382" s="0" t="s">
        <v>6009</v>
      </c>
      <c r="H382" s="0" t="s">
        <v>5791</v>
      </c>
    </row>
    <row r="383">
      <c r="A383" s="0" t="s">
        <v>6010</v>
      </c>
      <c r="B383" s="0" t="n">
        <v>4406</v>
      </c>
      <c r="D383" s="0" t="n">
        <v>21000112</v>
      </c>
    </row>
    <row r="384">
      <c r="A384" s="0" t="s">
        <v>3997</v>
      </c>
      <c r="B384" s="0" t="n">
        <v>4334</v>
      </c>
      <c r="D384" s="0" t="s">
        <v>6011</v>
      </c>
      <c r="H384" s="0" t="s">
        <v>5791</v>
      </c>
    </row>
    <row r="385">
      <c r="A385" s="0" t="s">
        <v>3993</v>
      </c>
      <c r="B385" s="0" t="n">
        <v>4333</v>
      </c>
      <c r="D385" s="0" t="s">
        <v>6012</v>
      </c>
      <c r="H385" s="0" t="s">
        <v>5791</v>
      </c>
    </row>
    <row r="386">
      <c r="A386" s="0" t="s">
        <v>4013</v>
      </c>
      <c r="B386" s="0" t="n">
        <v>4338</v>
      </c>
      <c r="D386" s="0" t="s">
        <v>6013</v>
      </c>
      <c r="H386" s="0" t="s">
        <v>5791</v>
      </c>
    </row>
    <row r="387">
      <c r="A387" s="0" t="s">
        <v>4029</v>
      </c>
      <c r="B387" s="0" t="n">
        <v>4342</v>
      </c>
      <c r="D387" s="0" t="s">
        <v>6014</v>
      </c>
      <c r="H387" s="0" t="s">
        <v>6015</v>
      </c>
    </row>
    <row r="388">
      <c r="A388" s="0" t="s">
        <v>4046</v>
      </c>
      <c r="B388" s="0" t="n">
        <v>4346</v>
      </c>
      <c r="D388" s="0" t="s">
        <v>6016</v>
      </c>
      <c r="H388" s="0" t="s">
        <v>5791</v>
      </c>
    </row>
    <row r="389">
      <c r="A389" s="0" t="s">
        <v>4050</v>
      </c>
      <c r="B389" s="0" t="n">
        <v>4347</v>
      </c>
      <c r="D389" s="0" t="s">
        <v>6017</v>
      </c>
      <c r="H389" s="0" t="s">
        <v>5791</v>
      </c>
    </row>
    <row r="390">
      <c r="A390" s="0" t="s">
        <v>4054</v>
      </c>
      <c r="B390" s="0" t="n">
        <v>4348</v>
      </c>
      <c r="D390" s="0" t="s">
        <v>6018</v>
      </c>
      <c r="H390" s="0" t="s">
        <v>5791</v>
      </c>
    </row>
    <row r="391">
      <c r="A391" s="0" t="s">
        <v>3957</v>
      </c>
      <c r="B391" s="0" t="n">
        <v>4325</v>
      </c>
      <c r="D391" s="0" t="s">
        <v>6019</v>
      </c>
      <c r="H391" s="0" t="s">
        <v>5791</v>
      </c>
    </row>
    <row r="392">
      <c r="A392" s="0" t="s">
        <v>3953</v>
      </c>
      <c r="B392" s="0" t="n">
        <v>4324</v>
      </c>
      <c r="D392" s="0" t="s">
        <v>6020</v>
      </c>
      <c r="H392" s="0" t="s">
        <v>5791</v>
      </c>
    </row>
    <row r="393">
      <c r="A393" s="0" t="s">
        <v>4017</v>
      </c>
      <c r="B393" s="0" t="n">
        <v>4339</v>
      </c>
      <c r="D393" s="0" t="s">
        <v>6021</v>
      </c>
      <c r="H393" s="0" t="s">
        <v>5791</v>
      </c>
    </row>
    <row r="394">
      <c r="A394" s="0" t="s">
        <v>3949</v>
      </c>
      <c r="B394" s="0" t="n">
        <v>4323</v>
      </c>
      <c r="D394" s="0" t="s">
        <v>6022</v>
      </c>
      <c r="H394" s="0" t="s">
        <v>5791</v>
      </c>
    </row>
    <row r="395">
      <c r="A395" s="0" t="s">
        <v>3984</v>
      </c>
      <c r="B395" s="0" t="n">
        <v>4331</v>
      </c>
      <c r="D395" s="0" t="s">
        <v>6023</v>
      </c>
      <c r="H395" s="0" t="s">
        <v>5791</v>
      </c>
    </row>
    <row r="396">
      <c r="A396" s="0" t="s">
        <v>3964</v>
      </c>
      <c r="B396" s="0" t="n">
        <v>4326</v>
      </c>
      <c r="D396" s="0" t="s">
        <v>6024</v>
      </c>
      <c r="H396" s="0" t="s">
        <v>5791</v>
      </c>
    </row>
    <row r="397">
      <c r="A397" s="0" t="s">
        <v>6025</v>
      </c>
      <c r="B397" s="0" t="n">
        <v>4415</v>
      </c>
      <c r="D397" s="0" t="s">
        <v>6026</v>
      </c>
    </row>
    <row r="398">
      <c r="A398" s="0" t="s">
        <v>3945</v>
      </c>
      <c r="B398" s="0" t="n">
        <v>4322</v>
      </c>
      <c r="D398" s="0" t="s">
        <v>6027</v>
      </c>
      <c r="H398" s="0" t="s">
        <v>5791</v>
      </c>
    </row>
    <row r="399">
      <c r="A399" s="0" t="s">
        <v>4058</v>
      </c>
      <c r="B399" s="0" t="n">
        <v>4349</v>
      </c>
      <c r="D399" s="0" t="s">
        <v>6028</v>
      </c>
      <c r="H399" s="0" t="s">
        <v>5791</v>
      </c>
    </row>
    <row r="400">
      <c r="A400" s="0" t="s">
        <v>3839</v>
      </c>
      <c r="B400" s="0" t="n">
        <v>4297</v>
      </c>
      <c r="D400" s="0" t="s">
        <v>6029</v>
      </c>
      <c r="H400" s="0" t="s">
        <v>5791</v>
      </c>
    </row>
    <row r="401">
      <c r="A401" s="0" t="s">
        <v>3843</v>
      </c>
      <c r="B401" s="0" t="n">
        <v>4298</v>
      </c>
      <c r="D401" s="0" t="s">
        <v>6030</v>
      </c>
      <c r="H401" s="0" t="s">
        <v>5791</v>
      </c>
    </row>
    <row r="402">
      <c r="A402" s="0" t="s">
        <v>6031</v>
      </c>
    </row>
    <row r="403">
      <c r="A403" s="0" t="s">
        <v>4070</v>
      </c>
      <c r="B403" s="0" t="n">
        <v>4352</v>
      </c>
      <c r="D403" s="0" t="s">
        <v>6032</v>
      </c>
      <c r="H403" s="0" t="s">
        <v>5791</v>
      </c>
    </row>
    <row r="404">
      <c r="A404" s="5" t="s">
        <v>6033</v>
      </c>
      <c r="H404" s="0" t="n"/>
      <c r="J404" s="0" t="s">
        <v>6034</v>
      </c>
    </row>
    <row r="405">
      <c r="A405" s="0" t="s">
        <v>4066</v>
      </c>
      <c r="B405" s="0" t="n">
        <v>4351</v>
      </c>
      <c r="D405" s="0" t="s">
        <v>6035</v>
      </c>
      <c r="H405" s="0" t="s">
        <v>5791</v>
      </c>
    </row>
    <row r="406">
      <c r="A406" s="0" t="s">
        <v>4062</v>
      </c>
      <c r="B406" s="0" t="n">
        <v>4350</v>
      </c>
      <c r="D406" s="0" t="s">
        <v>6036</v>
      </c>
      <c r="H406" s="0" t="s">
        <v>5791</v>
      </c>
    </row>
    <row r="407">
      <c r="A407" s="0" t="s">
        <v>3941</v>
      </c>
      <c r="B407" s="0" t="n">
        <v>4321</v>
      </c>
      <c r="H407" s="0" t="s">
        <v>5791</v>
      </c>
    </row>
    <row r="408">
      <c r="A408" s="0" t="s">
        <v>4086</v>
      </c>
      <c r="B408" s="0" t="n">
        <v>4355</v>
      </c>
      <c r="D408" s="0" t="s">
        <v>6037</v>
      </c>
      <c r="H408" s="0" t="s">
        <v>5791</v>
      </c>
    </row>
    <row r="409">
      <c r="A409" s="0" t="s">
        <v>4080</v>
      </c>
      <c r="B409" s="0" t="n">
        <v>4354</v>
      </c>
      <c r="D409" s="0" t="s">
        <v>6038</v>
      </c>
      <c r="H409" s="0" t="s">
        <v>5791</v>
      </c>
    </row>
    <row r="410">
      <c r="A410" s="0" t="s">
        <v>4075</v>
      </c>
      <c r="B410" s="0" t="n">
        <v>4353</v>
      </c>
      <c r="H410" s="0" t="s">
        <v>5791</v>
      </c>
    </row>
    <row r="411">
      <c r="A411" s="0" t="s">
        <v>6039</v>
      </c>
      <c r="B411" s="0" t="n">
        <v>4409</v>
      </c>
      <c r="D411" s="0" t="n">
        <v>21000120</v>
      </c>
    </row>
    <row r="412">
      <c r="A412" s="0" t="s">
        <v>3880</v>
      </c>
      <c r="B412" s="0" t="n">
        <v>4307</v>
      </c>
      <c r="D412" s="0" t="s">
        <v>6040</v>
      </c>
      <c r="H412" s="0" t="s">
        <v>5791</v>
      </c>
    </row>
    <row r="413">
      <c r="A413" s="0" t="s">
        <v>3876</v>
      </c>
      <c r="B413" s="0" t="n">
        <v>4306</v>
      </c>
      <c r="D413" s="0" t="s">
        <v>6041</v>
      </c>
      <c r="H413" s="0" t="s">
        <v>5791</v>
      </c>
    </row>
    <row r="414">
      <c r="A414" s="0" t="s">
        <v>3871</v>
      </c>
      <c r="B414" s="0" t="n">
        <v>4305</v>
      </c>
      <c r="D414" s="0" t="s">
        <v>6042</v>
      </c>
      <c r="H414" s="0" t="s">
        <v>5791</v>
      </c>
    </row>
    <row r="415">
      <c r="A415" s="0" t="s">
        <v>6043</v>
      </c>
      <c r="B415" s="0" t="n">
        <v>4413</v>
      </c>
      <c r="D415" s="0" t="s">
        <v>6044</v>
      </c>
    </row>
    <row r="416">
      <c r="A416" s="0" t="s">
        <v>3859</v>
      </c>
      <c r="B416" s="0" t="n">
        <v>4302</v>
      </c>
      <c r="D416" s="0" t="s">
        <v>6045</v>
      </c>
      <c r="H416" s="0" t="s">
        <v>5791</v>
      </c>
    </row>
    <row r="417">
      <c r="A417" s="0" t="s">
        <v>3863</v>
      </c>
      <c r="B417" s="0" t="n">
        <v>4303</v>
      </c>
      <c r="D417" s="0" t="s">
        <v>6046</v>
      </c>
      <c r="H417" s="0" t="s">
        <v>5791</v>
      </c>
    </row>
    <row r="418">
      <c r="A418" s="0" t="s">
        <v>3867</v>
      </c>
      <c r="B418" s="0" t="n">
        <v>4304</v>
      </c>
      <c r="D418" s="0" t="s">
        <v>6047</v>
      </c>
      <c r="H418" s="0" t="s">
        <v>5791</v>
      </c>
    </row>
    <row r="419">
      <c r="A419" s="0" t="s">
        <v>3847</v>
      </c>
      <c r="B419" s="0" t="n">
        <v>4299</v>
      </c>
      <c r="D419" s="0" t="s">
        <v>6048</v>
      </c>
      <c r="H419" s="0" t="s">
        <v>5791</v>
      </c>
    </row>
    <row r="420">
      <c r="A420" s="0" t="s">
        <v>3851</v>
      </c>
      <c r="B420" s="0" t="n">
        <v>4300</v>
      </c>
      <c r="D420" s="0" t="s">
        <v>6049</v>
      </c>
      <c r="H420" s="0" t="s">
        <v>5791</v>
      </c>
    </row>
    <row r="421">
      <c r="A421" s="0" t="s">
        <v>3855</v>
      </c>
      <c r="B421" s="0" t="n">
        <v>4301</v>
      </c>
      <c r="D421" s="0" t="s">
        <v>6050</v>
      </c>
      <c r="H421" s="0" t="s">
        <v>5791</v>
      </c>
    </row>
    <row r="422">
      <c r="A422" s="0" t="s">
        <v>6051</v>
      </c>
      <c r="B422" s="0" t="n">
        <v>4423</v>
      </c>
      <c r="D422" s="0" t="s">
        <v>6052</v>
      </c>
    </row>
    <row r="423">
      <c r="A423" s="0" t="s">
        <v>6053</v>
      </c>
      <c r="B423" s="0" t="n">
        <v>4391</v>
      </c>
      <c r="D423" s="0" t="n">
        <v>21000102</v>
      </c>
    </row>
    <row r="424">
      <c r="A424" s="0" t="s">
        <v>6054</v>
      </c>
      <c r="B424" s="0" t="n">
        <v>4389</v>
      </c>
      <c r="D424" s="0" t="n">
        <v>21000101</v>
      </c>
    </row>
    <row r="425">
      <c r="A425" s="0" t="s">
        <v>6055</v>
      </c>
      <c r="B425" s="0" t="n">
        <v>4392</v>
      </c>
      <c r="D425" s="0" t="n">
        <v>21000100</v>
      </c>
    </row>
    <row r="426">
      <c r="A426" s="0" t="s">
        <v>3160</v>
      </c>
      <c r="B426" s="0" t="n">
        <v>470</v>
      </c>
      <c r="D426" s="0" t="s">
        <v>6056</v>
      </c>
    </row>
    <row r="427">
      <c r="A427" s="0" t="s">
        <v>6057</v>
      </c>
      <c r="B427" s="0" t="n">
        <v>4385</v>
      </c>
      <c r="D427" s="0" t="n">
        <v>21000106</v>
      </c>
    </row>
    <row r="428">
      <c r="A428" s="0" t="s">
        <v>6058</v>
      </c>
      <c r="B428" s="0" t="n">
        <v>4386</v>
      </c>
      <c r="D428" s="0" t="n">
        <v>21000105</v>
      </c>
    </row>
    <row r="429">
      <c r="A429" s="0" t="s">
        <v>6059</v>
      </c>
      <c r="B429" s="0" t="n">
        <v>4387</v>
      </c>
      <c r="D429" s="0" t="n">
        <v>21000104</v>
      </c>
    </row>
    <row r="430">
      <c r="A430" s="0" t="s">
        <v>6060</v>
      </c>
      <c r="B430" s="0" t="n">
        <v>4388</v>
      </c>
      <c r="D430" s="0" t="n">
        <v>21000103</v>
      </c>
    </row>
    <row r="431">
      <c r="A431" s="0" t="s">
        <v>3885</v>
      </c>
      <c r="B431" s="0" t="n">
        <v>4308</v>
      </c>
      <c r="D431" s="0" t="s">
        <v>6061</v>
      </c>
      <c r="G431" s="0" t="n"/>
      <c r="H431" s="0" t="s">
        <v>5791</v>
      </c>
    </row>
    <row r="432">
      <c r="A432" s="0" t="s">
        <v>6062</v>
      </c>
      <c r="B432" s="0" t="n">
        <v>4390</v>
      </c>
      <c r="D432" s="0" t="n">
        <v>21000109</v>
      </c>
    </row>
    <row r="433">
      <c r="A433" s="0" t="s">
        <v>6063</v>
      </c>
      <c r="B433" s="0" t="n">
        <v>4410</v>
      </c>
      <c r="D433" s="0" t="n">
        <v>21000108</v>
      </c>
    </row>
    <row r="434">
      <c r="A434" s="0" t="s">
        <v>6064</v>
      </c>
      <c r="B434" s="0" t="n">
        <v>4384</v>
      </c>
      <c r="D434" s="0" t="n">
        <v>21000107</v>
      </c>
    </row>
    <row r="435">
      <c r="A435" s="0" t="s">
        <v>6065</v>
      </c>
      <c r="B435" s="0" t="n">
        <v>4396</v>
      </c>
      <c r="D435" s="0" t="s">
        <v>6066</v>
      </c>
    </row>
    <row r="436">
      <c r="A436" s="0" t="s">
        <v>3773</v>
      </c>
      <c r="B436" s="59" t="n">
        <v>4277</v>
      </c>
      <c r="D436" s="0" t="s">
        <v>6067</v>
      </c>
    </row>
    <row r="437">
      <c r="A437" s="0" t="s">
        <v>4133</v>
      </c>
      <c r="B437" s="0" t="n">
        <v>4366</v>
      </c>
      <c r="D437" s="0" t="s">
        <v>6068</v>
      </c>
    </row>
    <row r="438">
      <c r="A438" s="0" t="s">
        <v>6069</v>
      </c>
      <c r="B438" s="0" t="n">
        <v>4276</v>
      </c>
      <c r="D438" s="0" t="s">
        <v>6070</v>
      </c>
    </row>
    <row r="439">
      <c r="A439" s="0" t="s">
        <v>6071</v>
      </c>
      <c r="B439" s="0" t="n">
        <v>4397</v>
      </c>
      <c r="D439" s="0" t="s">
        <v>6072</v>
      </c>
    </row>
    <row r="440">
      <c r="A440" s="0" t="s">
        <v>6073</v>
      </c>
      <c r="B440" s="0" t="n">
        <v>4398</v>
      </c>
      <c r="D440" s="0" t="s">
        <v>6074</v>
      </c>
    </row>
    <row r="441">
      <c r="A441" s="0" t="s">
        <v>6075</v>
      </c>
      <c r="B441" s="0" t="n">
        <v>4399</v>
      </c>
      <c r="D441" s="0" t="s">
        <v>6076</v>
      </c>
    </row>
    <row r="442">
      <c r="A442" s="0" t="s">
        <v>6077</v>
      </c>
      <c r="B442" s="0" t="n">
        <v>4401</v>
      </c>
      <c r="D442" s="0" t="s">
        <v>6078</v>
      </c>
    </row>
    <row r="443">
      <c r="A443" s="0" t="s">
        <v>3907</v>
      </c>
      <c r="B443" s="0" t="n">
        <v>4313</v>
      </c>
      <c r="D443" s="0" t="s">
        <v>6079</v>
      </c>
    </row>
    <row r="444">
      <c r="A444" s="0" t="s">
        <v>6080</v>
      </c>
      <c r="B444" s="0" t="n"/>
      <c r="D444" s="0" t="s">
        <v>6081</v>
      </c>
      <c r="I444" s="0" t="s">
        <v>6082</v>
      </c>
    </row>
    <row r="445">
      <c r="A445" s="0" t="s">
        <v>3183</v>
      </c>
      <c r="B445" s="0" t="n">
        <v>476</v>
      </c>
      <c r="D445" s="0" t="s">
        <v>6083</v>
      </c>
    </row>
    <row r="446">
      <c r="A446" s="0" t="s">
        <v>6084</v>
      </c>
      <c r="B446" s="0" t="n">
        <v>4383</v>
      </c>
      <c r="D446" s="0" t="s">
        <v>6085</v>
      </c>
    </row>
    <row r="447">
      <c r="A447" s="0" t="s">
        <v>4129</v>
      </c>
      <c r="B447" s="0" t="n">
        <v>4365</v>
      </c>
      <c r="D447" s="81" t="s">
        <v>6086</v>
      </c>
    </row>
    <row r="448">
      <c r="A448" s="0" t="s">
        <v>4108</v>
      </c>
      <c r="B448" s="0" t="n">
        <v>4360</v>
      </c>
      <c r="D448" s="81" t="s">
        <v>6087</v>
      </c>
      <c r="H448" s="0" t="s">
        <v>5791</v>
      </c>
    </row>
    <row r="449">
      <c r="A449" s="0" t="s">
        <v>4102</v>
      </c>
      <c r="B449" s="0" t="n">
        <v>4359</v>
      </c>
      <c r="D449" s="81" t="s">
        <v>6088</v>
      </c>
      <c r="H449" s="0" t="s">
        <v>5791</v>
      </c>
    </row>
    <row r="450">
      <c r="A450" s="0" t="s">
        <v>6089</v>
      </c>
      <c r="B450" s="0" t="n">
        <v>4419</v>
      </c>
      <c r="D450" s="0" t="s">
        <v>6090</v>
      </c>
    </row>
    <row r="451">
      <c r="A451" s="0" t="s">
        <v>4137</v>
      </c>
      <c r="B451" s="0" t="n">
        <v>4367</v>
      </c>
      <c r="D451" s="0" t="s">
        <v>6091</v>
      </c>
      <c r="H451" s="0" t="s">
        <v>5791</v>
      </c>
    </row>
    <row r="452">
      <c r="A452" s="0" t="s">
        <v>4121</v>
      </c>
      <c r="B452" s="0" t="n">
        <v>4363</v>
      </c>
      <c r="D452" s="0" t="s">
        <v>6092</v>
      </c>
      <c r="H452" s="0" t="s">
        <v>5791</v>
      </c>
    </row>
    <row r="453">
      <c r="A453" s="0" t="s">
        <v>4117</v>
      </c>
      <c r="B453" s="0" t="n">
        <v>4362</v>
      </c>
      <c r="D453" s="0" t="s">
        <v>6093</v>
      </c>
      <c r="H453" s="0" t="s">
        <v>5791</v>
      </c>
    </row>
    <row r="454">
      <c r="A454" s="0" t="s">
        <v>4113</v>
      </c>
      <c r="B454" s="0" t="n">
        <v>4361</v>
      </c>
      <c r="D454" s="0" t="s">
        <v>6094</v>
      </c>
      <c r="H454" s="0" t="s">
        <v>5791</v>
      </c>
    </row>
    <row r="455">
      <c r="A455" s="0" t="s">
        <v>4125</v>
      </c>
      <c r="B455" s="0" t="n">
        <v>4364</v>
      </c>
      <c r="D455" s="0" t="s">
        <v>6095</v>
      </c>
      <c r="H455" s="0" t="s">
        <v>5791</v>
      </c>
    </row>
    <row r="456">
      <c r="A456" s="0" t="s">
        <v>4149</v>
      </c>
      <c r="B456" s="0" t="n">
        <v>4370</v>
      </c>
      <c r="D456" s="0" t="s">
        <v>6096</v>
      </c>
      <c r="H456" s="0" t="s">
        <v>5791</v>
      </c>
    </row>
    <row r="457">
      <c r="A457" s="0" t="s">
        <v>4153</v>
      </c>
      <c r="B457" s="0" t="n">
        <v>4371</v>
      </c>
      <c r="D457" s="0" t="s">
        <v>6097</v>
      </c>
      <c r="H457" s="0" t="s">
        <v>5791</v>
      </c>
    </row>
    <row r="458">
      <c r="A458" s="0" t="s">
        <v>4141</v>
      </c>
      <c r="B458" s="0" t="n">
        <v>4368</v>
      </c>
      <c r="D458" s="0" t="s">
        <v>6098</v>
      </c>
      <c r="H458" s="0" t="s">
        <v>5791</v>
      </c>
    </row>
    <row r="459">
      <c r="A459" s="0" t="s">
        <v>6099</v>
      </c>
      <c r="B459" s="0" t="n">
        <v>4378</v>
      </c>
      <c r="D459" s="0" t="s">
        <v>6100</v>
      </c>
    </row>
    <row r="460">
      <c r="A460" s="0" t="s">
        <v>6101</v>
      </c>
      <c r="B460" s="0" t="n">
        <v>4376</v>
      </c>
      <c r="D460" s="0" t="s">
        <v>6102</v>
      </c>
    </row>
    <row r="461">
      <c r="A461" s="0" t="s">
        <v>6103</v>
      </c>
      <c r="B461" s="0" t="n">
        <v>4439</v>
      </c>
      <c r="C461" s="0" t="n"/>
      <c r="D461" s="0" t="s">
        <v>6104</v>
      </c>
      <c r="H461" s="0" t="n"/>
    </row>
    <row r="462">
      <c r="A462" s="0" t="s">
        <v>6105</v>
      </c>
      <c r="B462" s="0" t="n">
        <v>4375</v>
      </c>
      <c r="D462" s="0" t="s">
        <v>6106</v>
      </c>
    </row>
    <row r="463">
      <c r="A463" s="0" t="s">
        <v>6107</v>
      </c>
      <c r="B463" s="0" t="n">
        <v>4379</v>
      </c>
      <c r="D463" s="81" t="s">
        <v>6108</v>
      </c>
    </row>
    <row r="464">
      <c r="A464" s="0" t="s">
        <v>6109</v>
      </c>
      <c r="B464" s="0" t="n">
        <v>4377</v>
      </c>
      <c r="D464" s="81" t="s">
        <v>6110</v>
      </c>
    </row>
    <row r="465">
      <c r="A465" s="5" t="s">
        <v>6111</v>
      </c>
      <c r="B465" s="0" t="n"/>
      <c r="D465" s="0" t="s">
        <v>6112</v>
      </c>
      <c r="H465" s="0" t="s">
        <v>6113</v>
      </c>
    </row>
    <row r="466">
      <c r="A466" s="0" t="s">
        <v>6114</v>
      </c>
      <c r="B466" s="0" t="n">
        <v>4380</v>
      </c>
      <c r="D466" s="81" t="s">
        <v>6115</v>
      </c>
    </row>
    <row r="467">
      <c r="A467" s="0" t="s">
        <v>4094</v>
      </c>
      <c r="B467" s="0" t="n">
        <v>4357</v>
      </c>
      <c r="D467" s="81" t="s">
        <v>6116</v>
      </c>
      <c r="H467" s="0" t="s">
        <v>5791</v>
      </c>
    </row>
    <row r="468">
      <c r="A468" s="0" t="s">
        <v>4098</v>
      </c>
      <c r="B468" s="0" t="n">
        <v>4358</v>
      </c>
      <c r="D468" s="81" t="s">
        <v>6117</v>
      </c>
      <c r="H468" s="0" t="s">
        <v>5791</v>
      </c>
    </row>
    <row r="469">
      <c r="A469" s="0" t="s">
        <v>6118</v>
      </c>
      <c r="B469" s="0" t="n">
        <v>4382</v>
      </c>
      <c r="D469" s="81" t="s">
        <v>6119</v>
      </c>
      <c r="H469" s="0" t="n"/>
    </row>
    <row r="470">
      <c r="A470" s="0" t="s">
        <v>6120</v>
      </c>
      <c r="B470" s="0" t="n">
        <v>4381</v>
      </c>
      <c r="D470" s="81" t="s">
        <v>6121</v>
      </c>
    </row>
    <row r="471">
      <c r="A471" s="0" t="s">
        <v>4090</v>
      </c>
      <c r="B471" s="0" t="n">
        <v>4356</v>
      </c>
      <c r="D471" s="0" t="s">
        <v>6122</v>
      </c>
      <c r="H471" s="0" t="s">
        <v>5791</v>
      </c>
    </row>
    <row r="472">
      <c r="A472" s="0" t="s">
        <v>4161</v>
      </c>
      <c r="B472" s="0" t="n">
        <v>4373</v>
      </c>
      <c r="D472" s="0" t="s">
        <v>6123</v>
      </c>
      <c r="H472" s="0" t="s">
        <v>5791</v>
      </c>
    </row>
    <row r="473">
      <c r="A473" s="0" t="s">
        <v>6124</v>
      </c>
      <c r="B473" s="0" t="n">
        <v>4393</v>
      </c>
      <c r="D473" s="0" t="s">
        <v>6125</v>
      </c>
      <c r="H473" s="0" t="s">
        <v>5791</v>
      </c>
    </row>
    <row r="474">
      <c r="A474" s="0" t="s">
        <v>6126</v>
      </c>
      <c r="B474" s="0" t="n">
        <v>4374</v>
      </c>
      <c r="D474" s="0" t="s">
        <v>6127</v>
      </c>
    </row>
    <row r="475">
      <c r="A475" s="0" t="s">
        <v>6128</v>
      </c>
      <c r="B475" s="0" t="n">
        <v>4443</v>
      </c>
      <c r="D475" s="0" t="n">
        <v>21000135</v>
      </c>
    </row>
    <row r="476">
      <c r="A476" s="0" t="s">
        <v>6129</v>
      </c>
      <c r="B476" s="0" t="n">
        <v>4444</v>
      </c>
      <c r="D476" s="0" t="n">
        <v>21000136</v>
      </c>
    </row>
    <row r="477">
      <c r="A477" s="0" t="s">
        <v>6130</v>
      </c>
      <c r="B477" s="0" t="n">
        <v>4445</v>
      </c>
      <c r="D477" s="0" t="n">
        <v>21000137</v>
      </c>
    </row>
    <row r="478">
      <c r="A478" s="0" t="s">
        <v>6131</v>
      </c>
      <c r="B478" s="0" t="n">
        <v>4446</v>
      </c>
      <c r="D478" s="0" t="n">
        <v>21000138</v>
      </c>
    </row>
    <row r="479">
      <c r="A479" s="0" t="s">
        <v>6132</v>
      </c>
      <c r="B479" s="0" t="n">
        <v>4447</v>
      </c>
      <c r="D479" s="0" t="n">
        <v>21000131</v>
      </c>
    </row>
    <row r="480">
      <c r="A480" s="0" t="s">
        <v>6133</v>
      </c>
      <c r="B480" s="0" t="n">
        <v>4448</v>
      </c>
      <c r="D480" s="0" t="n">
        <v>21000132</v>
      </c>
    </row>
    <row r="481">
      <c r="A481" s="0" t="s">
        <v>6134</v>
      </c>
      <c r="B481" s="0" t="n">
        <v>4449</v>
      </c>
      <c r="D481" s="0" t="n">
        <v>21000134</v>
      </c>
    </row>
    <row r="482">
      <c r="A482" s="0" t="s">
        <v>6135</v>
      </c>
      <c r="B482" s="0" t="n">
        <v>4450</v>
      </c>
      <c r="D482" s="0" t="n">
        <v>21000133</v>
      </c>
    </row>
    <row r="483">
      <c r="A483" s="0" t="s">
        <v>6136</v>
      </c>
      <c r="B483" s="0" t="n">
        <v>4442</v>
      </c>
      <c r="D483" s="0" t="s">
        <v>6137</v>
      </c>
      <c r="H483" s="0" t="s">
        <v>6138</v>
      </c>
    </row>
    <row r="484">
      <c r="A484" s="0" t="s">
        <v>6139</v>
      </c>
      <c r="B484" s="0" t="n">
        <v>4432</v>
      </c>
      <c r="D484" s="0" t="s">
        <v>6140</v>
      </c>
    </row>
    <row r="485">
      <c r="A485" s="0" t="s">
        <v>6141</v>
      </c>
      <c r="B485" s="0" t="n">
        <v>4433</v>
      </c>
      <c r="D485" s="0" t="s">
        <v>6142</v>
      </c>
    </row>
    <row r="486">
      <c r="A486" s="0" t="s">
        <v>6143</v>
      </c>
      <c r="B486" s="0" t="n">
        <v>4434</v>
      </c>
      <c r="D486" s="0" t="n">
        <v>21000129</v>
      </c>
    </row>
    <row r="487">
      <c r="A487" s="0" t="s">
        <v>6144</v>
      </c>
      <c r="B487" s="0" t="n">
        <v>4431</v>
      </c>
      <c r="D487" s="0" t="s">
        <v>6145</v>
      </c>
    </row>
    <row r="488">
      <c r="A488" s="0" t="s">
        <v>6146</v>
      </c>
      <c r="B488" s="0" t="n">
        <v>4422</v>
      </c>
      <c r="D488" s="0" t="n">
        <v>21000119</v>
      </c>
    </row>
    <row r="489">
      <c r="A489" s="5" t="s">
        <v>6147</v>
      </c>
      <c r="I489" s="0" t="s">
        <v>6148</v>
      </c>
    </row>
    <row r="490">
      <c r="A490" s="0" t="s">
        <v>6149</v>
      </c>
      <c r="B490" s="0" t="n">
        <v>4428</v>
      </c>
    </row>
    <row r="491">
      <c r="A491" s="0" t="s">
        <v>6150</v>
      </c>
      <c r="B491" s="0" t="n">
        <v>4429</v>
      </c>
      <c r="D491" s="0" t="n">
        <v>21000130</v>
      </c>
    </row>
    <row r="492">
      <c r="A492" s="0" t="s">
        <v>6151</v>
      </c>
      <c r="B492" s="0" t="n">
        <v>4440</v>
      </c>
      <c r="D492" s="0" t="s">
        <v>6152</v>
      </c>
      <c r="H492" s="0" t="n"/>
    </row>
    <row r="493">
      <c r="A493" s="0" t="s">
        <v>6153</v>
      </c>
      <c r="B493" s="0" t="n">
        <v>4411</v>
      </c>
      <c r="D493" s="0" t="s">
        <v>6154</v>
      </c>
    </row>
    <row r="494">
      <c r="A494" s="0" t="s">
        <v>6155</v>
      </c>
      <c r="B494" s="0" t="n">
        <v>4435</v>
      </c>
      <c r="D494" s="0" t="s">
        <v>6156</v>
      </c>
    </row>
    <row r="495">
      <c r="A495" s="0" t="s">
        <v>6157</v>
      </c>
      <c r="B495" s="0" t="n">
        <v>4400</v>
      </c>
      <c r="D495" s="81" t="s">
        <v>6158</v>
      </c>
    </row>
    <row r="496">
      <c r="A496" s="0" t="s">
        <v>6159</v>
      </c>
      <c r="B496" s="0" t="n">
        <v>4394</v>
      </c>
      <c r="D496" s="81" t="s">
        <v>6160</v>
      </c>
    </row>
    <row r="497">
      <c r="A497" s="0" t="s">
        <v>6161</v>
      </c>
      <c r="B497" s="0" t="n">
        <v>4395</v>
      </c>
      <c r="D497" s="81" t="s">
        <v>6162</v>
      </c>
    </row>
    <row r="498">
      <c r="A498" s="0" t="s">
        <v>6163</v>
      </c>
      <c r="B498" s="0" t="n">
        <v>4407</v>
      </c>
      <c r="D498" s="81" t="s">
        <v>6164</v>
      </c>
    </row>
    <row r="499">
      <c r="A499" s="0" t="s">
        <v>6165</v>
      </c>
      <c r="B499" s="0" t="n">
        <v>4427</v>
      </c>
      <c r="D499" s="0" t="n">
        <v>21000125</v>
      </c>
    </row>
    <row r="500">
      <c r="A500" s="0" t="s">
        <v>3368</v>
      </c>
      <c r="B500" s="0" t="n">
        <v>4134</v>
      </c>
      <c r="D500" s="0" t="n">
        <v>21000124</v>
      </c>
    </row>
    <row r="501">
      <c r="A501" s="0" t="s">
        <v>3766</v>
      </c>
      <c r="B501" s="0" t="n">
        <v>4275</v>
      </c>
      <c r="D501" s="0" t="n">
        <v>21000123</v>
      </c>
    </row>
    <row r="502">
      <c r="A502" s="0" t="s">
        <v>6166</v>
      </c>
      <c r="B502" s="0" t="n">
        <v>4402</v>
      </c>
      <c r="D502" s="81" t="s">
        <v>6167</v>
      </c>
    </row>
    <row r="503">
      <c r="A503" s="0" t="s">
        <v>6168</v>
      </c>
      <c r="B503" s="0" t="n">
        <v>4441</v>
      </c>
      <c r="D503" s="0" t="n">
        <v>21000128</v>
      </c>
      <c r="H503" s="0" t="n"/>
    </row>
    <row r="504">
      <c r="A504" s="5" t="s">
        <v>6169</v>
      </c>
      <c r="H504" s="0" t="s">
        <v>6170</v>
      </c>
    </row>
    <row r="505">
      <c r="A505" s="0" t="s">
        <v>6171</v>
      </c>
      <c r="B505" s="0" t="n">
        <v>4436</v>
      </c>
      <c r="D505" s="0" t="n">
        <v>21000127</v>
      </c>
    </row>
    <row r="506">
      <c r="A506" s="0" t="s">
        <v>6172</v>
      </c>
      <c r="B506" s="0" t="n">
        <v>4412</v>
      </c>
      <c r="D506" s="0" t="n">
        <v>21000126</v>
      </c>
    </row>
    <row r="507">
      <c r="A507" s="0" t="s">
        <v>4145</v>
      </c>
      <c r="B507" s="0" t="n">
        <v>4369</v>
      </c>
      <c r="D507" s="81" t="s">
        <v>6173</v>
      </c>
      <c r="H507" s="0" t="s">
        <v>5791</v>
      </c>
    </row>
    <row r="508">
      <c r="A508" s="0" t="s">
        <v>6174</v>
      </c>
    </row>
    <row r="509">
      <c r="A509" s="0" t="s">
        <v>6175</v>
      </c>
    </row>
    <row r="510">
      <c r="A510" s="0" t="s">
        <v>6176</v>
      </c>
    </row>
    <row r="511">
      <c r="A511" s="0" t="s">
        <v>6177</v>
      </c>
    </row>
    <row r="512">
      <c r="A512" s="0" t="s">
        <v>6178</v>
      </c>
    </row>
    <row r="514">
      <c r="A514" s="0" t="s">
        <v>6179</v>
      </c>
      <c r="B514" s="0" t="n">
        <v>4521</v>
      </c>
      <c r="D514" s="0" t="n">
        <v>22000047</v>
      </c>
      <c r="H514" s="0" t="s">
        <v>6180</v>
      </c>
    </row>
    <row r="515">
      <c r="A515" s="0" t="s">
        <v>6181</v>
      </c>
      <c r="B515" s="0" t="n">
        <v>4612</v>
      </c>
      <c r="D515" s="0" t="s">
        <v>6182</v>
      </c>
      <c r="H515" s="0" t="s">
        <v>6183</v>
      </c>
      <c r="I515" s="0" t="s">
        <v>6184</v>
      </c>
      <c r="J515" s="0" t="s">
        <v>6185</v>
      </c>
    </row>
    <row r="516">
      <c r="A516" s="0" t="s">
        <v>6186</v>
      </c>
      <c r="B516" s="0" t="n">
        <v>4480</v>
      </c>
      <c r="D516" s="122" t="n">
        <v>22000019</v>
      </c>
    </row>
    <row r="517">
      <c r="A517" s="5" t="s">
        <v>6187</v>
      </c>
      <c r="B517" s="59" t="n">
        <v>4481</v>
      </c>
      <c r="D517" s="122" t="s">
        <v>6188</v>
      </c>
      <c r="H517" s="0" t="s">
        <v>6189</v>
      </c>
    </row>
    <row r="518">
      <c r="A518" s="0" t="s">
        <v>6190</v>
      </c>
      <c r="B518" s="0" t="n">
        <v>4481</v>
      </c>
      <c r="D518" s="122" t="s">
        <v>6191</v>
      </c>
    </row>
    <row r="519">
      <c r="A519" s="0" t="s">
        <v>6192</v>
      </c>
      <c r="B519" s="0" t="n">
        <v>4616</v>
      </c>
      <c r="D519" s="0" t="s">
        <v>6193</v>
      </c>
      <c r="H519" s="0" t="s">
        <v>6183</v>
      </c>
      <c r="I519" s="0" t="s">
        <v>6184</v>
      </c>
      <c r="J519" s="0" t="s">
        <v>6185</v>
      </c>
    </row>
    <row r="520">
      <c r="A520" s="0" t="s">
        <v>6194</v>
      </c>
      <c r="B520" s="0" t="n">
        <v>4477</v>
      </c>
      <c r="D520" s="122" t="s">
        <v>6195</v>
      </c>
    </row>
    <row r="521">
      <c r="A521" s="0" t="s">
        <v>6196</v>
      </c>
      <c r="B521" s="0" t="n">
        <v>4595</v>
      </c>
      <c r="D521" s="0" t="n">
        <v>22000093</v>
      </c>
      <c r="E521" s="0" t="n"/>
      <c r="F521" s="0" t="n"/>
      <c r="G521" s="0" t="n"/>
      <c r="H521" s="0" t="s">
        <v>6183</v>
      </c>
      <c r="I521" s="0" t="s">
        <v>6184</v>
      </c>
      <c r="J521" s="0" t="s">
        <v>6185</v>
      </c>
    </row>
    <row r="522">
      <c r="A522" s="5" t="s">
        <v>6197</v>
      </c>
      <c r="H522" s="0" t="s">
        <v>6180</v>
      </c>
    </row>
    <row r="523">
      <c r="A523" s="0" t="s">
        <v>6198</v>
      </c>
      <c r="B523" s="0" t="n">
        <v>4606</v>
      </c>
      <c r="D523" s="0" t="n">
        <v>22000099</v>
      </c>
      <c r="H523" s="0" t="s">
        <v>6183</v>
      </c>
      <c r="I523" s="0" t="s">
        <v>6184</v>
      </c>
      <c r="J523" s="0" t="s">
        <v>6185</v>
      </c>
    </row>
    <row r="524">
      <c r="A524" s="0" t="s">
        <v>6199</v>
      </c>
      <c r="B524" s="0" t="n">
        <v>4484</v>
      </c>
      <c r="D524" s="122" t="n">
        <v>22000020</v>
      </c>
      <c r="H524" s="0" t="s">
        <v>5903</v>
      </c>
    </row>
    <row r="525">
      <c r="A525" s="0" t="s">
        <v>6200</v>
      </c>
      <c r="B525" s="0" t="n">
        <v>4605</v>
      </c>
      <c r="D525" s="0" t="n">
        <v>22000098</v>
      </c>
      <c r="H525" s="0" t="s">
        <v>6183</v>
      </c>
      <c r="I525" s="0" t="s">
        <v>6184</v>
      </c>
      <c r="J525" s="0" t="s">
        <v>6185</v>
      </c>
    </row>
    <row r="526">
      <c r="A526" s="0" t="s">
        <v>6201</v>
      </c>
      <c r="B526" s="0" t="n">
        <v>4478</v>
      </c>
      <c r="D526" s="122" t="n">
        <v>22000017</v>
      </c>
      <c r="H526" s="0" t="s">
        <v>5903</v>
      </c>
    </row>
    <row r="527">
      <c r="A527" s="0" t="s">
        <v>6202</v>
      </c>
      <c r="B527" s="0" t="n">
        <v>4482</v>
      </c>
      <c r="D527" s="122" t="n">
        <v>22000018</v>
      </c>
      <c r="H527" s="0" t="s">
        <v>5903</v>
      </c>
    </row>
    <row r="528">
      <c r="A528" s="0" t="s">
        <v>6203</v>
      </c>
      <c r="B528" s="0" t="n">
        <v>4485</v>
      </c>
      <c r="D528" s="122" t="s">
        <v>6204</v>
      </c>
      <c r="H528" s="0" t="s">
        <v>5903</v>
      </c>
    </row>
    <row r="529">
      <c r="A529" s="0" t="s">
        <v>6205</v>
      </c>
      <c r="B529" s="0" t="n">
        <v>4486</v>
      </c>
      <c r="D529" s="122" t="s">
        <v>6206</v>
      </c>
      <c r="H529" s="0" t="s">
        <v>5903</v>
      </c>
    </row>
    <row r="530">
      <c r="A530" s="0" t="s">
        <v>6207</v>
      </c>
      <c r="B530" s="0" t="n">
        <v>4487</v>
      </c>
      <c r="D530" s="122" t="n">
        <v>22000023</v>
      </c>
    </row>
    <row r="531">
      <c r="A531" s="0" t="s">
        <v>6208</v>
      </c>
      <c r="B531" s="0" t="n">
        <v>4488</v>
      </c>
      <c r="D531" s="122" t="n">
        <v>22000022</v>
      </c>
      <c r="H531" s="0" t="s">
        <v>5903</v>
      </c>
      <c r="I531" s="0" t="s">
        <v>6209</v>
      </c>
    </row>
    <row r="532">
      <c r="A532" s="0" t="s">
        <v>6210</v>
      </c>
      <c r="B532" s="0" t="n">
        <v>4492</v>
      </c>
      <c r="D532" s="122" t="n">
        <v>22000021</v>
      </c>
      <c r="H532" s="0" t="s">
        <v>5903</v>
      </c>
    </row>
    <row r="533">
      <c r="A533" s="0" t="s">
        <v>6211</v>
      </c>
      <c r="B533" s="0" t="n"/>
      <c r="D533" s="0" t="s">
        <v>6212</v>
      </c>
      <c r="H533" s="0" t="s">
        <v>6213</v>
      </c>
    </row>
    <row r="534">
      <c r="A534" s="0" t="s">
        <v>6214</v>
      </c>
      <c r="B534" s="0" t="n">
        <v>4561</v>
      </c>
      <c r="D534" s="0" t="s">
        <v>6215</v>
      </c>
      <c r="H534" s="0" t="s">
        <v>6183</v>
      </c>
      <c r="I534" s="0" t="s">
        <v>6184</v>
      </c>
      <c r="J534" s="0" t="s">
        <v>6185</v>
      </c>
    </row>
    <row r="535">
      <c r="A535" s="0" t="s">
        <v>6216</v>
      </c>
      <c r="B535" s="0" t="n">
        <v>4586</v>
      </c>
      <c r="D535" s="0" t="n">
        <v>22000069</v>
      </c>
    </row>
    <row r="536">
      <c r="A536" s="0" t="s">
        <v>6217</v>
      </c>
      <c r="B536" s="0" t="n">
        <v>4558</v>
      </c>
      <c r="D536" s="0" t="n">
        <v>22000066</v>
      </c>
    </row>
    <row r="537">
      <c r="A537" s="0" t="s">
        <v>6218</v>
      </c>
      <c r="B537" s="0" t="n">
        <v>4553</v>
      </c>
      <c r="D537" s="0" t="n">
        <v>22000065</v>
      </c>
    </row>
    <row r="538">
      <c r="A538" s="0" t="s">
        <v>6219</v>
      </c>
      <c r="B538" s="0" t="n">
        <v>4530</v>
      </c>
      <c r="D538" s="0" t="n">
        <v>22000064</v>
      </c>
    </row>
    <row r="539">
      <c r="A539" s="0" t="s">
        <v>6220</v>
      </c>
      <c r="B539" s="0" t="n">
        <v>4635</v>
      </c>
      <c r="D539" s="0" t="s">
        <v>6221</v>
      </c>
      <c r="H539" s="0" t="s">
        <v>6183</v>
      </c>
      <c r="I539" s="0" t="s">
        <v>6184</v>
      </c>
      <c r="J539" s="0" t="s">
        <v>6185</v>
      </c>
    </row>
    <row r="540">
      <c r="A540" s="0" t="s">
        <v>6222</v>
      </c>
      <c r="B540" s="0" t="n">
        <v>4628</v>
      </c>
      <c r="D540" s="0" t="s">
        <v>6223</v>
      </c>
      <c r="H540" s="0" t="s">
        <v>6183</v>
      </c>
      <c r="I540" s="0" t="s">
        <v>6184</v>
      </c>
      <c r="J540" s="0" t="s">
        <v>6185</v>
      </c>
    </row>
    <row r="541">
      <c r="A541" s="0" t="s">
        <v>6224</v>
      </c>
    </row>
    <row r="542">
      <c r="A542" s="0" t="s">
        <v>6225</v>
      </c>
      <c r="B542" s="0" t="n">
        <v>4572</v>
      </c>
      <c r="D542" s="0" t="n">
        <v>22000075</v>
      </c>
      <c r="H542" s="0" t="s">
        <v>6183</v>
      </c>
      <c r="I542" s="0" t="s">
        <v>6184</v>
      </c>
      <c r="J542" s="0" t="s">
        <v>6185</v>
      </c>
    </row>
    <row r="543">
      <c r="A543" s="0" t="s">
        <v>6226</v>
      </c>
      <c r="B543" s="0" t="n">
        <v>4597</v>
      </c>
      <c r="D543" s="0" t="n">
        <v>22000092</v>
      </c>
      <c r="H543" s="0" t="s">
        <v>6183</v>
      </c>
      <c r="I543" s="0" t="s">
        <v>6184</v>
      </c>
      <c r="J543" s="0" t="s">
        <v>6185</v>
      </c>
    </row>
    <row r="544">
      <c r="A544" s="0" t="s">
        <v>6227</v>
      </c>
      <c r="B544" s="0" t="n">
        <v>4564</v>
      </c>
      <c r="D544" s="0" t="n">
        <v>22000080</v>
      </c>
      <c r="H544" s="0" t="s">
        <v>6183</v>
      </c>
      <c r="I544" s="0" t="s">
        <v>6184</v>
      </c>
      <c r="J544" s="0" t="s">
        <v>6185</v>
      </c>
    </row>
    <row r="545">
      <c r="A545" s="0" t="s">
        <v>6228</v>
      </c>
    </row>
    <row r="546">
      <c r="A546" s="0" t="s">
        <v>6229</v>
      </c>
      <c r="B546" s="0" t="n">
        <v>4532</v>
      </c>
      <c r="D546" s="0" t="s">
        <v>6230</v>
      </c>
    </row>
    <row r="547">
      <c r="A547" s="0" t="s">
        <v>6231</v>
      </c>
      <c r="B547" s="0" t="n">
        <v>4608</v>
      </c>
      <c r="D547" s="0" t="n">
        <v>22000097</v>
      </c>
      <c r="H547" s="0" t="s">
        <v>6183</v>
      </c>
      <c r="I547" s="0" t="s">
        <v>6184</v>
      </c>
      <c r="J547" s="0" t="s">
        <v>6185</v>
      </c>
    </row>
    <row r="548">
      <c r="A548" s="0" t="s">
        <v>6232</v>
      </c>
      <c r="B548" s="0" t="n">
        <v>4630</v>
      </c>
      <c r="D548" s="0" t="s">
        <v>6233</v>
      </c>
      <c r="H548" s="0" t="s">
        <v>6183</v>
      </c>
      <c r="I548" s="0" t="s">
        <v>6184</v>
      </c>
      <c r="J548" s="0" t="s">
        <v>6185</v>
      </c>
    </row>
    <row r="549">
      <c r="A549" s="0" t="s">
        <v>6234</v>
      </c>
      <c r="B549" s="0" t="n">
        <v>4587</v>
      </c>
      <c r="D549" s="0" t="s">
        <v>6235</v>
      </c>
      <c r="H549" s="0" t="s">
        <v>6183</v>
      </c>
      <c r="I549" s="0" t="s">
        <v>6184</v>
      </c>
      <c r="J549" s="0" t="s">
        <v>6185</v>
      </c>
    </row>
    <row r="550">
      <c r="A550" s="0" t="s">
        <v>6236</v>
      </c>
      <c r="B550" s="0" t="n">
        <v>4531</v>
      </c>
      <c r="D550" s="0" t="s">
        <v>6237</v>
      </c>
    </row>
    <row r="551">
      <c r="A551" s="3" t="s">
        <v>6238</v>
      </c>
      <c r="D551" s="0" t="s">
        <v>6239</v>
      </c>
      <c r="H551" s="0" t="s">
        <v>6240</v>
      </c>
    </row>
    <row r="552">
      <c r="A552" s="0" t="s">
        <v>6241</v>
      </c>
      <c r="B552" s="0" t="n">
        <v>4619</v>
      </c>
      <c r="D552" s="0" t="n">
        <v>22000095</v>
      </c>
      <c r="H552" s="0" t="s">
        <v>6183</v>
      </c>
      <c r="I552" s="0" t="s">
        <v>6184</v>
      </c>
      <c r="J552" s="0" t="s">
        <v>6185</v>
      </c>
    </row>
    <row r="553">
      <c r="A553" s="0" t="s">
        <v>6242</v>
      </c>
      <c r="B553" s="0" t="n">
        <v>4476</v>
      </c>
      <c r="D553" s="122" t="s">
        <v>6243</v>
      </c>
      <c r="H553" s="0" t="s">
        <v>5903</v>
      </c>
    </row>
    <row r="554">
      <c r="A554" s="0" t="s">
        <v>6244</v>
      </c>
      <c r="B554" s="0" t="n">
        <v>4491</v>
      </c>
      <c r="D554" s="0" t="n">
        <v>22000035</v>
      </c>
      <c r="H554" s="0" t="s">
        <v>5903</v>
      </c>
    </row>
    <row r="555">
      <c r="A555" s="0" t="s">
        <v>6245</v>
      </c>
      <c r="B555" s="0" t="n">
        <v>4508</v>
      </c>
      <c r="D555" s="0" t="n">
        <v>22000032</v>
      </c>
      <c r="H555" s="0" t="s">
        <v>5903</v>
      </c>
    </row>
    <row r="556">
      <c r="A556" s="0" t="s">
        <v>6246</v>
      </c>
      <c r="B556" s="0" t="n">
        <v>4483</v>
      </c>
      <c r="D556" s="0" t="n">
        <v>22000034</v>
      </c>
      <c r="H556" s="0" t="s">
        <v>5903</v>
      </c>
    </row>
    <row r="557">
      <c r="A557" s="0" t="s">
        <v>6247</v>
      </c>
      <c r="B557" s="0" t="n">
        <v>4509</v>
      </c>
      <c r="D557" s="0" t="n">
        <v>22000031</v>
      </c>
      <c r="H557" s="0" t="s">
        <v>5903</v>
      </c>
    </row>
    <row r="558">
      <c r="A558" s="0" t="s">
        <v>6248</v>
      </c>
      <c r="B558" s="0" t="n">
        <v>4475</v>
      </c>
      <c r="D558" s="0" t="n">
        <v>22000033</v>
      </c>
      <c r="H558" s="0" t="s">
        <v>5903</v>
      </c>
    </row>
    <row r="559">
      <c r="A559" s="0" t="s">
        <v>6249</v>
      </c>
      <c r="B559" s="0" t="n">
        <v>4510</v>
      </c>
      <c r="D559" s="0" t="s">
        <v>6250</v>
      </c>
      <c r="H559" s="0" t="s">
        <v>5903</v>
      </c>
    </row>
    <row r="560">
      <c r="A560" s="0" t="s">
        <v>6251</v>
      </c>
      <c r="B560" s="0" t="n">
        <v>4507</v>
      </c>
      <c r="D560" s="0" t="n">
        <v>22000036</v>
      </c>
      <c r="H560" s="0" t="s">
        <v>5903</v>
      </c>
    </row>
    <row r="561">
      <c r="A561" s="0" t="s">
        <v>6252</v>
      </c>
      <c r="B561" s="0" t="n">
        <v>4518</v>
      </c>
      <c r="D561" s="0" t="n">
        <v>22000037</v>
      </c>
      <c r="H561" s="0" t="s">
        <v>5903</v>
      </c>
    </row>
    <row r="562">
      <c r="A562" s="0" t="s">
        <v>6253</v>
      </c>
      <c r="B562" s="0" t="n">
        <v>4479</v>
      </c>
      <c r="D562" s="0" t="n">
        <v>22000038</v>
      </c>
      <c r="H562" s="0" t="s">
        <v>5903</v>
      </c>
    </row>
    <row r="563">
      <c r="A563" s="0" t="s">
        <v>6254</v>
      </c>
      <c r="B563" s="0" t="n">
        <v>4567</v>
      </c>
      <c r="D563" s="0" t="s">
        <v>6255</v>
      </c>
      <c r="H563" s="0" t="s">
        <v>6183</v>
      </c>
      <c r="I563" s="0" t="s">
        <v>6184</v>
      </c>
      <c r="J563" s="0" t="s">
        <v>6185</v>
      </c>
    </row>
    <row r="564">
      <c r="A564" s="0" t="s">
        <v>6256</v>
      </c>
      <c r="B564" s="0" t="n">
        <v>4520</v>
      </c>
      <c r="D564" s="0" t="s">
        <v>6257</v>
      </c>
      <c r="H564" s="0" t="s">
        <v>5903</v>
      </c>
    </row>
    <row r="565">
      <c r="A565" s="0" t="s">
        <v>6258</v>
      </c>
      <c r="B565" s="0" t="n">
        <v>4522</v>
      </c>
      <c r="D565" s="0" t="s">
        <v>6259</v>
      </c>
      <c r="H565" s="0" t="s">
        <v>5903</v>
      </c>
    </row>
    <row r="566">
      <c r="A566" s="0" t="s">
        <v>6260</v>
      </c>
      <c r="B566" s="0" t="n">
        <v>4523</v>
      </c>
      <c r="D566" s="0" t="n">
        <v>22000039</v>
      </c>
      <c r="H566" s="0" t="s">
        <v>5903</v>
      </c>
    </row>
    <row r="567">
      <c r="A567" s="0" t="s">
        <v>6261</v>
      </c>
      <c r="B567" s="0" t="n">
        <v>4524</v>
      </c>
      <c r="D567" s="0" t="s">
        <v>6262</v>
      </c>
      <c r="H567" s="0" t="s">
        <v>5903</v>
      </c>
    </row>
    <row r="568">
      <c r="A568" s="0" t="s">
        <v>6263</v>
      </c>
      <c r="B568" s="0" t="n">
        <v>4495</v>
      </c>
      <c r="D568" s="0" t="n">
        <v>22000037</v>
      </c>
      <c r="H568" s="0" t="s">
        <v>5903</v>
      </c>
    </row>
    <row r="569">
      <c r="A569" s="0" t="s">
        <v>6264</v>
      </c>
      <c r="B569" s="0" t="n">
        <v>4516</v>
      </c>
      <c r="D569" s="0" t="s">
        <v>6265</v>
      </c>
      <c r="H569" s="0" t="s">
        <v>5903</v>
      </c>
    </row>
    <row r="570">
      <c r="A570" s="0" t="s">
        <v>6266</v>
      </c>
      <c r="B570" s="0" t="n">
        <v>4517</v>
      </c>
      <c r="D570" s="0" t="n">
        <v>22000041</v>
      </c>
      <c r="H570" s="0" t="s">
        <v>5903</v>
      </c>
    </row>
    <row r="571">
      <c r="A571" s="0" t="s">
        <v>6267</v>
      </c>
      <c r="B571" s="0" t="n">
        <v>4515</v>
      </c>
      <c r="D571" s="0" t="n">
        <v>22000040</v>
      </c>
      <c r="H571" s="0" t="s">
        <v>5903</v>
      </c>
    </row>
    <row r="572">
      <c r="A572" s="0" t="s">
        <v>6268</v>
      </c>
      <c r="B572" s="0" t="n">
        <v>4459</v>
      </c>
      <c r="D572" s="0" t="s">
        <v>6269</v>
      </c>
      <c r="H572" s="0" t="s">
        <v>5903</v>
      </c>
    </row>
    <row r="573">
      <c r="A573" s="0" t="s">
        <v>6270</v>
      </c>
      <c r="B573" s="0" t="n">
        <v>4648</v>
      </c>
      <c r="D573" s="0" t="s">
        <v>6271</v>
      </c>
      <c r="H573" s="0" t="s">
        <v>6183</v>
      </c>
      <c r="I573" s="0" t="s">
        <v>6184</v>
      </c>
      <c r="J573" s="0" t="s">
        <v>6185</v>
      </c>
    </row>
    <row r="574">
      <c r="A574" s="0" t="s">
        <v>6272</v>
      </c>
      <c r="B574" s="0" t="n">
        <v>4506</v>
      </c>
      <c r="D574" s="0" t="n">
        <v>22000044</v>
      </c>
      <c r="H574" s="0" t="s">
        <v>5903</v>
      </c>
    </row>
    <row r="575">
      <c r="A575" s="0" t="s">
        <v>6273</v>
      </c>
      <c r="B575" s="0" t="n">
        <v>4500</v>
      </c>
      <c r="D575" s="122" t="s">
        <v>6274</v>
      </c>
      <c r="H575" s="0" t="s">
        <v>5903</v>
      </c>
    </row>
    <row r="576">
      <c r="A576" s="0" t="s">
        <v>6275</v>
      </c>
      <c r="B576" s="0" t="n">
        <v>4513</v>
      </c>
      <c r="D576" s="0" t="n">
        <v>22000045</v>
      </c>
      <c r="H576" s="0" t="s">
        <v>5903</v>
      </c>
    </row>
    <row r="577">
      <c r="A577" s="0" t="s">
        <v>6276</v>
      </c>
      <c r="B577" s="0" t="n">
        <v>4426</v>
      </c>
      <c r="D577" s="122" t="n">
        <v>22000056</v>
      </c>
      <c r="H577" s="0" t="s">
        <v>5903</v>
      </c>
    </row>
    <row r="578">
      <c r="A578" s="0" t="s">
        <v>6277</v>
      </c>
      <c r="B578" s="0" t="n">
        <v>4525</v>
      </c>
      <c r="D578" s="122" t="s">
        <v>6278</v>
      </c>
      <c r="H578" s="0" t="s">
        <v>5903</v>
      </c>
    </row>
    <row r="579">
      <c r="A579" s="0" t="s">
        <v>6279</v>
      </c>
      <c r="B579" s="0" t="n">
        <v>4526</v>
      </c>
      <c r="D579" s="122" t="n">
        <v>22000052</v>
      </c>
      <c r="H579" s="0" t="s">
        <v>5903</v>
      </c>
    </row>
    <row r="580">
      <c r="A580" s="0" t="s">
        <v>6280</v>
      </c>
      <c r="B580" s="0" t="n">
        <v>4604</v>
      </c>
      <c r="D580" s="0" t="s">
        <v>6281</v>
      </c>
      <c r="H580" s="0" t="s">
        <v>6183</v>
      </c>
      <c r="I580" s="0" t="s">
        <v>6184</v>
      </c>
      <c r="J580" s="0" t="s">
        <v>6185</v>
      </c>
    </row>
    <row r="581">
      <c r="A581" s="0" t="s">
        <v>6282</v>
      </c>
      <c r="B581" s="0" t="n">
        <v>4502</v>
      </c>
      <c r="D581" s="122" t="s">
        <v>6283</v>
      </c>
      <c r="H581" s="0" t="s">
        <v>5903</v>
      </c>
    </row>
    <row r="582">
      <c r="A582" s="0" t="s">
        <v>6284</v>
      </c>
      <c r="B582" s="0" t="n">
        <v>4489</v>
      </c>
      <c r="D582" s="0" t="n">
        <v>22000042</v>
      </c>
      <c r="H582" s="0" t="s">
        <v>5903</v>
      </c>
    </row>
    <row r="583">
      <c r="A583" s="0" t="s">
        <v>6285</v>
      </c>
      <c r="B583" s="0" t="n">
        <v>4562</v>
      </c>
      <c r="D583" s="0" t="s">
        <v>6286</v>
      </c>
      <c r="H583" s="0" t="s">
        <v>6183</v>
      </c>
      <c r="I583" s="0" t="s">
        <v>6184</v>
      </c>
      <c r="J583" s="0" t="s">
        <v>6185</v>
      </c>
    </row>
    <row r="584">
      <c r="A584" s="0" t="s">
        <v>6287</v>
      </c>
      <c r="B584" s="0" t="n">
        <v>4496</v>
      </c>
      <c r="D584" s="122" t="s">
        <v>6288</v>
      </c>
      <c r="H584" s="0" t="s">
        <v>5903</v>
      </c>
    </row>
    <row r="585">
      <c r="A585" s="0" t="s">
        <v>6289</v>
      </c>
      <c r="B585" s="0" t="n">
        <v>4613</v>
      </c>
      <c r="D585" s="0" t="s">
        <v>6290</v>
      </c>
      <c r="H585" s="0" t="s">
        <v>6183</v>
      </c>
      <c r="I585" s="0" t="s">
        <v>6184</v>
      </c>
      <c r="J585" s="0" t="s">
        <v>6185</v>
      </c>
    </row>
    <row r="586">
      <c r="A586" s="0" t="s">
        <v>6291</v>
      </c>
      <c r="B586" s="0" t="n">
        <v>4503</v>
      </c>
      <c r="D586" s="122" t="s">
        <v>6292</v>
      </c>
      <c r="H586" s="0" t="s">
        <v>5903</v>
      </c>
    </row>
    <row r="587">
      <c r="A587" s="0" t="s">
        <v>6293</v>
      </c>
      <c r="B587" s="0" t="n">
        <v>4504</v>
      </c>
      <c r="D587" s="122" t="n">
        <v>22000027</v>
      </c>
      <c r="H587" s="0" t="s">
        <v>5903</v>
      </c>
    </row>
    <row r="588">
      <c r="A588" s="0" t="s">
        <v>6294</v>
      </c>
      <c r="B588" s="0" t="n">
        <v>4505</v>
      </c>
      <c r="D588" s="122" t="n">
        <v>22000029</v>
      </c>
      <c r="H588" s="0" t="s">
        <v>5903</v>
      </c>
    </row>
    <row r="589">
      <c r="A589" s="0" t="s">
        <v>6295</v>
      </c>
      <c r="B589" s="0" t="n">
        <v>4498</v>
      </c>
      <c r="D589" s="122" t="s">
        <v>6296</v>
      </c>
      <c r="H589" s="0" t="s">
        <v>5903</v>
      </c>
    </row>
    <row r="590">
      <c r="A590" s="0" t="s">
        <v>6297</v>
      </c>
      <c r="B590" s="0" t="n">
        <v>4497</v>
      </c>
      <c r="D590" s="122" t="n">
        <v>22000025</v>
      </c>
      <c r="H590" s="0" t="s">
        <v>5903</v>
      </c>
    </row>
    <row r="591">
      <c r="A591" s="0" t="s">
        <v>6298</v>
      </c>
      <c r="B591" s="0" t="n">
        <v>4493</v>
      </c>
      <c r="D591" s="122" t="n">
        <v>22000024</v>
      </c>
      <c r="H591" s="0" t="s">
        <v>5903</v>
      </c>
    </row>
    <row r="592">
      <c r="A592" s="0" t="s">
        <v>6299</v>
      </c>
      <c r="B592" s="0" t="n">
        <v>4501</v>
      </c>
      <c r="D592" s="122" t="n">
        <v>22000026</v>
      </c>
      <c r="H592" s="0" t="s">
        <v>5903</v>
      </c>
    </row>
    <row r="593">
      <c r="A593" s="0" t="s">
        <v>6300</v>
      </c>
      <c r="B593" s="0" t="n">
        <v>4460</v>
      </c>
      <c r="D593" s="122" t="n">
        <v>22000028</v>
      </c>
      <c r="H593" s="0" t="s">
        <v>5903</v>
      </c>
    </row>
    <row r="594">
      <c r="A594" s="0" t="s">
        <v>6301</v>
      </c>
      <c r="B594" s="0" t="n">
        <v>4514</v>
      </c>
      <c r="D594" s="0" t="n">
        <v>22000043</v>
      </c>
      <c r="H594" s="0" t="s">
        <v>5903</v>
      </c>
    </row>
    <row r="595">
      <c r="A595" s="0" t="s">
        <v>6302</v>
      </c>
      <c r="B595" s="0" t="n">
        <v>4527</v>
      </c>
      <c r="D595" s="122" t="n">
        <v>22000051</v>
      </c>
      <c r="H595" s="0" t="s">
        <v>5903</v>
      </c>
      <c r="I595" s="0" t="s">
        <v>6183</v>
      </c>
    </row>
    <row r="596">
      <c r="A596" s="0" t="s">
        <v>6303</v>
      </c>
      <c r="B596" s="0" t="n">
        <v>4494</v>
      </c>
      <c r="D596" s="122" t="n">
        <v>22000030</v>
      </c>
      <c r="H596" s="0" t="s">
        <v>5903</v>
      </c>
    </row>
    <row r="597">
      <c r="A597" s="0" t="s">
        <v>6304</v>
      </c>
      <c r="B597" s="0" t="n">
        <v>4528</v>
      </c>
      <c r="D597" s="122" t="n">
        <v>22000054</v>
      </c>
      <c r="H597" s="0" t="s">
        <v>5903</v>
      </c>
      <c r="I597" s="0" t="s">
        <v>6183</v>
      </c>
    </row>
    <row r="598">
      <c r="A598" s="0" t="s">
        <v>6305</v>
      </c>
      <c r="D598" s="122" t="n">
        <v>22000059</v>
      </c>
      <c r="H598" s="0" t="s">
        <v>5903</v>
      </c>
    </row>
    <row r="599">
      <c r="A599" s="0" t="s">
        <v>4899</v>
      </c>
      <c r="B599" s="0" t="n">
        <v>4670</v>
      </c>
      <c r="C599" s="0" t="s">
        <v>6306</v>
      </c>
      <c r="D599" s="122" t="s">
        <v>6307</v>
      </c>
      <c r="H599" s="0" t="s">
        <v>5903</v>
      </c>
      <c r="I599" s="0" t="s">
        <v>6308</v>
      </c>
      <c r="J599" s="0" t="s">
        <v>6309</v>
      </c>
    </row>
    <row r="600">
      <c r="A600" s="0" t="s">
        <v>6310</v>
      </c>
      <c r="B600" s="0" t="n">
        <v>4541</v>
      </c>
      <c r="D600" s="122" t="n">
        <v>22000050</v>
      </c>
      <c r="H600" s="0" t="s">
        <v>5903</v>
      </c>
    </row>
    <row r="601">
      <c r="A601" s="0" t="s">
        <v>6311</v>
      </c>
      <c r="B601" s="0" t="n">
        <v>4418</v>
      </c>
      <c r="D601" s="122" t="n">
        <v>22000058</v>
      </c>
      <c r="H601" s="0" t="s">
        <v>5903</v>
      </c>
    </row>
    <row r="602">
      <c r="A602" s="0" t="s">
        <v>6312</v>
      </c>
      <c r="B602" s="0" t="n">
        <v>4470</v>
      </c>
      <c r="D602" s="122" t="n">
        <v>22000046</v>
      </c>
      <c r="H602" s="0" t="s">
        <v>5903</v>
      </c>
    </row>
    <row r="603">
      <c r="A603" s="0" t="s">
        <v>6313</v>
      </c>
      <c r="B603" s="0" t="n">
        <v>4424</v>
      </c>
      <c r="D603" s="122" t="n">
        <v>22000057</v>
      </c>
      <c r="H603" s="0" t="s">
        <v>5903</v>
      </c>
      <c r="I603" s="0" t="s">
        <v>6308</v>
      </c>
      <c r="J603" s="0" t="s">
        <v>6309</v>
      </c>
    </row>
    <row r="604">
      <c r="A604" s="0" t="s">
        <v>6314</v>
      </c>
      <c r="B604" s="0" t="n">
        <v>4511</v>
      </c>
      <c r="D604" s="122" t="n">
        <v>22000048</v>
      </c>
      <c r="H604" s="0" t="s">
        <v>5903</v>
      </c>
    </row>
    <row r="605">
      <c r="A605" s="0" t="s">
        <v>6315</v>
      </c>
      <c r="B605" s="0" t="n">
        <v>4512</v>
      </c>
      <c r="D605" s="122" t="n">
        <v>22000049</v>
      </c>
      <c r="H605" s="0" t="s">
        <v>5903</v>
      </c>
    </row>
    <row r="606">
      <c r="A606" s="0" t="s">
        <v>6316</v>
      </c>
      <c r="B606" s="0" t="n">
        <v>4468</v>
      </c>
      <c r="D606" s="122" t="n">
        <v>22000055</v>
      </c>
      <c r="H606" s="0" t="s">
        <v>5903</v>
      </c>
    </row>
    <row r="607">
      <c r="A607" s="0" t="s">
        <v>6317</v>
      </c>
      <c r="B607" s="0" t="n">
        <v>4529</v>
      </c>
      <c r="D607" s="122" t="n">
        <v>22000053</v>
      </c>
      <c r="H607" s="0" t="s">
        <v>5903</v>
      </c>
    </row>
    <row r="608">
      <c r="A608" s="85" t="s">
        <v>6318</v>
      </c>
      <c r="B608" s="0" t="n"/>
      <c r="D608" s="122" t="s">
        <v>6319</v>
      </c>
      <c r="H608" s="0" t="s">
        <v>5903</v>
      </c>
      <c r="I608" s="0" t="s">
        <v>6320</v>
      </c>
    </row>
    <row r="609">
      <c r="A609" s="0" t="s">
        <v>6321</v>
      </c>
      <c r="B609" s="0" t="n"/>
      <c r="C609" s="0" t="n"/>
      <c r="D609" s="122" t="s">
        <v>6322</v>
      </c>
      <c r="H609" s="0" t="s">
        <v>5903</v>
      </c>
    </row>
    <row r="610">
      <c r="A610" s="5" t="s">
        <v>6323</v>
      </c>
      <c r="B610" s="0" t="n"/>
      <c r="H610" s="0" t="s">
        <v>6324</v>
      </c>
      <c r="I610" s="0" t="s">
        <v>5903</v>
      </c>
    </row>
    <row r="611">
      <c r="A611" s="0" t="s">
        <v>6325</v>
      </c>
      <c r="B611" s="0" t="n">
        <v>4244</v>
      </c>
      <c r="D611" s="122" t="s">
        <v>6326</v>
      </c>
      <c r="H611" s="0" t="s">
        <v>5903</v>
      </c>
    </row>
    <row r="612">
      <c r="A612" s="0" t="s">
        <v>6327</v>
      </c>
      <c r="B612" s="0" t="n">
        <v>4543</v>
      </c>
      <c r="D612" s="122" t="s">
        <v>6328</v>
      </c>
      <c r="H612" s="0" t="s">
        <v>5903</v>
      </c>
    </row>
    <row r="613">
      <c r="A613" s="0" t="s">
        <v>6329</v>
      </c>
      <c r="B613" s="0" t="n">
        <v>4555</v>
      </c>
      <c r="D613" s="122" t="s">
        <v>6330</v>
      </c>
      <c r="H613" s="0" t="s">
        <v>5903</v>
      </c>
    </row>
    <row r="614">
      <c r="A614" s="0" t="s">
        <v>6331</v>
      </c>
      <c r="B614" s="0" t="n">
        <v>4640</v>
      </c>
      <c r="D614" s="0" t="s">
        <v>6332</v>
      </c>
      <c r="H614" s="0" t="s">
        <v>6183</v>
      </c>
      <c r="I614" s="0" t="s">
        <v>6184</v>
      </c>
      <c r="J614" s="0" t="s">
        <v>6185</v>
      </c>
    </row>
    <row r="615">
      <c r="A615" s="0" t="s">
        <v>6333</v>
      </c>
      <c r="B615" s="0" t="n">
        <v>4644</v>
      </c>
      <c r="D615" s="0" t="s">
        <v>6334</v>
      </c>
      <c r="H615" s="0" t="s">
        <v>6183</v>
      </c>
      <c r="I615" s="0" t="s">
        <v>6184</v>
      </c>
      <c r="J615" s="0" t="s">
        <v>6185</v>
      </c>
    </row>
    <row r="616">
      <c r="A616" s="0" t="s">
        <v>6335</v>
      </c>
      <c r="B616" s="0" t="n">
        <v>4589</v>
      </c>
      <c r="D616" s="122" t="s">
        <v>6336</v>
      </c>
      <c r="H616" s="0" t="s">
        <v>5903</v>
      </c>
    </row>
    <row r="617">
      <c r="A617" s="0" t="s">
        <v>6337</v>
      </c>
      <c r="B617" s="0" t="n">
        <v>4639</v>
      </c>
      <c r="D617" s="0" t="s">
        <v>6338</v>
      </c>
      <c r="H617" s="0" t="s">
        <v>6183</v>
      </c>
      <c r="I617" s="0" t="s">
        <v>6184</v>
      </c>
      <c r="J617" s="0" t="s">
        <v>6185</v>
      </c>
    </row>
    <row r="618">
      <c r="A618" s="0" t="s">
        <v>6339</v>
      </c>
      <c r="B618" s="0" t="n">
        <v>4652</v>
      </c>
      <c r="C618" s="0" t="s">
        <v>6340</v>
      </c>
      <c r="D618" s="0" t="s">
        <v>6341</v>
      </c>
      <c r="H618" s="0" t="s">
        <v>6183</v>
      </c>
      <c r="I618" s="0" t="s">
        <v>6184</v>
      </c>
      <c r="J618" s="0" t="s">
        <v>6185</v>
      </c>
    </row>
    <row r="619">
      <c r="A619" s="5" t="s">
        <v>6342</v>
      </c>
      <c r="B619" s="0" t="n">
        <v>4670</v>
      </c>
      <c r="D619" s="0" t="s">
        <v>6343</v>
      </c>
      <c r="H619" s="0" t="s">
        <v>6183</v>
      </c>
      <c r="I619" s="0" t="s">
        <v>6184</v>
      </c>
      <c r="J619" s="0" t="s">
        <v>6185</v>
      </c>
      <c r="K619" s="0" t="s">
        <v>6344</v>
      </c>
      <c r="L619" s="0" t="s">
        <v>6345</v>
      </c>
    </row>
    <row r="620">
      <c r="A620" s="0" t="s">
        <v>6346</v>
      </c>
      <c r="B620" s="0" t="n">
        <v>4647</v>
      </c>
      <c r="C620" s="0" t="s">
        <v>6347</v>
      </c>
      <c r="D620" s="0" t="s">
        <v>6348</v>
      </c>
      <c r="H620" s="0" t="s">
        <v>6183</v>
      </c>
      <c r="I620" s="0" t="s">
        <v>6184</v>
      </c>
      <c r="J620" s="0" t="s">
        <v>6185</v>
      </c>
    </row>
    <row r="621">
      <c r="A621" s="5" t="s">
        <v>4902</v>
      </c>
      <c r="B621" s="0" t="n">
        <v>4671</v>
      </c>
      <c r="H621" s="0" t="s">
        <v>6183</v>
      </c>
      <c r="I621" s="0" t="s">
        <v>6184</v>
      </c>
      <c r="J621" s="0" t="s">
        <v>6185</v>
      </c>
      <c r="K621" s="0" t="s">
        <v>6349</v>
      </c>
    </row>
    <row r="622">
      <c r="A622" s="5" t="s">
        <v>6350</v>
      </c>
      <c r="K622" s="0" t="s">
        <v>6351</v>
      </c>
    </row>
    <row r="623">
      <c r="A623" s="0" t="s">
        <v>6352</v>
      </c>
      <c r="B623" s="0" t="n">
        <v>4559</v>
      </c>
      <c r="C623" s="0" t="n"/>
      <c r="D623" s="0" t="n">
        <v>22000063</v>
      </c>
    </row>
    <row r="624">
      <c r="A624" s="0" t="s">
        <v>6353</v>
      </c>
      <c r="B624" s="0" t="n">
        <v>4542</v>
      </c>
      <c r="D624" s="0" t="s">
        <v>6354</v>
      </c>
    </row>
    <row r="625">
      <c r="A625" s="0" t="s">
        <v>6355</v>
      </c>
      <c r="B625" s="0" t="n">
        <v>4536</v>
      </c>
      <c r="D625" s="0" t="n">
        <v>22000062</v>
      </c>
    </row>
    <row r="626">
      <c r="A626" s="0" t="s">
        <v>6356</v>
      </c>
      <c r="B626" s="0" t="n">
        <v>4557</v>
      </c>
      <c r="D626" s="0" t="n">
        <v>22000068</v>
      </c>
    </row>
    <row r="627">
      <c r="A627" s="0" t="s">
        <v>6357</v>
      </c>
      <c r="B627" s="0" t="n">
        <v>4577</v>
      </c>
      <c r="D627" s="0" t="n">
        <v>22000067</v>
      </c>
    </row>
    <row r="628">
      <c r="A628" s="0" t="s">
        <v>6358</v>
      </c>
      <c r="B628" s="0" t="n">
        <v>4575</v>
      </c>
      <c r="D628" s="0" t="n">
        <v>22000078</v>
      </c>
      <c r="H628" s="0" t="s">
        <v>6183</v>
      </c>
      <c r="I628" s="0" t="s">
        <v>6184</v>
      </c>
      <c r="J628" s="0" t="s">
        <v>6185</v>
      </c>
    </row>
    <row r="629">
      <c r="A629" s="0" t="s">
        <v>6359</v>
      </c>
      <c r="B629" s="0" t="n">
        <v>4534</v>
      </c>
      <c r="D629" s="0" t="n">
        <v>22000060</v>
      </c>
    </row>
    <row r="630">
      <c r="A630" s="0" t="s">
        <v>6360</v>
      </c>
      <c r="B630" s="0" t="n">
        <v>4545</v>
      </c>
      <c r="D630" s="0" t="n">
        <v>22000061</v>
      </c>
    </row>
    <row r="631">
      <c r="A631" s="0" t="s">
        <v>6361</v>
      </c>
      <c r="B631" s="0" t="n">
        <v>4599</v>
      </c>
      <c r="D631" s="0" t="s">
        <v>6362</v>
      </c>
      <c r="H631" s="0" t="s">
        <v>6183</v>
      </c>
      <c r="I631" s="0" t="s">
        <v>6184</v>
      </c>
      <c r="J631" s="0" t="s">
        <v>6185</v>
      </c>
    </row>
    <row r="632">
      <c r="A632" s="0" t="s">
        <v>6363</v>
      </c>
      <c r="B632" s="0" t="n">
        <v>4618</v>
      </c>
      <c r="D632" s="0" t="s">
        <v>6364</v>
      </c>
      <c r="H632" s="0" t="s">
        <v>6183</v>
      </c>
      <c r="I632" s="0" t="s">
        <v>6184</v>
      </c>
      <c r="J632" s="0" t="s">
        <v>6185</v>
      </c>
    </row>
    <row r="633">
      <c r="A633" s="0" t="s">
        <v>6365</v>
      </c>
      <c r="B633" s="0" t="n"/>
      <c r="D633" s="0" t="s">
        <v>6366</v>
      </c>
      <c r="H633" s="0" t="s">
        <v>6183</v>
      </c>
      <c r="I633" s="0" t="s">
        <v>6184</v>
      </c>
      <c r="J633" s="0" t="s">
        <v>6185</v>
      </c>
    </row>
    <row r="634">
      <c r="A634" s="0" t="s">
        <v>6367</v>
      </c>
      <c r="B634" s="0" t="n">
        <v>4593</v>
      </c>
      <c r="D634" s="0" t="s">
        <v>6368</v>
      </c>
      <c r="H634" s="0" t="s">
        <v>6183</v>
      </c>
      <c r="I634" s="0" t="s">
        <v>6184</v>
      </c>
      <c r="J634" s="0" t="s">
        <v>6185</v>
      </c>
    </row>
    <row r="635">
      <c r="A635" s="5" t="s">
        <v>6369</v>
      </c>
      <c r="H635" s="0" t="s">
        <v>6183</v>
      </c>
      <c r="I635" s="0" t="s">
        <v>6184</v>
      </c>
      <c r="J635" s="0" t="s">
        <v>6185</v>
      </c>
      <c r="K635" s="0" t="s">
        <v>6370</v>
      </c>
    </row>
    <row r="636">
      <c r="A636" s="0" t="s">
        <v>6371</v>
      </c>
      <c r="B636" s="0" t="n">
        <v>4571</v>
      </c>
      <c r="D636" s="0" t="n">
        <v>22000076</v>
      </c>
      <c r="H636" s="0" t="s">
        <v>6183</v>
      </c>
      <c r="I636" s="0" t="s">
        <v>6184</v>
      </c>
      <c r="J636" s="0" t="s">
        <v>6185</v>
      </c>
    </row>
    <row r="637">
      <c r="A637" s="0" t="s">
        <v>6372</v>
      </c>
      <c r="B637" s="0" t="n">
        <v>4583</v>
      </c>
      <c r="D637" s="0" t="n">
        <v>22000086</v>
      </c>
      <c r="H637" s="0" t="s">
        <v>6183</v>
      </c>
      <c r="I637" s="0" t="s">
        <v>6184</v>
      </c>
      <c r="J637" s="0" t="s">
        <v>6185</v>
      </c>
    </row>
    <row r="638">
      <c r="A638" s="0" t="s">
        <v>6373</v>
      </c>
      <c r="B638" s="0" t="n">
        <v>4565</v>
      </c>
      <c r="D638" s="0" t="s">
        <v>6374</v>
      </c>
      <c r="H638" s="0" t="s">
        <v>6183</v>
      </c>
      <c r="I638" s="0" t="s">
        <v>6184</v>
      </c>
      <c r="J638" s="0" t="s">
        <v>6185</v>
      </c>
    </row>
    <row r="639">
      <c r="A639" s="0" t="s">
        <v>6375</v>
      </c>
      <c r="B639" s="0" t="n">
        <v>4623</v>
      </c>
      <c r="D639" s="0" t="n">
        <v>22000096</v>
      </c>
      <c r="H639" s="0" t="s">
        <v>6183</v>
      </c>
      <c r="I639" s="0" t="s">
        <v>6184</v>
      </c>
      <c r="J639" s="0" t="s">
        <v>6185</v>
      </c>
    </row>
    <row r="640">
      <c r="A640" s="0" t="s">
        <v>6376</v>
      </c>
      <c r="B640" s="0" t="n">
        <v>4533</v>
      </c>
      <c r="D640" s="0" t="s">
        <v>6377</v>
      </c>
    </row>
    <row r="641">
      <c r="A641" s="0" t="s">
        <v>6378</v>
      </c>
      <c r="B641" s="0" t="n">
        <v>4610</v>
      </c>
      <c r="D641" s="0" t="s">
        <v>6379</v>
      </c>
      <c r="H641" s="0" t="s">
        <v>6183</v>
      </c>
      <c r="I641" s="0" t="s">
        <v>6184</v>
      </c>
      <c r="J641" s="0" t="s">
        <v>6185</v>
      </c>
    </row>
    <row r="642">
      <c r="A642" s="0" t="s">
        <v>6380</v>
      </c>
      <c r="B642" s="0" t="n">
        <v>4614</v>
      </c>
      <c r="D642" s="0" t="s">
        <v>6381</v>
      </c>
      <c r="H642" s="0" t="s">
        <v>6183</v>
      </c>
      <c r="I642" s="0" t="s">
        <v>6184</v>
      </c>
      <c r="J642" s="0" t="s">
        <v>6185</v>
      </c>
    </row>
    <row r="643">
      <c r="A643" s="0" t="s">
        <v>6382</v>
      </c>
      <c r="B643" s="0" t="n">
        <v>4615</v>
      </c>
      <c r="D643" s="0" t="s">
        <v>6383</v>
      </c>
      <c r="H643" s="0" t="s">
        <v>6183</v>
      </c>
      <c r="I643" s="0" t="s">
        <v>6184</v>
      </c>
      <c r="J643" s="0" t="s">
        <v>6185</v>
      </c>
    </row>
    <row r="644">
      <c r="A644" s="0" t="s">
        <v>6384</v>
      </c>
      <c r="B644" s="0" t="n">
        <v>4574</v>
      </c>
      <c r="D644" s="0" t="n">
        <v>22000074</v>
      </c>
      <c r="H644" s="0" t="s">
        <v>6183</v>
      </c>
      <c r="I644" s="0" t="s">
        <v>6184</v>
      </c>
      <c r="J644" s="0" t="s">
        <v>6185</v>
      </c>
    </row>
    <row r="645">
      <c r="A645" s="0" t="s">
        <v>6385</v>
      </c>
      <c r="B645" s="0" t="n">
        <v>4573</v>
      </c>
      <c r="D645" s="0" t="n">
        <v>22000077</v>
      </c>
      <c r="H645" s="0" t="s">
        <v>6183</v>
      </c>
      <c r="I645" s="0" t="s">
        <v>6184</v>
      </c>
      <c r="J645" s="0" t="s">
        <v>6185</v>
      </c>
    </row>
    <row r="646">
      <c r="A646" s="0" t="s">
        <v>6386</v>
      </c>
      <c r="B646" s="0" t="n">
        <v>4570</v>
      </c>
      <c r="D646" s="0" t="n">
        <v>22000079</v>
      </c>
      <c r="H646" s="0" t="s">
        <v>6183</v>
      </c>
      <c r="I646" s="0" t="s">
        <v>6184</v>
      </c>
      <c r="J646" s="0" t="s">
        <v>6185</v>
      </c>
    </row>
    <row r="647">
      <c r="A647" s="0" t="s">
        <v>6387</v>
      </c>
      <c r="B647" s="0" t="n">
        <v>4560</v>
      </c>
      <c r="D647" s="0" t="s">
        <v>6388</v>
      </c>
      <c r="H647" s="0" t="s">
        <v>6183</v>
      </c>
      <c r="I647" s="0" t="s">
        <v>6184</v>
      </c>
      <c r="J647" s="0" t="s">
        <v>6185</v>
      </c>
    </row>
    <row r="648">
      <c r="A648" s="0" t="s">
        <v>6389</v>
      </c>
      <c r="B648" s="0" t="n">
        <v>4563</v>
      </c>
      <c r="D648" s="0" t="n">
        <v>22000081</v>
      </c>
      <c r="H648" s="0" t="s">
        <v>6183</v>
      </c>
      <c r="I648" s="0" t="s">
        <v>6184</v>
      </c>
      <c r="J648" s="0" t="s">
        <v>6185</v>
      </c>
    </row>
    <row r="649">
      <c r="A649" s="0" t="s">
        <v>6390</v>
      </c>
      <c r="B649" s="0" t="n">
        <v>4596</v>
      </c>
      <c r="D649" s="0" t="n">
        <v>22000094</v>
      </c>
      <c r="H649" s="0" t="s">
        <v>6183</v>
      </c>
      <c r="I649" s="0" t="s">
        <v>6184</v>
      </c>
      <c r="J649" s="0" t="s">
        <v>6185</v>
      </c>
    </row>
    <row r="650">
      <c r="A650" s="0" t="s">
        <v>6391</v>
      </c>
      <c r="B650" s="0" t="n">
        <v>4588</v>
      </c>
      <c r="D650" s="0" t="n">
        <v>22000089</v>
      </c>
      <c r="H650" s="0" t="s">
        <v>6183</v>
      </c>
      <c r="I650" s="0" t="s">
        <v>6184</v>
      </c>
      <c r="J650" s="0" t="s">
        <v>6185</v>
      </c>
    </row>
    <row r="651">
      <c r="A651" s="0" t="s">
        <v>6392</v>
      </c>
      <c r="B651" s="0" t="n">
        <v>4620</v>
      </c>
      <c r="D651" s="0" t="n">
        <v>22000090</v>
      </c>
      <c r="H651" s="0" t="s">
        <v>6183</v>
      </c>
      <c r="I651" s="0" t="s">
        <v>6184</v>
      </c>
      <c r="J651" s="0" t="s">
        <v>6185</v>
      </c>
    </row>
    <row r="652">
      <c r="A652" s="0" t="s">
        <v>6393</v>
      </c>
      <c r="B652" s="0" t="n">
        <v>4580</v>
      </c>
      <c r="D652" s="0" t="n">
        <v>22000084</v>
      </c>
      <c r="H652" s="0" t="s">
        <v>6183</v>
      </c>
      <c r="I652" s="0" t="s">
        <v>6184</v>
      </c>
      <c r="J652" s="0" t="s">
        <v>6185</v>
      </c>
    </row>
    <row r="653">
      <c r="A653" s="0" t="s">
        <v>6394</v>
      </c>
      <c r="B653" s="0" t="n">
        <v>4592</v>
      </c>
      <c r="D653" s="0" t="s">
        <v>6395</v>
      </c>
      <c r="H653" s="0" t="s">
        <v>6183</v>
      </c>
      <c r="I653" s="0" t="s">
        <v>6184</v>
      </c>
      <c r="J653" s="0" t="s">
        <v>6185</v>
      </c>
    </row>
    <row r="654">
      <c r="A654" s="0" t="s">
        <v>6396</v>
      </c>
      <c r="B654" s="0" t="n">
        <v>4544</v>
      </c>
      <c r="D654" s="0" t="s">
        <v>6397</v>
      </c>
    </row>
    <row r="655">
      <c r="A655" s="0" t="s">
        <v>6398</v>
      </c>
      <c r="B655" s="0" t="n">
        <v>4646</v>
      </c>
      <c r="D655" s="0" t="s">
        <v>6399</v>
      </c>
      <c r="H655" s="0" t="s">
        <v>6183</v>
      </c>
      <c r="I655" s="0" t="s">
        <v>6184</v>
      </c>
      <c r="J655" s="0" t="s">
        <v>6185</v>
      </c>
    </row>
    <row r="656">
      <c r="A656" s="0" t="s">
        <v>6400</v>
      </c>
      <c r="B656" s="0" t="n">
        <v>4634</v>
      </c>
      <c r="D656" s="0" t="s">
        <v>6401</v>
      </c>
      <c r="H656" s="0" t="s">
        <v>6183</v>
      </c>
      <c r="I656" s="0" t="s">
        <v>6184</v>
      </c>
      <c r="J656" s="0" t="s">
        <v>6185</v>
      </c>
    </row>
    <row r="657">
      <c r="A657" s="0" t="s">
        <v>6402</v>
      </c>
      <c r="B657" s="0" t="n">
        <v>4556</v>
      </c>
      <c r="D657" s="0" t="n">
        <v>22000071</v>
      </c>
    </row>
    <row r="658">
      <c r="A658" s="0" t="s">
        <v>6403</v>
      </c>
      <c r="B658" s="0" t="n">
        <v>4601</v>
      </c>
      <c r="D658" s="0" t="s">
        <v>6404</v>
      </c>
      <c r="H658" s="0" t="s">
        <v>6183</v>
      </c>
      <c r="I658" s="0" t="s">
        <v>6184</v>
      </c>
      <c r="J658" s="0" t="s">
        <v>6185</v>
      </c>
    </row>
    <row r="659">
      <c r="A659" s="0" t="s">
        <v>6405</v>
      </c>
      <c r="B659" s="0" t="n">
        <v>4649</v>
      </c>
      <c r="D659" s="0" t="s">
        <v>6406</v>
      </c>
      <c r="H659" s="0" t="s">
        <v>6183</v>
      </c>
      <c r="I659" s="0" t="s">
        <v>6184</v>
      </c>
      <c r="J659" s="0" t="s">
        <v>6185</v>
      </c>
    </row>
    <row r="660">
      <c r="A660" s="0" t="s">
        <v>6407</v>
      </c>
      <c r="B660" s="0" t="n">
        <v>4650</v>
      </c>
      <c r="C660" s="0" t="s">
        <v>6408</v>
      </c>
      <c r="D660" s="0" t="s">
        <v>6409</v>
      </c>
      <c r="H660" s="0" t="s">
        <v>6183</v>
      </c>
      <c r="I660" s="0" t="s">
        <v>6184</v>
      </c>
      <c r="J660" s="0" t="s">
        <v>6185</v>
      </c>
    </row>
    <row r="661">
      <c r="A661" s="0" t="s">
        <v>6410</v>
      </c>
      <c r="B661" s="0" t="n">
        <v>4547</v>
      </c>
      <c r="D661" s="0" t="n">
        <v>22000070</v>
      </c>
    </row>
    <row r="662">
      <c r="A662" s="0" t="s">
        <v>6411</v>
      </c>
      <c r="B662" s="0" t="n">
        <v>4581</v>
      </c>
      <c r="D662" s="0" t="n">
        <v>22000085</v>
      </c>
      <c r="H662" s="0" t="s">
        <v>6183</v>
      </c>
      <c r="I662" s="0" t="s">
        <v>6184</v>
      </c>
      <c r="J662" s="0" t="s">
        <v>6185</v>
      </c>
    </row>
    <row r="663">
      <c r="A663" s="0" t="s">
        <v>6412</v>
      </c>
      <c r="B663" s="0" t="n">
        <v>4548</v>
      </c>
      <c r="D663" s="0" t="s">
        <v>6413</v>
      </c>
    </row>
    <row r="664">
      <c r="A664" s="0" t="s">
        <v>6414</v>
      </c>
      <c r="B664" s="0" t="n">
        <v>4651</v>
      </c>
      <c r="D664" s="0" t="s">
        <v>6415</v>
      </c>
      <c r="H664" s="0" t="s">
        <v>6183</v>
      </c>
      <c r="I664" s="0" t="s">
        <v>6184</v>
      </c>
      <c r="J664" s="0" t="s">
        <v>6185</v>
      </c>
    </row>
    <row r="665">
      <c r="A665" s="0" t="s">
        <v>6416</v>
      </c>
      <c r="B665" s="0" t="n">
        <v>4627</v>
      </c>
      <c r="D665" s="0" t="s">
        <v>6417</v>
      </c>
      <c r="H665" s="0" t="s">
        <v>6183</v>
      </c>
      <c r="I665" s="0" t="s">
        <v>6184</v>
      </c>
      <c r="J665" s="0" t="s">
        <v>6185</v>
      </c>
    </row>
    <row r="666">
      <c r="A666" s="0" t="s">
        <v>6418</v>
      </c>
      <c r="B666" s="0" t="n">
        <v>4551</v>
      </c>
      <c r="C666" s="0" t="n"/>
      <c r="D666" s="0" t="n">
        <v>22000073</v>
      </c>
      <c r="H666" s="0" t="s">
        <v>6183</v>
      </c>
      <c r="I666" s="0" t="s">
        <v>6184</v>
      </c>
      <c r="J666" s="0" t="n"/>
    </row>
    <row r="667">
      <c r="A667" s="0" t="s">
        <v>6419</v>
      </c>
      <c r="B667" s="0" t="n">
        <v>4576</v>
      </c>
      <c r="D667" s="0" t="s">
        <v>6420</v>
      </c>
    </row>
    <row r="668">
      <c r="A668" s="0" t="s">
        <v>6421</v>
      </c>
      <c r="B668" s="0" t="n">
        <v>4540</v>
      </c>
      <c r="D668" s="0" t="s">
        <v>6422</v>
      </c>
    </row>
    <row r="669">
      <c r="A669" s="0" t="s">
        <v>6423</v>
      </c>
      <c r="B669" s="0" t="n">
        <v>4550</v>
      </c>
      <c r="D669" s="0" t="s">
        <v>6424</v>
      </c>
    </row>
    <row r="670">
      <c r="A670" s="0" t="s">
        <v>6425</v>
      </c>
      <c r="B670" s="0" t="n">
        <v>4546</v>
      </c>
      <c r="D670" s="0" t="s">
        <v>6426</v>
      </c>
    </row>
    <row r="671">
      <c r="A671" s="0" t="s">
        <v>6427</v>
      </c>
      <c r="B671" s="0" t="n">
        <v>4629</v>
      </c>
      <c r="D671" s="0" t="s">
        <v>6428</v>
      </c>
      <c r="H671" s="0" t="s">
        <v>6183</v>
      </c>
      <c r="I671" s="0" t="s">
        <v>6184</v>
      </c>
      <c r="J671" s="0" t="s">
        <v>6185</v>
      </c>
    </row>
    <row r="672">
      <c r="A672" s="0" t="s">
        <v>6429</v>
      </c>
      <c r="B672" s="0" t="n">
        <v>4645</v>
      </c>
      <c r="D672" s="0" t="s">
        <v>6430</v>
      </c>
      <c r="H672" s="0" t="s">
        <v>6183</v>
      </c>
      <c r="I672" s="0" t="s">
        <v>6184</v>
      </c>
      <c r="J672" s="0" t="s">
        <v>6185</v>
      </c>
    </row>
    <row r="673">
      <c r="A673" s="0" t="s">
        <v>6431</v>
      </c>
      <c r="B673" s="0" t="n">
        <v>4633</v>
      </c>
      <c r="D673" s="0" t="s">
        <v>6432</v>
      </c>
      <c r="H673" s="0" t="s">
        <v>6183</v>
      </c>
      <c r="I673" s="0" t="s">
        <v>6184</v>
      </c>
      <c r="J673" s="0" t="s">
        <v>6185</v>
      </c>
    </row>
    <row r="674">
      <c r="A674" s="0" t="s">
        <v>6433</v>
      </c>
      <c r="B674" s="0" t="n">
        <v>4600</v>
      </c>
      <c r="D674" s="0" t="n">
        <v>22000091</v>
      </c>
      <c r="H674" s="0" t="s">
        <v>6183</v>
      </c>
      <c r="I674" s="0" t="s">
        <v>6184</v>
      </c>
      <c r="J674" s="0" t="s">
        <v>6185</v>
      </c>
    </row>
    <row r="675">
      <c r="A675" s="0" t="s">
        <v>6434</v>
      </c>
      <c r="B675" s="0" t="n">
        <v>4621</v>
      </c>
      <c r="D675" s="0" t="s">
        <v>6435</v>
      </c>
      <c r="H675" s="0" t="s">
        <v>6183</v>
      </c>
      <c r="I675" s="0" t="s">
        <v>6184</v>
      </c>
      <c r="J675" s="0" t="s">
        <v>6185</v>
      </c>
    </row>
    <row r="676">
      <c r="A676" s="0" t="s">
        <v>6436</v>
      </c>
      <c r="B676" s="0" t="n">
        <v>4590</v>
      </c>
      <c r="C676" s="0" t="n"/>
      <c r="D676" s="0" t="s">
        <v>6437</v>
      </c>
      <c r="H676" s="0" t="s">
        <v>6183</v>
      </c>
      <c r="I676" s="0" t="s">
        <v>6184</v>
      </c>
      <c r="J676" s="0" t="s">
        <v>6185</v>
      </c>
    </row>
    <row r="677">
      <c r="A677" s="0" t="s">
        <v>6438</v>
      </c>
      <c r="B677" s="0" t="n">
        <v>4579</v>
      </c>
      <c r="D677" s="0" t="n">
        <v>22000083</v>
      </c>
      <c r="H677" s="0" t="s">
        <v>6183</v>
      </c>
      <c r="I677" s="0" t="s">
        <v>6184</v>
      </c>
      <c r="J677" s="0" t="s">
        <v>6185</v>
      </c>
    </row>
    <row r="678">
      <c r="A678" s="0" t="s">
        <v>6439</v>
      </c>
      <c r="B678" s="0" t="n">
        <v>4569</v>
      </c>
    </row>
    <row r="679">
      <c r="A679" s="0" t="s">
        <v>6440</v>
      </c>
      <c r="B679" s="0" t="n">
        <v>4626</v>
      </c>
      <c r="D679" s="0" t="s">
        <v>6441</v>
      </c>
      <c r="H679" s="0" t="s">
        <v>6183</v>
      </c>
      <c r="I679" s="0" t="s">
        <v>6184</v>
      </c>
      <c r="J679" s="0" t="s">
        <v>6185</v>
      </c>
    </row>
    <row r="680">
      <c r="A680" s="0" t="s">
        <v>6442</v>
      </c>
      <c r="B680" s="0" t="n">
        <v>4585</v>
      </c>
      <c r="D680" s="0" t="n">
        <v>22000088</v>
      </c>
      <c r="H680" s="0" t="s">
        <v>6183</v>
      </c>
      <c r="I680" s="0" t="s">
        <v>6184</v>
      </c>
      <c r="J680" s="0" t="s">
        <v>6185</v>
      </c>
    </row>
    <row r="681">
      <c r="A681" s="0" t="s">
        <v>6443</v>
      </c>
      <c r="B681" s="0" t="n">
        <v>4584</v>
      </c>
      <c r="D681" s="0" t="n">
        <v>22000087</v>
      </c>
      <c r="H681" s="0" t="s">
        <v>6183</v>
      </c>
      <c r="I681" s="0" t="s">
        <v>6184</v>
      </c>
      <c r="J681" s="0" t="s">
        <v>6185</v>
      </c>
    </row>
    <row r="682">
      <c r="A682" s="0" t="s">
        <v>6444</v>
      </c>
      <c r="B682" s="0" t="n">
        <v>4535</v>
      </c>
      <c r="D682" s="0" t="n">
        <v>22000072</v>
      </c>
    </row>
    <row r="683">
      <c r="A683" s="0" t="s">
        <v>6445</v>
      </c>
      <c r="B683" s="0" t="n">
        <v>4578</v>
      </c>
      <c r="D683" s="0" t="n">
        <v>22000082</v>
      </c>
      <c r="H683" s="0" t="s">
        <v>6183</v>
      </c>
      <c r="I683" s="0" t="s">
        <v>6184</v>
      </c>
      <c r="J683" s="0" t="s">
        <v>6185</v>
      </c>
    </row>
    <row r="684">
      <c r="A684" s="0" t="s">
        <v>6446</v>
      </c>
    </row>
    <row r="685">
      <c r="A685" s="0" t="s">
        <v>6447</v>
      </c>
    </row>
    <row r="686">
      <c r="A686" s="0" t="s">
        <v>6448</v>
      </c>
    </row>
    <row r="687">
      <c r="A687" s="0" t="s">
        <v>6449</v>
      </c>
    </row>
    <row r="688">
      <c r="A688" s="0" t="s">
        <v>6450</v>
      </c>
    </row>
    <row r="689">
      <c r="A689" s="0" t="s">
        <v>6451</v>
      </c>
    </row>
    <row r="690">
      <c r="A690" s="0" t="s">
        <v>6452</v>
      </c>
    </row>
    <row r="691">
      <c r="A691" s="0" t="s">
        <v>6453</v>
      </c>
    </row>
    <row r="692">
      <c r="A692" s="0" t="s">
        <v>6454</v>
      </c>
    </row>
    <row r="693">
      <c r="A693" s="0" t="s">
        <v>6455</v>
      </c>
    </row>
    <row r="694">
      <c r="A694" s="0" t="s">
        <v>6456</v>
      </c>
    </row>
    <row r="695">
      <c r="A695" s="0" t="s">
        <v>6457</v>
      </c>
    </row>
    <row r="696">
      <c r="A696" s="0" t="s">
        <v>6458</v>
      </c>
    </row>
    <row r="697">
      <c r="A697" s="0" t="s">
        <v>6459</v>
      </c>
    </row>
    <row r="698">
      <c r="A698" s="0" t="s">
        <v>6460</v>
      </c>
    </row>
    <row r="699">
      <c r="A699" s="0" t="s">
        <v>6461</v>
      </c>
      <c r="D699" s="0" t="n"/>
    </row>
    <row r="700">
      <c r="A700" s="0" t="s">
        <v>6462</v>
      </c>
    </row>
    <row r="701">
      <c r="A701" s="0" t="s">
        <v>6463</v>
      </c>
    </row>
    <row r="702">
      <c r="A702" s="0" t="s">
        <v>6464</v>
      </c>
    </row>
    <row r="703">
      <c r="A703" s="0" t="s">
        <v>6465</v>
      </c>
    </row>
    <row r="704">
      <c r="A704" s="0" t="n"/>
    </row>
    <row r="724">
      <c r="A724" s="0" t="s">
        <v>6466</v>
      </c>
      <c r="B724" s="0" t="n"/>
      <c r="C724" s="0" t="n"/>
      <c r="D724" s="122" t="n">
        <v>22000005</v>
      </c>
      <c r="H724" s="0" t="s">
        <v>6183</v>
      </c>
    </row>
    <row r="725">
      <c r="A725" s="0" t="s">
        <v>6467</v>
      </c>
      <c r="C725" s="59" t="n"/>
      <c r="D725" s="122" t="n">
        <v>22000002</v>
      </c>
      <c r="H725" s="0" t="s">
        <v>6183</v>
      </c>
      <c r="I725" s="0" t="s">
        <v>6468</v>
      </c>
    </row>
    <row r="726">
      <c r="A726" s="0" t="s">
        <v>6469</v>
      </c>
      <c r="B726" s="0" t="n">
        <v>4472</v>
      </c>
      <c r="D726" s="122" t="n">
        <v>22000013</v>
      </c>
      <c r="H726" s="0" t="s">
        <v>6183</v>
      </c>
    </row>
    <row r="727">
      <c r="A727" s="0" t="s">
        <v>6470</v>
      </c>
      <c r="B727" s="0" t="n"/>
      <c r="C727" s="0" t="n"/>
      <c r="D727" s="122" t="n">
        <v>22000003</v>
      </c>
      <c r="H727" s="0" t="s">
        <v>6183</v>
      </c>
    </row>
    <row r="728">
      <c r="A728" s="0" t="s">
        <v>6471</v>
      </c>
      <c r="H728" s="0" t="s">
        <v>6472</v>
      </c>
    </row>
    <row r="729">
      <c r="A729" s="0" t="s">
        <v>6473</v>
      </c>
      <c r="D729" s="122" t="n">
        <v>22000006</v>
      </c>
      <c r="H729" s="0" t="s">
        <v>6183</v>
      </c>
    </row>
    <row r="730">
      <c r="A730" s="0" t="s">
        <v>6474</v>
      </c>
      <c r="B730" s="0" t="n">
        <v>4466</v>
      </c>
      <c r="D730" s="122" t="n">
        <v>22000012</v>
      </c>
      <c r="H730" s="0" t="s">
        <v>6183</v>
      </c>
    </row>
    <row r="731">
      <c r="A731" s="0" t="s">
        <v>6475</v>
      </c>
      <c r="C731" s="0" t="s">
        <v>6476</v>
      </c>
      <c r="D731" s="122" t="n">
        <v>22000003</v>
      </c>
      <c r="H731" s="0" t="s">
        <v>6183</v>
      </c>
    </row>
    <row r="732">
      <c r="A732" s="0" t="s">
        <v>6477</v>
      </c>
      <c r="B732" s="0" t="n">
        <v>4458</v>
      </c>
      <c r="C732" s="0" t="n"/>
      <c r="D732" s="0" t="s">
        <v>6478</v>
      </c>
      <c r="H732" s="0" t="s">
        <v>6183</v>
      </c>
    </row>
    <row r="733">
      <c r="A733" s="0" t="s">
        <v>6479</v>
      </c>
      <c r="B733" s="0" t="n">
        <v>4473</v>
      </c>
      <c r="D733" s="122" t="n">
        <v>22000015</v>
      </c>
      <c r="H733" s="0" t="s">
        <v>6183</v>
      </c>
      <c r="J733" s="0" t="s">
        <v>6184</v>
      </c>
    </row>
    <row r="734">
      <c r="A734" s="0" t="s">
        <v>6480</v>
      </c>
      <c r="B734" s="0" t="n">
        <v>4471</v>
      </c>
      <c r="D734" s="0" t="n">
        <v>22000011</v>
      </c>
      <c r="H734" s="0" t="s">
        <v>6183</v>
      </c>
    </row>
    <row r="735">
      <c r="A735" s="0" t="s">
        <v>6481</v>
      </c>
      <c r="B735" s="0" t="n">
        <v>4457</v>
      </c>
      <c r="C735" s="0" t="n"/>
      <c r="D735" s="0" t="s">
        <v>6482</v>
      </c>
      <c r="H735" s="0" t="s">
        <v>6183</v>
      </c>
    </row>
    <row r="736">
      <c r="A736" s="0" t="s">
        <v>6483</v>
      </c>
      <c r="B736" s="0" t="n">
        <v>4474</v>
      </c>
      <c r="D736" s="122" t="n">
        <v>22000014</v>
      </c>
      <c r="H736" s="0" t="s">
        <v>6183</v>
      </c>
    </row>
    <row r="737">
      <c r="A737" s="0" t="s">
        <v>6484</v>
      </c>
      <c r="B737" s="0" t="s">
        <v>6485</v>
      </c>
      <c r="C737" s="0" t="n"/>
      <c r="D737" s="122" t="n">
        <v>22000001</v>
      </c>
      <c r="H737" s="0" t="s">
        <v>6183</v>
      </c>
    </row>
    <row r="738">
      <c r="A738" s="0" t="s">
        <v>6486</v>
      </c>
      <c r="B738" s="0" t="n">
        <v>4462</v>
      </c>
      <c r="D738" s="122" t="n">
        <v>22000016</v>
      </c>
      <c r="H738" s="0" t="s">
        <v>6183</v>
      </c>
    </row>
    <row r="739">
      <c r="A739" s="0" t="s">
        <v>6487</v>
      </c>
      <c r="B739" s="0" t="n">
        <v>4456</v>
      </c>
      <c r="D739" s="0" t="s">
        <v>6488</v>
      </c>
      <c r="H739" s="0" t="s">
        <v>6183</v>
      </c>
    </row>
    <row r="740">
      <c r="A740" s="0" t="s">
        <v>6489</v>
      </c>
      <c r="B740" s="0" t="n">
        <v>4467</v>
      </c>
      <c r="D740" s="0" t="n">
        <v>22000010</v>
      </c>
      <c r="H740" s="0" t="s">
        <v>6183</v>
      </c>
    </row>
    <row r="741">
      <c r="A741" s="0" t="s">
        <v>6490</v>
      </c>
      <c r="B741" s="0" t="n">
        <v>4455</v>
      </c>
      <c r="D741" s="0" t="s">
        <v>6491</v>
      </c>
      <c r="H741" s="0" t="s">
        <v>6183</v>
      </c>
    </row>
    <row r="742">
      <c r="A742" s="0" t="s">
        <v>3670</v>
      </c>
      <c r="B742" s="59" t="n"/>
      <c r="D742" s="0" t="n">
        <v>21000139</v>
      </c>
      <c r="H742" s="0" t="s">
        <v>6492</v>
      </c>
    </row>
    <row r="743">
      <c r="A743" s="0" t="s">
        <v>6493</v>
      </c>
      <c r="C743" s="59" t="n"/>
      <c r="D743" s="0" t="n">
        <v>22000000</v>
      </c>
      <c r="H743" s="0" t="s">
        <v>6183</v>
      </c>
      <c r="I743" s="0" t="s">
        <v>6468</v>
      </c>
    </row>
    <row r="744">
      <c r="A744" s="0" t="n"/>
    </row>
    <row r="745">
      <c r="A745" s="7" t="s">
        <v>6494</v>
      </c>
    </row>
    <row r="746">
      <c r="A746" s="0" t="n">
        <v>95231000101</v>
      </c>
      <c r="B746" s="0">
        <f>IFERROR(INDEX('Production Log'!$A$508:$A$1322,MATCH(A746,'Production Log'!$Z$508:$Z$1322,0)),)</f>
        <v/>
      </c>
      <c r="C746" s="0" t="n"/>
      <c r="D746" s="0" t="s">
        <v>6495</v>
      </c>
      <c r="J746" s="118" t="s">
        <v>6466</v>
      </c>
    </row>
    <row r="747">
      <c r="A747" s="0" t="n">
        <v>95231000201</v>
      </c>
      <c r="B747" s="0">
        <f>IFERROR(INDEX('Production Log'!$A$508:$A$1322,MATCH(A747,'Production Log'!$Z$508:$Z$1322,0)),)</f>
        <v/>
      </c>
      <c r="C747" s="0" t="n"/>
      <c r="D747" s="0" t="s">
        <v>6496</v>
      </c>
      <c r="H747" s="0" t="n"/>
      <c r="J747" s="118" t="s">
        <v>6467</v>
      </c>
    </row>
    <row r="748">
      <c r="A748" s="0" t="n">
        <v>95231000301</v>
      </c>
      <c r="B748" s="0">
        <f>IFERROR(INDEX('Production Log'!$A$508:$A$1322,MATCH(A748,'Production Log'!$Z$508:$Z$1322,0)),)</f>
        <v/>
      </c>
      <c r="C748" s="0" t="n"/>
      <c r="D748" s="0" t="s">
        <v>6497</v>
      </c>
      <c r="J748" s="118" t="s">
        <v>6469</v>
      </c>
    </row>
    <row r="749">
      <c r="A749" s="0" t="n">
        <v>95231000401</v>
      </c>
      <c r="B749" s="0">
        <f>IFERROR(INDEX('Production Log'!$A$508:$A$1322,MATCH(A749,'Production Log'!$Z$508:$Z$1322,0)),)</f>
        <v/>
      </c>
      <c r="C749" s="0" t="n"/>
      <c r="D749" s="0" t="s">
        <v>6498</v>
      </c>
      <c r="J749" s="118" t="s">
        <v>6470</v>
      </c>
    </row>
    <row r="750">
      <c r="A750" s="0" t="n">
        <v>95231000501</v>
      </c>
      <c r="B750" s="0">
        <f>IFERROR(INDEX('Production Log'!$A$508:$A$1322,MATCH(A750,'Production Log'!$Z$508:$Z$1322,0)),)</f>
        <v/>
      </c>
      <c r="C750" s="0" t="n"/>
      <c r="D750" s="0" t="s">
        <v>6499</v>
      </c>
      <c r="J750" s="118" t="s">
        <v>6471</v>
      </c>
    </row>
    <row r="751">
      <c r="A751" s="0" t="n">
        <v>95231000601</v>
      </c>
      <c r="B751" s="0">
        <f>IFERROR(INDEX('Production Log'!$A$508:$A$1322,MATCH(A751,'Production Log'!$Z$508:$Z$1322,0)),)</f>
        <v/>
      </c>
      <c r="C751" s="0" t="n"/>
      <c r="D751" s="0" t="s">
        <v>6500</v>
      </c>
      <c r="J751" s="118" t="s">
        <v>6473</v>
      </c>
    </row>
    <row r="752">
      <c r="A752" s="0" t="n">
        <v>95231000701</v>
      </c>
      <c r="B752" s="0">
        <f>IFERROR(INDEX('Production Log'!$A$508:$A$1322,MATCH(A752,'Production Log'!$Z$508:$Z$1322,0)),)</f>
        <v/>
      </c>
      <c r="C752" s="0" t="n"/>
      <c r="D752" s="0" t="s">
        <v>6501</v>
      </c>
      <c r="F752" s="0" t="n"/>
      <c r="J752" s="118" t="s">
        <v>6474</v>
      </c>
    </row>
    <row r="753">
      <c r="A753" s="5" t="n">
        <v>95231000801</v>
      </c>
      <c r="B753" s="0">
        <f>IFERROR(INDEX('Production Log'!$A$508:$A$1323,MATCH(A753,'Production Log'!$Z$508:$Z$1323,0)),)</f>
        <v/>
      </c>
      <c r="C753" s="0" t="n"/>
      <c r="D753" s="0" t="s">
        <v>6502</v>
      </c>
      <c r="H753" s="0" t="s">
        <v>6503</v>
      </c>
      <c r="J753" s="118" t="s">
        <v>6475</v>
      </c>
    </row>
    <row r="754">
      <c r="A754" s="0" t="n">
        <v>95231000901</v>
      </c>
      <c r="B754" s="0">
        <f>IFERROR(INDEX('Production Log'!$A$508:$A$1322,MATCH(A754,'Production Log'!$Z$508:$Z$1322,0)),)</f>
        <v/>
      </c>
      <c r="C754" s="0" t="n"/>
      <c r="D754" s="0" t="s">
        <v>6504</v>
      </c>
      <c r="F754" s="0" t="n"/>
      <c r="J754" s="118" t="s">
        <v>6477</v>
      </c>
    </row>
    <row r="755">
      <c r="A755" s="0" t="n">
        <v>95231001001</v>
      </c>
      <c r="B755" s="0">
        <f>IFERROR(INDEX('Production Log'!$A$508:$A$1322,MATCH(A755,'Production Log'!$Z$508:$Z$1322,0)),)</f>
        <v/>
      </c>
      <c r="C755" s="0" t="n"/>
      <c r="D755" s="0" t="s">
        <v>6505</v>
      </c>
      <c r="F755" s="0" t="n"/>
      <c r="J755" s="118" t="s">
        <v>6479</v>
      </c>
    </row>
    <row r="756">
      <c r="A756" s="5" t="n">
        <v>95231001101</v>
      </c>
      <c r="B756" s="0" t="n"/>
      <c r="C756" s="0" t="n"/>
      <c r="D756" s="0" t="s">
        <v>6506</v>
      </c>
      <c r="J756" s="118" t="s">
        <v>6480</v>
      </c>
    </row>
    <row r="757">
      <c r="A757" s="5" t="n">
        <v>95231001201</v>
      </c>
      <c r="B757" s="0" t="n"/>
      <c r="C757" s="0" t="n"/>
      <c r="D757" s="0" t="s">
        <v>6507</v>
      </c>
      <c r="J757" s="118" t="s">
        <v>6481</v>
      </c>
    </row>
    <row r="758">
      <c r="A758" s="0" t="n">
        <v>95231001301</v>
      </c>
      <c r="B758" s="0">
        <f>IFERROR(INDEX('Production Log'!$A$508:$A$1322,MATCH(A758,'Production Log'!$Z$508:$Z$1322,0)),)</f>
        <v/>
      </c>
      <c r="C758" s="0" t="n"/>
      <c r="D758" s="0" t="s">
        <v>6508</v>
      </c>
      <c r="J758" s="118" t="s">
        <v>6483</v>
      </c>
    </row>
    <row r="759">
      <c r="A759" s="0" t="n">
        <v>95231001401</v>
      </c>
      <c r="B759" s="0">
        <f>IFERROR(INDEX('Production Log'!$A$508:$A$1322,MATCH(A759,'Production Log'!$Z$508:$Z$1322,0)),)</f>
        <v/>
      </c>
      <c r="C759" s="0" t="n"/>
      <c r="D759" s="0" t="s">
        <v>6509</v>
      </c>
      <c r="J759" s="118" t="s">
        <v>6484</v>
      </c>
    </row>
    <row r="760">
      <c r="A760" s="0" t="n">
        <v>95231001501</v>
      </c>
      <c r="B760" s="0">
        <f>IFERROR(INDEX('Production Log'!$A$508:$A$1322,MATCH(A760,'Production Log'!$Z$508:$Z$1322,0)),)</f>
        <v/>
      </c>
      <c r="C760" s="0" t="n"/>
      <c r="D760" s="0" t="s">
        <v>6510</v>
      </c>
      <c r="J760" s="118" t="s">
        <v>6486</v>
      </c>
    </row>
    <row r="761">
      <c r="A761" s="0" t="n">
        <v>95231001601</v>
      </c>
      <c r="B761" s="0" t="n"/>
      <c r="D761" s="0" t="s">
        <v>6511</v>
      </c>
      <c r="J761" s="118" t="s">
        <v>6487</v>
      </c>
    </row>
    <row r="762">
      <c r="A762" s="0" t="n">
        <v>95231001701</v>
      </c>
      <c r="B762" s="0">
        <f>IFERROR(INDEX('Production Log'!$A$508:$A$1322,MATCH(A762,'Production Log'!$Z$508:$Z$1322,0)),)</f>
        <v/>
      </c>
      <c r="C762" s="0" t="n"/>
      <c r="D762" s="0" t="s">
        <v>6512</v>
      </c>
      <c r="J762" s="118" t="s">
        <v>6489</v>
      </c>
    </row>
    <row r="763">
      <c r="A763" s="0" t="n">
        <v>95231001801</v>
      </c>
      <c r="B763" s="0">
        <f>IFERROR(INDEX('Production Log'!$A$508:$A$1322,MATCH(A763,'Production Log'!$Z$508:$Z$1322,0)),)</f>
        <v/>
      </c>
      <c r="C763" s="0" t="n"/>
      <c r="D763" s="0" t="s">
        <v>6513</v>
      </c>
      <c r="J763" s="118" t="s">
        <v>6490</v>
      </c>
    </row>
    <row r="764">
      <c r="A764" s="0" t="n">
        <v>95231001901</v>
      </c>
      <c r="B764" s="0">
        <f>IFERROR(INDEX('Production Log'!$A$508:$A$1322,MATCH(A764,'Production Log'!$Z$508:$Z$1322,0)),)</f>
        <v/>
      </c>
      <c r="C764" s="0" t="n"/>
      <c r="D764" s="0" t="s">
        <v>6514</v>
      </c>
      <c r="J764" s="118" t="s">
        <v>3670</v>
      </c>
    </row>
    <row r="765">
      <c r="A765" s="0" t="n">
        <v>95231002001</v>
      </c>
      <c r="B765" s="0">
        <f>IFERROR(INDEX('Production Log'!$A$508:$A$1322,MATCH(A765,'Production Log'!$Z$508:$Z$1322,0)),)</f>
        <v/>
      </c>
      <c r="C765" s="0" t="n"/>
      <c r="D765" s="0" t="s">
        <v>6515</v>
      </c>
      <c r="J765" s="118" t="s">
        <v>6493</v>
      </c>
    </row>
    <row r="766">
      <c r="A766" s="0" t="n">
        <v>95231002101</v>
      </c>
      <c r="B766" s="0">
        <f>IFERROR(INDEX('Production Log'!$A$508:$A$1322,MATCH(A766,'Production Log'!$Z$508:$Z$1322,0)),)</f>
        <v/>
      </c>
      <c r="C766" s="0" t="n"/>
      <c r="D766" s="0" t="s">
        <v>6516</v>
      </c>
      <c r="J766" s="118" t="s">
        <v>6517</v>
      </c>
    </row>
    <row r="767">
      <c r="A767" s="0" t="n">
        <v>95231002201</v>
      </c>
      <c r="B767" s="0">
        <f>IFERROR(INDEX('Production Log'!$A$508:$A$1322,MATCH(A767,'Production Log'!$Z$508:$Z$1322,0)),)</f>
        <v/>
      </c>
      <c r="C767" s="0" t="n"/>
      <c r="D767" s="0" t="s">
        <v>6518</v>
      </c>
      <c r="J767" s="118" t="s">
        <v>6519</v>
      </c>
    </row>
    <row r="768">
      <c r="A768" s="0" t="n">
        <v>95231002301</v>
      </c>
      <c r="B768" s="0">
        <f>IFERROR(INDEX('Production Log'!$A$508:$A$1322,MATCH(A768,'Production Log'!$Z$508:$Z$1322,0)),)</f>
        <v/>
      </c>
      <c r="C768" s="0" t="n"/>
      <c r="D768" s="0" t="s">
        <v>6520</v>
      </c>
      <c r="J768" s="118" t="s">
        <v>6521</v>
      </c>
    </row>
    <row r="769">
      <c r="A769" s="0" t="n">
        <v>95231002401</v>
      </c>
      <c r="B769" s="0">
        <f>IFERROR(INDEX('Production Log'!$A$508:$A$1322,MATCH(A769,'Production Log'!$Z$508:$Z$1322,0)),)</f>
        <v/>
      </c>
      <c r="C769" s="0" t="n"/>
      <c r="D769" s="0" t="s">
        <v>6522</v>
      </c>
      <c r="J769" s="118" t="s">
        <v>6523</v>
      </c>
    </row>
    <row r="770">
      <c r="A770" s="0" t="n">
        <v>95231002501</v>
      </c>
      <c r="B770" s="0">
        <f>IFERROR(INDEX('Production Log'!$A$508:$A$1322,MATCH(A770,'Production Log'!$Z$508:$Z$1322,0)),)</f>
        <v/>
      </c>
      <c r="C770" s="0" t="n"/>
      <c r="D770" s="0" t="s">
        <v>6524</v>
      </c>
      <c r="H770" s="0" t="n"/>
      <c r="J770" s="118" t="s">
        <v>6525</v>
      </c>
    </row>
    <row r="771">
      <c r="A771" s="0" t="n">
        <v>95231002601</v>
      </c>
      <c r="B771" s="0">
        <f>IFERROR(INDEX('Production Log'!$A$508:$A$1322,MATCH(A771,'Production Log'!$Z$508:$Z$1322,0)),)</f>
        <v/>
      </c>
      <c r="C771" s="0" t="n"/>
      <c r="D771" s="81" t="s">
        <v>6526</v>
      </c>
      <c r="J771" s="118" t="s">
        <v>6527</v>
      </c>
    </row>
    <row r="772">
      <c r="A772" s="0" t="n">
        <v>95231002701</v>
      </c>
      <c r="B772" s="0">
        <f>IFERROR(INDEX('Production Log'!$A$508:$A$1322,MATCH(A772,'Production Log'!$Z$508:$Z$1322,0)),)</f>
        <v/>
      </c>
      <c r="C772" s="0" t="n"/>
      <c r="D772" s="0" t="s">
        <v>6528</v>
      </c>
      <c r="J772" s="118" t="s">
        <v>6529</v>
      </c>
    </row>
    <row r="773">
      <c r="A773" s="0" t="n">
        <v>95231002801</v>
      </c>
      <c r="B773" s="0">
        <f>IFERROR(INDEX('Production Log'!$A$508:$A$1322,MATCH(A773,'Production Log'!$Z$508:$Z$1322,0)),)</f>
        <v/>
      </c>
      <c r="C773" s="0" t="n"/>
      <c r="D773" s="0" t="s">
        <v>6530</v>
      </c>
      <c r="J773" s="118" t="s">
        <v>6531</v>
      </c>
    </row>
    <row r="774">
      <c r="A774" s="0" t="n">
        <v>95231002901</v>
      </c>
      <c r="B774" s="0" t="n">
        <v>4430</v>
      </c>
      <c r="C774" s="0" t="n"/>
      <c r="D774" s="0" t="s">
        <v>6532</v>
      </c>
      <c r="J774" s="118" t="s">
        <v>6533</v>
      </c>
    </row>
    <row r="775">
      <c r="A775" s="0" t="n">
        <v>95231003001</v>
      </c>
      <c r="B775" s="0">
        <f>IFERROR(INDEX('Production Log'!$A$508:$A$1322,MATCH(A775,'Production Log'!$Z$508:$Z$1322,0)),)</f>
        <v/>
      </c>
      <c r="C775" s="0" t="n"/>
      <c r="D775" s="0" t="s">
        <v>6534</v>
      </c>
      <c r="J775" s="118" t="s">
        <v>6535</v>
      </c>
    </row>
    <row r="776">
      <c r="A776" s="0" t="n">
        <v>95231003101</v>
      </c>
      <c r="B776" s="0">
        <f>IFERROR(INDEX('Production Log'!$A$508:$A$1322,MATCH(A776,'Production Log'!$Z$508:$Z$1322,0)),)</f>
        <v/>
      </c>
      <c r="C776" s="0" t="n"/>
      <c r="D776" s="0" t="s">
        <v>6536</v>
      </c>
      <c r="J776" s="118" t="s">
        <v>6537</v>
      </c>
    </row>
    <row r="777">
      <c r="A777" s="0" t="n">
        <v>95231003201</v>
      </c>
      <c r="B777" s="0">
        <f>IFERROR(INDEX('Production Log'!$A$508:$A$1322,MATCH(A777,'Production Log'!$Z$508:$Z$1322,0)),)</f>
        <v/>
      </c>
      <c r="C777" s="0" t="n"/>
      <c r="D777" s="81" t="s">
        <v>6538</v>
      </c>
      <c r="J777" s="118" t="s">
        <v>6539</v>
      </c>
    </row>
    <row r="778">
      <c r="A778" s="0" t="n">
        <v>95231003301</v>
      </c>
      <c r="B778" s="0">
        <f>IFERROR(INDEX('Production Log'!$A$508:$A$1322,MATCH(A778,'Production Log'!$Z$508:$Z$1322,0)),)</f>
        <v/>
      </c>
      <c r="C778" s="0" t="n"/>
      <c r="D778" s="0" t="s">
        <v>6540</v>
      </c>
      <c r="J778" s="118" t="s">
        <v>6541</v>
      </c>
    </row>
    <row r="779">
      <c r="A779" s="0" t="n">
        <v>95231003401</v>
      </c>
      <c r="B779" s="0">
        <f>IFERROR(INDEX('Production Log'!$A$508:$A$1322,MATCH(A779,'Production Log'!$Z$508:$Z$1322,0)),)</f>
        <v/>
      </c>
      <c r="C779" s="0" t="n"/>
      <c r="D779" s="81" t="s">
        <v>6542</v>
      </c>
      <c r="J779" s="118" t="s">
        <v>6543</v>
      </c>
    </row>
    <row r="780">
      <c r="A780" s="0" t="n">
        <v>95231003501</v>
      </c>
      <c r="B780" s="0">
        <f>IFERROR(INDEX('Production Log'!$A$508:$A$1322,MATCH(A780,'Production Log'!$Z$508:$Z$1322,0)),)</f>
        <v/>
      </c>
      <c r="C780" s="0" t="n"/>
      <c r="D780" s="81" t="s">
        <v>6544</v>
      </c>
      <c r="J780" s="118" t="s">
        <v>6545</v>
      </c>
    </row>
    <row r="781">
      <c r="A781" s="0" t="n">
        <v>95231003601</v>
      </c>
      <c r="B781" s="0">
        <f>IFERROR(INDEX('Production Log'!$A$508:$A$1322,MATCH(A781,'Production Log'!$Z$508:$Z$1322,0)),)</f>
        <v/>
      </c>
      <c r="C781" s="0" t="n"/>
      <c r="D781" s="81" t="s">
        <v>6546</v>
      </c>
      <c r="J781" s="118" t="s">
        <v>6547</v>
      </c>
    </row>
    <row r="782">
      <c r="A782" s="0" t="n">
        <v>95231003701</v>
      </c>
      <c r="B782" s="0">
        <f>IFERROR(INDEX('Production Log'!$A$508:$A$1322,MATCH(A782,'Production Log'!$Z$508:$Z$1322,0)),)</f>
        <v/>
      </c>
      <c r="C782" s="0" t="n"/>
      <c r="D782" s="81" t="s">
        <v>6548</v>
      </c>
      <c r="J782" s="118" t="s">
        <v>6549</v>
      </c>
    </row>
    <row r="783">
      <c r="A783" s="0" t="n">
        <v>95231003801</v>
      </c>
      <c r="B783" s="0">
        <f>IFERROR(INDEX('Production Log'!$A$508:$A$1322,MATCH(A783,'Production Log'!$Z$508:$Z$1322,0)),)</f>
        <v/>
      </c>
      <c r="C783" s="0" t="n"/>
      <c r="D783" s="0" t="s">
        <v>6550</v>
      </c>
      <c r="J783" s="118" t="s">
        <v>6551</v>
      </c>
    </row>
    <row r="784">
      <c r="A784" s="0" t="n">
        <v>95231003901</v>
      </c>
      <c r="B784" s="0">
        <f>IFERROR(INDEX('Production Log'!$A$508:$A$1322,MATCH(A784,'Production Log'!$Z$508:$Z$1322,0)),)</f>
        <v/>
      </c>
      <c r="C784" s="0" t="n"/>
      <c r="D784" s="81" t="s">
        <v>6552</v>
      </c>
      <c r="J784" s="118" t="s">
        <v>6553</v>
      </c>
    </row>
    <row r="785">
      <c r="A785" s="0" t="n">
        <v>95231004001</v>
      </c>
      <c r="B785" s="0">
        <f>IFERROR(INDEX('Production Log'!$A$508:$A$1322,MATCH(A785,'Production Log'!$Z$508:$Z$1322,0)),)</f>
        <v/>
      </c>
      <c r="C785" s="0" t="n"/>
      <c r="D785" s="81" t="s">
        <v>6554</v>
      </c>
      <c r="J785" s="118" t="s">
        <v>6555</v>
      </c>
    </row>
    <row r="786">
      <c r="A786" s="0" t="n">
        <v>95231004101</v>
      </c>
      <c r="B786" s="0">
        <f>IFERROR(INDEX('Production Log'!$A$508:$A$1322,MATCH(A786,'Production Log'!$Z$508:$Z$1322,0)),)</f>
        <v/>
      </c>
      <c r="C786" s="0" t="n"/>
      <c r="D786" s="81" t="s">
        <v>6556</v>
      </c>
      <c r="F786" s="0" t="n"/>
      <c r="J786" s="118" t="s">
        <v>6557</v>
      </c>
    </row>
    <row r="787">
      <c r="A787" s="0" t="n">
        <v>95231004201</v>
      </c>
      <c r="B787" s="0">
        <f>IFERROR(INDEX('Production Log'!$A$508:$A$1322,MATCH(A787,'Production Log'!$Z$508:$Z$1322,0)),)</f>
        <v/>
      </c>
      <c r="C787" s="0" t="n"/>
      <c r="D787" s="0" t="s">
        <v>6558</v>
      </c>
      <c r="J787" s="118" t="s">
        <v>6559</v>
      </c>
    </row>
    <row r="788">
      <c r="A788" s="0" t="n">
        <v>95231004301</v>
      </c>
      <c r="B788" s="0">
        <f>IFERROR(INDEX('Production Log'!$A$508:$A$1322,MATCH(A788,'Production Log'!$Z$508:$Z$1322,0)),)</f>
        <v/>
      </c>
      <c r="C788" s="0" t="n"/>
      <c r="D788" s="81" t="s">
        <v>6560</v>
      </c>
      <c r="J788" s="118" t="s">
        <v>6561</v>
      </c>
    </row>
    <row r="789">
      <c r="A789" s="0">
        <f>A788+100</f>
        <v/>
      </c>
      <c r="B789" s="0">
        <f>IFERROR(INDEX('Production Log'!$A$508:$A$1322,MATCH(A789,'Production Log'!$Z$508:$Z$1322,0)),)</f>
        <v/>
      </c>
      <c r="C789" s="0" t="n"/>
      <c r="D789" s="81" t="s">
        <v>6562</v>
      </c>
      <c r="J789" s="118" t="s">
        <v>6563</v>
      </c>
    </row>
    <row r="790">
      <c r="A790" s="0" t="n">
        <v>95231004501</v>
      </c>
      <c r="B790" s="0">
        <f>IFERROR(INDEX('Production Log'!$A$508:$A$1322,MATCH(A790,'Production Log'!$Z$508:$Z$1322,0)),)</f>
        <v/>
      </c>
      <c r="C790" s="0" t="n"/>
      <c r="D790" s="0" t="s">
        <v>6564</v>
      </c>
      <c r="J790" s="118" t="s">
        <v>6565</v>
      </c>
    </row>
    <row r="791">
      <c r="A791" s="0" t="n">
        <v>95231004601</v>
      </c>
      <c r="B791" s="0">
        <f>IFERROR(INDEX('Production Log'!$A$508:$A$1322,MATCH(A791,'Production Log'!$Z$508:$Z$1322,0)),)</f>
        <v/>
      </c>
      <c r="C791" s="0" t="n"/>
      <c r="D791" s="0" t="s">
        <v>6566</v>
      </c>
      <c r="J791" s="118" t="s">
        <v>6567</v>
      </c>
    </row>
    <row r="792">
      <c r="A792" s="0" t="n">
        <v>95231004701</v>
      </c>
      <c r="B792" s="0">
        <f>IFERROR(INDEX('Production Log'!$A$508:$A$1322,MATCH(A792,'Production Log'!$Z$508:$Z$1322,0)),)</f>
        <v/>
      </c>
      <c r="C792" s="0" t="n"/>
      <c r="D792" s="81" t="s">
        <v>6568</v>
      </c>
      <c r="J792" s="118" t="s">
        <v>6569</v>
      </c>
    </row>
    <row r="793">
      <c r="A793" s="0" t="n">
        <v>95231004801</v>
      </c>
      <c r="B793" s="0">
        <f>IFERROR(INDEX('Production Log'!$A$508:$A$1322,MATCH(A793,'Production Log'!$Z$508:$Z$1322,0)),)</f>
        <v/>
      </c>
      <c r="C793" s="0" t="n"/>
      <c r="D793" s="0" t="s">
        <v>6570</v>
      </c>
      <c r="J793" s="118" t="s">
        <v>6571</v>
      </c>
    </row>
    <row r="794">
      <c r="A794" s="0" t="n">
        <v>95231004901</v>
      </c>
      <c r="B794" s="0">
        <f>IFERROR(INDEX('Production Log'!$A$508:$A$1322,MATCH(A794,'Production Log'!$Z$508:$Z$1322,0)),)</f>
        <v/>
      </c>
      <c r="C794" s="0" t="n"/>
      <c r="D794" s="0" t="s">
        <v>6572</v>
      </c>
      <c r="J794" s="118" t="s">
        <v>6573</v>
      </c>
    </row>
    <row r="795">
      <c r="A795" s="0" t="n">
        <v>95231005001</v>
      </c>
      <c r="B795" s="0">
        <f>IFERROR(INDEX('Production Log'!$A$508:$A$1322,MATCH(A795,'Production Log'!$Z$508:$Z$1322,0)),)</f>
        <v/>
      </c>
      <c r="C795" s="0" t="n"/>
      <c r="D795" s="81" t="s">
        <v>6574</v>
      </c>
      <c r="J795" s="118" t="s">
        <v>6575</v>
      </c>
    </row>
    <row r="796">
      <c r="A796" s="0" t="n">
        <v>95231005101</v>
      </c>
      <c r="B796" s="0">
        <f>IFERROR(INDEX('Production Log'!$A$508:$A$1322,MATCH(A796,'Production Log'!$Z$508:$Z$1322,0)),)</f>
        <v/>
      </c>
      <c r="C796" s="0" t="n"/>
      <c r="D796" s="81" t="s">
        <v>6576</v>
      </c>
      <c r="J796" s="118" t="s">
        <v>6577</v>
      </c>
    </row>
    <row r="797">
      <c r="A797" s="0" t="n">
        <v>95231005201</v>
      </c>
      <c r="B797" s="0">
        <f>IFERROR(INDEX('Production Log'!$A$508:$A$1322,MATCH(A797,'Production Log'!$Z$508:$Z$1322,0)),)</f>
        <v/>
      </c>
      <c r="C797" s="0" t="n"/>
      <c r="D797" s="81" t="s">
        <v>6578</v>
      </c>
      <c r="J797" s="118" t="s">
        <v>6579</v>
      </c>
    </row>
    <row r="798">
      <c r="A798" s="5" t="n">
        <v>95231005301</v>
      </c>
      <c r="B798" s="0" t="n"/>
      <c r="H798" s="0" t="s">
        <v>6580</v>
      </c>
      <c r="J798" s="118" t="s">
        <v>6581</v>
      </c>
    </row>
    <row r="799">
      <c r="A799" s="0" t="n">
        <v>95231005401</v>
      </c>
      <c r="B799" s="0">
        <f>IFERROR(INDEX('Production Log'!$A$508:$A$1322,MATCH(A799,'Production Log'!$Z$508:$Z$1322,0)),)</f>
        <v/>
      </c>
      <c r="C799" s="0" t="n"/>
      <c r="D799" s="81" t="s">
        <v>6582</v>
      </c>
      <c r="J799" s="118" t="s">
        <v>6583</v>
      </c>
    </row>
    <row r="800">
      <c r="A800" s="0" t="n">
        <v>95231005501</v>
      </c>
      <c r="B800" s="0">
        <f>IFERROR(INDEX('Production Log'!$A$508:$A$1322,MATCH(A800,'Production Log'!$Z$508:$Z$1322,0)),)</f>
        <v/>
      </c>
      <c r="C800" s="0" t="n"/>
      <c r="D800" s="81" t="s">
        <v>6584</v>
      </c>
      <c r="J800" s="118" t="s">
        <v>6585</v>
      </c>
    </row>
    <row r="801">
      <c r="A801" s="0" t="n">
        <v>95231005601</v>
      </c>
      <c r="B801" s="0">
        <f>IFERROR(INDEX('Production Log'!$A$508:$A$1322,MATCH(A801,'Production Log'!$Z$508:$Z$1322,0)),)</f>
        <v/>
      </c>
      <c r="C801" s="0" t="n"/>
      <c r="D801" s="81" t="s">
        <v>6586</v>
      </c>
      <c r="J801" s="118" t="s">
        <v>6587</v>
      </c>
    </row>
    <row r="802">
      <c r="A802" s="0" t="n">
        <v>95231005701</v>
      </c>
      <c r="B802" s="0">
        <f>IFERROR(INDEX('Production Log'!$A$508:$A$1322,MATCH(A802,'Production Log'!$Z$508:$Z$1322,0)),)</f>
        <v/>
      </c>
      <c r="C802" s="0" t="n"/>
      <c r="D802" s="81" t="s">
        <v>6588</v>
      </c>
      <c r="J802" s="118" t="s">
        <v>6589</v>
      </c>
    </row>
    <row r="803">
      <c r="A803" s="0" t="n">
        <v>95231005801</v>
      </c>
      <c r="B803" s="0">
        <f>IFERROR(INDEX('Production Log'!$A$508:$A$1322,MATCH(A803,'Production Log'!$Z$508:$Z$1322,0)),)</f>
        <v/>
      </c>
      <c r="C803" s="0" t="n"/>
      <c r="D803" s="81" t="s">
        <v>6590</v>
      </c>
      <c r="J803" s="118" t="s">
        <v>6591</v>
      </c>
    </row>
    <row r="804">
      <c r="A804" s="0" t="n">
        <v>95231005901</v>
      </c>
      <c r="B804" s="0">
        <f>IFERROR(INDEX('Production Log'!$A$508:$A$1322,MATCH(A804,'Production Log'!$Z$508:$Z$1322,0)),)</f>
        <v/>
      </c>
      <c r="C804" s="0" t="n"/>
      <c r="D804" s="81" t="s">
        <v>6592</v>
      </c>
      <c r="J804" s="118" t="s">
        <v>6593</v>
      </c>
    </row>
    <row r="805">
      <c r="A805" s="0" t="n">
        <v>95231006001</v>
      </c>
      <c r="B805" s="0">
        <f>IFERROR(INDEX('Production Log'!$A$508:$A$1322,MATCH(A805,'Production Log'!$Z$508:$Z$1322,0)),)</f>
        <v/>
      </c>
      <c r="C805" s="0" t="n"/>
      <c r="D805" s="81" t="s">
        <v>6594</v>
      </c>
      <c r="F805" s="0" t="n"/>
      <c r="J805" s="118" t="s">
        <v>6595</v>
      </c>
    </row>
    <row r="806">
      <c r="A806" s="0" t="n">
        <v>95231006101</v>
      </c>
      <c r="B806" s="0">
        <f>IFERROR(INDEX('Production Log'!$A$508:$A$1322,MATCH(A806,'Production Log'!$Z$508:$Z$1322,0)),)</f>
        <v/>
      </c>
      <c r="C806" s="0" t="n"/>
      <c r="D806" s="81" t="s">
        <v>6596</v>
      </c>
      <c r="J806" s="118" t="s">
        <v>6597</v>
      </c>
    </row>
    <row r="807">
      <c r="A807" s="0" t="n">
        <v>95231006201</v>
      </c>
      <c r="B807" s="0">
        <f>IFERROR(INDEX('Production Log'!$A$508:$A$1322,MATCH(A807,'Production Log'!$Z$508:$Z$1322,0)),)</f>
        <v/>
      </c>
      <c r="C807" s="0" t="n"/>
      <c r="D807" s="81" t="s">
        <v>6598</v>
      </c>
      <c r="J807" s="118" t="s">
        <v>6599</v>
      </c>
    </row>
    <row r="808">
      <c r="A808" s="0" t="n">
        <v>95231006301</v>
      </c>
      <c r="B808" s="0">
        <f>IFERROR(INDEX('Production Log'!$A$508:$A$1322,MATCH(A808,'Production Log'!$Z$508:$Z$1322,0)),)</f>
        <v/>
      </c>
      <c r="C808" s="0" t="n"/>
      <c r="D808" s="81" t="s">
        <v>6600</v>
      </c>
      <c r="J808" s="118" t="s">
        <v>6601</v>
      </c>
    </row>
    <row r="809">
      <c r="A809" s="0" t="n">
        <v>95231006401</v>
      </c>
      <c r="B809" s="0">
        <f>IFERROR(INDEX('Production Log'!$A$508:$A$1322,MATCH(A809,'Production Log'!$Z$508:$Z$1322,0)),)</f>
        <v/>
      </c>
      <c r="C809" s="0" t="n"/>
      <c r="D809" s="81" t="s">
        <v>6602</v>
      </c>
      <c r="J809" s="118" t="s">
        <v>6603</v>
      </c>
    </row>
    <row r="810">
      <c r="A810" s="0" t="n">
        <v>95231006501</v>
      </c>
      <c r="B810" s="0">
        <f>IFERROR(INDEX('Production Log'!$A$508:$A$1322,MATCH(A810,'Production Log'!$Z$508:$Z$1322,0)),)</f>
        <v/>
      </c>
      <c r="C810" s="0" t="n"/>
      <c r="D810" s="81" t="s">
        <v>6604</v>
      </c>
      <c r="J810" s="118" t="s">
        <v>6605</v>
      </c>
    </row>
    <row r="811">
      <c r="A811" s="0" t="n">
        <v>95231006601</v>
      </c>
      <c r="B811" s="0">
        <f>IFERROR(INDEX('Production Log'!$A$508:$A$1322,MATCH(A811,'Production Log'!$Z$508:$Z$1322,0)),)</f>
        <v/>
      </c>
      <c r="C811" s="0" t="n"/>
      <c r="D811" s="81" t="s">
        <v>6606</v>
      </c>
      <c r="J811" s="118" t="s">
        <v>6607</v>
      </c>
    </row>
    <row r="812">
      <c r="A812" s="0" t="n">
        <v>95231006701</v>
      </c>
      <c r="B812" s="0">
        <f>IFERROR(INDEX('Production Log'!$A$508:$A$1322,MATCH(A812,'Production Log'!$Z$508:$Z$1322,0)),)</f>
        <v/>
      </c>
      <c r="C812" s="0" t="n"/>
      <c r="D812" s="81" t="s">
        <v>6608</v>
      </c>
      <c r="J812" s="118" t="s">
        <v>6609</v>
      </c>
    </row>
    <row r="813">
      <c r="A813" s="0" t="n">
        <v>95231006801</v>
      </c>
      <c r="B813" s="0">
        <f>IFERROR(INDEX('Production Log'!$A$508:$A$1322,MATCH(A813,'Production Log'!$Z$508:$Z$1322,0)),)</f>
        <v/>
      </c>
      <c r="C813" s="0" t="n"/>
      <c r="D813" s="81" t="s">
        <v>6610</v>
      </c>
      <c r="J813" s="118" t="s">
        <v>6611</v>
      </c>
    </row>
    <row r="814">
      <c r="A814" s="0" t="n">
        <v>95231006901</v>
      </c>
      <c r="B814" s="0">
        <f>IFERROR(INDEX('Production Log'!$A$508:$A$1322,MATCH(A814,'Production Log'!$Z$508:$Z$1322,0)),)</f>
        <v/>
      </c>
      <c r="C814" s="0" t="n"/>
      <c r="D814" s="81" t="s">
        <v>6612</v>
      </c>
      <c r="J814" s="118" t="s">
        <v>6613</v>
      </c>
    </row>
    <row r="815">
      <c r="A815" s="0" t="n">
        <v>95231007001</v>
      </c>
      <c r="B815" s="0">
        <f>IFERROR(INDEX('Production Log'!$A$508:$A$1322,MATCH(A815,'Production Log'!$Z$508:$Z$1322,0)),)</f>
        <v/>
      </c>
      <c r="C815" s="0" t="n"/>
      <c r="D815" s="81" t="s">
        <v>6614</v>
      </c>
      <c r="J815" s="118" t="s">
        <v>6615</v>
      </c>
    </row>
    <row r="816">
      <c r="A816" s="0" t="n">
        <v>95231007101</v>
      </c>
      <c r="B816" s="0">
        <f>IFERROR(INDEX('Production Log'!$A$508:$A$1322,MATCH(A816,'Production Log'!$Z$508:$Z$1322,0)),)</f>
        <v/>
      </c>
      <c r="C816" s="0" t="n"/>
      <c r="D816" s="81" t="s">
        <v>6616</v>
      </c>
      <c r="J816" s="118" t="s">
        <v>6617</v>
      </c>
    </row>
    <row r="817">
      <c r="A817" s="0" t="n">
        <v>95231007201</v>
      </c>
      <c r="B817" s="0">
        <f>IFERROR(INDEX('Production Log'!$A$508:$A$1322,MATCH(A817,'Production Log'!$Z$508:$Z$1322,0)),)</f>
        <v/>
      </c>
      <c r="C817" s="0" t="n"/>
      <c r="D817" s="81" t="s">
        <v>6618</v>
      </c>
      <c r="J817" s="118" t="s">
        <v>6619</v>
      </c>
    </row>
    <row r="818">
      <c r="A818" s="0" t="n">
        <v>95231007301</v>
      </c>
      <c r="B818" s="0">
        <f>IFERROR(INDEX('Production Log'!$A$508:$A$1322,MATCH(A818,'Production Log'!$Z$508:$Z$1322,0)),)</f>
        <v/>
      </c>
      <c r="C818" s="0" t="n"/>
      <c r="D818" s="81" t="s">
        <v>6620</v>
      </c>
      <c r="J818" s="118" t="s">
        <v>6621</v>
      </c>
    </row>
    <row r="819">
      <c r="A819" s="0" t="n">
        <v>95231007401</v>
      </c>
      <c r="B819" s="0">
        <f>IFERROR(INDEX('Production Log'!$A$508:$A$1322,MATCH(A819,'Production Log'!$Z$508:$Z$1322,0)),)</f>
        <v/>
      </c>
      <c r="D819" s="81" t="s">
        <v>6622</v>
      </c>
      <c r="H819" s="0" t="s">
        <v>6623</v>
      </c>
      <c r="J819" s="118" t="s">
        <v>6624</v>
      </c>
    </row>
    <row r="820">
      <c r="A820" s="0" t="n">
        <v>95231007501</v>
      </c>
      <c r="B820" s="0">
        <f>IFERROR(INDEX('Production Log'!$A$508:$A$1322,MATCH(A820,'Production Log'!$Z$508:$Z$1322,0)),)</f>
        <v/>
      </c>
      <c r="C820" s="0" t="n"/>
      <c r="D820" s="81" t="s">
        <v>6625</v>
      </c>
      <c r="J820" s="118" t="s">
        <v>6626</v>
      </c>
    </row>
    <row r="821">
      <c r="A821" s="0" t="n">
        <v>95231007601</v>
      </c>
      <c r="B821" s="0">
        <f>IFERROR(INDEX('Production Log'!$A$508:$A$1322,MATCH(A821,'Production Log'!$Z$508:$Z$1322,0)),)</f>
        <v/>
      </c>
      <c r="D821" s="81" t="s">
        <v>6627</v>
      </c>
      <c r="J821" s="118" t="s">
        <v>6628</v>
      </c>
    </row>
    <row r="822">
      <c r="A822" s="0" t="n">
        <v>95231007701</v>
      </c>
      <c r="B822" s="0">
        <f>IFERROR(INDEX('Production Log'!$A$508:$A$1322,MATCH(A822,'Production Log'!$Z$508:$Z$1322,0)),)</f>
        <v/>
      </c>
      <c r="D822" s="0" t="n">
        <v>22000166</v>
      </c>
      <c r="J822" s="118" t="s">
        <v>6629</v>
      </c>
    </row>
    <row r="823">
      <c r="A823" s="0" t="n">
        <v>95231007801</v>
      </c>
      <c r="B823" s="0">
        <f>IFERROR(INDEX('Production Log'!$A$508:$A$1322,MATCH(A823,'Production Log'!$Z$508:$Z$1322,0)),)</f>
        <v/>
      </c>
      <c r="C823" s="0" t="n"/>
      <c r="D823" s="81" t="s">
        <v>6630</v>
      </c>
      <c r="J823" s="118" t="s">
        <v>6631</v>
      </c>
    </row>
    <row r="824">
      <c r="A824" s="0" t="n">
        <v>95231007901</v>
      </c>
      <c r="B824" s="0">
        <f>IFERROR(INDEX('Production Log'!$A$508:$A$1322,MATCH(A824,'Production Log'!$Z$508:$Z$1322,0)),)</f>
        <v/>
      </c>
      <c r="C824" s="0" t="n"/>
      <c r="D824" s="81" t="s">
        <v>6632</v>
      </c>
      <c r="J824" s="118" t="s">
        <v>6633</v>
      </c>
    </row>
    <row r="825">
      <c r="A825" s="0" t="n">
        <v>95231008001</v>
      </c>
      <c r="B825" s="0">
        <f>IFERROR(INDEX('Production Log'!$A$508:$A$1322,MATCH(A825,'Production Log'!$Z$508:$Z$1322,0)),)</f>
        <v/>
      </c>
      <c r="D825" s="81" t="s">
        <v>6634</v>
      </c>
      <c r="H825" s="0" t="s">
        <v>6635</v>
      </c>
      <c r="J825" s="118" t="s">
        <v>6636</v>
      </c>
    </row>
    <row r="826">
      <c r="A826" s="0" t="n">
        <v>95231008101</v>
      </c>
      <c r="B826" s="0">
        <f>IFERROR(INDEX('Production Log'!$A$508:$A$1322,MATCH(A826,'Production Log'!$Z$508:$Z$1322,0)),)</f>
        <v/>
      </c>
      <c r="C826" s="0" t="n"/>
      <c r="D826" s="81" t="s">
        <v>6637</v>
      </c>
      <c r="J826" s="118" t="s">
        <v>6638</v>
      </c>
    </row>
    <row r="827">
      <c r="A827" s="0" t="n">
        <v>95231008201</v>
      </c>
      <c r="B827" s="0">
        <f>IFERROR(INDEX('Production Log'!$A$508:$A$1322,MATCH(A827,'Production Log'!$Z$508:$Z$1322,0)),)</f>
        <v/>
      </c>
      <c r="D827" s="0" t="n">
        <v>22000136</v>
      </c>
      <c r="J827" s="118" t="s">
        <v>6639</v>
      </c>
    </row>
    <row r="828">
      <c r="A828" s="0" t="n">
        <v>95231008301</v>
      </c>
      <c r="B828" s="0">
        <f>IFERROR(INDEX('Production Log'!$A$508:$A$1322,MATCH(A828,'Production Log'!$Z$508:$Z$1322,0)),)</f>
        <v/>
      </c>
      <c r="C828" s="0" t="n"/>
      <c r="D828" s="81" t="s">
        <v>6640</v>
      </c>
      <c r="H828" s="0" t="s">
        <v>6641</v>
      </c>
      <c r="J828" s="118" t="s">
        <v>6642</v>
      </c>
    </row>
    <row r="829">
      <c r="A829" s="0" t="n">
        <v>95231008401</v>
      </c>
      <c r="B829" s="0">
        <f>IFERROR(INDEX('Production Log'!$A$508:$A$1322,MATCH(A829,'Production Log'!$Z$508:$Z$1322,0)),)</f>
        <v/>
      </c>
      <c r="C829" s="0" t="n"/>
      <c r="D829" s="81" t="s">
        <v>6643</v>
      </c>
      <c r="H829" s="0" t="s">
        <v>6641</v>
      </c>
      <c r="J829" s="118" t="s">
        <v>6644</v>
      </c>
    </row>
    <row r="830">
      <c r="A830" s="0" t="n">
        <v>95231008501</v>
      </c>
      <c r="B830" s="0">
        <f>IFERROR(INDEX('Production Log'!$A$508:$A$1322,MATCH(A830,'Production Log'!$Z$508:$Z$1322,0)),)</f>
        <v/>
      </c>
      <c r="C830" s="0" t="n"/>
      <c r="D830" s="81" t="s">
        <v>6645</v>
      </c>
      <c r="J830" s="118" t="s">
        <v>6646</v>
      </c>
    </row>
    <row r="831">
      <c r="A831" s="0" t="n">
        <v>95231008601</v>
      </c>
      <c r="B831" s="0">
        <f>IFERROR(INDEX('Production Log'!$A$508:$A$1322,MATCH(A831,'Production Log'!$Z$508:$Z$1322,0)),)</f>
        <v/>
      </c>
      <c r="C831" s="0" t="n"/>
      <c r="D831" s="81" t="s">
        <v>6647</v>
      </c>
      <c r="J831" s="118" t="s">
        <v>6648</v>
      </c>
    </row>
    <row r="832">
      <c r="A832" s="0" t="n">
        <v>95231008701</v>
      </c>
      <c r="B832" s="0">
        <f>IFERROR(INDEX('Production Log'!$A$508:$A$1322,MATCH(A832,'Production Log'!$Z$508:$Z$1322,0)),)</f>
        <v/>
      </c>
      <c r="D832" s="81" t="s">
        <v>6649</v>
      </c>
      <c r="J832" s="118" t="s">
        <v>6650</v>
      </c>
    </row>
    <row r="833">
      <c r="A833" s="0" t="n">
        <v>95231008801</v>
      </c>
      <c r="B833" s="0">
        <f>IFERROR(INDEX('Production Log'!$A$508:$A$1322,MATCH(A833,'Production Log'!$Z$508:$Z$1322,0)),)</f>
        <v/>
      </c>
      <c r="D833" s="81" t="s">
        <v>6651</v>
      </c>
      <c r="J833" s="118" t="s">
        <v>6652</v>
      </c>
    </row>
    <row r="834">
      <c r="A834" s="0" t="n">
        <v>95231008901</v>
      </c>
      <c r="B834" s="0">
        <f>IFERROR(INDEX('Production Log'!$A$508:$A$1322,MATCH(A834,'Production Log'!$Z$508:$Z$1322,0)),)</f>
        <v/>
      </c>
      <c r="C834" s="0" t="n"/>
      <c r="D834" s="81" t="s">
        <v>6653</v>
      </c>
      <c r="H834" s="0" t="n"/>
      <c r="J834" s="118" t="s">
        <v>6654</v>
      </c>
    </row>
    <row r="835">
      <c r="A835" s="0" t="n">
        <v>95231009001</v>
      </c>
      <c r="B835" s="0">
        <f>IFERROR(INDEX('Production Log'!$A$508:$A$1322,MATCH(A835,'Production Log'!$Z$508:$Z$1322,0)),)</f>
        <v/>
      </c>
      <c r="D835" s="0" t="n">
        <v>22000122</v>
      </c>
      <c r="J835" s="118" t="s">
        <v>6655</v>
      </c>
    </row>
    <row r="836">
      <c r="A836" s="0" t="n">
        <v>95231009101</v>
      </c>
      <c r="B836" s="0">
        <f>IFERROR(INDEX('Production Log'!$A$508:$A$1322,MATCH(A836,'Production Log'!$Z$508:$Z$1322,0)),)</f>
        <v/>
      </c>
      <c r="D836" s="81" t="s">
        <v>6656</v>
      </c>
      <c r="J836" s="118" t="s">
        <v>6657</v>
      </c>
    </row>
    <row r="837">
      <c r="A837" s="0" t="n">
        <v>95231009201</v>
      </c>
      <c r="B837" s="0">
        <f>IFERROR(INDEX('Production Log'!$A$508:$A$1322,MATCH(A837,'Production Log'!$Z$508:$Z$1322,0)),)</f>
        <v/>
      </c>
      <c r="C837" s="0" t="n"/>
      <c r="D837" s="81" t="s">
        <v>6658</v>
      </c>
      <c r="J837" s="118" t="s">
        <v>6659</v>
      </c>
    </row>
    <row r="838">
      <c r="A838" s="0" t="n">
        <v>95231009301</v>
      </c>
      <c r="B838" s="0">
        <f>IFERROR(INDEX('Production Log'!$A$508:$A$1322,MATCH(A838,'Production Log'!$Z$508:$Z$1322,0)),)</f>
        <v/>
      </c>
      <c r="C838" s="0" t="n"/>
      <c r="D838" s="81" t="s">
        <v>6660</v>
      </c>
      <c r="J838" s="118" t="s">
        <v>6661</v>
      </c>
    </row>
    <row r="839">
      <c r="A839" s="0" t="n">
        <v>95231009401</v>
      </c>
      <c r="B839" s="0">
        <f>IFERROR(INDEX('Production Log'!$A$508:$A$1322,MATCH(A839,'Production Log'!$Z$508:$Z$1322,0)),)</f>
        <v/>
      </c>
      <c r="C839" s="0" t="n"/>
      <c r="D839" s="81" t="s">
        <v>6662</v>
      </c>
      <c r="J839" s="118" t="s">
        <v>6663</v>
      </c>
    </row>
    <row r="840">
      <c r="A840" s="0" t="n">
        <v>95231009501</v>
      </c>
      <c r="B840" s="0">
        <f>IFERROR(INDEX('Production Log'!$A$508:$A$1322,MATCH(A840,'Production Log'!$Z$508:$Z$1322,0)),)</f>
        <v/>
      </c>
      <c r="D840" s="0" t="n">
        <v>22000124</v>
      </c>
      <c r="J840" s="118" t="s">
        <v>6664</v>
      </c>
    </row>
    <row r="841">
      <c r="A841" s="0" t="n">
        <v>95231009601</v>
      </c>
      <c r="B841" s="0">
        <f>IFERROR(INDEX('Production Log'!$A$508:$A$1322,MATCH(A841,'Production Log'!$Z$508:$Z$1322,0)),)</f>
        <v/>
      </c>
      <c r="D841" s="81" t="s">
        <v>6665</v>
      </c>
      <c r="J841" s="118" t="s">
        <v>6666</v>
      </c>
    </row>
    <row r="842">
      <c r="A842" s="0" t="n">
        <v>95231009701</v>
      </c>
      <c r="B842" s="0">
        <f>IFERROR(INDEX('Production Log'!$A$508:$A$1322,MATCH(A842,'Production Log'!$Z$508:$Z$1322,0)),)</f>
        <v/>
      </c>
      <c r="C842" s="0" t="n"/>
      <c r="D842" s="81" t="s">
        <v>6667</v>
      </c>
      <c r="J842" s="118" t="s">
        <v>6668</v>
      </c>
    </row>
    <row r="843">
      <c r="A843" s="0" t="n">
        <v>95231009801</v>
      </c>
      <c r="B843" s="0">
        <f>IFERROR(INDEX('Production Log'!$A$508:$A$1322,MATCH(A843,'Production Log'!$Z$508:$Z$1322,0)),)</f>
        <v/>
      </c>
      <c r="D843" s="0" t="n">
        <v>22000137</v>
      </c>
      <c r="J843" s="118" t="s">
        <v>6669</v>
      </c>
    </row>
    <row r="844">
      <c r="A844" s="0" t="n">
        <v>95231009901</v>
      </c>
      <c r="B844" s="0">
        <f>IFERROR(INDEX('Production Log'!$A$508:$A$1322,MATCH(A844,'Production Log'!$Z$508:$Z$1322,0)),)</f>
        <v/>
      </c>
      <c r="C844" s="0" t="n"/>
      <c r="D844" s="81" t="s">
        <v>6670</v>
      </c>
      <c r="H844" s="0" t="n"/>
      <c r="J844" s="118" t="s">
        <v>6671</v>
      </c>
    </row>
    <row r="845">
      <c r="A845" s="0" t="n">
        <v>95231010001</v>
      </c>
      <c r="B845" s="0">
        <f>IFERROR(INDEX('Production Log'!$A$508:$A$1322,MATCH(A845,'Production Log'!$Z$508:$Z$1322,0)),)</f>
        <v/>
      </c>
      <c r="C845" s="0" t="n"/>
      <c r="D845" s="81" t="s">
        <v>6672</v>
      </c>
      <c r="J845" s="118" t="s">
        <v>6673</v>
      </c>
    </row>
    <row r="846">
      <c r="A846" s="0" t="n">
        <v>95231010101</v>
      </c>
      <c r="B846" s="0">
        <f>IFERROR(INDEX('Production Log'!$A$508:$A$1322,MATCH(A846,'Production Log'!$Z$508:$Z$1322,0)),)</f>
        <v/>
      </c>
      <c r="D846" s="0" t="s">
        <v>6674</v>
      </c>
      <c r="J846" s="118" t="s">
        <v>6675</v>
      </c>
    </row>
    <row r="847">
      <c r="A847" s="0" t="n">
        <v>95231010201</v>
      </c>
      <c r="B847" s="0">
        <f>IFERROR(INDEX('Production Log'!$A$508:$A$1322,MATCH(A847,'Production Log'!$Z$508:$Z$1322,0)),)</f>
        <v/>
      </c>
      <c r="D847" s="0" t="s">
        <v>6676</v>
      </c>
      <c r="J847" s="118" t="s">
        <v>6677</v>
      </c>
    </row>
    <row r="848">
      <c r="A848" s="0" t="n">
        <v>95231010301</v>
      </c>
      <c r="B848" s="0">
        <f>IFERROR(INDEX('Production Log'!$A$508:$A$1322,MATCH(A848,'Production Log'!$Z$508:$Z$1322,0)),)</f>
        <v/>
      </c>
      <c r="D848" s="81" t="s">
        <v>6678</v>
      </c>
      <c r="J848" s="118" t="s">
        <v>6679</v>
      </c>
    </row>
    <row r="849">
      <c r="A849" s="0" t="n">
        <v>95231010401</v>
      </c>
      <c r="B849" s="0">
        <f>IFERROR(INDEX('Production Log'!$A$508:$A$1322,MATCH(A849,'Production Log'!$Z$508:$Z$1322,0)),)</f>
        <v/>
      </c>
      <c r="D849" s="0" t="s">
        <v>6680</v>
      </c>
      <c r="J849" s="118" t="s">
        <v>6681</v>
      </c>
    </row>
    <row r="850">
      <c r="A850" s="0" t="n">
        <v>95231010501</v>
      </c>
      <c r="B850" s="0">
        <f>IFERROR(INDEX('Production Log'!$A$508:$A$1322,MATCH(A850,'Production Log'!$Z$508:$Z$1322,0)),)</f>
        <v/>
      </c>
      <c r="D850" s="0" t="s">
        <v>6682</v>
      </c>
      <c r="J850" s="118" t="s">
        <v>6683</v>
      </c>
    </row>
    <row r="851">
      <c r="A851" s="0" t="n">
        <v>95231010601</v>
      </c>
      <c r="B851" s="0">
        <f>IFERROR(INDEX('Production Log'!$A$508:$A$1322,MATCH(A851,'Production Log'!$Z$508:$Z$1322,0)),)</f>
        <v/>
      </c>
      <c r="D851" s="0" t="s">
        <v>6684</v>
      </c>
      <c r="J851" s="118" t="s">
        <v>6685</v>
      </c>
    </row>
    <row r="852">
      <c r="A852" s="0" t="n">
        <v>95231010701</v>
      </c>
      <c r="B852" s="0">
        <f>IFERROR(INDEX('Production Log'!$A$508:$A$1322,MATCH(A852,'Production Log'!$Z$508:$Z$1322,0)),)</f>
        <v/>
      </c>
      <c r="D852" s="0" t="n">
        <v>22000130</v>
      </c>
      <c r="J852" s="118" t="s">
        <v>6686</v>
      </c>
    </row>
    <row r="853">
      <c r="A853" s="0" t="n">
        <v>95231010801</v>
      </c>
      <c r="B853" s="0">
        <f>IFERROR(INDEX('Production Log'!$A$508:$A$1322,MATCH(A853,'Production Log'!$Z$508:$Z$1322,0)),)</f>
        <v/>
      </c>
      <c r="D853" s="0" t="n">
        <v>22000128</v>
      </c>
      <c r="J853" s="118" t="s">
        <v>6687</v>
      </c>
    </row>
    <row r="854">
      <c r="A854" s="0" t="n">
        <v>95231010901</v>
      </c>
      <c r="B854" s="0">
        <f>IFERROR(INDEX('Production Log'!$A$508:$A$1322,MATCH(A854,'Production Log'!$Z$508:$Z$1322,0)),)</f>
        <v/>
      </c>
      <c r="D854" s="0" t="n">
        <v>22000123</v>
      </c>
      <c r="J854" s="118" t="s">
        <v>6688</v>
      </c>
    </row>
    <row r="855">
      <c r="A855" s="0" t="n">
        <v>95231011001</v>
      </c>
      <c r="B855" s="0">
        <f>IFERROR(INDEX('Production Log'!$A$508:$A$1322,MATCH(A855,'Production Log'!$Z$508:$Z$1322,0)),)</f>
        <v/>
      </c>
      <c r="D855" s="81" t="s">
        <v>6689</v>
      </c>
      <c r="J855" s="118" t="s">
        <v>6690</v>
      </c>
    </row>
    <row customFormat="1" r="856" s="5">
      <c r="A856" s="5" t="n">
        <v>95231011101</v>
      </c>
      <c r="B856" s="5">
        <f>IFERROR(INDEX('Production Log'!$A$508:$A$1322,MATCH(A856,'Production Log'!$Z$508:$Z$1322,0)),)</f>
        <v/>
      </c>
      <c r="D856" s="5" t="n">
        <v>22000121</v>
      </c>
      <c r="H856" s="0" t="s">
        <v>6691</v>
      </c>
      <c r="I856" s="0" t="s">
        <v>6692</v>
      </c>
      <c r="J856" s="130" t="s">
        <v>6693</v>
      </c>
    </row>
    <row r="857">
      <c r="A857" s="0" t="n">
        <v>95231011201</v>
      </c>
      <c r="B857" s="0">
        <f>IFERROR(INDEX('Production Log'!$A$508:$A$1322,MATCH(A857,'Production Log'!$Z$508:$Z$1322,0)),)</f>
        <v/>
      </c>
      <c r="D857" s="81" t="s">
        <v>6694</v>
      </c>
      <c r="J857" s="118" t="s">
        <v>6695</v>
      </c>
    </row>
    <row r="858">
      <c r="A858" s="0" t="n">
        <v>95231011301</v>
      </c>
      <c r="B858" s="0">
        <f>IFERROR(INDEX('Production Log'!$A$508:$A$1322,MATCH(A858,'Production Log'!$Z$508:$Z$1322,0)),)</f>
        <v/>
      </c>
      <c r="D858" s="0" t="n">
        <v>22000125</v>
      </c>
      <c r="J858" s="118" t="s">
        <v>6696</v>
      </c>
    </row>
    <row r="859">
      <c r="A859" s="0" t="n">
        <v>95231011401</v>
      </c>
      <c r="B859" s="0">
        <f>IFERROR(INDEX('Production Log'!$A$508:$A$1322,MATCH(A859,'Production Log'!$Z$508:$Z$1322,0)),)</f>
        <v/>
      </c>
      <c r="D859" s="81" t="s">
        <v>6697</v>
      </c>
      <c r="J859" s="118" t="s">
        <v>6698</v>
      </c>
    </row>
    <row r="860">
      <c r="A860" s="0" t="n">
        <v>95231011501</v>
      </c>
      <c r="B860" s="0">
        <f>IFERROR(INDEX('Production Log'!$A$508:$A$1322,MATCH(A860,'Production Log'!$Z$508:$Z$1322,0)),)</f>
        <v/>
      </c>
      <c r="D860" s="81" t="s">
        <v>6699</v>
      </c>
      <c r="J860" s="118" t="s">
        <v>6700</v>
      </c>
    </row>
    <row r="861">
      <c r="A861" s="0" t="n">
        <v>95231011601</v>
      </c>
      <c r="B861" s="0">
        <f>IFERROR(INDEX('Production Log'!$A$508:$A$1322,MATCH(A861,'Production Log'!$Z$508:$Z$1322,0)),)</f>
        <v/>
      </c>
      <c r="D861" s="0" t="n">
        <v>22000129</v>
      </c>
      <c r="J861" s="118" t="s">
        <v>6701</v>
      </c>
    </row>
    <row r="862">
      <c r="A862" s="0" t="n">
        <v>95231011701</v>
      </c>
      <c r="B862" s="0">
        <f>IFERROR(INDEX('Production Log'!$A$508:$A$1322,MATCH(A862,'Production Log'!$Z$508:$Z$1322,0)),)</f>
        <v/>
      </c>
      <c r="D862" s="81" t="s">
        <v>6702</v>
      </c>
      <c r="J862" s="118" t="s">
        <v>6703</v>
      </c>
    </row>
    <row customFormat="1" r="863" s="5">
      <c r="A863" s="5" t="n">
        <v>95231011801</v>
      </c>
      <c r="B863" s="5">
        <f>IFERROR(INDEX('Production Log'!$A$508:$A$1322,MATCH(A863,'Production Log'!$Z$508:$Z$1322,0)),)</f>
        <v/>
      </c>
      <c r="D863" s="237" t="s">
        <v>6704</v>
      </c>
      <c r="H863" s="5" t="s">
        <v>6705</v>
      </c>
      <c r="I863" s="0" t="s">
        <v>6692</v>
      </c>
      <c r="J863" s="130" t="s">
        <v>6706</v>
      </c>
    </row>
    <row r="864">
      <c r="A864" s="0" t="n">
        <v>95231011901</v>
      </c>
      <c r="B864" s="0">
        <f>IFERROR(INDEX('Production Log'!$A$508:$A$1322,MATCH(A864,'Production Log'!$Z$508:$Z$1322,0)),)</f>
        <v/>
      </c>
      <c r="D864" s="0" t="n">
        <v>22000144</v>
      </c>
      <c r="J864" s="118" t="s">
        <v>6707</v>
      </c>
    </row>
    <row r="865">
      <c r="A865" s="0" t="n">
        <v>95231012001</v>
      </c>
      <c r="B865" s="0">
        <f>IFERROR(INDEX('Production Log'!$A$508:$A$1322,MATCH(A865,'Production Log'!$Z$508:$Z$1322,0)),)</f>
        <v/>
      </c>
      <c r="D865" s="0" t="n">
        <v>22000126</v>
      </c>
      <c r="J865" s="118" t="s">
        <v>6708</v>
      </c>
      <c r="K865" s="0">
        <f>CONCATENATE(95231,RIGHT(J865,4),"01")</f>
        <v/>
      </c>
      <c r="L865" s="0" t="n"/>
    </row>
    <row r="866">
      <c r="A866" s="0" t="n">
        <v>95231012101</v>
      </c>
      <c r="B866" s="0">
        <f>IFERROR(INDEX('Production Log'!$A$508:$A$1322,MATCH(A866,'Production Log'!$Z$508:$Z$1322,0)),)</f>
        <v/>
      </c>
      <c r="D866" s="0" t="n">
        <v>22000127</v>
      </c>
      <c r="J866" s="118" t="s">
        <v>6709</v>
      </c>
      <c r="K866" s="0">
        <f>CONCATENATE(95231,RIGHT(J866,4),"01")</f>
        <v/>
      </c>
    </row>
    <row r="867">
      <c r="A867" s="0" t="n">
        <v>95231012201</v>
      </c>
      <c r="B867" s="0">
        <f>IFERROR(INDEX('Production Log'!$A$508:$A$1322,MATCH(A867,'Production Log'!$Z$508:$Z$1322,0)),)</f>
        <v/>
      </c>
      <c r="D867" s="81" t="s">
        <v>6710</v>
      </c>
      <c r="J867" s="118" t="s">
        <v>6711</v>
      </c>
      <c r="K867" s="0">
        <f>CONCATENATE(95231,RIGHT(J867,4),"01")</f>
        <v/>
      </c>
    </row>
    <row r="868">
      <c r="A868" s="0" t="n">
        <v>95231012301</v>
      </c>
      <c r="B868" s="0">
        <f>IFERROR(INDEX('Production Log'!$A$508:$A$1322,MATCH(A868,'Production Log'!$Z$508:$Z$1322,0)),)</f>
        <v/>
      </c>
      <c r="D868" s="0" t="s">
        <v>6712</v>
      </c>
      <c r="J868" s="118" t="s">
        <v>6713</v>
      </c>
      <c r="K868" s="0">
        <f>CONCATENATE(95231,RIGHT(J868,4),"01")</f>
        <v/>
      </c>
    </row>
    <row r="869">
      <c r="A869" s="0" t="n">
        <v>95231012401</v>
      </c>
      <c r="B869" s="0">
        <f>IFERROR(INDEX('Production Log'!$A$508:$A$1322,MATCH(A869,'Production Log'!$Z$508:$Z$1322,0)),)</f>
        <v/>
      </c>
      <c r="D869" s="0" t="n">
        <v>22000120</v>
      </c>
      <c r="J869" s="118" t="s">
        <v>6714</v>
      </c>
      <c r="K869" s="0">
        <f>CONCATENATE(95231,RIGHT(J869,4),"01")</f>
        <v/>
      </c>
    </row>
    <row r="870">
      <c r="A870" s="0" t="n">
        <v>95231012501</v>
      </c>
      <c r="B870" s="0">
        <f>IFERROR(INDEX('Production Log'!$A$508:$A$1322,MATCH(A870,'Production Log'!$Z$508:$Z$1322,0)),)</f>
        <v/>
      </c>
      <c r="D870" s="81" t="s">
        <v>6656</v>
      </c>
      <c r="E870" s="204" t="n"/>
      <c r="J870" s="118" t="s">
        <v>6715</v>
      </c>
      <c r="K870" s="0">
        <f>CONCATENATE(95231,RIGHT(J870,4),"01")</f>
        <v/>
      </c>
    </row>
    <row r="871">
      <c r="A871" s="0" t="n">
        <v>95231012601</v>
      </c>
      <c r="B871" s="0">
        <f>IFERROR(INDEX('Production Log'!$A$508:$A$1322,MATCH(A871,'Production Log'!$Z$508:$Z$1322,0)),)</f>
        <v/>
      </c>
      <c r="D871" s="0" t="s">
        <v>6716</v>
      </c>
      <c r="J871" s="118" t="s">
        <v>6717</v>
      </c>
      <c r="K871" s="0">
        <f>CONCATENATE(95231,RIGHT(J871,4),"01")</f>
        <v/>
      </c>
    </row>
    <row r="872">
      <c r="A872" s="0" t="n">
        <v>95231012701</v>
      </c>
      <c r="B872" s="0">
        <f>IFERROR(INDEX('Production Log'!$A$508:$A$1322,MATCH(A872,'Production Log'!$Z$508:$Z$1322,0)),)</f>
        <v/>
      </c>
      <c r="D872" s="81" t="s">
        <v>6718</v>
      </c>
      <c r="J872" s="118" t="s">
        <v>6719</v>
      </c>
      <c r="K872" s="0">
        <f>CONCATENATE(95231,RIGHT(J872,4),"01")</f>
        <v/>
      </c>
    </row>
    <row r="873">
      <c r="A873" s="0" t="n">
        <v>95231012801</v>
      </c>
      <c r="B873" s="0">
        <f>IFERROR(INDEX('Production Log'!$A$508:$A$1322,MATCH(A873,'Production Log'!$Z$508:$Z$1322,0)),)</f>
        <v/>
      </c>
      <c r="D873" s="0" t="s">
        <v>6720</v>
      </c>
      <c r="J873" s="118" t="s">
        <v>6721</v>
      </c>
      <c r="K873" s="0">
        <f>CONCATENATE(95231,RIGHT(J873,4),"01")</f>
        <v/>
      </c>
    </row>
    <row r="874">
      <c r="A874" s="0" t="n">
        <v>95231012901</v>
      </c>
      <c r="B874" s="0">
        <f>IFERROR(INDEX('Production Log'!$A$508:$A$1322,MATCH(A874,'Production Log'!$Z$508:$Z$1322,0)),)</f>
        <v/>
      </c>
      <c r="H874" s="0" t="s">
        <v>6722</v>
      </c>
      <c r="I874" s="0" t="s">
        <v>6692</v>
      </c>
      <c r="J874" s="118" t="s">
        <v>6723</v>
      </c>
      <c r="K874" s="0">
        <f>CONCATENATE(95231,RIGHT(J874,4),"01")</f>
        <v/>
      </c>
    </row>
    <row r="875">
      <c r="A875" s="0" t="n">
        <v>95231013001</v>
      </c>
      <c r="B875" s="0">
        <f>IFERROR(INDEX('Production Log'!$A$508:$A$1322,MATCH(A875,'Production Log'!$Z$508:$Z$1322,0)),)</f>
        <v/>
      </c>
      <c r="D875" s="0" t="s">
        <v>6724</v>
      </c>
      <c r="J875" s="118" t="s">
        <v>6725</v>
      </c>
      <c r="K875" s="0">
        <f>CONCATENATE(95231,RIGHT(J875,4),"01")</f>
        <v/>
      </c>
    </row>
    <row r="876">
      <c r="A876" s="0" t="n">
        <v>95231013101</v>
      </c>
      <c r="B876" s="0">
        <f>IFERROR(INDEX('Production Log'!$A$508:$A$1322,MATCH(A876,'Production Log'!$Z$508:$Z$1322,0)),)</f>
        <v/>
      </c>
      <c r="D876" s="0" t="n">
        <v>22000134</v>
      </c>
      <c r="J876" s="118" t="s">
        <v>6726</v>
      </c>
      <c r="K876" s="0">
        <f>CONCATENATE(95231,RIGHT(J876,4),"01")</f>
        <v/>
      </c>
    </row>
    <row r="877">
      <c r="A877" s="0" t="n">
        <v>95231013201</v>
      </c>
      <c r="B877" s="0">
        <f>IFERROR(INDEX('Production Log'!$A$508:$A$1322,MATCH(A877,'Production Log'!$Z$508:$Z$1322,0)),)</f>
        <v/>
      </c>
      <c r="D877" s="0" t="n">
        <v>22000132</v>
      </c>
      <c r="J877" s="118" t="s">
        <v>6727</v>
      </c>
      <c r="K877" s="0">
        <f>CONCATENATE(95231,RIGHT(J877,4),"01")</f>
        <v/>
      </c>
    </row>
    <row r="878">
      <c r="A878" s="0" t="n">
        <v>95231013301</v>
      </c>
      <c r="B878" s="0">
        <f>IFERROR(INDEX('Production Log'!$A$508:$A$1322,MATCH(A878,'Production Log'!$Z$508:$Z$1322,0)),)</f>
        <v/>
      </c>
      <c r="H878" s="0" t="s">
        <v>6728</v>
      </c>
      <c r="I878" s="0" t="s">
        <v>6692</v>
      </c>
      <c r="J878" s="118" t="s">
        <v>6729</v>
      </c>
      <c r="K878" s="0">
        <f>CONCATENATE(95231,RIGHT(J878,4),"01")</f>
        <v/>
      </c>
    </row>
    <row r="879">
      <c r="A879" s="0" t="n">
        <v>95231013401</v>
      </c>
      <c r="B879" s="0">
        <f>IFERROR(INDEX('Production Log'!$A$508:$A$1322,MATCH(A879,'Production Log'!$Z$508:$Z$1322,0)),)</f>
        <v/>
      </c>
      <c r="D879" s="0" t="n">
        <v>22000138</v>
      </c>
      <c r="J879" s="118" t="s">
        <v>6730</v>
      </c>
      <c r="K879" s="0">
        <f>CONCATENATE(95231,RIGHT(J879,4),"01")</f>
        <v/>
      </c>
    </row>
    <row r="880">
      <c r="A880" s="0" t="n">
        <v>95231013501</v>
      </c>
      <c r="B880" s="0">
        <f>IFERROR(INDEX('Production Log'!$A$508:$A$1322,MATCH(A880,'Production Log'!$Z$508:$Z$1322,0)),)</f>
        <v/>
      </c>
      <c r="J880" s="118" t="s">
        <v>6731</v>
      </c>
      <c r="K880" s="0">
        <f>CONCATENATE(95231,RIGHT(J880,4),"01")</f>
        <v/>
      </c>
    </row>
    <row r="881">
      <c r="A881" s="0" t="n">
        <v>95231013601</v>
      </c>
      <c r="B881" s="0">
        <f>IFERROR(INDEX('Production Log'!$A$508:$A$1322,MATCH(A881,'Production Log'!$Z$508:$Z$1322,0)),)</f>
        <v/>
      </c>
      <c r="D881" s="0" t="s">
        <v>6732</v>
      </c>
      <c r="J881" s="118" t="s">
        <v>6733</v>
      </c>
      <c r="K881" s="0">
        <f>CONCATENATE(95231,RIGHT(J881,4),"01")</f>
        <v/>
      </c>
    </row>
    <row r="882">
      <c r="A882" s="0" t="n">
        <v>95231013701</v>
      </c>
      <c r="B882" s="0">
        <f>IFERROR(INDEX('Production Log'!$A$508:$A$1322,MATCH(A882,'Production Log'!$Z$508:$Z$1322,0)),)</f>
        <v/>
      </c>
      <c r="D882" s="0" t="s">
        <v>6734</v>
      </c>
      <c r="J882" s="118" t="s">
        <v>6735</v>
      </c>
      <c r="K882" s="0">
        <f>CONCATENATE(95231,RIGHT(J882,4),"01")</f>
        <v/>
      </c>
    </row>
    <row r="883">
      <c r="A883" s="0" t="n">
        <v>95231013801</v>
      </c>
      <c r="B883" s="0">
        <f>IFERROR(INDEX('Production Log'!$A$508:$A$1322,MATCH(A883,'Production Log'!$Z$508:$Z$1322,0)),)</f>
        <v/>
      </c>
      <c r="D883" s="0" t="n">
        <v>22000141</v>
      </c>
      <c r="J883" s="118" t="s">
        <v>6736</v>
      </c>
      <c r="K883" s="0">
        <f>CONCATENATE(95231,RIGHT(J883,4),"01")</f>
        <v/>
      </c>
    </row>
    <row r="884">
      <c r="A884" s="0" t="n">
        <v>95231013901</v>
      </c>
      <c r="B884" s="0">
        <f>IFERROR(INDEX('Production Log'!$A$508:$A$1322,MATCH(A884,'Production Log'!$Z$508:$Z$1322,0)),)</f>
        <v/>
      </c>
      <c r="D884" s="0" t="n">
        <v>22000161</v>
      </c>
      <c r="J884" s="118" t="s">
        <v>6737</v>
      </c>
      <c r="K884" s="0">
        <f>CONCATENATE(95231,RIGHT(J884,4),"01")</f>
        <v/>
      </c>
    </row>
    <row r="885">
      <c r="A885" s="0" t="n">
        <v>95231014001</v>
      </c>
      <c r="B885" s="0">
        <f>IFERROR(INDEX('Production Log'!$A$508:$A$1322,MATCH(A885,'Production Log'!$Z$508:$Z$1322,0)),)</f>
        <v/>
      </c>
      <c r="D885" s="81" t="s">
        <v>6738</v>
      </c>
      <c r="J885" s="118" t="s">
        <v>6739</v>
      </c>
      <c r="K885" s="0">
        <f>CONCATENATE(95231,RIGHT(J885,4),"01")</f>
        <v/>
      </c>
    </row>
    <row r="886">
      <c r="A886" s="0" t="n">
        <v>95231014101</v>
      </c>
      <c r="B886" s="0">
        <f>IFERROR(INDEX('Production Log'!$A$508:$A$1322,MATCH(A886,'Production Log'!$Z$508:$Z$1322,0)),)</f>
        <v/>
      </c>
      <c r="D886" s="0" t="s">
        <v>6740</v>
      </c>
      <c r="J886" s="118" t="s">
        <v>6741</v>
      </c>
      <c r="K886" s="0">
        <f>CONCATENATE(95231,RIGHT(J886,4),"01")</f>
        <v/>
      </c>
    </row>
    <row r="887">
      <c r="A887" s="0" t="n">
        <v>95231014201</v>
      </c>
      <c r="B887" s="0">
        <f>IFERROR(INDEX('Production Log'!$A$508:$A$1322,MATCH(A887,'Production Log'!$Z$508:$Z$1322,0)),)</f>
        <v/>
      </c>
      <c r="H887" s="0" t="s">
        <v>6728</v>
      </c>
      <c r="I887" s="0" t="s">
        <v>6692</v>
      </c>
      <c r="J887" s="118" t="s">
        <v>6742</v>
      </c>
      <c r="K887" s="0">
        <f>CONCATENATE(95231,RIGHT(J887,4),"01")</f>
        <v/>
      </c>
    </row>
    <row r="888">
      <c r="A888" s="0" t="n">
        <v>95231014301</v>
      </c>
      <c r="B888" s="0">
        <f>IFERROR(INDEX('Production Log'!$A$508:$A$1322,MATCH(A888,'Production Log'!$Z$508:$Z$1322,0)),)</f>
        <v/>
      </c>
      <c r="D888" s="0" t="n">
        <v>22000139</v>
      </c>
      <c r="J888" s="118" t="s">
        <v>6743</v>
      </c>
      <c r="K888" s="0">
        <f>CONCATENATE(95231,RIGHT(J888,4),"01")</f>
        <v/>
      </c>
    </row>
    <row r="889">
      <c r="A889" s="0" t="n">
        <v>95231014401</v>
      </c>
      <c r="B889" s="0">
        <f>IFERROR(INDEX('Production Log'!$A$508:$A$1322,MATCH(A889,'Production Log'!$Z$508:$Z$1322,0)),)</f>
        <v/>
      </c>
      <c r="D889" s="0" t="n">
        <v>22000140</v>
      </c>
      <c r="J889" s="118" t="s">
        <v>6744</v>
      </c>
      <c r="K889" s="0">
        <f>CONCATENATE(95231,RIGHT(J889,4),"01")</f>
        <v/>
      </c>
    </row>
    <row r="890">
      <c r="A890" s="0" t="n">
        <v>95231014501</v>
      </c>
      <c r="B890" s="0">
        <f>IFERROR(INDEX('Production Log'!$A$508:$A$1322,MATCH(A890,'Production Log'!$Z$508:$Z$1322,0)),)</f>
        <v/>
      </c>
      <c r="D890" s="81" t="s">
        <v>6745</v>
      </c>
      <c r="J890" s="118" t="s">
        <v>6746</v>
      </c>
      <c r="K890" s="0">
        <f>CONCATENATE(95231,RIGHT(J890,4),"01")</f>
        <v/>
      </c>
    </row>
    <row r="891">
      <c r="A891" s="0" t="n">
        <v>95231014601</v>
      </c>
      <c r="B891" s="0">
        <f>IFERROR(INDEX('Production Log'!$A$508:$A$1322,MATCH(A891,'Production Log'!$Z$508:$Z$1322,0)),)</f>
        <v/>
      </c>
      <c r="D891" s="0" t="n">
        <v>22000154</v>
      </c>
      <c r="J891" s="118" t="s">
        <v>6747</v>
      </c>
      <c r="K891" s="0">
        <f>CONCATENATE(95231,RIGHT(J891,4),"01")</f>
        <v/>
      </c>
    </row>
    <row r="892">
      <c r="A892" s="0" t="n">
        <v>95231014701</v>
      </c>
      <c r="B892" s="0">
        <f>IFERROR(INDEX('Production Log'!$A$508:$A$1322,MATCH(A892,'Production Log'!$Z$508:$Z$1322,0)),)</f>
        <v/>
      </c>
      <c r="D892" s="81" t="s">
        <v>6748</v>
      </c>
      <c r="J892" s="118" t="s">
        <v>6749</v>
      </c>
      <c r="K892" s="0">
        <f>CONCATENATE(95231,RIGHT(J892,4),"01")</f>
        <v/>
      </c>
    </row>
    <row r="893">
      <c r="A893" s="0" t="n">
        <v>95231014801</v>
      </c>
      <c r="B893" s="0">
        <f>IFERROR(INDEX('Production Log'!$A$508:$A$1322,MATCH(A893,'Production Log'!$Z$508:$Z$1322,0)),)</f>
        <v/>
      </c>
      <c r="D893" s="0" t="n">
        <v>22000135</v>
      </c>
      <c r="J893" s="118" t="s">
        <v>6750</v>
      </c>
      <c r="K893" s="0">
        <f>CONCATENATE(95231,RIGHT(J893,4),"01")</f>
        <v/>
      </c>
    </row>
    <row r="894">
      <c r="A894" s="0" t="n">
        <v>95231014901</v>
      </c>
      <c r="B894" s="0">
        <f>IFERROR(INDEX('Production Log'!$A$508:$A$1322,MATCH(A894,'Production Log'!$Z$508:$Z$1322,0)),)</f>
        <v/>
      </c>
      <c r="D894" s="0" t="n">
        <v>22000133</v>
      </c>
      <c r="J894" s="118" t="s">
        <v>6751</v>
      </c>
      <c r="K894" s="0">
        <f>CONCATENATE(95231,RIGHT(J894,4),"01")</f>
        <v/>
      </c>
    </row>
    <row r="895">
      <c r="A895" s="0" t="n">
        <v>95231015001</v>
      </c>
      <c r="B895" s="0">
        <f>IFERROR(INDEX('Production Log'!$A$508:$A$1322,MATCH(A895,'Production Log'!$Z$508:$Z$1322,0)),)</f>
        <v/>
      </c>
      <c r="D895" s="0" t="n">
        <v>22000131</v>
      </c>
      <c r="J895" s="118" t="s">
        <v>6752</v>
      </c>
      <c r="K895" s="0">
        <f>CONCATENATE(95231,RIGHT(J895,4),"01")</f>
        <v/>
      </c>
    </row>
    <row customHeight="1" ht="15.75" r="896">
      <c r="A896" s="0" t="n">
        <v>95231015101</v>
      </c>
      <c r="B896" s="0">
        <f>IFERROR(INDEX('Production Log'!$A$508:$A$1322,MATCH(A896,'Production Log'!$Z$508:$Z$1322,0)),)</f>
        <v/>
      </c>
      <c r="D896" s="0" t="s">
        <v>6753</v>
      </c>
      <c r="J896" s="118" t="s">
        <v>6754</v>
      </c>
      <c r="K896" s="0">
        <f>CONCATENATE(95231,RIGHT(J896,4),"01")</f>
        <v/>
      </c>
    </row>
    <row r="897">
      <c r="A897" s="0" t="n">
        <v>95231015201</v>
      </c>
      <c r="B897" s="0">
        <f>IFERROR(INDEX('Production Log'!$A$508:$A$1322,MATCH(A897,'Production Log'!$Z$508:$Z$1322,0)),)</f>
        <v/>
      </c>
      <c r="D897" s="0" t="n">
        <v>22000143</v>
      </c>
      <c r="J897" s="118" t="s">
        <v>6755</v>
      </c>
      <c r="K897" s="0">
        <f>CONCATENATE(95231,RIGHT(J897,4),"01")</f>
        <v/>
      </c>
    </row>
    <row r="898">
      <c r="A898" s="0" t="n">
        <v>95231015301</v>
      </c>
      <c r="B898" s="0">
        <f>IFERROR(INDEX('Production Log'!$A$508:$A$1322,MATCH(A898,'Production Log'!$Z$508:$Z$1322,0)),)</f>
        <v/>
      </c>
      <c r="D898" s="0" t="n">
        <v>22000142</v>
      </c>
      <c r="J898" s="118" t="s">
        <v>6756</v>
      </c>
      <c r="K898" s="0">
        <f>CONCATENATE(95231,RIGHT(J898,4),"01")</f>
        <v/>
      </c>
    </row>
    <row r="899">
      <c r="A899" s="0" t="n">
        <v>95231015401</v>
      </c>
      <c r="B899" s="0">
        <f>IFERROR(INDEX('Production Log'!$A$508:$A$1322,MATCH(A899,'Production Log'!$Z$508:$Z$1322,0)),)</f>
        <v/>
      </c>
      <c r="J899" s="118" t="s">
        <v>6757</v>
      </c>
      <c r="K899" s="0">
        <f>CONCATENATE(95231,RIGHT(J899,4),"01")</f>
        <v/>
      </c>
    </row>
    <row r="900">
      <c r="A900" s="0" t="n">
        <v>95231015501</v>
      </c>
      <c r="B900" s="0">
        <f>IFERROR(INDEX('Production Log'!$A$508:$A$1322,MATCH(A900,'Production Log'!$Z$508:$Z$1322,0)),)</f>
        <v/>
      </c>
      <c r="D900" s="0" t="s">
        <v>6758</v>
      </c>
      <c r="J900" s="118" t="s">
        <v>6759</v>
      </c>
      <c r="K900" s="0">
        <f>CONCATENATE(95231,RIGHT(J900,4),"01")</f>
        <v/>
      </c>
    </row>
    <row r="901">
      <c r="A901" s="0" t="n">
        <v>95231015601</v>
      </c>
      <c r="B901" s="0">
        <f>IFERROR(INDEX('Production Log'!$A$508:$A$1322,MATCH(A901,'Production Log'!$Z$508:$Z$1322,0)),)</f>
        <v/>
      </c>
      <c r="D901" s="0" t="n">
        <v>22000157</v>
      </c>
      <c r="J901" s="118" t="s">
        <v>6760</v>
      </c>
      <c r="K901" s="0">
        <f>CONCATENATE(95231,RIGHT(J901,4),"01")</f>
        <v/>
      </c>
    </row>
    <row r="902">
      <c r="A902" s="0" t="n">
        <v>95231015701</v>
      </c>
      <c r="B902" s="0">
        <f>IFERROR(INDEX('Production Log'!$A$508:$A$1322,MATCH(A902,'Production Log'!$Z$508:$Z$1322,0)),)</f>
        <v/>
      </c>
      <c r="D902" s="0" t="n">
        <v>22000165</v>
      </c>
      <c r="J902" s="118" t="s">
        <v>6761</v>
      </c>
      <c r="K902" s="0">
        <f>CONCATENATE(95231,RIGHT(J902,4),"01")</f>
        <v/>
      </c>
    </row>
    <row r="903">
      <c r="A903" s="0" t="n">
        <v>95231015801</v>
      </c>
      <c r="B903" s="0">
        <f>IFERROR(INDEX('Production Log'!$A$508:$A$1322,MATCH(A903,'Production Log'!$Z$508:$Z$1322,0)),)</f>
        <v/>
      </c>
      <c r="D903" s="0" t="n">
        <v>22000167</v>
      </c>
      <c r="J903" s="118" t="s">
        <v>6762</v>
      </c>
      <c r="K903" s="0">
        <f>CONCATENATE(95231,RIGHT(J903,4),"01")</f>
        <v/>
      </c>
    </row>
    <row r="904">
      <c r="A904" s="0" t="n">
        <v>95231015901</v>
      </c>
      <c r="B904" s="0">
        <f>IFERROR(INDEX('Production Log'!$A$508:$A$1322,MATCH(A904,'Production Log'!$Z$508:$Z$1322,0)),)</f>
        <v/>
      </c>
      <c r="D904" s="0" t="n">
        <v>22000163</v>
      </c>
      <c r="J904" s="118" t="s">
        <v>6763</v>
      </c>
      <c r="K904" s="0">
        <f>CONCATENATE(95231,RIGHT(J904,4),"01")</f>
        <v/>
      </c>
    </row>
    <row r="905">
      <c r="A905" s="0" t="n">
        <v>95231016001</v>
      </c>
      <c r="B905" s="0">
        <f>IFERROR(INDEX('Production Log'!$A$508:$A$1322,MATCH(A905,'Production Log'!$Z$508:$Z$1322,0)),)</f>
        <v/>
      </c>
      <c r="D905" s="0" t="s">
        <v>6764</v>
      </c>
      <c r="J905" s="118" t="s">
        <v>6765</v>
      </c>
      <c r="K905" s="0">
        <f>CONCATENATE(95231,RIGHT(J905,4),"01")</f>
        <v/>
      </c>
    </row>
    <row r="906">
      <c r="A906" s="0" t="n">
        <v>95231016101</v>
      </c>
      <c r="B906" s="0">
        <f>IFERROR(INDEX('Production Log'!$A$508:$A$1322,MATCH(A906,'Production Log'!$Z$508:$Z$1322,0)),)</f>
        <v/>
      </c>
      <c r="D906" s="0" t="n">
        <v>22000161</v>
      </c>
      <c r="J906" s="118" t="n">
        <v>549</v>
      </c>
      <c r="K906" s="0">
        <f>CONCATENATE(95231,RIGHT(J906,4),"01")</f>
        <v/>
      </c>
    </row>
    <row r="907">
      <c r="A907" s="0" t="n">
        <v>95231016201</v>
      </c>
      <c r="B907" s="0">
        <f>IFERROR(INDEX('Production Log'!$A$508:$A$1322,MATCH(A907,'Production Log'!$Z$508:$Z$1322,0)),)</f>
        <v/>
      </c>
      <c r="D907" s="0" t="n">
        <v>22000160</v>
      </c>
      <c r="J907" s="118" t="s">
        <v>6766</v>
      </c>
      <c r="K907" s="0">
        <f>CONCATENATE(95231,RIGHT(J907,4),"01")</f>
        <v/>
      </c>
    </row>
    <row r="908">
      <c r="A908" s="0" t="n">
        <v>95231016301</v>
      </c>
      <c r="B908" s="0">
        <f>IFERROR(INDEX('Production Log'!$A$508:$A$1322,MATCH(A908,'Production Log'!$Z$508:$Z$1322,0)),)</f>
        <v/>
      </c>
      <c r="D908" s="0" t="s">
        <v>6767</v>
      </c>
      <c r="J908" s="118" t="s">
        <v>6768</v>
      </c>
      <c r="K908" s="0">
        <f>CONCATENATE(95231,RIGHT(J908,4),"01")</f>
        <v/>
      </c>
    </row>
    <row r="909">
      <c r="A909" s="0" t="n">
        <v>95231016401</v>
      </c>
      <c r="B909" s="0">
        <f>IFERROR(INDEX('Production Log'!$A$508:$A$1322,MATCH(A909,'Production Log'!$Z$508:$Z$1322,0)),)</f>
        <v/>
      </c>
      <c r="D909" s="0" t="s">
        <v>6769</v>
      </c>
      <c r="J909" s="118" t="s">
        <v>6770</v>
      </c>
      <c r="K909" s="0">
        <f>CONCATENATE(95231,RIGHT(J909,4),"01")</f>
        <v/>
      </c>
    </row>
    <row r="910">
      <c r="A910" s="0" t="n">
        <v>95231016501</v>
      </c>
      <c r="B910" s="0">
        <f>IFERROR(INDEX('Production Log'!$A$508:$A$1322,MATCH(A910,'Production Log'!$Z$508:$Z$1322,0)),)</f>
        <v/>
      </c>
      <c r="D910" s="0" t="s">
        <v>6771</v>
      </c>
      <c r="J910" s="118" t="s">
        <v>6772</v>
      </c>
      <c r="K910" s="0">
        <f>CONCATENATE(95231,RIGHT(J910,4),"01")</f>
        <v/>
      </c>
    </row>
    <row r="911">
      <c r="A911" s="0" t="n">
        <v>95231016601</v>
      </c>
      <c r="B911" s="0">
        <f>IFERROR(INDEX('Production Log'!$A$508:$A$1322,MATCH(A911,'Production Log'!$Z$508:$Z$1322,0)),)</f>
        <v/>
      </c>
      <c r="D911" s="0" t="n">
        <v>22000158</v>
      </c>
      <c r="J911" s="118" t="s">
        <v>6773</v>
      </c>
      <c r="K911" s="0">
        <f>CONCATENATE(95231,RIGHT(J911,4),"01")</f>
        <v/>
      </c>
    </row>
    <row r="912">
      <c r="A912" s="0" t="n">
        <v>95231016701</v>
      </c>
      <c r="B912" s="0">
        <f>IFERROR(INDEX('Production Log'!$A$508:$A$1322,MATCH(A912,'Production Log'!$Z$508:$Z$1322,0)),)</f>
        <v/>
      </c>
      <c r="D912" s="0" t="s">
        <v>6774</v>
      </c>
      <c r="J912" s="118" t="s">
        <v>6775</v>
      </c>
      <c r="K912" s="0">
        <f>CONCATENATE(95231,RIGHT(J912,4),"01")</f>
        <v/>
      </c>
    </row>
    <row r="913">
      <c r="A913" s="0" t="n">
        <v>95231016801</v>
      </c>
      <c r="B913" s="0">
        <f>IFERROR(INDEX('Production Log'!$A$508:$A$1322,MATCH(A913,'Production Log'!$Z$508:$Z$1322,0)),)</f>
        <v/>
      </c>
      <c r="D913" s="0" t="s">
        <v>6776</v>
      </c>
      <c r="J913" s="118" t="s">
        <v>6777</v>
      </c>
      <c r="K913" s="0">
        <f>CONCATENATE(95231,RIGHT(J913,4),"01")</f>
        <v/>
      </c>
    </row>
    <row r="914">
      <c r="A914" s="0" t="n">
        <v>95231016901</v>
      </c>
      <c r="B914" s="0">
        <f>IFERROR(INDEX('Production Log'!$A$508:$A$1322,MATCH(A914,'Production Log'!$Z$508:$Z$1322,0)),)</f>
        <v/>
      </c>
      <c r="D914" s="0" t="s">
        <v>6778</v>
      </c>
      <c r="J914" s="118" t="s">
        <v>6779</v>
      </c>
      <c r="K914" s="0">
        <f>CONCATENATE(95231,RIGHT(J914,4),"01")</f>
        <v/>
      </c>
    </row>
    <row r="915">
      <c r="A915" s="0" t="n">
        <v>95231017001</v>
      </c>
      <c r="B915" s="0">
        <f>IFERROR(INDEX('Production Log'!$A$508:$A$1322,MATCH(A915,'Production Log'!$Z$508:$Z$1322,0)),)</f>
        <v/>
      </c>
      <c r="D915" s="0" t="s">
        <v>6780</v>
      </c>
      <c r="J915" s="118" t="s">
        <v>6781</v>
      </c>
      <c r="K915" s="0">
        <f>CONCATENATE(95231,RIGHT(J915,4),"01")</f>
        <v/>
      </c>
    </row>
    <row r="916">
      <c r="A916" s="0" t="n">
        <v>95231017101</v>
      </c>
      <c r="B916" s="0">
        <f>IFERROR(INDEX('Production Log'!$A$508:$A$1322,MATCH(A916,'Production Log'!$Z$508:$Z$1322,0)),)</f>
        <v/>
      </c>
      <c r="D916" s="0" t="n">
        <v>22000152</v>
      </c>
      <c r="J916" s="118" t="s">
        <v>6782</v>
      </c>
      <c r="K916" s="0">
        <f>CONCATENATE(95231,RIGHT(J916,4),"01")</f>
        <v/>
      </c>
    </row>
    <row r="917">
      <c r="A917" s="0" t="n">
        <v>95231017201</v>
      </c>
      <c r="B917" s="0">
        <f>IFERROR(INDEX('Production Log'!$A$508:$A$1322,MATCH(A917,'Production Log'!$Z$508:$Z$1322,0)),)</f>
        <v/>
      </c>
      <c r="D917" s="0" t="n">
        <v>22000150</v>
      </c>
      <c r="J917" s="118" t="s">
        <v>6783</v>
      </c>
      <c r="K917" s="0">
        <f>CONCATENATE(95231,RIGHT(J917,4),"01")</f>
        <v/>
      </c>
    </row>
    <row r="918">
      <c r="A918" s="0" t="n">
        <v>95231017301</v>
      </c>
      <c r="B918" s="0">
        <f>IFERROR(INDEX('Production Log'!$A$508:$A$1322,MATCH(A918,'Production Log'!$Z$508:$Z$1322,0)),)</f>
        <v/>
      </c>
      <c r="D918" s="0" t="s">
        <v>6784</v>
      </c>
      <c r="J918" s="118" t="s">
        <v>6785</v>
      </c>
      <c r="K918" s="0">
        <f>CONCATENATE(95231,RIGHT(J918,4),"01")</f>
        <v/>
      </c>
    </row>
    <row r="919">
      <c r="A919" s="0" t="n">
        <v>95231017401</v>
      </c>
      <c r="B919" s="0">
        <f>IFERROR(INDEX('Production Log'!$A$508:$A$1322,MATCH(A919,'Production Log'!$Z$508:$Z$1322,0)),)</f>
        <v/>
      </c>
      <c r="D919" s="0" t="n">
        <v>22000162</v>
      </c>
      <c r="J919" s="118" t="s">
        <v>6786</v>
      </c>
      <c r="K919" s="0">
        <f>CONCATENATE(95231,RIGHT(J919,4),"01")</f>
        <v/>
      </c>
    </row>
    <row r="920">
      <c r="A920" s="0" t="n">
        <v>95231017501</v>
      </c>
      <c r="B920" s="0">
        <f>IFERROR(INDEX('Production Log'!$A$508:$A$1322,MATCH(A920,'Production Log'!$Z$508:$Z$1322,0)),)</f>
        <v/>
      </c>
      <c r="D920" s="0" t="s">
        <v>6787</v>
      </c>
      <c r="J920" s="118" t="s">
        <v>6788</v>
      </c>
      <c r="K920" s="0">
        <f>CONCATENATE(95231,RIGHT(J920,4),"01")</f>
        <v/>
      </c>
    </row>
    <row r="921">
      <c r="A921" s="0" t="n">
        <v>95231017601</v>
      </c>
      <c r="B921" s="0">
        <f>IFERROR(INDEX('Production Log'!$A$508:$A$1322,MATCH(A921,'Production Log'!$Z$508:$Z$1322,0)),)</f>
        <v/>
      </c>
      <c r="D921" s="0" t="s">
        <v>6789</v>
      </c>
      <c r="J921" s="118" t="s">
        <v>6790</v>
      </c>
      <c r="K921" s="0">
        <f>CONCATENATE(95231,RIGHT(J921,4),"01")</f>
        <v/>
      </c>
    </row>
    <row r="922">
      <c r="A922" s="0" t="n">
        <v>95231017701</v>
      </c>
      <c r="B922" s="0">
        <f>IFERROR(INDEX('Production Log'!$A$508:$A$1322,MATCH(A922,'Production Log'!$Z$508:$Z$1322,0)),)</f>
        <v/>
      </c>
      <c r="D922" s="0" t="s">
        <v>6791</v>
      </c>
      <c r="J922" s="118" t="s">
        <v>6792</v>
      </c>
      <c r="K922" s="0">
        <f>CONCATENATE(95231,RIGHT(J922,4),"01")</f>
        <v/>
      </c>
    </row>
    <row r="923">
      <c r="A923" s="0" t="n">
        <v>95231017801</v>
      </c>
      <c r="B923" s="0">
        <f>IFERROR(INDEX('Production Log'!$A$508:$A$1322,MATCH(A923,'Production Log'!$Z$508:$Z$1322,0)),)</f>
        <v/>
      </c>
      <c r="H923" s="0" t="s">
        <v>6793</v>
      </c>
      <c r="I923" s="0" t="s">
        <v>6692</v>
      </c>
      <c r="J923" s="118" t="s">
        <v>6794</v>
      </c>
      <c r="K923" s="0">
        <f>CONCATENATE(95231,RIGHT(J923,4),"01")</f>
        <v/>
      </c>
    </row>
    <row customHeight="1" ht="15.75" r="924">
      <c r="A924" s="0" t="n">
        <v>95231017901</v>
      </c>
      <c r="B924" s="0">
        <f>IFERROR(INDEX('Production Log'!$A$508:$A$1322,MATCH(A924,'Production Log'!$Z$508:$Z$1322,0)),)</f>
        <v/>
      </c>
      <c r="D924" s="0" t="s">
        <v>6795</v>
      </c>
      <c r="J924" s="118" t="s">
        <v>6796</v>
      </c>
      <c r="K924" s="0">
        <f>CONCATENATE(95231,RIGHT(J924,4),"01")</f>
        <v/>
      </c>
    </row>
    <row r="925">
      <c r="A925" s="0" t="n">
        <v>95231018001</v>
      </c>
      <c r="B925" s="0">
        <f>IFERROR(INDEX('Production Log'!$A$508:$A$1322,MATCH(A925,'Production Log'!$Z$508:$Z$1322,0)),)</f>
        <v/>
      </c>
      <c r="D925" s="0" t="n">
        <v>22000153</v>
      </c>
      <c r="H925" s="0" t="s">
        <v>6797</v>
      </c>
      <c r="I925" s="0" t="s">
        <v>6692</v>
      </c>
      <c r="J925" s="118" t="s">
        <v>6798</v>
      </c>
      <c r="K925" s="0">
        <f>CONCATENATE(95231,RIGHT(J925,4),"01")</f>
        <v/>
      </c>
    </row>
    <row r="926">
      <c r="A926" s="0" t="n">
        <v>95231018101</v>
      </c>
      <c r="B926" s="0">
        <f>IFERROR(INDEX('Production Log'!$A$508:$A$1322,MATCH(A926,'Production Log'!$Z$508:$Z$1322,0)),)</f>
        <v/>
      </c>
      <c r="D926" s="0" t="n">
        <v>22000151</v>
      </c>
      <c r="J926" s="118" t="s">
        <v>6799</v>
      </c>
      <c r="K926" s="0">
        <f>CONCATENATE(95231,RIGHT(J926,4),"01")</f>
        <v/>
      </c>
    </row>
    <row r="927">
      <c r="A927" s="0" t="n">
        <v>95231018201</v>
      </c>
      <c r="B927" s="0">
        <f>IFERROR(INDEX('Production Log'!$A$508:$A$1322,MATCH(A927,'Production Log'!$Z$508:$Z$1322,0)),)</f>
        <v/>
      </c>
      <c r="D927" s="0" t="s">
        <v>6800</v>
      </c>
      <c r="J927" s="118" t="s">
        <v>6801</v>
      </c>
      <c r="K927" s="0">
        <f>CONCATENATE(95231,RIGHT(J927,4),"01")</f>
        <v/>
      </c>
    </row>
    <row r="928">
      <c r="A928" s="0" t="n">
        <v>95231018301</v>
      </c>
      <c r="B928" s="0">
        <f>IFERROR(INDEX('Production Log'!$A$508:$A$1322,MATCH(A928,'Production Log'!$Z$508:$Z$1322,0)),)</f>
        <v/>
      </c>
      <c r="D928" s="0" t="n">
        <v>22000155</v>
      </c>
      <c r="J928" s="118" t="s">
        <v>6802</v>
      </c>
      <c r="K928" s="0">
        <f>CONCATENATE(95231,RIGHT(J928,4),"01")</f>
        <v/>
      </c>
    </row>
    <row r="929">
      <c r="A929" s="0" t="n">
        <v>95231018401</v>
      </c>
      <c r="B929" s="0">
        <f>IFERROR(INDEX('Production Log'!$A$508:$A$1322,MATCH(A929,'Production Log'!$Z$508:$Z$1322,0)),)</f>
        <v/>
      </c>
      <c r="D929" s="0" t="n">
        <v>22000156</v>
      </c>
      <c r="J929" s="118" t="s">
        <v>6803</v>
      </c>
      <c r="K929" s="0">
        <f>CONCATENATE(95231,RIGHT(J929,4),"01")</f>
        <v/>
      </c>
    </row>
    <row r="930">
      <c r="A930" s="0" t="n">
        <v>95231018501</v>
      </c>
      <c r="B930" s="0">
        <f>IFERROR(INDEX('Production Log'!$A$508:$A$1322,MATCH(A930,'Production Log'!$Z$508:$Z$1322,0)),)</f>
        <v/>
      </c>
      <c r="D930" s="0" t="n">
        <v>22000159</v>
      </c>
      <c r="J930" s="118" t="s">
        <v>6804</v>
      </c>
      <c r="K930" s="0">
        <f>CONCATENATE(95231,RIGHT(J930,4),"01")</f>
        <v/>
      </c>
    </row>
    <row r="931">
      <c r="A931" s="0" t="n">
        <v>95231018601</v>
      </c>
      <c r="B931" s="0">
        <f>IFERROR(INDEX('Production Log'!$A$508:$A$1322,MATCH(A931,'Production Log'!$Z$508:$Z$1322,0)),)</f>
        <v/>
      </c>
      <c r="D931" s="0" t="n">
        <v>22000186</v>
      </c>
      <c r="J931" s="118" t="s">
        <v>6805</v>
      </c>
      <c r="K931" s="0">
        <f>CONCATENATE(95231,RIGHT(J931,4),"01")</f>
        <v/>
      </c>
    </row>
    <row r="932">
      <c r="A932" s="0" t="n">
        <v>95231018701</v>
      </c>
      <c r="B932" s="0">
        <f>IFERROR(INDEX('Production Log'!$A$508:$A$1322,MATCH(A932,'Production Log'!$Z$508:$Z$1322,0)),)</f>
        <v/>
      </c>
      <c r="H932" s="0" t="s">
        <v>6806</v>
      </c>
      <c r="I932" s="0" t="s">
        <v>6692</v>
      </c>
      <c r="J932" s="118" t="s">
        <v>6807</v>
      </c>
      <c r="K932" s="0">
        <f>CONCATENATE(95231,RIGHT(J932,4),"01")</f>
        <v/>
      </c>
    </row>
    <row r="933">
      <c r="A933" s="0" t="n">
        <v>95231018801</v>
      </c>
      <c r="B933" s="0">
        <f>IFERROR(INDEX('Production Log'!$A$508:$A$1322,MATCH(A933,'Production Log'!$Z$508:$Z$1322,0)),)</f>
        <v/>
      </c>
      <c r="D933" s="0" t="n">
        <v>22000171</v>
      </c>
      <c r="J933" s="118" t="s">
        <v>6808</v>
      </c>
      <c r="K933" s="0">
        <f>CONCATENATE(95231,RIGHT(J933,4),"01")</f>
        <v/>
      </c>
    </row>
    <row r="934">
      <c r="A934" s="0" t="n">
        <v>95231018901</v>
      </c>
      <c r="B934" s="0">
        <f>IFERROR(INDEX('Production Log'!$A$508:$A$1322,MATCH(A934,'Production Log'!$Z$508:$Z$1322,0)),)</f>
        <v/>
      </c>
      <c r="D934" s="0" t="n">
        <v>22000187</v>
      </c>
      <c r="J934" s="118" t="s">
        <v>6809</v>
      </c>
      <c r="K934" s="0">
        <f>CONCATENATE(95231,RIGHT(J934,4),"01")</f>
        <v/>
      </c>
    </row>
    <row r="935">
      <c r="A935" s="0" t="n">
        <v>95231019001</v>
      </c>
      <c r="B935" s="0">
        <f>IFERROR(INDEX('Production Log'!$A$508:$A$1322,MATCH(A935,'Production Log'!$Z$508:$Z$1322,0)),)</f>
        <v/>
      </c>
      <c r="D935" s="0" t="n">
        <v>22000173</v>
      </c>
      <c r="J935" s="118" t="s">
        <v>6810</v>
      </c>
      <c r="K935" s="0">
        <f>CONCATENATE(95231,RIGHT(J935,4),"01")</f>
        <v/>
      </c>
    </row>
    <row r="936">
      <c r="A936" s="0" t="n">
        <v>95231019101</v>
      </c>
      <c r="B936" s="0">
        <f>IFERROR(INDEX('Production Log'!$A$508:$A$1322,MATCH(A936,'Production Log'!$Z$508:$Z$1322,0)),)</f>
        <v/>
      </c>
      <c r="D936" s="0" t="s">
        <v>6811</v>
      </c>
      <c r="J936" s="118" t="s">
        <v>6812</v>
      </c>
      <c r="K936" s="0">
        <f>CONCATENATE(95231,RIGHT(J936,4),"01")</f>
        <v/>
      </c>
    </row>
    <row r="937">
      <c r="A937" s="0" t="n">
        <v>95231019201</v>
      </c>
      <c r="B937" s="0">
        <f>IFERROR(INDEX('Production Log'!$A$508:$A$1322,MATCH(A937,'Production Log'!$Z$508:$Z$1322,0)),)</f>
        <v/>
      </c>
      <c r="D937" s="0" t="n">
        <v>22000182</v>
      </c>
      <c r="J937" s="118" t="s">
        <v>6813</v>
      </c>
      <c r="K937" s="0">
        <f>CONCATENATE(95231,RIGHT(J937,4),"01")</f>
        <v/>
      </c>
    </row>
    <row r="938">
      <c r="A938" s="0" t="n">
        <v>95231019301</v>
      </c>
      <c r="B938" s="0">
        <f>IFERROR(INDEX('Production Log'!$A$508:$A$1322,MATCH(A938,'Production Log'!$Z$508:$Z$1322,0)),)</f>
        <v/>
      </c>
      <c r="D938" s="0" t="s">
        <v>6814</v>
      </c>
      <c r="J938" s="118" t="s">
        <v>6815</v>
      </c>
      <c r="K938" s="0">
        <f>CONCATENATE(95231,RIGHT(J938,4),"01")</f>
        <v/>
      </c>
    </row>
    <row r="939">
      <c r="A939" s="0" t="n">
        <v>95231019401</v>
      </c>
      <c r="B939" s="0">
        <f>IFERROR(INDEX('Production Log'!$A$508:$A$1322,MATCH(A939,'Production Log'!$Z$508:$Z$1322,0)),)</f>
        <v/>
      </c>
      <c r="D939" s="0" t="n">
        <v>22000176</v>
      </c>
      <c r="J939" s="118" t="s">
        <v>6816</v>
      </c>
      <c r="K939" s="0">
        <f>CONCATENATE(95231,RIGHT(J939,4),"01")</f>
        <v/>
      </c>
    </row>
    <row r="940">
      <c r="A940" s="0" t="n">
        <v>95231019501</v>
      </c>
      <c r="B940" s="0">
        <f>IFERROR(INDEX('Production Log'!$A$508:$A$1322,MATCH(A940,'Production Log'!$Z$508:$Z$1322,0)),)</f>
        <v/>
      </c>
      <c r="D940" s="0" t="n">
        <v>22000188</v>
      </c>
      <c r="J940" s="118" t="s">
        <v>6817</v>
      </c>
      <c r="K940" s="0">
        <f>CONCATENATE(95231,RIGHT(J940,4),"01")</f>
        <v/>
      </c>
    </row>
    <row r="941">
      <c r="A941" s="0" t="n">
        <v>95231019601</v>
      </c>
      <c r="B941" s="0">
        <f>IFERROR(INDEX('Production Log'!$A$508:$A$1322,MATCH(A941,'Production Log'!$Z$508:$Z$1322,0)),)</f>
        <v/>
      </c>
      <c r="D941" s="0" t="n">
        <v>22000183</v>
      </c>
      <c r="J941" s="118" t="s">
        <v>6818</v>
      </c>
      <c r="K941" s="0">
        <f>CONCATENATE(95231,RIGHT(J941,4),"01")</f>
        <v/>
      </c>
    </row>
    <row r="942">
      <c r="A942" s="0" t="n">
        <v>95231019701</v>
      </c>
      <c r="B942" s="0">
        <f>IFERROR(INDEX('Production Log'!$A$508:$A$1322,MATCH(A942,'Production Log'!$Z$508:$Z$1322,0)),)</f>
        <v/>
      </c>
      <c r="H942" s="0" t="s">
        <v>6819</v>
      </c>
      <c r="I942" s="0" t="s">
        <v>6692</v>
      </c>
      <c r="J942" s="118" t="s">
        <v>6820</v>
      </c>
      <c r="K942" s="0">
        <f>CONCATENATE(95231,RIGHT(J942,4),"01")</f>
        <v/>
      </c>
    </row>
    <row r="943">
      <c r="A943" s="0" t="n">
        <v>95231019801</v>
      </c>
      <c r="B943" s="0">
        <f>IFERROR(INDEX('Production Log'!$A$508:$A$1322,MATCH(A943,'Production Log'!$Z$508:$Z$1322,0)),)</f>
        <v/>
      </c>
      <c r="D943" s="0" t="s">
        <v>6821</v>
      </c>
      <c r="J943" s="118" t="s">
        <v>6822</v>
      </c>
      <c r="K943" s="0">
        <f>CONCATENATE(95231,RIGHT(J943,4),"01")</f>
        <v/>
      </c>
    </row>
    <row r="944">
      <c r="A944" s="0" t="n">
        <v>95231019901</v>
      </c>
      <c r="B944" s="0">
        <f>IFERROR(INDEX('Production Log'!$A$508:$A$1322,MATCH(A944,'Production Log'!$Z$508:$Z$1322,0)),)</f>
        <v/>
      </c>
      <c r="D944" s="0" t="n">
        <v>22000184</v>
      </c>
      <c r="J944" s="118" t="s">
        <v>6823</v>
      </c>
      <c r="K944" s="0">
        <f>CONCATENATE(95231,RIGHT(J944,4),"01")</f>
        <v/>
      </c>
    </row>
    <row r="945">
      <c r="A945" s="0" t="n">
        <v>95231020001</v>
      </c>
      <c r="B945" s="0">
        <f>IFERROR(INDEX('Production Log'!$A$508:$A$1322,MATCH(A945,'Production Log'!$Z$508:$Z$1322,0)),)</f>
        <v/>
      </c>
      <c r="D945" s="0" t="n">
        <v>22000172</v>
      </c>
      <c r="J945" s="118" t="s">
        <v>6824</v>
      </c>
      <c r="K945" s="0">
        <f>CONCATENATE(95231,RIGHT(J945,4),"01")</f>
        <v/>
      </c>
    </row>
    <row r="946">
      <c r="A946" s="0" t="n">
        <v>95231020101</v>
      </c>
      <c r="B946" s="0">
        <f>IFERROR(INDEX('Production Log'!$A$508:$A$1322,MATCH(A946,'Production Log'!$Z$508:$Z$1322,0)),)</f>
        <v/>
      </c>
      <c r="D946" s="0" t="s">
        <v>6825</v>
      </c>
      <c r="J946" s="118" t="s">
        <v>6826</v>
      </c>
      <c r="K946" s="0">
        <f>CONCATENATE(95231,RIGHT(J946,4),"01")</f>
        <v/>
      </c>
    </row>
    <row r="947">
      <c r="A947" s="0" t="n">
        <v>95231020201</v>
      </c>
      <c r="B947" s="0">
        <f>IFERROR(INDEX('Production Log'!$A$508:$A$1322,MATCH(A947,'Production Log'!$Z$508:$Z$1322,0)),)</f>
        <v/>
      </c>
      <c r="D947" s="0" t="s">
        <v>6827</v>
      </c>
      <c r="J947" s="118" t="s">
        <v>6828</v>
      </c>
      <c r="K947" s="0">
        <f>CONCATENATE(95231,RIGHT(J947,4),"01")</f>
        <v/>
      </c>
    </row>
    <row r="948">
      <c r="A948" s="0" t="n">
        <v>95231020301</v>
      </c>
      <c r="B948" s="0">
        <f>IFERROR(INDEX('Production Log'!$A$508:$A$1322,MATCH(A948,'Production Log'!$Z$508:$Z$1322,0)),)</f>
        <v/>
      </c>
      <c r="D948" s="0" t="s">
        <v>6829</v>
      </c>
      <c r="J948" s="118" t="s">
        <v>6830</v>
      </c>
      <c r="K948" s="0">
        <f>CONCATENATE(95231,RIGHT(J948,4),"01")</f>
        <v/>
      </c>
    </row>
    <row r="949">
      <c r="A949" s="0" t="n">
        <v>95231020401</v>
      </c>
      <c r="B949" s="0">
        <f>IFERROR(INDEX('Production Log'!$A$508:$A$1322,MATCH(A949,'Production Log'!$Z$508:$Z$1322,0)),)</f>
        <v/>
      </c>
      <c r="D949" s="0" t="s">
        <v>6831</v>
      </c>
      <c r="J949" s="118" t="s">
        <v>6832</v>
      </c>
      <c r="K949" s="0">
        <f>CONCATENATE(95231,RIGHT(J949,4),"01")</f>
        <v/>
      </c>
    </row>
    <row r="950">
      <c r="A950" s="0" t="n">
        <v>95231020501</v>
      </c>
      <c r="B950" s="0">
        <f>IFERROR(INDEX('Production Log'!$A$508:$A$1322,MATCH(A950,'Production Log'!$Z$508:$Z$1322,0)),)</f>
        <v/>
      </c>
      <c r="D950" s="0" t="s">
        <v>6833</v>
      </c>
      <c r="J950" s="118" t="s">
        <v>6834</v>
      </c>
      <c r="K950" s="0">
        <f>CONCATENATE(95231,RIGHT(J950,4),"01")</f>
        <v/>
      </c>
    </row>
    <row r="951">
      <c r="A951" s="0" t="n">
        <v>95231020601</v>
      </c>
      <c r="B951" s="0">
        <f>IFERROR(INDEX('Production Log'!$A$508:$A$1322,MATCH(A951,'Production Log'!$Z$508:$Z$1322,0)),)</f>
        <v/>
      </c>
      <c r="D951" s="0" t="s">
        <v>6835</v>
      </c>
      <c r="J951" s="118" t="s">
        <v>6836</v>
      </c>
      <c r="K951" s="0">
        <f>CONCATENATE(95231,RIGHT(J951,4),"01")</f>
        <v/>
      </c>
    </row>
    <row r="952">
      <c r="A952" s="0" t="n">
        <v>95231020701</v>
      </c>
      <c r="B952" s="0">
        <f>IFERROR(INDEX('Production Log'!$A$508:$A$1322,MATCH(A952,'Production Log'!$Z$508:$Z$1322,0)),)</f>
        <v/>
      </c>
      <c r="D952" s="0" t="n">
        <v>22000177</v>
      </c>
      <c r="J952" s="118" t="s">
        <v>6837</v>
      </c>
      <c r="K952" s="0">
        <f>CONCATENATE(95231,RIGHT(J952,4),"01")</f>
        <v/>
      </c>
    </row>
    <row r="953">
      <c r="A953" s="0" t="n">
        <v>95231020801</v>
      </c>
      <c r="B953" s="0">
        <f>IFERROR(INDEX('Production Log'!$A$508:$A$1322,MATCH(A953,'Production Log'!$Z$508:$Z$1322,0)),)</f>
        <v/>
      </c>
      <c r="D953" s="0" t="s">
        <v>6838</v>
      </c>
      <c r="J953" s="118" t="s">
        <v>6839</v>
      </c>
      <c r="K953" s="0">
        <f>CONCATENATE(95231,RIGHT(J953,4),"01")</f>
        <v/>
      </c>
    </row>
    <row r="954">
      <c r="A954" s="0" t="n">
        <v>95231020901</v>
      </c>
      <c r="B954" s="0">
        <f>IFERROR(INDEX('Production Log'!$A$508:$A$1322,MATCH(A954,'Production Log'!$Z$508:$Z$1322,0)),)</f>
        <v/>
      </c>
      <c r="D954" s="0" t="s">
        <v>6840</v>
      </c>
      <c r="J954" s="118" t="s">
        <v>6841</v>
      </c>
      <c r="K954" s="0">
        <f>CONCATENATE(95231,RIGHT(J954,4),"01")</f>
        <v/>
      </c>
    </row>
    <row r="955">
      <c r="A955" s="0" t="n">
        <v>95231021001</v>
      </c>
      <c r="B955" s="0">
        <f>IFERROR(INDEX('Production Log'!$A$508:$A$1322,MATCH(A955,'Production Log'!$Z$508:$Z$1322,0)),)</f>
        <v/>
      </c>
      <c r="D955" s="0" t="s">
        <v>6842</v>
      </c>
      <c r="J955" s="118" t="s">
        <v>6843</v>
      </c>
      <c r="K955" s="0">
        <f>CONCATENATE(95231,RIGHT(J955,4),"01")</f>
        <v/>
      </c>
    </row>
    <row r="956">
      <c r="A956" s="0" t="n">
        <v>95231021101</v>
      </c>
      <c r="B956" s="0">
        <f>IFERROR(INDEX('Production Log'!$A$508:$A$1322,MATCH(A956,'Production Log'!$Z$508:$Z$1322,0)),)</f>
        <v/>
      </c>
      <c r="D956" s="0" t="n">
        <v>22000195</v>
      </c>
      <c r="J956" s="118" t="s">
        <v>6844</v>
      </c>
      <c r="K956" s="0">
        <f>CONCATENATE(95231,RIGHT(J956,4),"01")</f>
        <v/>
      </c>
    </row>
    <row r="957">
      <c r="A957" s="0" t="n">
        <v>95231021201</v>
      </c>
      <c r="B957" s="0">
        <f>IFERROR(INDEX('Production Log'!$A$508:$A$1322,MATCH(A957,'Production Log'!$Z$508:$Z$1322,0)),)</f>
        <v/>
      </c>
      <c r="D957" s="0" t="s">
        <v>6845</v>
      </c>
      <c r="J957" s="118" t="s">
        <v>6846</v>
      </c>
      <c r="K957" s="0">
        <f>CONCATENATE(95231,RIGHT(J957,4),"01")</f>
        <v/>
      </c>
    </row>
    <row r="958">
      <c r="A958" s="0" t="n">
        <v>95231021301</v>
      </c>
      <c r="B958" s="0">
        <f>IFERROR(INDEX('Production Log'!$A$508:$A$1322,MATCH(A958,'Production Log'!$Z$508:$Z$1322,0)),)</f>
        <v/>
      </c>
      <c r="D958" s="204" t="s">
        <v>6847</v>
      </c>
      <c r="J958" s="118" t="s">
        <v>6848</v>
      </c>
      <c r="K958" s="0">
        <f>CONCATENATE(95231,RIGHT(J958,4),"01")</f>
        <v/>
      </c>
    </row>
    <row r="959">
      <c r="A959" s="0" t="n">
        <v>95231021401</v>
      </c>
      <c r="B959" s="0">
        <f>IFERROR(INDEX('Production Log'!$A$508:$A$1322,MATCH(A959,'Production Log'!$Z$508:$Z$1322,0)),)</f>
        <v/>
      </c>
      <c r="D959" s="0" t="s">
        <v>6849</v>
      </c>
      <c r="J959" s="118" t="s">
        <v>6850</v>
      </c>
      <c r="K959" s="0">
        <f>CONCATENATE(95231,RIGHT(J959,4),"01")</f>
        <v/>
      </c>
    </row>
    <row r="960">
      <c r="A960" s="0" t="n">
        <v>95231021501</v>
      </c>
      <c r="B960" s="0">
        <f>IFERROR(INDEX('Production Log'!$A$508:$A$1322,MATCH(A960,'Production Log'!$Z$508:$Z$1322,0)),)</f>
        <v/>
      </c>
      <c r="D960" s="0" t="s">
        <v>6851</v>
      </c>
      <c r="J960" s="118" t="s">
        <v>6852</v>
      </c>
      <c r="K960" s="0">
        <f>CONCATENATE(95231,RIGHT(J960,4),"01")</f>
        <v/>
      </c>
    </row>
    <row r="961">
      <c r="A961" s="0" t="n">
        <v>95231021601</v>
      </c>
      <c r="B961" s="0">
        <f>IFERROR(INDEX('Production Log'!$A$508:$A$1322,MATCH(A961,'Production Log'!$Z$508:$Z$1322,0)),)</f>
        <v/>
      </c>
      <c r="D961" s="0" t="s">
        <v>6853</v>
      </c>
      <c r="J961" s="118" t="s">
        <v>6854</v>
      </c>
      <c r="K961" s="0">
        <f>CONCATENATE(95231,RIGHT(J961,4),"01")</f>
        <v/>
      </c>
    </row>
    <row r="962">
      <c r="A962" s="0" t="n">
        <v>95231021701</v>
      </c>
      <c r="B962" s="0">
        <f>IFERROR(INDEX('Production Log'!$A$508:$A$1322,MATCH(A962,'Production Log'!$Z$508:$Z$1322,0)),)</f>
        <v/>
      </c>
      <c r="H962" s="0" t="s">
        <v>6855</v>
      </c>
      <c r="I962" s="0" t="s">
        <v>6692</v>
      </c>
      <c r="J962" s="118" t="s">
        <v>6856</v>
      </c>
      <c r="K962" s="0">
        <f>CONCATENATE(95231,RIGHT(J962,4),"01")</f>
        <v/>
      </c>
    </row>
    <row r="963">
      <c r="A963" s="0" t="n">
        <v>95231021801</v>
      </c>
      <c r="B963" s="0">
        <f>IFERROR(INDEX('Production Log'!$A$508:$A$1322,MATCH(A963,'Production Log'!$Z$508:$Z$1322,0)),)</f>
        <v/>
      </c>
      <c r="H963" s="0" t="s">
        <v>6855</v>
      </c>
      <c r="I963" s="0" t="s">
        <v>6692</v>
      </c>
      <c r="J963" s="118" t="s">
        <v>6857</v>
      </c>
      <c r="K963" s="0">
        <f>CONCATENATE(95231,RIGHT(J963,4),"01")</f>
        <v/>
      </c>
    </row>
    <row r="964">
      <c r="A964" s="0" t="n">
        <v>95231021901</v>
      </c>
      <c r="B964" s="0">
        <f>IFERROR(INDEX('Production Log'!$A$508:$A$1322,MATCH(A964,'Production Log'!$Z$508:$Z$1322,0)),)</f>
        <v/>
      </c>
      <c r="D964" s="0" t="s">
        <v>6858</v>
      </c>
      <c r="J964" s="118" t="s">
        <v>6859</v>
      </c>
      <c r="K964" s="0">
        <f>CONCATENATE(95231,RIGHT(J964,4),"01")</f>
        <v/>
      </c>
    </row>
    <row r="965">
      <c r="A965" s="0" t="n">
        <v>95231022001</v>
      </c>
      <c r="B965" s="0">
        <f>IFERROR(INDEX('Production Log'!$A$508:$A$1322,MATCH(A965,'Production Log'!$Z$508:$Z$1322,0)),)</f>
        <v/>
      </c>
      <c r="D965" s="0" t="s">
        <v>6860</v>
      </c>
      <c r="J965" s="118" t="s">
        <v>6861</v>
      </c>
      <c r="K965" s="0">
        <f>CONCATENATE(95231,RIGHT(J965,4),"01")</f>
        <v/>
      </c>
    </row>
    <row r="966">
      <c r="A966" s="0" t="n">
        <v>95231022101</v>
      </c>
      <c r="B966" s="0">
        <f>IFERROR(INDEX('Production Log'!$A$508:$A$1322,MATCH(A966,'Production Log'!$Z$508:$Z$1322,0)),)</f>
        <v/>
      </c>
      <c r="D966" s="204" t="s">
        <v>6862</v>
      </c>
      <c r="J966" s="118" t="s">
        <v>6863</v>
      </c>
      <c r="K966" s="0">
        <f>CONCATENATE(95231,RIGHT(J966,4),"01")</f>
        <v/>
      </c>
    </row>
    <row r="967">
      <c r="A967" s="0" t="n">
        <v>95231022201</v>
      </c>
      <c r="B967" s="0">
        <f>IFERROR(INDEX('Production Log'!$A$508:$A$1322,MATCH(A967,'Production Log'!$Z$508:$Z$1322,0)),)</f>
        <v/>
      </c>
      <c r="D967" s="0" t="n">
        <v>22000181</v>
      </c>
      <c r="J967" s="118" t="s">
        <v>6864</v>
      </c>
      <c r="K967" s="0">
        <f>CONCATENATE(95231,RIGHT(J967,4),"01")</f>
        <v/>
      </c>
    </row>
    <row r="968">
      <c r="A968" s="0" t="n">
        <v>95231022301</v>
      </c>
      <c r="B968" s="0">
        <f>IFERROR(INDEX('Production Log'!$A$508:$A$1322,MATCH(A968,'Production Log'!$Z$508:$Z$1322,0)),)</f>
        <v/>
      </c>
      <c r="D968" s="0" t="s">
        <v>6865</v>
      </c>
      <c r="J968" s="118" t="s">
        <v>6866</v>
      </c>
      <c r="K968" s="0">
        <f>CONCATENATE(95231,RIGHT(J968,4),"01")</f>
        <v/>
      </c>
    </row>
    <row r="969">
      <c r="A969" s="0" t="n">
        <v>95231022401</v>
      </c>
      <c r="B969" s="0">
        <f>IFERROR(INDEX('Production Log'!$A$508:$A$1322,MATCH(A969,'Production Log'!$Z$508:$Z$1322,0)),)</f>
        <v/>
      </c>
      <c r="D969" s="0" t="n">
        <v>22000175</v>
      </c>
      <c r="J969" s="118" t="s">
        <v>6867</v>
      </c>
      <c r="K969" s="0">
        <f>CONCATENATE(95231,RIGHT(J969,4),"01")</f>
        <v/>
      </c>
    </row>
    <row r="970">
      <c r="A970" s="0" t="n">
        <v>95231022501</v>
      </c>
      <c r="B970" s="0">
        <f>IFERROR(INDEX('Production Log'!$A$508:$A$1322,MATCH(A970,'Production Log'!$Z$508:$Z$1322,0)),)</f>
        <v/>
      </c>
      <c r="D970" s="0" t="s">
        <v>6868</v>
      </c>
      <c r="J970" s="118" t="s">
        <v>6869</v>
      </c>
      <c r="K970" s="0">
        <f>CONCATENATE(95231,RIGHT(J970,4),"01")</f>
        <v/>
      </c>
    </row>
    <row r="971">
      <c r="A971" s="0" t="n">
        <v>95231022601</v>
      </c>
      <c r="B971" s="0">
        <f>IFERROR(INDEX('Production Log'!$A$508:$A$1322,MATCH(A971,'Production Log'!$Z$508:$Z$1322,0)),)</f>
        <v/>
      </c>
      <c r="D971" s="0" t="n">
        <v>22000180</v>
      </c>
      <c r="J971" s="118" t="s">
        <v>6870</v>
      </c>
      <c r="K971" s="0">
        <f>CONCATENATE(95231,RIGHT(J971,4),"01")</f>
        <v/>
      </c>
    </row>
    <row r="972">
      <c r="A972" s="0" t="n">
        <v>95231022701</v>
      </c>
      <c r="B972" s="0">
        <f>IFERROR(INDEX('Production Log'!$A$508:$A$1322,MATCH(A972,'Production Log'!$Z$508:$Z$1322,0)),)</f>
        <v/>
      </c>
      <c r="D972" s="0" t="n">
        <v>22000169</v>
      </c>
      <c r="J972" s="118" t="s">
        <v>6871</v>
      </c>
      <c r="K972" s="0">
        <f>CONCATENATE(95231,RIGHT(J972,4),"01")</f>
        <v/>
      </c>
    </row>
    <row r="973">
      <c r="A973" s="0" t="n">
        <v>95231022801</v>
      </c>
      <c r="B973" s="0">
        <f>IFERROR(INDEX('Production Log'!$A$508:$A$1322,MATCH(A973,'Production Log'!$Z$508:$Z$1322,0)),)</f>
        <v/>
      </c>
      <c r="D973" s="0" t="s">
        <v>6872</v>
      </c>
      <c r="J973" s="118" t="s">
        <v>6873</v>
      </c>
      <c r="K973" s="0">
        <f>CONCATENATE(95231,RIGHT(J973,4),"01")</f>
        <v/>
      </c>
    </row>
    <row r="974">
      <c r="A974" s="0" t="n">
        <v>95231022901</v>
      </c>
      <c r="B974" s="0">
        <f>IFERROR(INDEX('Production Log'!$A$508:$A$1322,MATCH(A974,'Production Log'!$Z$508:$Z$1322,0)),)</f>
        <v/>
      </c>
      <c r="D974" s="0" t="s">
        <v>6874</v>
      </c>
      <c r="J974" s="118" t="s">
        <v>6875</v>
      </c>
      <c r="K974" s="0">
        <f>CONCATENATE(95231,RIGHT(J974,4),"01")</f>
        <v/>
      </c>
    </row>
    <row r="975">
      <c r="A975" s="0" t="n">
        <v>95231023001</v>
      </c>
      <c r="B975" s="0">
        <f>IFERROR(INDEX('Production Log'!$A$508:$A$1322,MATCH(A975,'Production Log'!$Z$508:$Z$1322,0)),)</f>
        <v/>
      </c>
      <c r="D975" s="0" t="n">
        <v>22000185</v>
      </c>
      <c r="H975" s="0" t="s">
        <v>6876</v>
      </c>
      <c r="I975" s="0" t="s">
        <v>6692</v>
      </c>
      <c r="J975" s="118" t="s">
        <v>6877</v>
      </c>
      <c r="K975" s="0">
        <f>CONCATENATE(95231,RIGHT(J975,4),"01")</f>
        <v/>
      </c>
    </row>
    <row r="976">
      <c r="A976" s="0" t="n">
        <v>95231023101</v>
      </c>
      <c r="B976" s="0">
        <f>IFERROR(INDEX('Production Log'!$A$508:$A$1322,MATCH(A976,'Production Log'!$Z$508:$Z$1322,0)),)</f>
        <v/>
      </c>
      <c r="D976" s="204" t="s">
        <v>6878</v>
      </c>
      <c r="J976" s="118" t="s">
        <v>6879</v>
      </c>
      <c r="K976" s="0">
        <f>CONCATENATE(95231,RIGHT(J976,4),"01")</f>
        <v/>
      </c>
    </row>
    <row r="977">
      <c r="A977" s="0" t="n">
        <v>95231023201</v>
      </c>
      <c r="B977" s="0">
        <f>IFERROR(INDEX('Production Log'!$A$508:$A$1322,MATCH(A977,'Production Log'!$Z$508:$Z$1322,0)),)</f>
        <v/>
      </c>
      <c r="D977" s="0" t="n">
        <v>22000174</v>
      </c>
      <c r="J977" s="118" t="s">
        <v>6880</v>
      </c>
      <c r="K977" s="0">
        <f>CONCATENATE(95231,RIGHT(J977,4),"01")</f>
        <v/>
      </c>
    </row>
    <row r="978">
      <c r="A978" s="0" t="n">
        <v>95231023301</v>
      </c>
      <c r="B978" s="0">
        <f>IFERROR(INDEX('Production Log'!$A$508:$A$1322,MATCH(A978,'Production Log'!$Z$508:$Z$1322,0)),)</f>
        <v/>
      </c>
      <c r="D978" s="0" t="s">
        <v>6881</v>
      </c>
      <c r="J978" s="118" t="s">
        <v>6882</v>
      </c>
      <c r="K978" s="0">
        <f>CONCATENATE(95231,RIGHT(J978,4),"01")</f>
        <v/>
      </c>
    </row>
    <row r="979">
      <c r="A979" s="0" t="n">
        <v>95231023401</v>
      </c>
      <c r="B979" s="0">
        <f>IFERROR(INDEX('Production Log'!$A$508:$A$1322,MATCH(A979,'Production Log'!$Z$508:$Z$1322,0)),)</f>
        <v/>
      </c>
      <c r="D979" s="0" t="s">
        <v>6883</v>
      </c>
      <c r="J979" s="118" t="s">
        <v>6884</v>
      </c>
      <c r="K979" s="0">
        <f>CONCATENATE(95231,RIGHT(J979,4),"01")</f>
        <v/>
      </c>
    </row>
    <row r="980">
      <c r="A980" s="0" t="n">
        <v>95231023501</v>
      </c>
      <c r="B980" s="0">
        <f>IFERROR(INDEX('Production Log'!$A$508:$A$1322,MATCH(A980,'Production Log'!$Z$508:$Z$1322,0)),)</f>
        <v/>
      </c>
      <c r="D980" s="0" t="n">
        <v>22000170</v>
      </c>
      <c r="J980" s="118" t="s">
        <v>6885</v>
      </c>
      <c r="K980" s="0">
        <f>CONCATENATE(95231,RIGHT(J980,4),"01")</f>
        <v/>
      </c>
    </row>
    <row r="981">
      <c r="A981" s="0" t="n">
        <v>95231023601</v>
      </c>
      <c r="B981" s="0">
        <f>IFERROR(INDEX('Production Log'!$A$508:$A$1322,MATCH(A981,'Production Log'!$Z$508:$Z$1322,0)),)</f>
        <v/>
      </c>
      <c r="D981" s="0" t="s">
        <v>6886</v>
      </c>
      <c r="J981" s="118" t="s">
        <v>6887</v>
      </c>
      <c r="K981" s="0">
        <f>CONCATENATE(95231,RIGHT(J981,4),"01")</f>
        <v/>
      </c>
    </row>
    <row r="982">
      <c r="A982" s="0" t="n">
        <v>95231023701</v>
      </c>
      <c r="B982" s="0">
        <f>IFERROR(INDEX('Production Log'!$A$508:$A$1322,MATCH(A982,'Production Log'!$Z$508:$Z$1322,0)),)</f>
        <v/>
      </c>
      <c r="D982" s="0" t="s">
        <v>6888</v>
      </c>
      <c r="J982" s="118" t="s">
        <v>6889</v>
      </c>
      <c r="K982" s="0">
        <f>CONCATENATE(95231,RIGHT(J982,4),"01")</f>
        <v/>
      </c>
    </row>
    <row r="983">
      <c r="A983" s="0" t="n">
        <v>95231023801</v>
      </c>
      <c r="B983" s="0">
        <f>IFERROR(INDEX('Production Log'!$A$508:$A$1322,MATCH(A983,'Production Log'!$Z$508:$Z$1322,0)),)</f>
        <v/>
      </c>
      <c r="D983" s="0" t="n">
        <v>22000168</v>
      </c>
      <c r="J983" s="118" t="s">
        <v>6890</v>
      </c>
      <c r="K983" s="0">
        <f>CONCATENATE(95231,RIGHT(J983,4),"01")</f>
        <v/>
      </c>
    </row>
    <row r="984">
      <c r="A984" s="0" t="n">
        <v>95231023901</v>
      </c>
      <c r="B984" s="0">
        <f>IFERROR(INDEX('Production Log'!$A$508:$A$1322,MATCH(A984,'Production Log'!$Z$508:$Z$1322,0)),)</f>
        <v/>
      </c>
      <c r="D984" s="0" t="s">
        <v>6891</v>
      </c>
      <c r="J984" s="118" t="s">
        <v>6892</v>
      </c>
      <c r="K984" s="0">
        <f>CONCATENATE(95231,RIGHT(J984,4),"01")</f>
        <v/>
      </c>
    </row>
    <row r="985">
      <c r="A985" s="0" t="n">
        <v>95231024001</v>
      </c>
      <c r="B985" s="0">
        <f>IFERROR(INDEX('Production Log'!$A$508:$A$1322,MATCH(A985,'Production Log'!$Z$508:$Z$1322,0)),)</f>
        <v/>
      </c>
      <c r="D985" s="0" t="s">
        <v>6893</v>
      </c>
      <c r="J985" s="118" t="s">
        <v>6894</v>
      </c>
      <c r="K985" s="0">
        <f>CONCATENATE(95231,RIGHT(J985,4),"01")</f>
        <v/>
      </c>
    </row>
    <row r="986">
      <c r="A986" s="0" t="n">
        <v>95231024101</v>
      </c>
      <c r="B986" s="0">
        <f>IFERROR(INDEX('Production Log'!$A$508:$A$1322,MATCH(A986,'Production Log'!$Z$508:$Z$1322,0)),)</f>
        <v/>
      </c>
      <c r="D986" s="0" t="s">
        <v>6895</v>
      </c>
      <c r="J986" s="118" t="s">
        <v>6896</v>
      </c>
      <c r="K986" s="0">
        <f>CONCATENATE(95231,RIGHT(J986,4),"01")</f>
        <v/>
      </c>
    </row>
    <row r="987">
      <c r="A987" s="0" t="n">
        <v>95231024201</v>
      </c>
      <c r="B987" s="0">
        <f>IFERROR(INDEX('Production Log'!$A$508:$A$1322,MATCH(A987,'Production Log'!$Z$508:$Z$1322,0)),)</f>
        <v/>
      </c>
      <c r="D987" s="0" t="s">
        <v>6897</v>
      </c>
      <c r="J987" s="118" t="s">
        <v>6898</v>
      </c>
      <c r="K987" s="0">
        <f>CONCATENATE(95231,RIGHT(J987,4),"01")</f>
        <v/>
      </c>
    </row>
    <row r="988">
      <c r="A988" s="0" t="n">
        <v>95231024301</v>
      </c>
      <c r="B988" s="0">
        <f>IFERROR(INDEX('Production Log'!$A$508:$A$1322,MATCH(A988,'Production Log'!$Z$508:$Z$1322,0)),)</f>
        <v/>
      </c>
      <c r="D988" s="0" t="s">
        <v>6899</v>
      </c>
      <c r="J988" s="118" t="s">
        <v>6900</v>
      </c>
      <c r="K988" s="0">
        <f>CONCATENATE(95231,RIGHT(J988,4),"01")</f>
        <v/>
      </c>
    </row>
    <row r="989">
      <c r="A989" s="0" t="n">
        <v>95231024401</v>
      </c>
      <c r="B989" s="0">
        <f>IFERROR(INDEX('Production Log'!$A$508:$A$1322,MATCH(A989,'Production Log'!$Z$508:$Z$1322,0)),)</f>
        <v/>
      </c>
      <c r="D989" s="0" t="s">
        <v>6901</v>
      </c>
      <c r="H989" s="0" t="s">
        <v>6902</v>
      </c>
      <c r="J989" s="118" t="s">
        <v>6903</v>
      </c>
      <c r="K989" s="0">
        <f>CONCATENATE(95231,RIGHT(J989,4),"01")</f>
        <v/>
      </c>
    </row>
    <row r="990">
      <c r="A990" s="0" t="n">
        <v>95231024501</v>
      </c>
      <c r="B990" s="0">
        <f>IFERROR(INDEX('Production Log'!$A$508:$A$1322,MATCH(A990,'Production Log'!$Z$508:$Z$1322,0)),)</f>
        <v/>
      </c>
      <c r="D990" s="0" t="s">
        <v>6904</v>
      </c>
      <c r="J990" s="118" t="s">
        <v>6905</v>
      </c>
      <c r="K990" s="0">
        <f>CONCATENATE(95231,RIGHT(J990,4),"01")</f>
        <v/>
      </c>
    </row>
    <row r="991">
      <c r="A991" s="0" t="n">
        <v>95231024601</v>
      </c>
      <c r="B991" s="0">
        <f>IFERROR(INDEX('Production Log'!$A$508:$A$1322,MATCH(A991,'Production Log'!$Z$508:$Z$1322,0)),)</f>
        <v/>
      </c>
      <c r="D991" s="0" t="s">
        <v>6906</v>
      </c>
      <c r="J991" s="118" t="s">
        <v>6907</v>
      </c>
      <c r="K991" s="0">
        <f>CONCATENATE(95231,RIGHT(J991,4),"01")</f>
        <v/>
      </c>
    </row>
    <row r="992">
      <c r="A992" s="0" t="n">
        <v>95231024701</v>
      </c>
      <c r="B992" s="0">
        <f>IFERROR(INDEX('Production Log'!$A$508:$A$1322,MATCH(A992,'Production Log'!$Z$508:$Z$1322,0)),)</f>
        <v/>
      </c>
      <c r="D992" s="0" t="s">
        <v>6908</v>
      </c>
      <c r="J992" s="118" t="s">
        <v>6909</v>
      </c>
      <c r="K992" s="0">
        <f>CONCATENATE(95231,RIGHT(J992,4),"01")</f>
        <v/>
      </c>
    </row>
    <row r="993">
      <c r="A993" s="0" t="n">
        <v>95231024801</v>
      </c>
      <c r="B993" s="0">
        <f>IFERROR(INDEX('Production Log'!$A$508:$A$1322,MATCH(A993,'Production Log'!$Z$508:$Z$1322,0)),)</f>
        <v/>
      </c>
      <c r="D993" s="0" t="s">
        <v>6910</v>
      </c>
      <c r="J993" s="118" t="s">
        <v>6911</v>
      </c>
      <c r="K993" s="0">
        <f>CONCATENATE(95231,RIGHT(J993,4),"01")</f>
        <v/>
      </c>
    </row>
    <row r="994">
      <c r="A994" s="0" t="n">
        <v>95231024901</v>
      </c>
      <c r="B994" s="0">
        <f>IFERROR(INDEX('Production Log'!$A$508:$A$1322,MATCH(A994,'Production Log'!$Z$508:$Z$1322,0)),)</f>
        <v/>
      </c>
      <c r="D994" s="0" t="s">
        <v>6912</v>
      </c>
      <c r="J994" s="118" t="s">
        <v>6913</v>
      </c>
      <c r="K994" s="0">
        <f>CONCATENATE(95231,RIGHT(J994,4),"01")</f>
        <v/>
      </c>
    </row>
    <row r="995">
      <c r="A995" s="0" t="n">
        <v>95231025001</v>
      </c>
      <c r="B995" s="0">
        <f>IFERROR(INDEX('Production Log'!$A$508:$A$1322,MATCH(A995,'Production Log'!$Z$508:$Z$1322,0)),)</f>
        <v/>
      </c>
      <c r="D995" s="0" t="s">
        <v>6914</v>
      </c>
      <c r="J995" s="118" t="s">
        <v>6915</v>
      </c>
      <c r="K995" s="0">
        <f>CONCATENATE(95231,RIGHT(J995,4),"01")</f>
        <v/>
      </c>
    </row>
    <row r="996">
      <c r="A996" s="0" t="n">
        <v>95231025101</v>
      </c>
      <c r="B996" s="0">
        <f>IFERROR(INDEX('Production Log'!$A$508:$A$1322,MATCH(A996,'Production Log'!$Z$508:$Z$1322,0)),)</f>
        <v/>
      </c>
      <c r="D996" s="0" t="s">
        <v>6916</v>
      </c>
      <c r="J996" s="118" t="s">
        <v>6917</v>
      </c>
      <c r="K996" s="0">
        <f>CONCATENATE(95231,RIGHT(J996,4),"01")</f>
        <v/>
      </c>
    </row>
    <row r="997">
      <c r="A997" s="0" t="n">
        <v>95231025201</v>
      </c>
      <c r="B997" s="0">
        <f>IFERROR(INDEX('Production Log'!$A$508:$A$1322,MATCH(A997,'Production Log'!$Z$508:$Z$1322,0)),)</f>
        <v/>
      </c>
      <c r="D997" s="204" t="s">
        <v>6918</v>
      </c>
      <c r="J997" s="118" t="s">
        <v>6919</v>
      </c>
      <c r="K997" s="0">
        <f>CONCATENATE(95231,RIGHT(J997,4),"01")</f>
        <v/>
      </c>
    </row>
    <row r="998">
      <c r="A998" s="0" t="n">
        <v>95231025301</v>
      </c>
      <c r="B998" s="0">
        <f>IFERROR(INDEX('Production Log'!$A$508:$A$1322,MATCH(A998,'Production Log'!$Z$508:$Z$1322,0)),)</f>
        <v/>
      </c>
      <c r="D998" s="204" t="s">
        <v>6920</v>
      </c>
      <c r="J998" s="118" t="s">
        <v>6921</v>
      </c>
      <c r="K998" s="0">
        <f>CONCATENATE(95231,RIGHT(J998,4),"01")</f>
        <v/>
      </c>
    </row>
    <row r="999">
      <c r="A999" s="0" t="n">
        <v>95231025401</v>
      </c>
      <c r="B999" s="0">
        <f>IFERROR(INDEX('Production Log'!$A$508:$A$1322,MATCH(A999,'Production Log'!$Z$508:$Z$1322,0)),)</f>
        <v/>
      </c>
      <c r="D999" s="0" t="s">
        <v>6922</v>
      </c>
      <c r="J999" s="118" t="s">
        <v>6923</v>
      </c>
      <c r="K999" s="0">
        <f>CONCATENATE(95231,RIGHT(J999,4),"01")</f>
        <v/>
      </c>
    </row>
    <row r="1000">
      <c r="A1000" s="0" t="n">
        <v>95231025501</v>
      </c>
      <c r="B1000" s="0">
        <f>IFERROR(INDEX('Production Log'!$A$508:$A$1322,MATCH(A1000,'Production Log'!$Z$508:$Z$1322,0)),)</f>
        <v/>
      </c>
      <c r="D1000" s="204" t="s">
        <v>6924</v>
      </c>
      <c r="J1000" s="118" t="s">
        <v>6925</v>
      </c>
      <c r="K1000" s="0">
        <f>CONCATENATE(95231,RIGHT(J1000,4),"01")</f>
        <v/>
      </c>
    </row>
    <row r="1001">
      <c r="A1001" s="0" t="n">
        <v>95231025601</v>
      </c>
      <c r="B1001" s="0">
        <f>IFERROR(INDEX('Production Log'!$A$508:$A$1322,MATCH(A1001,'Production Log'!$Z$508:$Z$1322,0)),)</f>
        <v/>
      </c>
      <c r="D1001" s="204" t="s">
        <v>6926</v>
      </c>
      <c r="J1001" s="118" t="s">
        <v>6927</v>
      </c>
      <c r="K1001" s="0">
        <f>CONCATENATE(95231,RIGHT(J1001,4),"01")</f>
        <v/>
      </c>
    </row>
    <row r="1002">
      <c r="A1002" s="0" t="n">
        <v>95231025701</v>
      </c>
      <c r="B1002" s="0">
        <f>IFERROR(INDEX('Production Log'!$A$508:$A$1322,MATCH(A1002,'Production Log'!$Z$508:$Z$1322,0)),)</f>
        <v/>
      </c>
      <c r="D1002" s="204" t="s">
        <v>6928</v>
      </c>
      <c r="H1002" s="0" t="s">
        <v>6929</v>
      </c>
      <c r="J1002" s="118" t="s">
        <v>6930</v>
      </c>
      <c r="K1002" s="0">
        <f>CONCATENATE(95231,RIGHT(J1002,4),"01")</f>
        <v/>
      </c>
    </row>
    <row r="1003">
      <c r="A1003" s="0" t="n">
        <v>95231025801</v>
      </c>
      <c r="B1003" s="0">
        <f>IFERROR(INDEX('Production Log'!$A$508:$A$1322,MATCH(A1003,'Production Log'!$Z$508:$Z$1322,0)),)</f>
        <v/>
      </c>
      <c r="D1003" s="0" t="s">
        <v>6931</v>
      </c>
      <c r="J1003" s="118" t="s">
        <v>6932</v>
      </c>
      <c r="K1003" s="0">
        <f>CONCATENATE(95231,RIGHT(J1003,4),"01")</f>
        <v/>
      </c>
    </row>
    <row r="1004">
      <c r="A1004" s="0" t="n">
        <v>95231025901</v>
      </c>
      <c r="B1004" s="0">
        <f>IFERROR(INDEX('Production Log'!$A$508:$A$1322,MATCH(A1004,'Production Log'!$Z$508:$Z$1322,0)),)</f>
        <v/>
      </c>
      <c r="D1004" s="204" t="s">
        <v>6933</v>
      </c>
      <c r="J1004" s="118" t="s">
        <v>6934</v>
      </c>
      <c r="K1004" s="0">
        <f>CONCATENATE(95231,RIGHT(J1004,4),"01")</f>
        <v/>
      </c>
    </row>
    <row r="1005">
      <c r="A1005" s="0" t="n">
        <v>95231026001</v>
      </c>
      <c r="B1005" s="0">
        <f>IFERROR(INDEX('Production Log'!$A$508:$A$1322,MATCH(A1005,'Production Log'!$Z$508:$Z$1322,0)),)</f>
        <v/>
      </c>
      <c r="D1005" s="0" t="s">
        <v>6935</v>
      </c>
      <c r="J1005" s="118" t="s">
        <v>6936</v>
      </c>
      <c r="K1005" s="0">
        <f>CONCATENATE(95231,RIGHT(J1005,4),"01")</f>
        <v/>
      </c>
    </row>
    <row r="1006">
      <c r="A1006" s="0" t="n">
        <v>95231026101</v>
      </c>
      <c r="B1006" s="0">
        <f>IFERROR(INDEX('Production Log'!$A$508:$A$1322,MATCH(A1006,'Production Log'!$Z$508:$Z$1322,0)),)</f>
        <v/>
      </c>
      <c r="D1006" s="0" t="s">
        <v>6937</v>
      </c>
      <c r="J1006" s="118" t="s">
        <v>6938</v>
      </c>
      <c r="K1006" s="0">
        <f>CONCATENATE(95231,RIGHT(J1006,4),"01")</f>
        <v/>
      </c>
    </row>
    <row r="1007">
      <c r="A1007" s="0" t="n">
        <v>95231026201</v>
      </c>
      <c r="B1007" s="0">
        <f>IFERROR(INDEX('Production Log'!$A$508:$A$1322,MATCH(A1007,'Production Log'!$Z$508:$Z$1322,0)),)</f>
        <v/>
      </c>
      <c r="D1007" s="0" t="s">
        <v>6939</v>
      </c>
      <c r="J1007" s="118" t="s">
        <v>6940</v>
      </c>
      <c r="K1007" s="0">
        <f>CONCATENATE(95231,RIGHT(J1007,4),"01")</f>
        <v/>
      </c>
    </row>
    <row r="1008">
      <c r="A1008" s="0" t="n">
        <v>95231026301</v>
      </c>
      <c r="B1008" s="0">
        <f>IFERROR(INDEX('Production Log'!$A$508:$A$1322,MATCH(A1008,'Production Log'!$Z$508:$Z$1322,0)),)</f>
        <v/>
      </c>
      <c r="D1008" s="0" t="s">
        <v>6941</v>
      </c>
      <c r="H1008" s="0" t="n"/>
      <c r="J1008" s="118" t="s">
        <v>6942</v>
      </c>
      <c r="K1008" s="0">
        <f>CONCATENATE(95231,RIGHT(J1008,4),"01")</f>
        <v/>
      </c>
    </row>
    <row r="1009">
      <c r="A1009" s="0" t="n">
        <v>95231026401</v>
      </c>
      <c r="B1009" s="0">
        <f>IFERROR(INDEX('Production Log'!$A$508:$A$1322,MATCH(A1009,'Production Log'!$Z$508:$Z$1322,0)),)</f>
        <v/>
      </c>
      <c r="D1009" s="0" t="s">
        <v>6943</v>
      </c>
      <c r="J1009" s="118" t="s">
        <v>6944</v>
      </c>
      <c r="K1009" s="0">
        <f>CONCATENATE(95231,RIGHT(J1009,4),"01")</f>
        <v/>
      </c>
    </row>
    <row r="1010">
      <c r="A1010" s="0" t="n">
        <v>95231026501</v>
      </c>
      <c r="B1010" s="0">
        <f>IFERROR(INDEX('Production Log'!$A$508:$A$1322,MATCH(A1010,'Production Log'!$Z$508:$Z$1322,0)),)</f>
        <v/>
      </c>
      <c r="H1010" s="0" t="s">
        <v>6945</v>
      </c>
      <c r="I1010" s="0" t="s">
        <v>6692</v>
      </c>
      <c r="J1010" s="118" t="s">
        <v>6946</v>
      </c>
      <c r="K1010" s="0">
        <f>CONCATENATE(95231,RIGHT(J1010,4),"01")</f>
        <v/>
      </c>
    </row>
    <row r="1011">
      <c r="A1011" s="0" t="n">
        <v>95231026601</v>
      </c>
      <c r="B1011" s="0">
        <f>IFERROR(INDEX('Production Log'!$A$508:$A$1322,MATCH(A1011,'Production Log'!$Z$508:$Z$1322,0)),)</f>
        <v/>
      </c>
      <c r="D1011" s="0" t="s">
        <v>6947</v>
      </c>
      <c r="J1011" s="118" t="s">
        <v>6948</v>
      </c>
      <c r="K1011" s="0">
        <f>CONCATENATE(95231,RIGHT(J1011,4),"01")</f>
        <v/>
      </c>
    </row>
    <row r="1012">
      <c r="A1012" s="0" t="n">
        <v>95231026701</v>
      </c>
      <c r="B1012" s="0">
        <f>IFERROR(INDEX('Production Log'!$A$508:$A$1322,MATCH(A1012,'Production Log'!$Z$508:$Z$1322,0)),)</f>
        <v/>
      </c>
      <c r="H1012" s="0" t="s">
        <v>6949</v>
      </c>
      <c r="I1012" s="0" t="s">
        <v>6692</v>
      </c>
      <c r="J1012" s="118" t="s">
        <v>6950</v>
      </c>
      <c r="K1012" s="0">
        <f>CONCATENATE(95231,RIGHT(J1012,4),"01")</f>
        <v/>
      </c>
    </row>
    <row r="1013">
      <c r="A1013" s="0" t="n">
        <v>95231026801</v>
      </c>
      <c r="B1013" s="0">
        <f>IFERROR(INDEX('Production Log'!$A$508:$A$1322,MATCH(A1013,'Production Log'!$Z$508:$Z$1322,0)),)</f>
        <v/>
      </c>
      <c r="D1013" s="0" t="s">
        <v>6951</v>
      </c>
      <c r="J1013" s="118" t="s">
        <v>6952</v>
      </c>
      <c r="K1013" s="0">
        <f>CONCATENATE(95231,RIGHT(J1013,4),"01")</f>
        <v/>
      </c>
    </row>
    <row r="1014">
      <c r="A1014" s="0" t="n">
        <v>95231026901</v>
      </c>
      <c r="B1014" s="0">
        <f>IFERROR(INDEX('Production Log'!$A$508:$A$1322,MATCH(A1014,'Production Log'!$Z$508:$Z$1322,0)),)</f>
        <v/>
      </c>
      <c r="D1014" s="0" t="s">
        <v>6953</v>
      </c>
      <c r="J1014" s="118" t="s">
        <v>6954</v>
      </c>
      <c r="K1014" s="0">
        <f>CONCATENATE(95231,RIGHT(J1014,4),"01")</f>
        <v/>
      </c>
    </row>
    <row r="1015">
      <c r="A1015" s="0" t="n">
        <v>95231027001</v>
      </c>
      <c r="B1015" s="0">
        <f>IFERROR(INDEX('Production Log'!$A$508:$A$1322,MATCH(A1015,'Production Log'!$Z$508:$Z$1322,0)),)</f>
        <v/>
      </c>
      <c r="D1015" s="0" t="s">
        <v>6955</v>
      </c>
      <c r="J1015" s="118" t="s">
        <v>6956</v>
      </c>
      <c r="K1015" s="0">
        <f>CONCATENATE(95231,RIGHT(J1015,4),"01")</f>
        <v/>
      </c>
    </row>
    <row r="1016">
      <c r="A1016" s="0" t="n">
        <v>95231027101</v>
      </c>
      <c r="B1016" s="0">
        <f>IFERROR(INDEX('Production Log'!$A$508:$A$1322,MATCH(A1016,'Production Log'!$Z$508:$Z$1322,0)),)</f>
        <v/>
      </c>
      <c r="D1016" s="0" t="s">
        <v>6957</v>
      </c>
      <c r="J1016" s="118" t="s">
        <v>6958</v>
      </c>
      <c r="K1016" s="0">
        <f>CONCATENATE(95231,RIGHT(J1016,4),"01")</f>
        <v/>
      </c>
    </row>
    <row r="1017">
      <c r="A1017" s="0" t="n">
        <v>95231027201</v>
      </c>
      <c r="B1017" s="0">
        <f>IFERROR(INDEX('Production Log'!$A$508:$A$1322,MATCH(A1017,'Production Log'!$Z$508:$Z$1322,0)),)</f>
        <v/>
      </c>
      <c r="D1017" s="0" t="s">
        <v>6959</v>
      </c>
      <c r="H1017" s="0" t="s">
        <v>6960</v>
      </c>
      <c r="I1017" s="0" t="s">
        <v>6692</v>
      </c>
      <c r="J1017" s="118" t="s">
        <v>6961</v>
      </c>
      <c r="K1017" s="0">
        <f>CONCATENATE(95231,RIGHT(J1017,4),"01")</f>
        <v/>
      </c>
    </row>
    <row r="1018">
      <c r="A1018" s="0" t="n">
        <v>95231027301</v>
      </c>
      <c r="B1018" s="0">
        <f>IFERROR(INDEX('Production Log'!$A$508:$A$1322,MATCH(A1018,'Production Log'!$Z$508:$Z$1322,0)),)</f>
        <v/>
      </c>
      <c r="D1018" s="204" t="s">
        <v>6962</v>
      </c>
      <c r="J1018" s="118" t="s">
        <v>6963</v>
      </c>
      <c r="K1018" s="0">
        <f>CONCATENATE(95231,RIGHT(J1018,4),"01")</f>
        <v/>
      </c>
    </row>
    <row r="1019">
      <c r="A1019" s="0" t="n">
        <v>95231027401</v>
      </c>
      <c r="B1019" s="0">
        <f>IFERROR(INDEX('Production Log'!$A$508:$A$1322,MATCH(A1019,'Production Log'!$Z$508:$Z$1322,0)),)</f>
        <v/>
      </c>
      <c r="D1019" s="0" t="s">
        <v>6964</v>
      </c>
      <c r="J1019" s="118" t="s">
        <v>6965</v>
      </c>
      <c r="K1019" s="0">
        <f>CONCATENATE(95231,RIGHT(J1019,4),"01")</f>
        <v/>
      </c>
    </row>
    <row r="1020">
      <c r="A1020" s="0" t="n">
        <v>95231027501</v>
      </c>
      <c r="B1020" s="0">
        <f>IFERROR(INDEX('Production Log'!$A$508:$A$1322,MATCH(A1020,'Production Log'!$Z$508:$Z$1322,0)),)</f>
        <v/>
      </c>
      <c r="D1020" s="204" t="s">
        <v>6966</v>
      </c>
      <c r="J1020" s="118" t="s">
        <v>6967</v>
      </c>
      <c r="K1020" s="0">
        <f>CONCATENATE(95231,RIGHT(J1020,4),"01")</f>
        <v/>
      </c>
    </row>
    <row r="1021">
      <c r="A1021" s="0" t="n">
        <v>95231027601</v>
      </c>
      <c r="B1021" s="0">
        <f>IFERROR(INDEX('Production Log'!$A$508:$A$1322,MATCH(A1021,'Production Log'!$Z$508:$Z$1322,0)),)</f>
        <v/>
      </c>
      <c r="D1021" s="0" t="n">
        <v>22000208</v>
      </c>
      <c r="J1021" s="118" t="s">
        <v>6968</v>
      </c>
      <c r="K1021" s="0">
        <f>CONCATENATE(95231,RIGHT(J1021,4),"01")</f>
        <v/>
      </c>
    </row>
    <row r="1022">
      <c r="A1022" s="0" t="n">
        <v>95231027701</v>
      </c>
      <c r="B1022" s="0">
        <f>IFERROR(INDEX('Production Log'!$A$508:$A$1322,MATCH(A1022,'Production Log'!$Z$508:$Z$1322,0)),)</f>
        <v/>
      </c>
      <c r="D1022" s="0" t="s">
        <v>6969</v>
      </c>
      <c r="J1022" s="118" t="s">
        <v>6970</v>
      </c>
      <c r="K1022" s="0">
        <f>CONCATENATE(95231,RIGHT(J1022,4),"01")</f>
        <v/>
      </c>
    </row>
    <row r="1023">
      <c r="A1023" s="0" t="n">
        <v>95231027801</v>
      </c>
      <c r="B1023" s="0">
        <f>IFERROR(INDEX('Production Log'!$A$508:$A$1322,MATCH(A1023,'Production Log'!$Z$508:$Z$1322,0)),)</f>
        <v/>
      </c>
      <c r="D1023" s="0" t="s">
        <v>6971</v>
      </c>
      <c r="J1023" s="118" t="s">
        <v>6972</v>
      </c>
      <c r="K1023" s="0">
        <f>CONCATENATE(95231,RIGHT(J1023,4),"01")</f>
        <v/>
      </c>
    </row>
    <row r="1024">
      <c r="A1024" s="0" t="n">
        <v>95231027901</v>
      </c>
      <c r="B1024" s="0">
        <f>IFERROR(INDEX('Production Log'!$A$508:$A$1322,MATCH(A1024,'Production Log'!$Z$508:$Z$1322,0)),)</f>
        <v/>
      </c>
      <c r="D1024" s="0" t="s">
        <v>6973</v>
      </c>
      <c r="J1024" s="118" t="s">
        <v>6974</v>
      </c>
      <c r="K1024" s="0">
        <f>CONCATENATE(95231,RIGHT(J1024,4),"01")</f>
        <v/>
      </c>
    </row>
    <row r="1025">
      <c r="A1025" s="0" t="n">
        <v>95231028001</v>
      </c>
      <c r="B1025" s="0">
        <f>IFERROR(INDEX('Production Log'!$A$508:$A$1322,MATCH(A1025,'Production Log'!$Z$508:$Z$1322,0)),)</f>
        <v/>
      </c>
      <c r="D1025" s="0" t="n">
        <v>22000197</v>
      </c>
      <c r="J1025" s="118" t="s">
        <v>6975</v>
      </c>
      <c r="K1025" s="0">
        <f>CONCATENATE(95231,RIGHT(J1025,4),"01")</f>
        <v/>
      </c>
    </row>
    <row r="1026">
      <c r="A1026" s="0" t="n">
        <v>95231028101</v>
      </c>
      <c r="B1026" s="0">
        <f>IFERROR(INDEX('Production Log'!$A$508:$A$1322,MATCH(A1026,'Production Log'!$Z$508:$Z$1322,0)),)</f>
        <v/>
      </c>
      <c r="D1026" s="0" t="s">
        <v>6976</v>
      </c>
      <c r="J1026" s="118" t="s">
        <v>6977</v>
      </c>
      <c r="K1026" s="0">
        <f>CONCATENATE(95231,RIGHT(J1026,4),"01")</f>
        <v/>
      </c>
    </row>
    <row r="1027">
      <c r="A1027" s="0" t="n">
        <v>95231028201</v>
      </c>
      <c r="B1027" s="0">
        <f>IFERROR(INDEX('Production Log'!$A$508:$A$1322,MATCH(A1027,'Production Log'!$Z$508:$Z$1322,0)),)</f>
        <v/>
      </c>
      <c r="D1027" s="0" t="s">
        <v>6978</v>
      </c>
      <c r="J1027" s="118" t="s">
        <v>6979</v>
      </c>
      <c r="K1027" s="0">
        <f>CONCATENATE(95231,RIGHT(J1027,4),"01")</f>
        <v/>
      </c>
    </row>
    <row r="1028">
      <c r="A1028" s="0" t="n">
        <v>95231028301</v>
      </c>
      <c r="B1028" s="0">
        <f>IFERROR(INDEX('Production Log'!$A$508:$A$1322,MATCH(A1028,'Production Log'!$Z$508:$Z$1322,0)),)</f>
        <v/>
      </c>
      <c r="D1028" s="0" t="n">
        <v>22000191</v>
      </c>
      <c r="J1028" s="118" t="s">
        <v>6980</v>
      </c>
      <c r="K1028" s="0">
        <f>CONCATENATE(95231,RIGHT(J1028,4),"01")</f>
        <v/>
      </c>
    </row>
    <row r="1029">
      <c r="A1029" s="0" t="n">
        <v>95231028401</v>
      </c>
      <c r="B1029" s="0">
        <f>IFERROR(INDEX('Production Log'!$A$508:$A$1322,MATCH(A1029,'Production Log'!$Z$508:$Z$1322,0)),)</f>
        <v/>
      </c>
      <c r="D1029" s="0" t="n">
        <v>22000196</v>
      </c>
      <c r="J1029" s="118" t="s">
        <v>6981</v>
      </c>
      <c r="K1029" s="0">
        <f>CONCATENATE(95231,RIGHT(J1029,4),"01")</f>
        <v/>
      </c>
    </row>
    <row r="1030">
      <c r="A1030" s="0" t="n">
        <v>95231028501</v>
      </c>
      <c r="B1030" s="0">
        <f>IFERROR(INDEX('Production Log'!$A$508:$A$1322,MATCH(A1030,'Production Log'!$Z$508:$Z$1322,0)),)</f>
        <v/>
      </c>
      <c r="D1030" s="0" t="n">
        <v>22000191</v>
      </c>
      <c r="J1030" s="118" t="s">
        <v>6982</v>
      </c>
      <c r="K1030" s="0">
        <f>CONCATENATE(95231,RIGHT(J1030,4),"01")</f>
        <v/>
      </c>
    </row>
    <row r="1031">
      <c r="A1031" s="0" t="n">
        <v>95231028601</v>
      </c>
      <c r="B1031" s="0">
        <f>IFERROR(INDEX('Production Log'!$A$508:$A$1322,MATCH(A1031,'Production Log'!$Z$508:$Z$1322,0)),)</f>
        <v/>
      </c>
      <c r="D1031" s="0" t="n">
        <v>22000193</v>
      </c>
      <c r="J1031" s="118" t="s">
        <v>6983</v>
      </c>
      <c r="K1031" s="0">
        <f>CONCATENATE(95231,RIGHT(J1031,4),"01")</f>
        <v/>
      </c>
    </row>
    <row r="1032">
      <c r="A1032" s="0" t="n">
        <v>95231028701</v>
      </c>
      <c r="B1032" s="0">
        <f>IFERROR(INDEX('Production Log'!$A$508:$A$1322,MATCH(A1032,'Production Log'!$Z$508:$Z$1322,0)),)</f>
        <v/>
      </c>
      <c r="D1032" s="0" t="s">
        <v>6984</v>
      </c>
      <c r="J1032" s="118" t="s">
        <v>6985</v>
      </c>
      <c r="K1032" s="0">
        <f>CONCATENATE(95231,RIGHT(J1032,4),"01")</f>
        <v/>
      </c>
    </row>
    <row r="1033">
      <c r="A1033" s="0" t="n">
        <v>95231028801</v>
      </c>
      <c r="B1033" s="0">
        <f>IFERROR(INDEX('Production Log'!$A$508:$A$1322,MATCH(A1033,'Production Log'!$Z$508:$Z$1322,0)),)</f>
        <v/>
      </c>
      <c r="D1033" s="0" t="n">
        <v>22000209</v>
      </c>
      <c r="J1033" s="118" t="s">
        <v>6986</v>
      </c>
      <c r="K1033" s="0">
        <f>CONCATENATE(95231,RIGHT(J1033,4),"01")</f>
        <v/>
      </c>
    </row>
    <row r="1034">
      <c r="A1034" s="0" t="n">
        <v>95231028901</v>
      </c>
      <c r="B1034" s="0">
        <f>IFERROR(INDEX('Production Log'!$A$508:$A$1322,MATCH(A1034,'Production Log'!$Z$508:$Z$1322,0)),)</f>
        <v/>
      </c>
      <c r="D1034" s="0" t="s">
        <v>6987</v>
      </c>
      <c r="J1034" s="118" t="s">
        <v>6988</v>
      </c>
      <c r="K1034" s="0">
        <f>CONCATENATE(95231,RIGHT(J1034,4),"01")</f>
        <v/>
      </c>
    </row>
    <row r="1035">
      <c r="A1035" s="0" t="n">
        <v>95231029001</v>
      </c>
      <c r="B1035" s="0">
        <f>IFERROR(INDEX('Production Log'!$A$508:$A$1322,MATCH(A1035,'Production Log'!$Z$508:$Z$1322,0)),)</f>
        <v/>
      </c>
      <c r="D1035" s="0" t="s">
        <v>6989</v>
      </c>
      <c r="J1035" s="118" t="s">
        <v>6990</v>
      </c>
      <c r="K1035" s="0">
        <f>CONCATENATE(95231,RIGHT(J1035,4),"01")</f>
        <v/>
      </c>
    </row>
    <row r="1036">
      <c r="A1036" s="0" t="n">
        <v>95231029101</v>
      </c>
      <c r="B1036" s="0">
        <f>IFERROR(INDEX('Production Log'!$A$508:$A$1322,MATCH(A1036,'Production Log'!$Z$508:$Z$1322,0)),)</f>
        <v/>
      </c>
      <c r="D1036" s="0" t="s">
        <v>6991</v>
      </c>
      <c r="J1036" s="118" t="s">
        <v>6992</v>
      </c>
      <c r="K1036" s="0">
        <f>CONCATENATE(95231,RIGHT(J1036,4),"01")</f>
        <v/>
      </c>
    </row>
    <row customHeight="1" ht="16.5" r="1037">
      <c r="A1037" s="0" t="n">
        <v>95231029201</v>
      </c>
      <c r="B1037" s="0">
        <f>IFERROR(INDEX('Production Log'!$A$508:$A$1322,MATCH(A1037,'Production Log'!$Z$508:$Z$1322,0)),)</f>
        <v/>
      </c>
      <c r="D1037" s="0" t="s">
        <v>6993</v>
      </c>
      <c r="J1037" s="118" t="s">
        <v>6994</v>
      </c>
      <c r="K1037" s="0">
        <f>CONCATENATE(95231,RIGHT(J1037,4),"01")</f>
        <v/>
      </c>
    </row>
    <row r="1038">
      <c r="A1038" s="0" t="n">
        <v>95231029301</v>
      </c>
      <c r="B1038" s="0">
        <f>IFERROR(INDEX('Production Log'!$A$508:$A$1322,MATCH(A1038,'Production Log'!$Z$508:$Z$1322,0)),)</f>
        <v/>
      </c>
      <c r="D1038" s="0" t="s">
        <v>6995</v>
      </c>
      <c r="J1038" s="118" t="s">
        <v>6996</v>
      </c>
      <c r="K1038" s="0">
        <f>CONCATENATE(95231,RIGHT(J1038,4),"01")</f>
        <v/>
      </c>
    </row>
    <row r="1039">
      <c r="A1039" s="0" t="n">
        <v>95231029401</v>
      </c>
      <c r="B1039" s="0">
        <f>IFERROR(INDEX('Production Log'!$A$508:$A$1322,MATCH(A1039,'Production Log'!$Z$508:$Z$1322,0)),)</f>
        <v/>
      </c>
      <c r="D1039" s="0" t="s">
        <v>6997</v>
      </c>
      <c r="J1039" s="118" t="s">
        <v>6998</v>
      </c>
      <c r="K1039" s="0">
        <f>CONCATENATE(95231,RIGHT(J1039,4),"01")</f>
        <v/>
      </c>
    </row>
    <row r="1040">
      <c r="A1040" s="0" t="n">
        <v>95231029501</v>
      </c>
      <c r="B1040" s="0">
        <f>IFERROR(INDEX('Production Log'!$A$508:$A$1322,MATCH(A1040,'Production Log'!$Z$508:$Z$1322,0)),)</f>
        <v/>
      </c>
      <c r="D1040" s="0" t="s">
        <v>6999</v>
      </c>
      <c r="J1040" s="118" t="s">
        <v>7000</v>
      </c>
      <c r="K1040" s="0">
        <f>CONCATENATE(95231,RIGHT(J1040,4),"01")</f>
        <v/>
      </c>
    </row>
    <row r="1041">
      <c r="A1041" s="0" t="n">
        <v>95231029601</v>
      </c>
      <c r="B1041" s="0">
        <f>IFERROR(INDEX('Production Log'!$A$508:$A$1322,MATCH(A1041,'Production Log'!$Z$508:$Z$1322,0)),)</f>
        <v/>
      </c>
      <c r="D1041" s="0" t="s">
        <v>7001</v>
      </c>
      <c r="J1041" s="118" t="s">
        <v>7002</v>
      </c>
      <c r="K1041" s="0">
        <f>CONCATENATE(95231,RIGHT(J1041,4),"01")</f>
        <v/>
      </c>
    </row>
    <row r="1042">
      <c r="A1042" s="0" t="n">
        <v>95231029701</v>
      </c>
      <c r="B1042" s="0">
        <f>IFERROR(INDEX('Production Log'!$A$508:$A$1322,MATCH(A1042,'Production Log'!$Z$508:$Z$1322,0)),)</f>
        <v/>
      </c>
      <c r="D1042" s="0" t="n">
        <v>22000194</v>
      </c>
      <c r="J1042" s="118" t="s">
        <v>7003</v>
      </c>
      <c r="K1042" s="0">
        <f>CONCATENATE(95231,RIGHT(J1042,4),"01")</f>
        <v/>
      </c>
    </row>
    <row r="1043">
      <c r="A1043" s="0" t="n">
        <v>95231029801</v>
      </c>
      <c r="B1043" s="0">
        <f>IFERROR(INDEX('Production Log'!$A$508:$A$1322,MATCH(A1043,'Production Log'!$Z$508:$Z$1322,0)),)</f>
        <v/>
      </c>
      <c r="D1043" s="0" t="s">
        <v>7004</v>
      </c>
      <c r="J1043" s="118" t="s">
        <v>7005</v>
      </c>
      <c r="K1043" s="0">
        <f>CONCATENATE(95231,RIGHT(J1043,4),"01")</f>
        <v/>
      </c>
    </row>
    <row r="1044">
      <c r="A1044" s="0" t="n">
        <v>95231029901</v>
      </c>
      <c r="B1044" s="0">
        <f>IFERROR(INDEX('Production Log'!$A$508:$A$1322,MATCH(A1044,'Production Log'!$Z$508:$Z$1322,0)),)</f>
        <v/>
      </c>
      <c r="D1044" s="0" t="n">
        <v>22000198</v>
      </c>
      <c r="J1044" s="118" t="s">
        <v>7006</v>
      </c>
      <c r="K1044" s="0">
        <f>CONCATENATE(95231,RIGHT(J1044,4),"01")</f>
        <v/>
      </c>
    </row>
    <row r="1045">
      <c r="A1045" s="0" t="n">
        <v>95231030001</v>
      </c>
      <c r="B1045" s="0">
        <f>IFERROR(INDEX('Production Log'!$A$508:$A$1322,MATCH(A1045,'Production Log'!$Z$508:$Z$1322,0)),)</f>
        <v/>
      </c>
      <c r="D1045" s="0" t="n">
        <v>22000192</v>
      </c>
      <c r="J1045" s="118" t="s">
        <v>7007</v>
      </c>
      <c r="K1045" s="0">
        <f>CONCATENATE(95231,RIGHT(J1045,4),"01")</f>
        <v/>
      </c>
    </row>
    <row r="1046">
      <c r="A1046" s="0" t="n">
        <v>95231030101</v>
      </c>
      <c r="B1046" s="0">
        <f>IFERROR(INDEX('Production Log'!$A$508:$A$1322,MATCH(A1046,'Production Log'!$Z$508:$Z$1322,0)),)</f>
        <v/>
      </c>
      <c r="D1046" s="0" t="s">
        <v>7008</v>
      </c>
      <c r="J1046" s="118" t="s">
        <v>7009</v>
      </c>
      <c r="K1046" s="0">
        <f>CONCATENATE(95231,RIGHT(J1046,4),"01")</f>
        <v/>
      </c>
    </row>
    <row r="1047">
      <c r="A1047" s="0" t="n">
        <v>95231030201</v>
      </c>
      <c r="B1047" s="0">
        <f>IFERROR(INDEX('Production Log'!$A$508:$A$1322,MATCH(A1047,'Production Log'!$Z$508:$Z$1322,0)),)</f>
        <v/>
      </c>
      <c r="D1047" s="0" t="n">
        <v>22000189</v>
      </c>
      <c r="J1047" s="118" t="s">
        <v>7010</v>
      </c>
      <c r="K1047" s="0">
        <f>CONCATENATE(95231,RIGHT(J1047,4),"01")</f>
        <v/>
      </c>
    </row>
    <row r="1048">
      <c r="A1048" s="0" t="n">
        <v>95231030301</v>
      </c>
      <c r="B1048" s="0">
        <f>IFERROR(INDEX('Production Log'!$A$508:$A$1322,MATCH(A1048,'Production Log'!$Z$508:$Z$1322,0)),)</f>
        <v/>
      </c>
      <c r="D1048" s="0" t="n">
        <v>22000190</v>
      </c>
      <c r="J1048" s="118" t="s">
        <v>7011</v>
      </c>
      <c r="K1048" s="0">
        <f>CONCATENATE(95231,RIGHT(J1048,4),"01")</f>
        <v/>
      </c>
    </row>
    <row r="1049">
      <c r="A1049" s="0" t="n">
        <v>95231030401</v>
      </c>
      <c r="B1049" s="0">
        <f>IFERROR(INDEX('Production Log'!$A$508:$A$1322,MATCH(A1049,'Production Log'!$Z$508:$Z$1322,0)),)</f>
        <v/>
      </c>
      <c r="D1049" s="0" t="n">
        <v>22000211</v>
      </c>
      <c r="J1049" s="118" t="s">
        <v>7012</v>
      </c>
      <c r="K1049" s="0">
        <f>CONCATENATE(95231,RIGHT(J1049,4),"01")</f>
        <v/>
      </c>
    </row>
    <row r="1050">
      <c r="A1050" s="0" t="n">
        <v>95231030501</v>
      </c>
      <c r="B1050" s="0">
        <f>IFERROR(INDEX('Production Log'!$A$508:$A$1322,MATCH(A1050,'Production Log'!$Z$508:$Z$1322,0)),)</f>
        <v/>
      </c>
      <c r="D1050" s="0" t="n">
        <v>22000199</v>
      </c>
      <c r="J1050" s="118" t="s">
        <v>7013</v>
      </c>
      <c r="K1050" s="0">
        <f>CONCATENATE(95231,RIGHT(J1050,4),"01")</f>
        <v/>
      </c>
    </row>
    <row r="1051">
      <c r="A1051" s="0" t="n">
        <v>95231030601</v>
      </c>
      <c r="B1051" s="0">
        <f>IFERROR(INDEX('Production Log'!$A$508:$A$1322,MATCH(A1051,'Production Log'!$Z$508:$Z$1322,0)),)</f>
        <v/>
      </c>
      <c r="D1051" s="79" t="s">
        <v>7014</v>
      </c>
      <c r="J1051" s="118" t="s">
        <v>7015</v>
      </c>
      <c r="K1051" s="0">
        <f>CONCATENATE(95231,RIGHT(J1051,4),"01")</f>
        <v/>
      </c>
    </row>
    <row r="1052">
      <c r="A1052" s="0" t="n">
        <v>95231030701</v>
      </c>
      <c r="B1052" s="0">
        <f>IFERROR(INDEX('Production Log'!$A$508:$A$1322,MATCH(A1052,'Production Log'!$Z$508:$Z$1322,0)),)</f>
        <v/>
      </c>
      <c r="J1052" s="118" t="s">
        <v>7016</v>
      </c>
      <c r="K1052" s="0">
        <f>CONCATENATE(95231,RIGHT(J1052,4),"01")</f>
        <v/>
      </c>
    </row>
    <row r="1053">
      <c r="A1053" s="0" t="n">
        <v>95231030801</v>
      </c>
      <c r="B1053" s="0">
        <f>IFERROR(INDEX('Production Log'!$A$508:$A$1322,MATCH(A1053,'Production Log'!$Z$508:$Z$1322,0)),)</f>
        <v/>
      </c>
      <c r="D1053" s="146" t="n">
        <v>22000201</v>
      </c>
      <c r="J1053" s="118" t="s">
        <v>7017</v>
      </c>
      <c r="K1053" s="0">
        <f>CONCATENATE(95231,RIGHT(J1053,4),"01")</f>
        <v/>
      </c>
    </row>
    <row r="1054">
      <c r="A1054" s="0" t="n">
        <v>95231030901</v>
      </c>
      <c r="B1054" s="0">
        <f>IFERROR(INDEX('Production Log'!$A$508:$A$1322,MATCH(A1054,'Production Log'!$Z$508:$Z$1322,0)),)</f>
        <v/>
      </c>
      <c r="D1054" s="79" t="s">
        <v>7018</v>
      </c>
      <c r="J1054" s="118" t="n"/>
    </row>
    <row r="1055">
      <c r="A1055" s="0" t="n">
        <v>95231031001</v>
      </c>
      <c r="B1055" s="0">
        <f>IFERROR(INDEX('Production Log'!$A$508:$A$1322,MATCH(A1055,'Production Log'!$Z$508:$Z$1322,0)),)</f>
        <v/>
      </c>
      <c r="D1055" s="79" t="s">
        <v>7019</v>
      </c>
      <c r="J1055" s="118" t="n"/>
    </row>
    <row r="1056">
      <c r="A1056" s="0" t="n">
        <v>95231031101</v>
      </c>
      <c r="B1056" s="0">
        <f>IFERROR(INDEX('Production Log'!$A$508:$A$1322,MATCH(A1056,'Production Log'!$Z$508:$Z$1322,0)),)</f>
        <v/>
      </c>
      <c r="D1056" s="79" t="n"/>
      <c r="J1056" s="118" t="n"/>
    </row>
    <row r="1057">
      <c r="A1057" s="0" t="n">
        <v>95231031201</v>
      </c>
      <c r="B1057" s="0">
        <f>IFERROR(INDEX('Production Log'!$A$508:$A$1322,MATCH(A1057,'Production Log'!$Z$508:$Z$1322,0)),)</f>
        <v/>
      </c>
      <c r="D1057" s="79" t="s">
        <v>7020</v>
      </c>
      <c r="J1057" s="118" t="n"/>
    </row>
    <row r="1058">
      <c r="A1058" s="0" t="n">
        <v>95231031301</v>
      </c>
      <c r="B1058" s="0">
        <f>IFERROR(INDEX('Production Log'!$A$508:$A$1322,MATCH(A1058,'Production Log'!$Z$508:$Z$1322,0)),)</f>
        <v/>
      </c>
      <c r="D1058" s="79" t="s">
        <v>7021</v>
      </c>
      <c r="J1058" s="118" t="n"/>
    </row>
    <row r="1059">
      <c r="A1059" s="0" t="n">
        <v>95231031401</v>
      </c>
      <c r="B1059" s="0">
        <f>IFERROR(INDEX('Production Log'!$A$508:$A$1322,MATCH(A1059,'Production Log'!$Z$508:$Z$1322,0)),)</f>
        <v/>
      </c>
      <c r="D1059" s="79" t="s">
        <v>7022</v>
      </c>
      <c r="J1059" s="118" t="n"/>
    </row>
    <row r="1060">
      <c r="A1060" s="0" t="n">
        <v>95231031501</v>
      </c>
      <c r="B1060" s="0">
        <f>IFERROR(INDEX('Production Log'!$A$508:$A$1322,MATCH(A1060,'Production Log'!$Z$508:$Z$1322,0)),)</f>
        <v/>
      </c>
      <c r="D1060" s="79" t="n"/>
      <c r="J1060" s="118" t="n"/>
    </row>
    <row r="1061">
      <c r="A1061" s="0" t="n">
        <v>95231031601</v>
      </c>
      <c r="B1061" s="0">
        <f>IFERROR(INDEX('Production Log'!$A$508:$A$1322,MATCH(A1061,'Production Log'!$Z$508:$Z$1322,0)),)</f>
        <v/>
      </c>
      <c r="D1061" s="79" t="s">
        <v>7023</v>
      </c>
      <c r="J1061" s="118" t="n"/>
    </row>
    <row r="1062">
      <c r="A1062" s="0" t="n">
        <v>95231031701</v>
      </c>
      <c r="B1062" s="0">
        <f>IFERROR(INDEX('Production Log'!$A$508:$A$1322,MATCH(A1062,'Production Log'!$Z$508:$Z$1322,0)),)</f>
        <v/>
      </c>
      <c r="D1062" s="79" t="s">
        <v>7024</v>
      </c>
      <c r="J1062" s="118" t="n"/>
    </row>
    <row r="1063">
      <c r="A1063" s="0" t="n">
        <v>95231031801</v>
      </c>
      <c r="B1063" s="0">
        <f>IFERROR(INDEX('Production Log'!$A$508:$A$1322,MATCH(A1063,'Production Log'!$Z$508:$Z$1322,0)),)</f>
        <v/>
      </c>
      <c r="D1063" s="79" t="s">
        <v>7025</v>
      </c>
      <c r="J1063" s="118" t="n"/>
    </row>
    <row r="1064">
      <c r="A1064" s="0" t="n">
        <v>95231031901</v>
      </c>
      <c r="B1064" s="0">
        <f>IFERROR(INDEX('Production Log'!$A$508:$A$1322,MATCH(A1064,'Production Log'!$Z$508:$Z$1322,0)),)</f>
        <v/>
      </c>
      <c r="D1064" s="79" t="s">
        <v>7026</v>
      </c>
      <c r="J1064" s="118" t="n"/>
    </row>
    <row r="1065">
      <c r="A1065" s="0" t="n">
        <v>95231032001</v>
      </c>
      <c r="B1065" s="0">
        <f>IFERROR(INDEX('Production Log'!$A$508:$A$1322,MATCH(A1065,'Production Log'!$Z$508:$Z$1322,0)),)</f>
        <v/>
      </c>
      <c r="D1065" s="79" t="s">
        <v>7027</v>
      </c>
      <c r="J1065" s="118" t="n"/>
    </row>
    <row r="1066">
      <c r="A1066" s="0" t="n">
        <v>95231032101</v>
      </c>
      <c r="B1066" s="0">
        <f>IFERROR(INDEX('Production Log'!$A$508:$A$1322,MATCH(A1066,'Production Log'!$Z$508:$Z$1322,0)),)</f>
        <v/>
      </c>
      <c r="D1066" s="79" t="n"/>
      <c r="J1066" s="118" t="n"/>
    </row>
    <row r="1067">
      <c r="A1067" s="0" t="n">
        <v>95231032201</v>
      </c>
      <c r="B1067" s="0">
        <f>IFERROR(INDEX('Production Log'!$A$508:$A$1322,MATCH(A1067,'Production Log'!$Z$508:$Z$1322,0)),)</f>
        <v/>
      </c>
      <c r="D1067" s="79" t="s">
        <v>7028</v>
      </c>
      <c r="J1067" s="118" t="n"/>
    </row>
    <row r="1068">
      <c r="A1068" s="0" t="n">
        <v>95231032301</v>
      </c>
      <c r="B1068" s="0">
        <f>IFERROR(INDEX('Production Log'!$A$508:$A$1322,MATCH(A1068,'Production Log'!$Z$508:$Z$1322,0)),)</f>
        <v/>
      </c>
      <c r="D1068" s="79" t="s">
        <v>7029</v>
      </c>
      <c r="J1068" s="118" t="n"/>
    </row>
    <row r="1069">
      <c r="A1069" s="0" t="n">
        <v>95231032401</v>
      </c>
      <c r="B1069" s="0">
        <f>IFERROR(INDEX('Production Log'!$A$508:$A$1322,MATCH(A1069,'Production Log'!$Z$508:$Z$1322,0)),)</f>
        <v/>
      </c>
      <c r="D1069" s="79" t="s">
        <v>7030</v>
      </c>
      <c r="J1069" s="118" t="n"/>
    </row>
    <row r="1070">
      <c r="A1070" s="0" t="n">
        <v>95231032501</v>
      </c>
      <c r="B1070" s="0">
        <f>IFERROR(INDEX('Production Log'!$A$508:$A$1322,MATCH(A1070,'Production Log'!$Z$508:$Z$1322,0)),)</f>
        <v/>
      </c>
      <c r="D1070" s="79" t="s">
        <v>7031</v>
      </c>
      <c r="J1070" s="118" t="n"/>
    </row>
    <row r="1071">
      <c r="A1071" s="0" t="n">
        <v>95231032601</v>
      </c>
      <c r="B1071" s="0">
        <f>IFERROR(INDEX('Production Log'!$A$508:$A$1322,MATCH(A1071,'Production Log'!$Z$508:$Z$1322,0)),)</f>
        <v/>
      </c>
      <c r="D1071" s="0" t="n">
        <v>22000212</v>
      </c>
      <c r="J1071" s="118" t="n"/>
    </row>
    <row r="1072">
      <c r="A1072" s="0" t="n">
        <v>95231032701</v>
      </c>
      <c r="B1072" s="0">
        <f>IFERROR(INDEX('Production Log'!$A$508:$A$1322,MATCH(A1072,'Production Log'!$Z$508:$Z$1322,0)),)</f>
        <v/>
      </c>
      <c r="D1072" s="0" t="s">
        <v>7032</v>
      </c>
      <c r="J1072" s="118" t="n"/>
    </row>
    <row r="1073">
      <c r="A1073" s="0" t="n">
        <v>95231032801</v>
      </c>
      <c r="B1073" s="0">
        <f>IFERROR(INDEX('Production Log'!$A$508:$A$1322,MATCH(A1073,'Production Log'!$Z$508:$Z$1322,0)),)</f>
        <v/>
      </c>
      <c r="D1073" s="79" t="s">
        <v>7033</v>
      </c>
      <c r="J1073" s="118" t="n"/>
    </row>
    <row r="1074">
      <c r="A1074" s="0" t="n">
        <v>95231032901</v>
      </c>
      <c r="B1074" s="0">
        <f>IFERROR(INDEX('Production Log'!$A$508:$A$1322,MATCH(A1074,'Production Log'!$Z$508:$Z$1322,0)),)</f>
        <v/>
      </c>
      <c r="D1074" s="0" t="s">
        <v>7034</v>
      </c>
      <c r="J1074" s="118" t="n"/>
    </row>
    <row r="1075">
      <c r="A1075" s="0" t="n">
        <v>95231033001</v>
      </c>
      <c r="B1075" s="0">
        <f>IFERROR(INDEX('Production Log'!$A$508:$A$1322,MATCH(A1075,'Production Log'!$Z$508:$Z$1322,0)),)</f>
        <v/>
      </c>
      <c r="D1075" s="79" t="s">
        <v>7035</v>
      </c>
      <c r="J1075" s="118" t="n"/>
    </row>
    <row r="1076">
      <c r="A1076" s="0" t="n">
        <v>95231033101</v>
      </c>
      <c r="B1076" s="0">
        <f>IFERROR(INDEX('Production Log'!$A$508:$A$1322,MATCH(A1076,'Production Log'!$Z$508:$Z$1322,0)),)</f>
        <v/>
      </c>
      <c r="D1076" s="79" t="s">
        <v>7036</v>
      </c>
      <c r="J1076" s="118" t="n"/>
    </row>
    <row r="1077">
      <c r="A1077" s="0" t="n">
        <v>95231033201</v>
      </c>
      <c r="B1077" s="0">
        <f>IFERROR(INDEX('Production Log'!$A$508:$A$1322,MATCH(A1077,'Production Log'!$Z$508:$Z$1322,0)),)</f>
        <v/>
      </c>
      <c r="D1077" s="0" t="s">
        <v>7037</v>
      </c>
      <c r="J1077" s="118" t="n"/>
    </row>
    <row r="1078">
      <c r="A1078" s="0" t="n">
        <v>95231033301</v>
      </c>
      <c r="B1078" s="0">
        <f>IFERROR(INDEX('Production Log'!$A$508:$A$1322,MATCH(A1078,'Production Log'!$Z$508:$Z$1322,0)),)</f>
        <v/>
      </c>
      <c r="D1078" s="0" t="s">
        <v>7038</v>
      </c>
      <c r="J1078" s="118" t="n"/>
    </row>
    <row r="1079">
      <c r="A1079" s="0" t="n">
        <v>95231033401</v>
      </c>
      <c r="B1079" s="0">
        <f>IFERROR(INDEX('Production Log'!$A$508:$A$1322,MATCH(A1079,'Production Log'!$Z$508:$Z$1322,0)),)</f>
        <v/>
      </c>
      <c r="D1079" s="79" t="s">
        <v>7039</v>
      </c>
      <c r="J1079" s="118" t="n"/>
    </row>
    <row r="1080">
      <c r="A1080" s="0" t="n">
        <v>95231033501</v>
      </c>
      <c r="B1080" s="0">
        <f>IFERROR(INDEX('Production Log'!$A$508:$A$1322,MATCH(A1080,'Production Log'!$Z$508:$Z$1322,0)),)</f>
        <v/>
      </c>
      <c r="D1080" s="79" t="s">
        <v>7040</v>
      </c>
      <c r="J1080" s="118" t="n"/>
    </row>
    <row r="1081">
      <c r="A1081" s="0" t="n">
        <v>95231033601</v>
      </c>
      <c r="B1081" s="0">
        <f>IFERROR(INDEX('Production Log'!$A$508:$A$1322,MATCH(A1081,'Production Log'!$Z$508:$Z$1322,0)),)</f>
        <v/>
      </c>
      <c r="D1081" s="0" t="s">
        <v>7041</v>
      </c>
      <c r="J1081" s="118" t="n"/>
    </row>
    <row r="1082">
      <c r="A1082" s="0" t="n">
        <v>95231033701</v>
      </c>
      <c r="B1082" s="0">
        <f>IFERROR(INDEX('Production Log'!$A$508:$A$1322,MATCH(A1082,'Production Log'!$Z$508:$Z$1322,0)),)</f>
        <v/>
      </c>
      <c r="D1082" s="0" t="n">
        <v>22000210</v>
      </c>
      <c r="J1082" s="118" t="n"/>
    </row>
    <row r="1083">
      <c r="A1083" s="0" t="n">
        <v>95231033801</v>
      </c>
      <c r="B1083" s="0">
        <f>IFERROR(INDEX('Production Log'!$A$508:$A$1322,MATCH(A1083,'Production Log'!$Z$508:$Z$1322,0)),)</f>
        <v/>
      </c>
      <c r="D1083" s="0" t="s">
        <v>7042</v>
      </c>
      <c r="J1083" s="118" t="n"/>
    </row>
    <row r="1084">
      <c r="A1084" s="0" t="n">
        <v>95231033901</v>
      </c>
      <c r="B1084" s="0">
        <f>IFERROR(INDEX('Production Log'!$A$508:$A$1322,MATCH(A1084,'Production Log'!$Z$508:$Z$1322,0)),)</f>
        <v/>
      </c>
      <c r="D1084" s="0" t="s">
        <v>7043</v>
      </c>
      <c r="J1084" s="118" t="n"/>
    </row>
    <row r="1085">
      <c r="A1085" s="0" t="n">
        <v>95231034001</v>
      </c>
      <c r="B1085" s="0">
        <f>IFERROR(INDEX('Production Log'!$A$508:$A$1322,MATCH(A1085,'Production Log'!$Z$508:$Z$1322,0)),)</f>
        <v/>
      </c>
      <c r="D1085" s="146" t="n">
        <v>22000203</v>
      </c>
      <c r="H1085" s="0" t="s">
        <v>7044</v>
      </c>
      <c r="J1085" s="118" t="n"/>
    </row>
    <row r="1086">
      <c r="A1086" s="0" t="n">
        <v>95231034101</v>
      </c>
      <c r="B1086" s="0">
        <f>IFERROR(INDEX('Production Log'!$A$508:$A$1322,MATCH(A1086,'Production Log'!$Z$508:$Z$1322,0)),)</f>
        <v/>
      </c>
      <c r="D1086" s="0" t="s">
        <v>7045</v>
      </c>
      <c r="J1086" s="118" t="n"/>
    </row>
    <row r="1087">
      <c r="A1087" s="0" t="n">
        <v>95231034201</v>
      </c>
      <c r="B1087" s="0">
        <f>IFERROR(INDEX('Production Log'!$A$508:$A$1322,MATCH(A1087,'Production Log'!$Z$508:$Z$1322,0)),)</f>
        <v/>
      </c>
      <c r="D1087" s="0" t="s">
        <v>7046</v>
      </c>
      <c r="J1087" s="118" t="n"/>
    </row>
    <row r="1088">
      <c r="A1088" s="0" t="n">
        <v>95231034301</v>
      </c>
      <c r="B1088" s="0">
        <f>IFERROR(INDEX('Production Log'!$A$508:$A$1322,MATCH(A1088,'Production Log'!$Z$508:$Z$1322,0)),)</f>
        <v/>
      </c>
      <c r="D1088" s="0" t="n">
        <v>22000213</v>
      </c>
      <c r="J1088" s="118" t="n"/>
    </row>
    <row r="1089">
      <c r="A1089" s="0" t="n">
        <v>95231034401</v>
      </c>
      <c r="B1089" s="0">
        <f>IFERROR(INDEX('Production Log'!$A$508:$A$1322,MATCH(A1089,'Production Log'!$Z$508:$Z$1322,0)),)</f>
        <v/>
      </c>
      <c r="D1089" s="79" t="s">
        <v>7047</v>
      </c>
      <c r="H1089" s="0" t="s">
        <v>7048</v>
      </c>
      <c r="J1089" s="118" t="n"/>
    </row>
    <row r="1090">
      <c r="A1090" s="0" t="n">
        <v>95231034501</v>
      </c>
      <c r="B1090" s="0">
        <f>IFERROR(INDEX('Production Log'!$A$508:$A$1322,MATCH(A1090,'Production Log'!$Z$508:$Z$1322,0)),)</f>
        <v/>
      </c>
      <c r="D1090" s="79" t="s">
        <v>7049</v>
      </c>
      <c r="J1090" s="0" t="n"/>
    </row>
    <row customHeight="1" ht="15.75" r="1091">
      <c r="A1091" s="0" t="n">
        <v>95231034601</v>
      </c>
      <c r="B1091" s="0">
        <f>IFERROR(INDEX('Production Log'!$A$508:$A$1322,MATCH(A1091,'Production Log'!$Z$508:$Z$1322,0)),)</f>
        <v/>
      </c>
      <c r="D1091" s="0" t="s">
        <v>7050</v>
      </c>
      <c r="J1091" s="0" t="n"/>
    </row>
    <row customHeight="1" ht="15.75" r="1092">
      <c r="A1092" s="0" t="n">
        <v>95231034701</v>
      </c>
      <c r="B1092" s="0">
        <f>IFERROR(INDEX('Production Log'!$A$508:$A$1322,MATCH(A1092,'Production Log'!$Z$508:$Z$1322,0)),)</f>
        <v/>
      </c>
      <c r="D1092" s="0" t="s">
        <v>7051</v>
      </c>
      <c r="J1092" s="0" t="n"/>
    </row>
    <row customHeight="1" ht="15.75" r="1093">
      <c r="A1093" s="0" t="n">
        <v>95231034801</v>
      </c>
      <c r="B1093" s="0">
        <f>IFERROR(INDEX('Production Log'!$A$508:$A$1322,MATCH(A1093,'Production Log'!$Z$508:$Z$1322,0)),)</f>
        <v/>
      </c>
      <c r="D1093" s="146" t="n">
        <v>22000200</v>
      </c>
      <c r="J1093" s="0" t="n"/>
    </row>
    <row customHeight="1" ht="15.75" r="1094">
      <c r="A1094" s="0" t="n">
        <v>95231034901</v>
      </c>
      <c r="B1094" s="0">
        <f>IFERROR(INDEX('Production Log'!$A$508:$A$1322,MATCH(A1094,'Production Log'!$Z$508:$Z$1322,0)),)</f>
        <v/>
      </c>
      <c r="D1094" s="146" t="n"/>
      <c r="H1094" s="0" t="s">
        <v>7052</v>
      </c>
      <c r="I1094" s="0" t="s">
        <v>6692</v>
      </c>
      <c r="J1094" s="0" t="n"/>
    </row>
    <row customHeight="1" ht="15.75" r="1095">
      <c r="A1095" s="0" t="n">
        <v>95231035001</v>
      </c>
      <c r="B1095" s="0">
        <f>IFERROR(INDEX('Production Log'!$A$508:$A$1322,MATCH(A1095,'Production Log'!$Z$508:$Z$1322,0)),)</f>
        <v/>
      </c>
      <c r="D1095" s="146" t="n"/>
      <c r="J1095" s="0" t="n"/>
    </row>
    <row customHeight="1" ht="15.75" r="1096">
      <c r="A1096" s="0" t="n">
        <v>95231035101</v>
      </c>
      <c r="B1096" s="0" t="n"/>
      <c r="D1096" s="146" t="n"/>
      <c r="J1096" s="0" t="n"/>
    </row>
    <row customHeight="1" ht="15.75" r="1097">
      <c r="A1097" s="0" t="n">
        <v>95231035201</v>
      </c>
      <c r="B1097" s="0">
        <f>IFERROR(INDEX('Production Log'!$A$508:$A$1322,MATCH(A1097,'Production Log'!$Z$508:$Z$1322,0)),)</f>
        <v/>
      </c>
      <c r="D1097" s="146" t="n"/>
      <c r="J1097" s="0" t="n"/>
    </row>
    <row customHeight="1" ht="15.75" r="1098">
      <c r="A1098" s="0" t="n">
        <v>95231035301</v>
      </c>
      <c r="B1098" s="0">
        <f>IFERROR(INDEX('Production Log'!$A$508:$A$1322,MATCH(A1098,'Production Log'!$Z$508:$Z$1322,0)),)</f>
        <v/>
      </c>
      <c r="D1098" s="146" t="n">
        <v>22000204</v>
      </c>
      <c r="J1098" s="0" t="n"/>
    </row>
    <row customHeight="1" ht="15.75" r="1099">
      <c r="A1099" s="0" t="n">
        <v>95231035401</v>
      </c>
      <c r="B1099" s="0">
        <f>IFERROR(INDEX('Production Log'!$A$508:$A$1322,MATCH(A1099,'Production Log'!$Z$508:$Z$1322,0)),)</f>
        <v/>
      </c>
      <c r="D1099" s="146" t="s">
        <v>7053</v>
      </c>
      <c r="J1099" s="0" t="n"/>
    </row>
    <row customHeight="1" ht="15.75" r="1100">
      <c r="A1100" s="0" t="n">
        <v>95231035501</v>
      </c>
      <c r="B1100" s="0">
        <f>IFERROR(INDEX('Production Log'!$A$508:$A$1322,MATCH(A1100,'Production Log'!$Z$508:$Z$1322,0)),)</f>
        <v/>
      </c>
      <c r="D1100" s="146" t="n">
        <v>22000205</v>
      </c>
      <c r="J1100" s="0" t="n"/>
    </row>
    <row customHeight="1" ht="15.75" r="1101">
      <c r="A1101" s="0" t="s">
        <v>5449</v>
      </c>
      <c r="B1101" s="0">
        <f>IFERROR(INDEX('Production Log'!$A$508:$A$1322,MATCH(A1101,'Production Log'!$Z$508:$Z$1322,0)),)</f>
        <v/>
      </c>
      <c r="D1101" s="146" t="s">
        <v>7054</v>
      </c>
      <c r="J1101" s="0" t="n"/>
    </row>
    <row customHeight="1" ht="15.75" r="1102">
      <c r="A1102" s="0" t="s">
        <v>5455</v>
      </c>
      <c r="B1102" s="0">
        <f>IFERROR(INDEX('Production Log'!$A$508:$A$1322,MATCH(A1102,'Production Log'!$Z$508:$Z$1322,0)),)</f>
        <v/>
      </c>
      <c r="D1102" s="146" t="s">
        <v>7055</v>
      </c>
      <c r="J1102" s="0" t="n"/>
    </row>
    <row customHeight="1" ht="15.75" r="1103">
      <c r="A1103" s="0" t="n">
        <v>95231039701</v>
      </c>
      <c r="B1103" s="0">
        <f>IFERROR(INDEX('Production Log'!$A$508:$A$1322,MATCH(A1103,'Production Log'!$Z$508:$Z$1322,0)),)</f>
        <v/>
      </c>
      <c r="D1103" s="146" t="n">
        <v>22000214</v>
      </c>
      <c r="J1103" s="0" t="n"/>
    </row>
    <row customHeight="1" ht="15.75" r="1104">
      <c r="A1104" s="0" t="n">
        <v>95231038701</v>
      </c>
      <c r="B1104" s="0">
        <f>IFERROR(INDEX('Production Log'!$A$508:$A$1322,MATCH(A1104,'Production Log'!$Z$508:$Z$1322,0)),)</f>
        <v/>
      </c>
      <c r="D1104" s="146" t="n">
        <v>22000215</v>
      </c>
      <c r="J1104" s="0" t="n"/>
    </row>
    <row customHeight="1" ht="15.75" r="1105">
      <c r="A1105" s="0" t="n">
        <v>95231039401</v>
      </c>
      <c r="B1105" s="0">
        <f>IFERROR(INDEX('Production Log'!$A$508:$A$1322,MATCH(A1105,'Production Log'!$Z$508:$Z$1322,0)),)</f>
        <v/>
      </c>
      <c r="D1105" s="146" t="n">
        <v>22000216</v>
      </c>
      <c r="J1105" s="0" t="n"/>
    </row>
    <row customHeight="1" ht="15.75" r="1106">
      <c r="A1106" s="0" t="n">
        <v>95231039201</v>
      </c>
      <c r="B1106" s="0">
        <f>IFERROR(INDEX('Production Log'!$A$508:$A$1322,MATCH(A1106,'Production Log'!$Z$508:$Z$1322,0)),)</f>
        <v/>
      </c>
      <c r="D1106" s="146" t="n">
        <v>22000217</v>
      </c>
      <c r="J1106" s="0" t="n"/>
    </row>
    <row customHeight="1" ht="15.75" r="1107">
      <c r="A1107" s="0" t="n">
        <v>95231039901</v>
      </c>
      <c r="B1107" s="0">
        <f>IFERROR(INDEX('Production Log'!$A$508:$A$1322,MATCH(A1107,'Production Log'!$Z$508:$Z$1322,0)),)</f>
        <v/>
      </c>
      <c r="D1107" s="146" t="n">
        <v>22000218</v>
      </c>
      <c r="J1107" s="0" t="n"/>
    </row>
    <row customHeight="1" ht="15.75" r="1108">
      <c r="A1108" s="0" t="n">
        <v>95231038301</v>
      </c>
      <c r="B1108" s="0">
        <f>IFERROR(INDEX('Production Log'!$A$508:$A$1322,MATCH(A1108,'Production Log'!$Z$508:$Z$1322,0)),)</f>
        <v/>
      </c>
      <c r="D1108" s="146" t="n">
        <v>22000219</v>
      </c>
      <c r="J1108" s="0" t="n"/>
    </row>
    <row customHeight="1" ht="15.75" r="1109">
      <c r="A1109" s="0" t="n">
        <v>95231038201</v>
      </c>
      <c r="B1109" s="0">
        <f>IFERROR(INDEX('Production Log'!$A$508:$A$1322,MATCH(A1109,'Production Log'!$Z$508:$Z$1322,0)),)</f>
        <v/>
      </c>
      <c r="D1109" s="0" t="s">
        <v>7056</v>
      </c>
      <c r="J1109" s="0" t="n"/>
    </row>
    <row customHeight="1" ht="15.75" r="1110">
      <c r="A1110" s="0" t="n">
        <v>95231039101</v>
      </c>
      <c r="B1110" s="0">
        <f>IFERROR(INDEX('Production Log'!$A$508:$A$1322,MATCH(A1110,'Production Log'!$Z$508:$Z$1322,0)),)</f>
        <v/>
      </c>
      <c r="D1110" s="0" t="s">
        <v>7057</v>
      </c>
      <c r="J1110" s="0" t="n"/>
    </row>
    <row customHeight="1" ht="15.75" r="1111">
      <c r="A1111" s="275" t="n">
        <v>95231039601</v>
      </c>
      <c r="B1111" s="0">
        <f>IFERROR(INDEX('Production Log'!$A$508:$A$1322,MATCH(A1111,'Production Log'!$Z$508:$Z$1322,0)),)</f>
        <v/>
      </c>
      <c r="D1111" s="0" t="s">
        <v>7058</v>
      </c>
      <c r="J1111" s="0" t="n"/>
    </row>
    <row customHeight="1" ht="15.75" r="1112">
      <c r="A1112" s="0" t="n">
        <v>95231038101</v>
      </c>
      <c r="B1112" s="0">
        <f>IFERROR(INDEX('Production Log'!$A$508:$A$1322,MATCH(A1112,'Production Log'!$Z$508:$Z$1322,0)),)</f>
        <v/>
      </c>
      <c r="D1112" s="0" t="s">
        <v>7059</v>
      </c>
      <c r="J1112" s="0" t="n"/>
    </row>
    <row customHeight="1" ht="15.75" r="1113">
      <c r="A1113" s="0" t="n">
        <v>95231037901</v>
      </c>
      <c r="B1113" s="0">
        <f>IFERROR(INDEX('Production Log'!$A$508:$A$1322,MATCH(A1113,'Production Log'!$Z$508:$Z$1322,0)),)</f>
        <v/>
      </c>
      <c r="D1113" s="0" t="s">
        <v>7060</v>
      </c>
      <c r="G1113" s="0" t="n"/>
      <c r="J1113" s="0" t="n"/>
    </row>
    <row customHeight="1" ht="15.75" r="1114">
      <c r="A1114" s="0" t="n">
        <v>95231037601</v>
      </c>
      <c r="B1114" s="0">
        <f>IFERROR(INDEX('Production Log'!$A$508:$A$1322,MATCH(A1114,'Production Log'!$Z$508:$Z$1322,0)),)</f>
        <v/>
      </c>
      <c r="D1114" s="0" t="s">
        <v>7061</v>
      </c>
      <c r="J1114" s="0" t="n"/>
    </row>
    <row customHeight="1" ht="15.75" r="1115">
      <c r="A1115" s="0" t="n">
        <v>95231037201</v>
      </c>
      <c r="B1115" s="0">
        <f>IFERROR(INDEX('Production Log'!$A$508:$A$1322,MATCH(A1115,'Production Log'!$Z$508:$Z$1322,0)),)</f>
        <v/>
      </c>
      <c r="D1115" s="146" t="n">
        <v>22000220</v>
      </c>
      <c r="J1115" s="0" t="n"/>
    </row>
    <row customHeight="1" ht="15.75" r="1116">
      <c r="A1116" s="0" t="n">
        <v>95231038801</v>
      </c>
      <c r="B1116" s="0">
        <f>IFERROR(INDEX('Production Log'!$A$508:$A$1322,MATCH(A1116,'Production Log'!$Z$508:$Z$1322,0)),)</f>
        <v/>
      </c>
      <c r="D1116" s="146" t="n">
        <v>22000221</v>
      </c>
      <c r="J1116" s="0" t="n"/>
    </row>
    <row customHeight="1" ht="15.75" r="1117">
      <c r="A1117" s="0" t="n">
        <v>95231038901</v>
      </c>
      <c r="B1117" s="0">
        <f>IFERROR(INDEX('Production Log'!$A$508:$A$1322,MATCH(A1117,'Production Log'!$Z$508:$Z$1322,0)),)</f>
        <v/>
      </c>
      <c r="D1117" s="146" t="n">
        <v>22000222</v>
      </c>
      <c r="J1117" s="0" t="n"/>
    </row>
    <row customHeight="1" ht="15.75" r="1118">
      <c r="A1118" s="8" t="n">
        <v>95231037801</v>
      </c>
      <c r="B1118" s="146">
        <f>IFERROR(INDEX('Production Log'!$A$508:$A$1322,MATCH(A1118,'Production Log'!$Z$508:$Z$1322,0)),)</f>
        <v/>
      </c>
      <c r="C1118" s="146" t="n"/>
      <c r="D1118" s="146" t="n">
        <v>22000223</v>
      </c>
      <c r="J1118" s="0" t="n"/>
    </row>
    <row customHeight="1" ht="15.75" r="1119">
      <c r="A1119" s="8" t="n">
        <v>95231037401</v>
      </c>
      <c r="B1119" s="146">
        <f>IFERROR(INDEX('Production Log'!$A$508:$A$1322,MATCH(A1119,'Production Log'!$Z$508:$Z$1322,0)),)</f>
        <v/>
      </c>
      <c r="C1119" s="146" t="n"/>
      <c r="D1119" s="146" t="n">
        <v>22000224</v>
      </c>
      <c r="J1119" s="0" t="n"/>
    </row>
    <row customHeight="1" ht="15.75" r="1120">
      <c r="A1120" s="8" t="n">
        <v>95231031101</v>
      </c>
      <c r="B1120" s="146">
        <f>IFERROR(INDEX('Production Log'!$A$508:$A$1322,MATCH(A1120,'Production Log'!$Z$508:$Z$1322,0)),)</f>
        <v/>
      </c>
      <c r="C1120" s="146" t="n"/>
      <c r="D1120" s="0" t="n"/>
      <c r="J1120" s="0" t="n"/>
    </row>
    <row customHeight="1" ht="15.75" r="1121">
      <c r="A1121" s="8" t="n">
        <v>95231038401</v>
      </c>
      <c r="B1121" s="146">
        <f>IFERROR(INDEX('Production Log'!$A$508:$A$1322,MATCH(A1121,'Production Log'!$Z$508:$Z$1322,0)),)</f>
        <v/>
      </c>
      <c r="C1121" s="146" t="n"/>
      <c r="D1121" s="146" t="n">
        <v>22000225</v>
      </c>
      <c r="J1121" s="0" t="n"/>
    </row>
    <row customHeight="1" ht="15.75" r="1122">
      <c r="A1122" s="8" t="n">
        <v>95231037101</v>
      </c>
      <c r="B1122" s="146">
        <f>IFERROR(INDEX('Production Log'!$A$508:$A$1322,MATCH(A1122,'Production Log'!$Z$508:$Z$1322,0)),)</f>
        <v/>
      </c>
      <c r="C1122" s="146" t="n"/>
      <c r="D1122" s="146" t="n">
        <v>22000226</v>
      </c>
      <c r="J1122" s="0" t="n"/>
    </row>
    <row customHeight="1" ht="15.75" r="1123">
      <c r="A1123" s="8" t="n">
        <v>95231039501</v>
      </c>
      <c r="B1123" s="146">
        <f>IFERROR(INDEX('Production Log'!$A$508:$A$1322,MATCH(A1123,'Production Log'!$Z$508:$Z$1322,0)),)</f>
        <v/>
      </c>
      <c r="C1123" s="146" t="n"/>
      <c r="D1123" s="146" t="n">
        <v>22000227</v>
      </c>
      <c r="J1123" s="0" t="n"/>
    </row>
    <row customHeight="1" ht="15.75" r="1124">
      <c r="A1124" s="8" t="n">
        <v>95231039801</v>
      </c>
      <c r="B1124" s="146">
        <f>IFERROR(INDEX('Production Log'!$A$508:$A$1322,MATCH(A1124,'Production Log'!$Z$508:$Z$1322,0)),)</f>
        <v/>
      </c>
      <c r="C1124" s="146" t="n"/>
      <c r="D1124" s="146" t="n">
        <v>22000228</v>
      </c>
      <c r="J1124" s="0" t="n"/>
    </row>
    <row customHeight="1" ht="15.75" r="1125">
      <c r="A1125" s="8" t="n">
        <v>95231038501</v>
      </c>
      <c r="B1125" s="146">
        <f>IFERROR(INDEX('Production Log'!$A$508:$A$1322,MATCH(A1125,'Production Log'!$Z$508:$Z$1322,0)),)</f>
        <v/>
      </c>
      <c r="C1125" s="146" t="n"/>
      <c r="D1125" s="146" t="n">
        <v>22000229</v>
      </c>
      <c r="J1125" s="0" t="n"/>
    </row>
    <row customHeight="1" ht="15.75" r="1126">
      <c r="A1126" s="8" t="n">
        <v>95231038601</v>
      </c>
      <c r="B1126" s="146">
        <f>IFERROR(INDEX('Production Log'!$A$508:$A$1322,MATCH(A1126,'Production Log'!$Z$508:$Z$1322,0)),)</f>
        <v/>
      </c>
      <c r="C1126" s="146" t="n"/>
      <c r="D1126" s="146" t="s">
        <v>7062</v>
      </c>
      <c r="J1126" s="0" t="n"/>
    </row>
    <row customHeight="1" ht="15.75" r="1127">
      <c r="A1127" s="8" t="n">
        <v>95231036401</v>
      </c>
      <c r="B1127" s="146">
        <f>IFERROR(INDEX('Production Log'!$A$508:$A$1322,MATCH(A1127,'Production Log'!$Z$508:$Z$1322,0)),)</f>
        <v/>
      </c>
      <c r="C1127" s="146" t="n"/>
      <c r="D1127" s="146" t="s">
        <v>7063</v>
      </c>
      <c r="J1127" s="0" t="n"/>
    </row>
    <row customHeight="1" ht="15.75" r="1128">
      <c r="A1128" s="8" t="n">
        <v>95231036201</v>
      </c>
      <c r="B1128" s="146">
        <f>IFERROR(INDEX('Production Log'!$A$508:$A$1322,MATCH(A1128,'Production Log'!$Z$508:$Z$1322,0)),)</f>
        <v/>
      </c>
      <c r="C1128" s="146" t="n"/>
      <c r="D1128" s="146" t="s">
        <v>7064</v>
      </c>
      <c r="J1128" s="0" t="n"/>
    </row>
    <row customHeight="1" ht="15.75" r="1129">
      <c r="A1129" s="8" t="n">
        <v>95231038001</v>
      </c>
      <c r="B1129" s="146">
        <f>IFERROR(INDEX('Production Log'!$A$508:$A$1322,MATCH(A1129,'Production Log'!$Z$508:$Z$1322,0)),)</f>
        <v/>
      </c>
      <c r="C1129" s="146" t="n"/>
      <c r="D1129" s="146" t="s">
        <v>7065</v>
      </c>
      <c r="J1129" s="0" t="n"/>
    </row>
    <row customHeight="1" ht="15.75" r="1130">
      <c r="A1130" s="8" t="n">
        <v>95231039301</v>
      </c>
      <c r="B1130" s="146">
        <f>IFERROR(INDEX('Production Log'!$A$508:$A$1322,MATCH(A1130,'Production Log'!$Z$508:$Z$1322,0)),)</f>
        <v/>
      </c>
      <c r="C1130" s="146" t="n"/>
      <c r="D1130" s="146" t="s">
        <v>7066</v>
      </c>
      <c r="J1130" s="0" t="n"/>
    </row>
    <row customHeight="1" ht="15.75" r="1131">
      <c r="A1131" s="8" t="n">
        <v>95231035201</v>
      </c>
      <c r="B1131" s="146">
        <f>IFERROR(INDEX('Production Log'!$A$508:$A$1322,MATCH(A1131,'Production Log'!$Z$508:$Z$1322,0)),)</f>
        <v/>
      </c>
      <c r="C1131" s="146" t="n"/>
      <c r="D1131" s="146" t="s">
        <v>7067</v>
      </c>
      <c r="J1131" s="0" t="n"/>
    </row>
    <row customHeight="1" ht="15.75" r="1132">
      <c r="A1132" s="8" t="n">
        <v>95231037501</v>
      </c>
      <c r="B1132" s="146">
        <f>IFERROR(INDEX('Production Log'!$A$508:$A$1322,MATCH(A1132,'Production Log'!$Z$508:$Z$1322,0)),)</f>
        <v/>
      </c>
      <c r="C1132" s="146" t="n"/>
      <c r="D1132" s="146" t="n">
        <v>22000230</v>
      </c>
      <c r="J1132" s="0" t="n"/>
    </row>
    <row customHeight="1" ht="15.75" r="1133">
      <c r="A1133" s="8" t="n">
        <v>95231037001</v>
      </c>
      <c r="B1133" s="146">
        <f>IFERROR(INDEX('Production Log'!$A$508:$A$1322,MATCH(A1133,'Production Log'!$Z$508:$Z$1322,0)),)</f>
        <v/>
      </c>
      <c r="C1133" s="146" t="n"/>
      <c r="D1133" s="146" t="n">
        <v>22000231</v>
      </c>
      <c r="J1133" s="0" t="n"/>
    </row>
    <row customHeight="1" ht="15.75" r="1134">
      <c r="A1134" s="8" t="n">
        <v>95231032101</v>
      </c>
      <c r="B1134" s="146">
        <f>IFERROR(INDEX('Production Log'!$A$508:$A$1322,MATCH(A1134,'Production Log'!$Z$508:$Z$1322,0)),)</f>
        <v/>
      </c>
      <c r="C1134" s="146" t="n"/>
      <c r="D1134" s="146" t="n">
        <v>22000232</v>
      </c>
      <c r="J1134" s="0" t="n"/>
    </row>
    <row customHeight="1" ht="15.75" r="1135">
      <c r="A1135" s="8" t="n">
        <v>95231035601</v>
      </c>
      <c r="B1135" s="146">
        <f>IFERROR(INDEX('Production Log'!$A$508:$A$1322,MATCH(A1135,'Production Log'!$Z$508:$Z$1322,0)),)</f>
        <v/>
      </c>
      <c r="C1135" s="146" t="n"/>
      <c r="D1135" s="146" t="n">
        <v>22000233</v>
      </c>
      <c r="J1135" s="0" t="n"/>
    </row>
    <row customHeight="1" ht="15.75" r="1136">
      <c r="A1136" s="8" t="n">
        <v>95231036101</v>
      </c>
      <c r="B1136" s="146">
        <f>IFERROR(INDEX('Production Log'!$A$508:$A$1322,MATCH(A1136,'Production Log'!$Z$508:$Z$1322,0)),)</f>
        <v/>
      </c>
      <c r="C1136" s="146" t="n"/>
      <c r="D1136" s="146" t="n">
        <v>22000234</v>
      </c>
      <c r="J1136" s="0" t="n"/>
    </row>
    <row customHeight="1" ht="15.75" r="1137">
      <c r="A1137" s="8" t="n">
        <v>95231036601</v>
      </c>
      <c r="B1137" s="146">
        <f>IFERROR(INDEX('Production Log'!$A$508:$A$1322,MATCH(A1137,'Production Log'!$Z$508:$Z$1322,0)),)</f>
        <v/>
      </c>
      <c r="C1137" s="146" t="n"/>
      <c r="D1137" s="146" t="n">
        <v>22000235</v>
      </c>
      <c r="J1137" s="0" t="n"/>
    </row>
    <row customHeight="1" ht="15.75" r="1138">
      <c r="A1138" s="8" t="n">
        <v>95231035901</v>
      </c>
      <c r="B1138" s="146">
        <f>IFERROR(INDEX('Production Log'!$A$508:$A$1322,MATCH(A1138,'Production Log'!$Z$508:$Z$1322,0)),)</f>
        <v/>
      </c>
      <c r="C1138" s="146" t="n"/>
      <c r="D1138" s="146" t="n">
        <v>22000236</v>
      </c>
      <c r="J1138" s="0" t="n"/>
    </row>
    <row customHeight="1" ht="15.75" r="1139">
      <c r="A1139" s="8" t="n">
        <v>95231040001</v>
      </c>
      <c r="B1139" s="146">
        <f>IFERROR(INDEX('Production Log'!$A$508:$A$1322,MATCH(A1139,'Production Log'!$Z$508:$Z$1322,0)),)</f>
        <v/>
      </c>
      <c r="C1139" s="146" t="n"/>
      <c r="D1139" s="146" t="n">
        <v>22000237</v>
      </c>
      <c r="J1139" s="0" t="n"/>
    </row>
    <row customHeight="1" ht="15.75" r="1140">
      <c r="A1140" s="8" t="n">
        <v>95231037701</v>
      </c>
      <c r="B1140" s="146">
        <f>IFERROR(INDEX('Production Log'!$A$508:$A$1322,MATCH(A1140,'Production Log'!$Z$508:$Z$1322,0)),)</f>
        <v/>
      </c>
      <c r="C1140" s="146" t="n"/>
      <c r="D1140" s="146" t="n">
        <v>22000238</v>
      </c>
      <c r="H1140" s="0" t="s">
        <v>7068</v>
      </c>
      <c r="J1140" s="0" t="n"/>
    </row>
    <row customHeight="1" ht="15.75" r="1141">
      <c r="A1141" s="8" t="n">
        <v>95231037301</v>
      </c>
      <c r="B1141" s="146">
        <f>IFERROR(INDEX('Production Log'!$A$508:$A$1322,MATCH(A1141,'Production Log'!$Z$508:$Z$1322,0)),)</f>
        <v/>
      </c>
      <c r="C1141" s="146" t="n"/>
      <c r="D1141" s="146" t="n">
        <v>22000239</v>
      </c>
      <c r="J1141" s="0" t="n"/>
    </row>
    <row customHeight="1" ht="15.75" r="1142">
      <c r="A1142" s="8" t="n">
        <v>95231037701</v>
      </c>
      <c r="B1142" s="146">
        <f>IFERROR(INDEX('Production Log'!$A$508:$A$1322,MATCH(A1142,'Production Log'!$Z$508:$Z$1322,0)),)</f>
        <v/>
      </c>
      <c r="C1142" s="146" t="n"/>
      <c r="D1142" s="146" t="s">
        <v>7069</v>
      </c>
      <c r="J1142" s="0" t="n"/>
    </row>
    <row customHeight="1" ht="15.75" r="1143">
      <c r="A1143" s="8" t="n">
        <v>95231030701</v>
      </c>
      <c r="B1143" s="146">
        <f>IFERROR(INDEX('Production Log'!$A$508:$A$1322,MATCH(A1143,'Production Log'!$Z$508:$Z$1322,0)),)</f>
        <v/>
      </c>
      <c r="C1143" s="146" t="n"/>
      <c r="D1143" s="146" t="s">
        <v>7070</v>
      </c>
      <c r="J1143" s="0" t="n"/>
    </row>
    <row r="1144">
      <c r="A1144" s="8" t="n">
        <v>95231039001</v>
      </c>
      <c r="B1144" s="146">
        <f>IFERROR(INDEX('Production Log'!$A$508:$A$1322,MATCH(A1144,'Production Log'!$Z$508:$Z$1322,0)),)</f>
        <v/>
      </c>
      <c r="C1144" s="146" t="n"/>
      <c r="D1144" s="146" t="s">
        <v>7071</v>
      </c>
      <c r="J1144" s="118" t="n"/>
    </row>
    <row r="1145">
      <c r="A1145" s="8" t="n">
        <v>95231036701</v>
      </c>
      <c r="B1145" s="146">
        <f>IFERROR(INDEX('Production Log'!$A$508:$A$1322,MATCH(A1145,'Production Log'!$Z$508:$Z$1322,0)),)</f>
        <v/>
      </c>
      <c r="C1145" s="146" t="n"/>
      <c r="D1145" s="146" t="s">
        <v>7072</v>
      </c>
      <c r="J1145" s="118" t="n"/>
    </row>
    <row r="1146">
      <c r="A1146" s="8" t="n">
        <v>95231035801</v>
      </c>
      <c r="B1146" s="146">
        <f>IFERROR(INDEX('Production Log'!$A$508:$A$1322,MATCH(A1146,'Production Log'!$Z$508:$Z$1322,0)),)</f>
        <v/>
      </c>
      <c r="C1146" s="146" t="n"/>
      <c r="D1146" s="146" t="s">
        <v>7073</v>
      </c>
      <c r="J1146" s="118" t="n"/>
    </row>
    <row r="1147">
      <c r="A1147" s="8" t="n">
        <v>95231036801</v>
      </c>
      <c r="B1147" s="146">
        <f>IFERROR(INDEX('Production Log'!$A$508:$A$1322,MATCH(A1147,'Production Log'!$Z$508:$Z$1322,0)),)</f>
        <v/>
      </c>
      <c r="C1147" s="146" t="n"/>
      <c r="D1147" s="146" t="s">
        <v>7074</v>
      </c>
      <c r="J1147" s="118" t="n"/>
    </row>
    <row r="1148">
      <c r="A1148" s="8" t="n">
        <v>95231036301</v>
      </c>
      <c r="B1148" s="146">
        <f>IFERROR(INDEX('Production Log'!$A$508:$A$1322,MATCH(A1148,'Production Log'!$Z$508:$Z$1322,0)),)</f>
        <v/>
      </c>
      <c r="C1148" s="146" t="n"/>
      <c r="D1148" s="146" t="n">
        <v>22000240</v>
      </c>
      <c r="J1148" s="118" t="n"/>
    </row>
    <row r="1149">
      <c r="A1149" s="8" t="n">
        <v>95231036901</v>
      </c>
      <c r="B1149" s="146">
        <f>IFERROR(INDEX('Production Log'!$A$508:$A$1322,MATCH(A1149,'Production Log'!$Z$508:$Z$1322,0)),)</f>
        <v/>
      </c>
      <c r="C1149" s="146" t="n"/>
      <c r="D1149" s="146" t="n">
        <v>22000241</v>
      </c>
      <c r="J1149" s="118" t="n"/>
    </row>
    <row r="1150">
      <c r="A1150" s="8" t="n">
        <v>95231036501</v>
      </c>
      <c r="B1150" s="146">
        <f>IFERROR(INDEX('Production Log'!$A$508:$A$1322,MATCH(A1150,'Production Log'!$Z$508:$Z$1322,0)),)</f>
        <v/>
      </c>
      <c r="C1150" s="146" t="n"/>
      <c r="D1150" s="146" t="n">
        <v>22000242</v>
      </c>
      <c r="H1150" s="0" t="s">
        <v>7075</v>
      </c>
      <c r="J1150" s="118" t="n"/>
    </row>
    <row r="1151">
      <c r="A1151" s="8" t="n">
        <v>95231035701</v>
      </c>
      <c r="B1151" s="146">
        <f>IFERROR(INDEX('Production Log'!$A$508:$A$1322,MATCH(A1151,'Production Log'!$Z$508:$Z$1322,0)),)</f>
        <v/>
      </c>
      <c r="C1151" s="146" t="n"/>
      <c r="D1151" s="146" t="n">
        <v>22000243</v>
      </c>
      <c r="J1151" s="118" t="n"/>
    </row>
    <row r="1152">
      <c r="A1152" s="8" t="n">
        <v>95231036001</v>
      </c>
      <c r="B1152" s="146">
        <f>IFERROR(INDEX('Production Log'!$A$508:$A$1322,MATCH(A1152,'Production Log'!$Z$508:$Z$1322,0)),)</f>
        <v/>
      </c>
      <c r="C1152" s="146" t="n"/>
      <c r="D1152" s="146" t="n">
        <v>22000244</v>
      </c>
      <c r="J1152" s="118" t="n"/>
    </row>
    <row r="1153">
      <c r="A1153" s="8" t="n">
        <v>95231035001</v>
      </c>
      <c r="B1153" s="146">
        <f>IFERROR(INDEX('Production Log'!$A$508:$A$1322,MATCH(A1153,'Production Log'!$Z$508:$Z$1322,0)),)</f>
        <v/>
      </c>
      <c r="C1153" s="146" t="n"/>
      <c r="D1153" s="146" t="n">
        <v>22000245</v>
      </c>
      <c r="J1153" s="118" t="n"/>
    </row>
    <row r="1154">
      <c r="A1154" s="8" t="n">
        <v>95269003901</v>
      </c>
      <c r="B1154" s="146">
        <f>IFERROR(INDEX('Production Log'!$A$508:$A$1322,MATCH(A1154,'Production Log'!$Z$508:$Z$1322,0)),)</f>
        <v/>
      </c>
      <c r="C1154" s="146" t="n"/>
      <c r="D1154" s="146" t="n">
        <v>22000246</v>
      </c>
      <c r="J1154" s="118" t="n"/>
    </row>
    <row r="1155">
      <c r="A1155" s="8" t="n">
        <v>95269002901</v>
      </c>
      <c r="B1155" s="146">
        <f>IFERROR(INDEX('Production Log'!$A$508:$A$1322,MATCH(A1155,'Production Log'!$Z$508:$Z$1322,0)),)</f>
        <v/>
      </c>
      <c r="C1155" s="146" t="n"/>
      <c r="D1155" s="146" t="n">
        <v>22000247</v>
      </c>
      <c r="J1155" s="118" t="n"/>
    </row>
    <row r="1156">
      <c r="A1156" s="8" t="n">
        <v>95269002501</v>
      </c>
      <c r="B1156" s="146">
        <f>IFERROR(INDEX('Production Log'!$A$508:$A$1322,MATCH(A1156,'Production Log'!$Z$508:$Z$1322,0)),)</f>
        <v/>
      </c>
      <c r="C1156" s="146" t="n"/>
      <c r="D1156" s="146" t="n">
        <v>22000248</v>
      </c>
      <c r="J1156" s="118" t="n"/>
    </row>
    <row r="1157">
      <c r="A1157" s="8" t="n">
        <v>95269002201</v>
      </c>
      <c r="B1157" s="146">
        <f>IFERROR(INDEX('Production Log'!$A$508:$A$1322,MATCH(A1157,'Production Log'!$Z$508:$Z$1322,0)),)</f>
        <v/>
      </c>
      <c r="C1157" s="146" t="n"/>
      <c r="D1157" s="146" t="n">
        <v>22000249</v>
      </c>
      <c r="J1157" s="118" t="n"/>
    </row>
    <row r="1158">
      <c r="A1158" s="8" t="n">
        <v>95269003101</v>
      </c>
      <c r="B1158" s="146">
        <f>IFERROR(INDEX('Production Log'!$A$508:$A$1322,MATCH(A1158,'Production Log'!$Z$508:$Z$1322,0)),)</f>
        <v/>
      </c>
      <c r="C1158" s="146" t="n"/>
      <c r="D1158" s="146" t="s">
        <v>7076</v>
      </c>
      <c r="J1158" s="118" t="n"/>
    </row>
    <row r="1159">
      <c r="A1159" s="8" t="n">
        <v>95269002601</v>
      </c>
      <c r="B1159" s="146">
        <f>IFERROR(INDEX('Production Log'!$A$508:$A$1322,MATCH(A1159,'Production Log'!$Z$508:$Z$1322,0)),)</f>
        <v/>
      </c>
      <c r="C1159" s="146" t="n"/>
      <c r="D1159" s="146" t="s">
        <v>7077</v>
      </c>
      <c r="H1159" s="0" t="s">
        <v>7078</v>
      </c>
      <c r="J1159" s="118" t="n"/>
    </row>
    <row r="1160">
      <c r="A1160" s="8" t="n">
        <v>95269000501</v>
      </c>
      <c r="B1160" s="146">
        <f>IFERROR(INDEX('Production Log'!$A$508:$A$1322,MATCH(A1160,'Production Log'!$Z$508:$Z$1322,0)),)</f>
        <v/>
      </c>
      <c r="C1160" s="146" t="n"/>
      <c r="D1160" s="146" t="s">
        <v>7079</v>
      </c>
      <c r="H1160" s="0" t="s">
        <v>7080</v>
      </c>
      <c r="J1160" s="118" t="n"/>
    </row>
    <row r="1161">
      <c r="A1161" s="8" t="n">
        <v>95269002801</v>
      </c>
      <c r="B1161" s="146">
        <f>IFERROR(INDEX('Production Log'!$A$508:$A$1322,MATCH(A1161,'Production Log'!$Z$508:$Z$1322,0)),)</f>
        <v/>
      </c>
      <c r="C1161" s="146" t="n"/>
      <c r="D1161" s="146" t="s">
        <v>7081</v>
      </c>
      <c r="G1161" s="0" t="n">
        <v>1</v>
      </c>
      <c r="J1161" s="118" t="n"/>
    </row>
    <row r="1162">
      <c r="A1162" s="8" t="n">
        <v>95269002701</v>
      </c>
      <c r="B1162" s="146">
        <f>IFERROR(INDEX('Production Log'!$A$508:$A$1322,MATCH(A1162,'Production Log'!$Z$508:$Z$1322,0)),)</f>
        <v/>
      </c>
      <c r="C1162" s="146" t="n"/>
      <c r="D1162" s="146" t="s">
        <v>7082</v>
      </c>
      <c r="G1162" s="0" t="n">
        <v>1</v>
      </c>
      <c r="J1162" s="118" t="n"/>
    </row>
    <row r="1163">
      <c r="A1163" s="8" t="n">
        <v>95269001801</v>
      </c>
      <c r="B1163" s="146">
        <f>IFERROR(INDEX('Production Log'!$A$508:$A$1322,MATCH(A1163,'Production Log'!$Z$508:$Z$1322,0)),)</f>
        <v/>
      </c>
      <c r="C1163" s="146" t="n"/>
      <c r="D1163" s="146" t="s">
        <v>7083</v>
      </c>
      <c r="G1163" s="0" t="n">
        <v>1</v>
      </c>
      <c r="J1163" s="118" t="n"/>
    </row>
    <row r="1164">
      <c r="A1164" s="8" t="n">
        <v>95269002401</v>
      </c>
      <c r="B1164" s="146">
        <f>IFERROR(INDEX('Production Log'!$A$508:$A$1322,MATCH(A1164,'Production Log'!$Z$508:$Z$1322,0)),)</f>
        <v/>
      </c>
      <c r="C1164" s="146" t="n"/>
      <c r="D1164" s="146" t="n">
        <v>22000250</v>
      </c>
      <c r="G1164" s="0" t="n">
        <v>1</v>
      </c>
      <c r="J1164" s="118" t="n"/>
    </row>
    <row r="1165">
      <c r="A1165" s="8" t="n">
        <v>95269003001</v>
      </c>
      <c r="B1165" s="146">
        <f>IFERROR(INDEX('Production Log'!$A$508:$A$1322,MATCH(A1165,'Production Log'!$Z$508:$Z$1322,0)),)</f>
        <v/>
      </c>
      <c r="C1165" s="146" t="n"/>
      <c r="D1165" s="146" t="n">
        <v>22000251</v>
      </c>
      <c r="G1165" s="0" t="n">
        <v>1</v>
      </c>
      <c r="J1165" s="118" t="n"/>
    </row>
    <row r="1166">
      <c r="A1166" s="122" t="n">
        <v>95269002301</v>
      </c>
      <c r="B1166" s="146">
        <f>IFERROR(INDEX('Production Log'!$A$508:$A$1322,MATCH(A1166,'Production Log'!$Z$508:$Z$1322,0)),)</f>
        <v/>
      </c>
      <c r="C1166" s="146" t="n"/>
      <c r="D1166" s="146" t="n">
        <v>22000252</v>
      </c>
      <c r="G1166" s="0" t="n">
        <v>1</v>
      </c>
      <c r="J1166" s="118" t="n"/>
    </row>
    <row r="1167">
      <c r="A1167" s="122" t="n">
        <v>95269003801</v>
      </c>
      <c r="B1167" s="146">
        <f>IFERROR(INDEX('Production Log'!$A$508:$A$1322,MATCH(A1167,'Production Log'!$Z$508:$Z$1322,0)),)</f>
        <v/>
      </c>
      <c r="C1167" s="146" t="n"/>
      <c r="D1167" s="146" t="n">
        <v>22000253</v>
      </c>
      <c r="G1167" s="0" t="n">
        <v>1</v>
      </c>
      <c r="J1167" s="118" t="n"/>
    </row>
    <row r="1168">
      <c r="A1168" s="122" t="n">
        <v>95269001501</v>
      </c>
      <c r="B1168" s="146">
        <f>IFERROR(INDEX('Production Log'!$A$508:$A$1322,MATCH(A1168,'Production Log'!$Z$508:$Z$1322,0)),)</f>
        <v/>
      </c>
      <c r="C1168" s="0" t="n"/>
      <c r="D1168" s="146" t="n">
        <v>22000254</v>
      </c>
      <c r="J1168" s="0" t="n"/>
    </row>
    <row r="1169">
      <c r="A1169" s="122" t="n">
        <v>95269000601</v>
      </c>
      <c r="B1169" s="146">
        <f>IFERROR(INDEX('Production Log'!$A$508:$A$1322,MATCH(A1169,'Production Log'!$Z$508:$Z$1322,0)),)</f>
        <v/>
      </c>
      <c r="C1169" s="0" t="n"/>
      <c r="D1169" s="146" t="n">
        <v>22000255</v>
      </c>
      <c r="G1169" s="0" t="n">
        <v>1</v>
      </c>
      <c r="J1169" s="0" t="n"/>
    </row>
    <row r="1170">
      <c r="A1170" s="122" t="n">
        <v>95269000901</v>
      </c>
      <c r="B1170" s="146">
        <f>IFERROR(INDEX('Production Log'!$A$508:$A$1322,MATCH(A1170,'Production Log'!$Z$508:$Z$1322,0)),)</f>
        <v/>
      </c>
      <c r="C1170" s="0" t="n"/>
      <c r="D1170" s="146" t="n">
        <v>22000256</v>
      </c>
      <c r="G1170" s="0" t="n">
        <v>1</v>
      </c>
      <c r="J1170" s="0" t="n"/>
    </row>
    <row r="1171">
      <c r="A1171" s="122" t="n">
        <v>95269000701</v>
      </c>
      <c r="B1171" s="146">
        <f>IFERROR(INDEX('Production Log'!$A$508:$A$1322,MATCH(A1171,'Production Log'!$Z$508:$Z$1322,0)),)</f>
        <v/>
      </c>
      <c r="C1171" s="0" t="n"/>
      <c r="D1171" s="146" t="n">
        <v>22000257</v>
      </c>
      <c r="J1171" s="0" t="n"/>
    </row>
    <row r="1172">
      <c r="A1172" s="122" t="n">
        <v>95269003701</v>
      </c>
      <c r="B1172" s="146">
        <f>IFERROR(INDEX('Production Log'!$A$508:$A$1322,MATCH(A1172,'Production Log'!$Z$508:$Z$1322,0)),)</f>
        <v/>
      </c>
      <c r="C1172" s="0" t="n"/>
      <c r="D1172" s="0" t="n">
        <v>22000258</v>
      </c>
      <c r="J1172" s="0" t="n"/>
    </row>
    <row r="1173">
      <c r="A1173" s="122" t="n">
        <v>95269001101</v>
      </c>
      <c r="B1173" s="146">
        <f>IFERROR(INDEX('Production Log'!$A$508:$A$1322,MATCH(A1173,'Production Log'!$Z$508:$Z$1322,0)),)</f>
        <v/>
      </c>
      <c r="C1173" s="0" t="n"/>
      <c r="D1173" s="0" t="n">
        <v>22000259</v>
      </c>
      <c r="J1173" s="0" t="n"/>
    </row>
    <row r="1174">
      <c r="A1174" s="0" t="n">
        <v>95269000801</v>
      </c>
      <c r="B1174" s="146">
        <f>IFERROR(INDEX('Production Log'!$A$508:$A$1322,MATCH(A1174,'Production Log'!$Z$508:$Z$1322,0)),)</f>
        <v/>
      </c>
      <c r="C1174" s="0" t="n"/>
      <c r="D1174" s="0" t="s">
        <v>7084</v>
      </c>
      <c r="J1174" s="0" t="n"/>
    </row>
    <row r="1175">
      <c r="A1175" s="0" t="n">
        <v>95269001201</v>
      </c>
      <c r="B1175" s="146">
        <f>IFERROR(INDEX('Production Log'!$A$508:$A$1322,MATCH(A1175,'Production Log'!$Z$508:$Z$1322,0)),)</f>
        <v/>
      </c>
      <c r="C1175" s="0" t="n"/>
      <c r="D1175" s="0" t="s">
        <v>7085</v>
      </c>
      <c r="J1175" s="0" t="n"/>
    </row>
    <row r="1176">
      <c r="A1176" s="0" t="n">
        <v>95269000101</v>
      </c>
      <c r="B1176" s="146">
        <f>IFERROR(INDEX('Production Log'!$A$508:$A$1322,MATCH(A1176,'Production Log'!$Z$508:$Z$1322,0)),)</f>
        <v/>
      </c>
      <c r="C1176" s="0" t="n"/>
      <c r="D1176" s="0" t="s">
        <v>7086</v>
      </c>
      <c r="J1176" s="0" t="n"/>
    </row>
    <row r="1177">
      <c r="A1177" s="0" t="n">
        <v>95269000201</v>
      </c>
      <c r="B1177" s="146">
        <f>IFERROR(INDEX('Production Log'!$A$508:$A$1322,MATCH(A1177,'Production Log'!$Z$508:$Z$1322,0)),)</f>
        <v/>
      </c>
      <c r="C1177" s="0" t="n"/>
      <c r="D1177" s="0" t="s">
        <v>7087</v>
      </c>
      <c r="J1177" s="0" t="n"/>
    </row>
    <row r="1178">
      <c r="A1178" s="0" t="n">
        <v>95269000301</v>
      </c>
      <c r="B1178" s="146">
        <f>IFERROR(INDEX('Production Log'!$A$508:$A$1322,MATCH(A1178,'Production Log'!$Z$508:$Z$1322,0)),)</f>
        <v/>
      </c>
      <c r="C1178" s="0" t="n"/>
      <c r="D1178" s="0" t="s">
        <v>7088</v>
      </c>
      <c r="J1178" s="0" t="n"/>
    </row>
    <row r="1179">
      <c r="A1179" s="0" t="n">
        <v>95269000301</v>
      </c>
      <c r="B1179" s="146">
        <f>IFERROR(INDEX('Production Log'!$A$508:$A$1322,MATCH(A1179,'Production Log'!$Z$508:$Z$1322,0)),)</f>
        <v/>
      </c>
      <c r="C1179" s="0" t="n"/>
      <c r="D1179" s="0" t="s">
        <v>7089</v>
      </c>
      <c r="J1179" s="0" t="n"/>
    </row>
    <row r="1180">
      <c r="A1180" s="0" t="n">
        <v>95269003401</v>
      </c>
      <c r="B1180" s="146">
        <f>IFERROR(INDEX('Production Log'!$A$508:$A$1322,MATCH(A1180,'Production Log'!$Z$508:$Z$1322,0)),)</f>
        <v/>
      </c>
      <c r="C1180" s="0" t="n"/>
      <c r="D1180" s="0" t="n">
        <v>22000260</v>
      </c>
      <c r="J1180" s="0" t="n"/>
    </row>
    <row r="1181">
      <c r="A1181" s="0" t="n">
        <v>95269003501</v>
      </c>
      <c r="B1181" s="146">
        <f>IFERROR(INDEX('Production Log'!$A$508:$A$1322,MATCH(A1181,'Production Log'!$Z$508:$Z$1322,0)),)</f>
        <v/>
      </c>
      <c r="C1181" s="0" t="n"/>
      <c r="D1181" s="0" t="n">
        <v>22000261</v>
      </c>
      <c r="J1181" s="0" t="n"/>
    </row>
    <row r="1182">
      <c r="A1182" s="0" t="n">
        <v>95269004401</v>
      </c>
      <c r="B1182" s="146">
        <f>IFERROR(INDEX('Production Log'!$A$508:$A$1322,MATCH(A1182,'Production Log'!$Z$508:$Z$1322,0)),)</f>
        <v/>
      </c>
      <c r="C1182" s="0" t="n"/>
      <c r="D1182" s="0" t="n">
        <v>22000262</v>
      </c>
      <c r="J1182" s="0" t="n"/>
    </row>
    <row r="1183">
      <c r="A1183" s="0" t="n">
        <v>95269001001</v>
      </c>
      <c r="B1183" s="146">
        <f>IFERROR(INDEX('Production Log'!$A$508:$A$1322,MATCH(A1183,'Production Log'!$Z$508:$Z$1322,0)),)</f>
        <v/>
      </c>
      <c r="C1183" s="0" t="n"/>
      <c r="D1183" s="0" t="n">
        <v>22000263</v>
      </c>
      <c r="J1183" s="0" t="n"/>
    </row>
    <row r="1184">
      <c r="A1184" s="0" t="n">
        <v>95269004101</v>
      </c>
      <c r="B1184" s="146">
        <f>IFERROR(INDEX('Production Log'!$A$508:$A$1322,MATCH(A1184,'Production Log'!$Z$508:$Z$1322,0)),)</f>
        <v/>
      </c>
      <c r="C1184" s="0" t="n"/>
      <c r="D1184" s="0" t="n">
        <v>22000264</v>
      </c>
      <c r="J1184" s="0" t="n"/>
    </row>
    <row r="1185">
      <c r="A1185" s="0" t="n">
        <v>95269004501</v>
      </c>
      <c r="B1185" s="146">
        <f>IFERROR(INDEX('Production Log'!$A$508:$A$1322,MATCH(A1185,'Production Log'!$Z$508:$Z$1322,0)),)</f>
        <v/>
      </c>
      <c r="C1185" s="0" t="n"/>
      <c r="D1185" s="0" t="n">
        <v>22000265</v>
      </c>
      <c r="J1185" s="0" t="n"/>
    </row>
    <row r="1186">
      <c r="A1186" s="0" t="n">
        <v>95269004301</v>
      </c>
      <c r="B1186" s="146">
        <f>IFERROR(INDEX('Production Log'!$A$508:$A$1322,MATCH(A1186,'Production Log'!$Z$508:$Z$1322,0)),)</f>
        <v/>
      </c>
      <c r="C1186" s="0" t="n"/>
      <c r="D1186" s="0" t="n">
        <v>22000266</v>
      </c>
      <c r="J1186" s="0" t="n"/>
    </row>
    <row r="1187">
      <c r="A1187" s="0" t="n">
        <v>95269001301</v>
      </c>
      <c r="B1187" s="146">
        <f>IFERROR(INDEX('Production Log'!$A$508:$A$1322,MATCH(A1187,'Production Log'!$Z$508:$Z$1322,0)),)</f>
        <v/>
      </c>
      <c r="C1187" s="0" t="n"/>
      <c r="D1187" s="0" t="n">
        <v>22000267</v>
      </c>
      <c r="J1187" s="0" t="n"/>
    </row>
    <row r="1188">
      <c r="A1188" s="0" t="n">
        <v>95269001401</v>
      </c>
      <c r="B1188" s="146">
        <f>IFERROR(INDEX('Production Log'!$A$508:$A$1322,MATCH(A1188,'Production Log'!$Z$508:$Z$1322,0)),)</f>
        <v/>
      </c>
      <c r="C1188" s="0" t="n"/>
      <c r="D1188" s="0" t="n">
        <v>22000268</v>
      </c>
      <c r="J1188" s="0" t="n"/>
    </row>
    <row r="1189">
      <c r="A1189" s="0" t="n">
        <v>95269003601</v>
      </c>
      <c r="B1189" s="146">
        <f>IFERROR(INDEX('Production Log'!$A$508:$A$1322,MATCH(A1189,'Production Log'!$Z$508:$Z$1322,0)),)</f>
        <v/>
      </c>
      <c r="C1189" s="0" t="n"/>
      <c r="D1189" s="0" t="n">
        <v>22000269</v>
      </c>
      <c r="J1189" s="0" t="n"/>
    </row>
    <row r="1190">
      <c r="A1190" s="0" t="n">
        <v>95269003201</v>
      </c>
      <c r="B1190" s="146">
        <f>IFERROR(INDEX('Production Log'!$A$508:$A$1322,MATCH(A1190,'Production Log'!$Z$508:$Z$1322,0)),)</f>
        <v/>
      </c>
      <c r="C1190" s="0" t="n"/>
      <c r="D1190" s="0" t="s">
        <v>7090</v>
      </c>
      <c r="J1190" s="0" t="n"/>
    </row>
    <row r="1191">
      <c r="A1191" s="0" t="n">
        <v>95269004001</v>
      </c>
      <c r="B1191" s="146">
        <f>IFERROR(INDEX('Production Log'!$A$508:$A$1322,MATCH(A1191,'Production Log'!$Z$508:$Z$1322,0)),)</f>
        <v/>
      </c>
      <c r="C1191" s="0" t="n"/>
      <c r="D1191" s="0" t="s">
        <v>7091</v>
      </c>
      <c r="J1191" s="0" t="n"/>
    </row>
    <row r="1192">
      <c r="A1192" s="0" t="n">
        <v>95269003301</v>
      </c>
      <c r="B1192" s="146">
        <f>IFERROR(INDEX('Production Log'!$A$508:$A$1322,MATCH(A1192,'Production Log'!$Z$508:$Z$1322,0)),)</f>
        <v/>
      </c>
      <c r="C1192" s="0" t="n"/>
      <c r="D1192" s="0" t="s">
        <v>7092</v>
      </c>
      <c r="J1192" s="0" t="n"/>
    </row>
    <row r="1193">
      <c r="A1193" s="0" t="n">
        <v>95269001601</v>
      </c>
      <c r="B1193" s="146">
        <f>IFERROR(INDEX('Production Log'!$A$508:$A$1322,MATCH(A1193,'Production Log'!$Z$508:$Z$1322,0)),)</f>
        <v/>
      </c>
      <c r="C1193" s="0" t="n"/>
      <c r="D1193" s="0" t="s">
        <v>7093</v>
      </c>
      <c r="J1193" s="0" t="n"/>
    </row>
    <row r="1194">
      <c r="A1194" s="0" t="n">
        <v>95269001701</v>
      </c>
      <c r="B1194" s="146">
        <f>IFERROR(INDEX('Production Log'!$A$508:$A$1322,MATCH(A1194,'Production Log'!$Z$508:$Z$1322,0)),)</f>
        <v/>
      </c>
      <c r="C1194" s="0" t="n"/>
      <c r="D1194" s="0" t="s">
        <v>7094</v>
      </c>
      <c r="J1194" s="0" t="n"/>
    </row>
    <row r="1195">
      <c r="A1195" s="0" t="n">
        <v>95269000401</v>
      </c>
      <c r="B1195" s="146">
        <f>IFERROR(INDEX('Production Log'!$A$508:$A$1322,MATCH(A1195,'Production Log'!$Z$508:$Z$1322,0)),)</f>
        <v/>
      </c>
      <c r="C1195" s="0" t="n"/>
      <c r="D1195" s="0" t="s">
        <v>7095</v>
      </c>
      <c r="J1195" s="0" t="n"/>
    </row>
    <row r="1196">
      <c r="A1196" s="0" t="n">
        <v>95269001901</v>
      </c>
      <c r="B1196" s="146">
        <f>IFERROR(INDEX('Production Log'!$A$508:$A$1322,MATCH(A1196,'Production Log'!$Z$508:$Z$1322,0)),)</f>
        <v/>
      </c>
      <c r="C1196" s="0" t="n"/>
      <c r="D1196" s="0" t="n">
        <v>22000270</v>
      </c>
      <c r="J1196" s="0" t="n"/>
    </row>
    <row r="1197">
      <c r="A1197" s="0" t="n">
        <v>95269002001</v>
      </c>
      <c r="B1197" s="146">
        <f>IFERROR(INDEX('Production Log'!$A$508:$A$1322,MATCH(A1197,'Production Log'!$Z$508:$Z$1322,0)),)</f>
        <v/>
      </c>
      <c r="C1197" s="0" t="n"/>
      <c r="D1197" s="0" t="n">
        <v>22000271</v>
      </c>
      <c r="J1197" s="0" t="n"/>
    </row>
    <row r="1198">
      <c r="A1198" s="0" t="n">
        <v>95231043801</v>
      </c>
      <c r="B1198" s="146">
        <f>IFERROR(INDEX('Production Log'!$A$508:$A$1322,MATCH(A1198,'Production Log'!$Z$508:$Z$1322,0)),)</f>
        <v/>
      </c>
      <c r="C1198" s="0" t="n"/>
      <c r="D1198" s="0" t="n">
        <v>22000272</v>
      </c>
      <c r="J1198" s="0" t="n"/>
    </row>
    <row r="1199">
      <c r="A1199" s="0" t="n">
        <v>95231043601</v>
      </c>
      <c r="B1199" s="146">
        <f>IFERROR(INDEX('Production Log'!$A$508:$A$1322,MATCH(A1199,'Production Log'!$Z$508:$Z$1322,0)),)</f>
        <v/>
      </c>
      <c r="C1199" s="0" t="n"/>
      <c r="D1199" s="0" t="n">
        <v>22000273</v>
      </c>
      <c r="J1199" s="0" t="n"/>
    </row>
    <row r="1200">
      <c r="A1200" s="0" t="n">
        <v>95231044801</v>
      </c>
      <c r="B1200" s="146">
        <f>IFERROR(INDEX('Production Log'!$A$508:$A$1322,MATCH(A1200,'Production Log'!$Z$508:$Z$1322,0)),)</f>
        <v/>
      </c>
      <c r="C1200" s="0" t="n"/>
      <c r="D1200" s="0" t="n">
        <v>22000274</v>
      </c>
      <c r="J1200" s="0" t="n"/>
    </row>
    <row r="1201">
      <c r="A1201" s="0" t="n">
        <v>95231043301</v>
      </c>
      <c r="B1201" s="146">
        <f>IFERROR(INDEX('Production Log'!$A$508:$A$1322,MATCH(A1201,'Production Log'!$Z$508:$Z$1322,0)),)</f>
        <v/>
      </c>
      <c r="C1201" s="0" t="n"/>
      <c r="D1201" s="0" t="n">
        <v>22000275</v>
      </c>
      <c r="J1201" s="0" t="n"/>
    </row>
    <row r="1202">
      <c r="A1202" s="0" t="n">
        <v>95231043101</v>
      </c>
      <c r="B1202" s="146">
        <f>IFERROR(INDEX('Production Log'!$A$508:$A$1322,MATCH(A1202,'Production Log'!$Z$508:$Z$1322,0)),)</f>
        <v/>
      </c>
      <c r="C1202" s="0" t="n"/>
      <c r="D1202" s="0" t="n">
        <v>22000276</v>
      </c>
      <c r="J1202" s="0" t="n"/>
    </row>
    <row r="1203">
      <c r="A1203" s="0" t="n">
        <v>95231042901</v>
      </c>
      <c r="B1203" s="146">
        <f>IFERROR(INDEX('Production Log'!$A$508:$A$1322,MATCH(A1203,'Production Log'!$Z$508:$Z$1322,0)),)</f>
        <v/>
      </c>
      <c r="C1203" s="0" t="n"/>
      <c r="D1203" s="0" t="n">
        <v>22000277</v>
      </c>
      <c r="J1203" s="0" t="n"/>
    </row>
    <row r="1204">
      <c r="A1204" s="0" t="n">
        <v>95231044601</v>
      </c>
      <c r="B1204" s="146">
        <f>IFERROR(INDEX('Production Log'!$A$508:$A$1322,MATCH(A1204,'Production Log'!$Z$508:$Z$1322,0)),)</f>
        <v/>
      </c>
      <c r="C1204" s="0" t="n"/>
      <c r="D1204" s="0" t="n">
        <v>22000278</v>
      </c>
      <c r="J1204" s="0" t="n"/>
    </row>
    <row r="1205">
      <c r="A1205" s="0" t="n">
        <v>95231043401</v>
      </c>
      <c r="B1205" s="146">
        <f>IFERROR(INDEX('Production Log'!$A$508:$A$1322,MATCH(A1205,'Production Log'!$Z$508:$Z$1322,0)),)</f>
        <v/>
      </c>
      <c r="C1205" s="0" t="n"/>
      <c r="D1205" s="0" t="n">
        <v>22000279</v>
      </c>
      <c r="J1205" s="0" t="n"/>
    </row>
    <row r="1206">
      <c r="A1206" s="0" t="n">
        <v>95231043901</v>
      </c>
      <c r="B1206" s="146">
        <f>IFERROR(INDEX('Production Log'!$A$508:$A$1322,MATCH(A1206,'Production Log'!$Z$508:$Z$1322,0)),)</f>
        <v/>
      </c>
      <c r="C1206" s="0" t="n"/>
      <c r="D1206" s="0" t="n">
        <v>22000280</v>
      </c>
      <c r="J1206" s="0" t="n"/>
    </row>
    <row r="1207">
      <c r="A1207" s="0" t="n">
        <v>95231042801</v>
      </c>
      <c r="B1207" s="146">
        <f>IFERROR(INDEX('Production Log'!$A$508:$A$1322,MATCH(A1207,'Production Log'!$Z$508:$Z$1322,0)),)</f>
        <v/>
      </c>
      <c r="C1207" s="0" t="n"/>
      <c r="D1207" s="0" t="n">
        <v>22000281</v>
      </c>
      <c r="J1207" s="0" t="n"/>
    </row>
    <row r="1208">
      <c r="A1208" s="0" t="n">
        <v>95231045001</v>
      </c>
      <c r="B1208" s="146">
        <f>IFERROR(INDEX('Production Log'!$A$508:$A$1322,MATCH(A1208,'Production Log'!$Z$508:$Z$1322,0)),)</f>
        <v/>
      </c>
      <c r="C1208" s="0" t="n"/>
      <c r="D1208" s="0" t="n">
        <v>22000282</v>
      </c>
      <c r="J1208" s="0" t="n"/>
    </row>
    <row r="1209">
      <c r="A1209" s="0" t="n">
        <v>95231042601</v>
      </c>
      <c r="B1209" s="146">
        <f>IFERROR(INDEX('Production Log'!$A$508:$A$1322,MATCH(A1209,'Production Log'!$Z$508:$Z$1322,0)),)</f>
        <v/>
      </c>
      <c r="C1209" s="0" t="n"/>
      <c r="D1209" s="0" t="n">
        <v>22000283</v>
      </c>
      <c r="J1209" s="0" t="n"/>
    </row>
    <row r="1210">
      <c r="A1210" s="0" t="n">
        <v>95231042701</v>
      </c>
      <c r="B1210" s="146">
        <f>IFERROR(INDEX('Production Log'!$A$508:$A$1322,MATCH(A1210,'Production Log'!$Z$508:$Z$1322,0)),)</f>
        <v/>
      </c>
      <c r="C1210" s="0" t="n"/>
      <c r="D1210" s="0" t="n">
        <v>22000284</v>
      </c>
      <c r="J1210" s="0" t="n"/>
    </row>
    <row r="1211">
      <c r="A1211" s="0" t="n">
        <v>95231043501</v>
      </c>
      <c r="B1211" s="146">
        <f>IFERROR(INDEX('Production Log'!$A$508:$A$1322,MATCH(A1211,'Production Log'!$Z$508:$Z$1322,0)),)</f>
        <v/>
      </c>
      <c r="C1211" s="0" t="n"/>
      <c r="D1211" s="0" t="n">
        <v>22000285</v>
      </c>
      <c r="J1211" s="0" t="n"/>
    </row>
    <row r="1212">
      <c r="A1212" s="0" t="n">
        <v>95231044701</v>
      </c>
      <c r="B1212" s="146">
        <f>IFERROR(INDEX('Production Log'!$A$508:$A$1322,MATCH(A1212,'Production Log'!$Z$508:$Z$1322,0)),)</f>
        <v/>
      </c>
      <c r="C1212" s="0" t="n"/>
      <c r="D1212" s="0" t="n">
        <v>22000286</v>
      </c>
      <c r="J1212" s="0" t="n"/>
    </row>
    <row r="1213">
      <c r="A1213" s="0" t="n">
        <v>95231043001</v>
      </c>
      <c r="B1213" s="146">
        <f>IFERROR(INDEX('Production Log'!$A$508:$A$1322,MATCH(A1213,'Production Log'!$Z$508:$Z$1322,0)),)</f>
        <v/>
      </c>
      <c r="C1213" s="0" t="n"/>
      <c r="D1213" s="0" t="n">
        <v>22000287</v>
      </c>
      <c r="J1213" s="0" t="n"/>
    </row>
    <row r="1214">
      <c r="A1214" s="0" t="n">
        <v>95231044301</v>
      </c>
      <c r="B1214" s="146">
        <f>IFERROR(INDEX('Production Log'!$A$508:$A$1322,MATCH(A1214,'Production Log'!$Z$508:$Z$1322,0)),)</f>
        <v/>
      </c>
      <c r="C1214" s="0" t="n"/>
      <c r="D1214" s="0" t="n">
        <v>22000288</v>
      </c>
      <c r="J1214" s="0" t="n"/>
    </row>
    <row r="1215">
      <c r="A1215" s="0" t="n">
        <v>95231043201</v>
      </c>
      <c r="B1215" s="146">
        <f>IFERROR(INDEX('Production Log'!$A$508:$A$1322,MATCH(A1215,'Production Log'!$Z$508:$Z$1322,0)),)</f>
        <v/>
      </c>
      <c r="C1215" s="0" t="n"/>
      <c r="D1215" s="0" t="n">
        <v>22000289</v>
      </c>
      <c r="J1215" s="0" t="n"/>
    </row>
    <row r="1216">
      <c r="A1216" s="0" t="n">
        <v>95231044901</v>
      </c>
      <c r="B1216" s="146">
        <f>IFERROR(INDEX('Production Log'!$A$508:$A$1322,MATCH(A1216,'Production Log'!$Z$508:$Z$1322,0)),)</f>
        <v/>
      </c>
      <c r="C1216" s="0" t="n"/>
      <c r="D1216" s="0" t="s">
        <v>7096</v>
      </c>
      <c r="J1216" s="0" t="n"/>
    </row>
    <row r="1217">
      <c r="A1217" s="0" t="n">
        <v>95231044001</v>
      </c>
      <c r="B1217" s="146">
        <f>IFERROR(INDEX('Production Log'!$A$508:$A$1322,MATCH(A1217,'Production Log'!$Z$508:$Z$1322,0)),)</f>
        <v/>
      </c>
      <c r="C1217" s="0" t="n"/>
      <c r="D1217" s="0" t="s">
        <v>7097</v>
      </c>
      <c r="J1217" s="0" t="n"/>
    </row>
    <row r="1218">
      <c r="A1218" s="0" t="n">
        <v>95231044201</v>
      </c>
      <c r="B1218" s="146">
        <f>IFERROR(INDEX('Production Log'!$A$508:$A$1322,MATCH(A1218,'Production Log'!$Z$508:$Z$1322,0)),)</f>
        <v/>
      </c>
      <c r="C1218" s="0" t="n"/>
      <c r="D1218" s="0" t="s">
        <v>7098</v>
      </c>
      <c r="J1218" s="0" t="n"/>
    </row>
    <row r="1219">
      <c r="A1219" s="0" t="n">
        <v>95231044101</v>
      </c>
      <c r="B1219" s="146">
        <f>IFERROR(INDEX('Production Log'!$A$508:$A$1322,MATCH(A1219,'Production Log'!$Z$508:$Z$1322,0)),)</f>
        <v/>
      </c>
      <c r="C1219" s="0" t="n"/>
      <c r="D1219" s="0" t="s">
        <v>7099</v>
      </c>
      <c r="J1219" s="0" t="n"/>
    </row>
    <row r="1220">
      <c r="A1220" s="0" t="n">
        <v>95231044501</v>
      </c>
      <c r="B1220" s="146">
        <f>IFERROR(INDEX('Production Log'!$A$508:$A$1322,MATCH(A1220,'Production Log'!$Z$508:$Z$1322,0)),)</f>
        <v/>
      </c>
      <c r="C1220" s="0" t="n"/>
      <c r="D1220" s="0" t="s">
        <v>7100</v>
      </c>
      <c r="J1220" s="0" t="n"/>
    </row>
    <row r="1221">
      <c r="A1221" s="146" t="n">
        <v>95231044401</v>
      </c>
      <c r="B1221" s="146">
        <f>IFERROR(INDEX('Production Log'!$A$508:$A$1322,MATCH(A1221,'Production Log'!$Z$508:$Z$1322,0)),)</f>
        <v/>
      </c>
      <c r="C1221" s="146" t="n"/>
      <c r="D1221" s="0" t="s">
        <v>7101</v>
      </c>
      <c r="J1221" s="118" t="n"/>
    </row>
    <row r="1222">
      <c r="A1222" s="146" t="n">
        <v>95231046201</v>
      </c>
      <c r="B1222" s="146">
        <f>IFERROR(INDEX('Production Log'!$A$508:$A$1322,MATCH(A1222,'Production Log'!$Z$508:$Z$1322,0)),)</f>
        <v/>
      </c>
      <c r="C1222" s="146" t="n"/>
      <c r="D1222" s="146" t="n">
        <v>22000290</v>
      </c>
      <c r="J1222" s="118" t="n"/>
    </row>
    <row r="1223">
      <c r="A1223" s="146" t="n">
        <v>95231047601</v>
      </c>
      <c r="B1223" s="146">
        <f>IFERROR(INDEX('Production Log'!$A$508:$A$1322,MATCH(A1223,'Production Log'!$Z$508:$Z$1322,0)),)</f>
        <v/>
      </c>
      <c r="C1223" s="146" t="n"/>
      <c r="D1223" s="146" t="n">
        <v>22000291</v>
      </c>
      <c r="J1223" s="118" t="n"/>
    </row>
    <row r="1224">
      <c r="A1224" s="146" t="n">
        <v>95231046501</v>
      </c>
      <c r="B1224" s="146">
        <f>IFERROR(INDEX('Production Log'!$A$508:$A$1322,MATCH(A1224,'Production Log'!$Z$508:$Z$1322,0)),)</f>
        <v/>
      </c>
      <c r="C1224" s="146" t="n"/>
      <c r="D1224" s="146" t="n">
        <v>22000292</v>
      </c>
      <c r="J1224" s="118" t="n"/>
    </row>
    <row r="1225">
      <c r="A1225" s="146" t="n">
        <v>95231045301</v>
      </c>
      <c r="B1225" s="146">
        <f>IFERROR(INDEX('Production Log'!$A$508:$A$1322,MATCH(A1225,'Production Log'!$Z$508:$Z$1322,0)),)</f>
        <v/>
      </c>
      <c r="C1225" s="146" t="n"/>
      <c r="D1225" s="146" t="n">
        <v>22000293</v>
      </c>
      <c r="J1225" s="118" t="n"/>
    </row>
    <row r="1226">
      <c r="A1226" s="146" t="n">
        <v>95231047701</v>
      </c>
      <c r="B1226" s="146">
        <f>IFERROR(INDEX('Production Log'!$A$508:$A$1322,MATCH(A1226,'Production Log'!$Z$508:$Z$1322,0)),)</f>
        <v/>
      </c>
      <c r="C1226" s="146" t="n"/>
      <c r="D1226" s="146" t="n">
        <v>22000294</v>
      </c>
      <c r="J1226" s="118" t="n"/>
    </row>
    <row r="1227">
      <c r="A1227" s="146" t="n"/>
      <c r="B1227" s="146">
        <f>IFERROR(INDEX('Production Log'!$A$508:$A$1322,MATCH(A1227,'Production Log'!$Z$508:$Z$1322,0)),)</f>
        <v/>
      </c>
      <c r="C1227" s="146" t="n"/>
      <c r="D1227" s="146" t="n"/>
      <c r="J1227" s="118" t="n"/>
    </row>
    <row r="1228">
      <c r="A1228" s="146" t="n"/>
      <c r="B1228" s="146">
        <f>IFERROR(INDEX('Production Log'!$A$508:$A$1322,MATCH(A1228,'Production Log'!$Z$508:$Z$1322,0)),)</f>
        <v/>
      </c>
      <c r="C1228" s="146" t="n"/>
      <c r="D1228" s="146" t="n"/>
      <c r="J1228" s="118" t="n"/>
    </row>
    <row r="1229">
      <c r="A1229" s="146" t="n"/>
      <c r="B1229" s="146">
        <f>IFERROR(INDEX('Production Log'!$A$508:$A$1322,MATCH(A1229,'Production Log'!$Z$508:$Z$1322,0)),)</f>
        <v/>
      </c>
      <c r="C1229" s="146" t="n"/>
      <c r="D1229" s="146" t="n"/>
      <c r="J1229" s="118" t="n"/>
    </row>
    <row r="1230">
      <c r="A1230" s="146" t="n"/>
      <c r="B1230" s="146">
        <f>IFERROR(INDEX('Production Log'!$A$508:$A$1322,MATCH(A1230,'Production Log'!$Z$508:$Z$1322,0)),)</f>
        <v/>
      </c>
      <c r="C1230" s="146" t="n"/>
      <c r="D1230" s="146" t="n"/>
      <c r="J1230" s="118" t="n"/>
    </row>
    <row r="1231">
      <c r="A1231" s="146" t="n"/>
      <c r="B1231" s="146">
        <f>IFERROR(INDEX('Production Log'!$A$508:$A$1322,MATCH(A1231,'Production Log'!$Z$508:$Z$1322,0)),)</f>
        <v/>
      </c>
      <c r="C1231" s="146" t="n"/>
      <c r="D1231" s="146" t="n"/>
      <c r="J1231" s="118" t="n"/>
    </row>
    <row r="1232">
      <c r="A1232" s="146" t="n"/>
      <c r="B1232" s="146">
        <f>IFERROR(INDEX('Production Log'!$A$508:$A$1322,MATCH(A1232,'Production Log'!$Z$508:$Z$1322,0)),)</f>
        <v/>
      </c>
      <c r="C1232" s="146" t="n"/>
      <c r="D1232" s="146" t="n"/>
      <c r="J1232" s="118" t="n"/>
    </row>
    <row r="1233">
      <c r="A1233" s="146" t="n"/>
      <c r="B1233" s="146">
        <f>IFERROR(INDEX('Production Log'!$A$508:$A$1322,MATCH(A1233,'Production Log'!$Z$508:$Z$1322,0)),)</f>
        <v/>
      </c>
      <c r="C1233" s="146" t="n"/>
      <c r="D1233" s="146" t="n"/>
      <c r="J1233" s="118" t="n"/>
    </row>
    <row r="1234">
      <c r="A1234" s="146" t="n"/>
      <c r="B1234" s="146">
        <f>IFERROR(INDEX('Production Log'!$A$508:$A$1322,MATCH(A1234,'Production Log'!$Z$508:$Z$1322,0)),)</f>
        <v/>
      </c>
      <c r="C1234" s="146" t="n"/>
      <c r="D1234" s="146" t="n"/>
      <c r="J1234" s="118" t="n"/>
    </row>
    <row r="1235">
      <c r="A1235" s="146" t="n"/>
      <c r="B1235" s="146">
        <f>IFERROR(INDEX('Production Log'!$A$508:$A$1322,MATCH(A1235,'Production Log'!$Z$508:$Z$1322,0)),)</f>
        <v/>
      </c>
      <c r="C1235" s="146" t="n"/>
      <c r="D1235" s="146" t="n"/>
      <c r="J1235" s="118" t="n"/>
    </row>
    <row r="1236">
      <c r="A1236" s="146" t="n"/>
      <c r="B1236" s="146">
        <f>IFERROR(INDEX('Production Log'!$A$508:$A$1322,MATCH(A1236,'Production Log'!$Z$508:$Z$1322,0)),)</f>
        <v/>
      </c>
      <c r="C1236" s="146" t="n"/>
      <c r="D1236" s="146" t="n"/>
      <c r="J1236" s="118" t="n"/>
    </row>
    <row r="1237">
      <c r="A1237" s="146" t="n"/>
      <c r="B1237" s="146">
        <f>IFERROR(INDEX('Production Log'!$A$508:$A$1322,MATCH(A1237,'Production Log'!$Z$508:$Z$1322,0)),)</f>
        <v/>
      </c>
      <c r="C1237" s="146" t="n"/>
      <c r="D1237" s="146" t="n"/>
      <c r="J1237" s="118" t="n"/>
    </row>
    <row r="1238">
      <c r="A1238" s="146" t="n"/>
      <c r="B1238" s="146">
        <f>IFERROR(INDEX('Production Log'!$A$508:$A$1322,MATCH(A1238,'Production Log'!$Z$508:$Z$1322,0)),)</f>
        <v/>
      </c>
      <c r="C1238" s="146" t="n"/>
      <c r="D1238" s="146" t="n"/>
      <c r="J1238" s="118" t="n"/>
    </row>
    <row r="1239">
      <c r="A1239" s="146" t="n"/>
      <c r="B1239" s="146">
        <f>IFERROR(INDEX('Production Log'!$A$508:$A$1322,MATCH(A1239,'Production Log'!$Z$508:$Z$1322,0)),)</f>
        <v/>
      </c>
      <c r="C1239" s="146" t="n"/>
      <c r="D1239" s="146" t="n"/>
      <c r="J1239" s="118" t="n"/>
    </row>
    <row r="1240">
      <c r="A1240" s="146" t="n"/>
      <c r="B1240" s="146">
        <f>IFERROR(INDEX('Production Log'!$A$508:$A$1322,MATCH(A1240,'Production Log'!$Z$508:$Z$1322,0)),)</f>
        <v/>
      </c>
      <c r="C1240" s="146" t="n"/>
      <c r="D1240" s="146" t="n"/>
      <c r="J1240" s="118" t="n"/>
    </row>
    <row r="1241">
      <c r="A1241" s="146" t="n"/>
      <c r="B1241" s="146">
        <f>IFERROR(INDEX('Production Log'!$A$508:$A$1322,MATCH(A1241,'Production Log'!$Z$508:$Z$1322,0)),)</f>
        <v/>
      </c>
      <c r="C1241" s="146" t="n"/>
      <c r="D1241" s="146" t="n"/>
      <c r="J1241" s="118" t="n"/>
    </row>
    <row r="1242">
      <c r="A1242" s="146" t="n"/>
      <c r="B1242" s="146">
        <f>IFERROR(INDEX('Production Log'!$A$508:$A$1322,MATCH(A1242,'Production Log'!$Z$508:$Z$1322,0)),)</f>
        <v/>
      </c>
      <c r="C1242" s="146" t="n"/>
      <c r="D1242" s="146" t="n"/>
      <c r="J1242" s="118" t="n"/>
    </row>
    <row r="1243">
      <c r="A1243" s="146" t="n"/>
      <c r="B1243" s="146">
        <f>IFERROR(INDEX('Production Log'!$A$508:$A$1322,MATCH(A1243,'Production Log'!$Z$508:$Z$1322,0)),)</f>
        <v/>
      </c>
      <c r="C1243" s="146" t="n"/>
      <c r="D1243" s="146" t="n"/>
      <c r="J1243" s="118" t="n"/>
    </row>
    <row r="1244">
      <c r="A1244" s="146" t="n"/>
      <c r="B1244" s="146">
        <f>IFERROR(INDEX('Production Log'!$A$508:$A$1322,MATCH(A1244,'Production Log'!$Z$508:$Z$1322,0)),)</f>
        <v/>
      </c>
      <c r="C1244" s="146" t="n"/>
      <c r="D1244" s="146" t="n"/>
      <c r="J1244" s="118" t="n"/>
    </row>
    <row r="1245">
      <c r="A1245" s="146" t="n"/>
      <c r="B1245" s="146">
        <f>IFERROR(INDEX('Production Log'!$A$508:$A$1322,MATCH(A1245,'Production Log'!$Z$508:$Z$1322,0)),)</f>
        <v/>
      </c>
      <c r="C1245" s="146" t="n"/>
      <c r="D1245" s="146" t="n"/>
      <c r="J1245" s="118" t="n"/>
    </row>
    <row r="1246">
      <c r="A1246" s="146" t="n"/>
      <c r="B1246" s="146">
        <f>IFERROR(INDEX('Production Log'!$A$508:$A$1322,MATCH(A1246,'Production Log'!$Z$508:$Z$1322,0)),)</f>
        <v/>
      </c>
      <c r="C1246" s="146" t="n"/>
      <c r="D1246" s="146" t="n"/>
      <c r="J1246" s="118" t="n"/>
    </row>
    <row r="1247">
      <c r="A1247" s="146" t="n"/>
      <c r="B1247" s="146">
        <f>IFERROR(INDEX('Production Log'!$A$508:$A$1322,MATCH(A1247,'Production Log'!$Z$508:$Z$1322,0)),)</f>
        <v/>
      </c>
      <c r="C1247" s="146" t="n"/>
      <c r="D1247" s="146" t="n"/>
      <c r="J1247" s="118" t="n"/>
    </row>
    <row r="1248">
      <c r="A1248" s="146" t="n"/>
      <c r="B1248" s="146">
        <f>IFERROR(INDEX('Production Log'!$A$508:$A$1322,MATCH(A1248,'Production Log'!$Z$508:$Z$1322,0)),)</f>
        <v/>
      </c>
      <c r="C1248" s="146" t="n"/>
      <c r="D1248" s="146" t="n"/>
      <c r="J1248" s="118" t="n"/>
    </row>
    <row r="1249">
      <c r="A1249" s="146" t="n"/>
      <c r="B1249" s="146">
        <f>IFERROR(INDEX('Production Log'!$A$508:$A$1322,MATCH(A1249,'Production Log'!$Z$508:$Z$1322,0)),)</f>
        <v/>
      </c>
      <c r="C1249" s="146" t="n"/>
      <c r="D1249" s="146" t="n"/>
      <c r="J1249" s="118" t="n"/>
    </row>
    <row r="1250">
      <c r="A1250" s="146" t="n"/>
      <c r="B1250" s="146">
        <f>IFERROR(INDEX('Production Log'!$A$508:$A$1322,MATCH(A1250,'Production Log'!$Z$508:$Z$1322,0)),)</f>
        <v/>
      </c>
      <c r="C1250" s="146" t="n"/>
      <c r="D1250" s="146" t="n"/>
      <c r="J1250" s="118" t="n"/>
    </row>
    <row r="1251">
      <c r="A1251" s="146" t="n"/>
      <c r="B1251" s="146">
        <f>IFERROR(INDEX('Production Log'!$A$508:$A$1322,MATCH(A1251,'Production Log'!$Z$508:$Z$1322,0)),)</f>
        <v/>
      </c>
      <c r="C1251" s="146" t="n"/>
      <c r="D1251" s="146" t="n"/>
      <c r="J1251" s="118" t="n"/>
    </row>
    <row r="1252">
      <c r="A1252" s="146" t="n"/>
      <c r="B1252" s="146">
        <f>IFERROR(INDEX('Production Log'!$A$508:$A$1322,MATCH(A1252,'Production Log'!$Z$508:$Z$1322,0)),)</f>
        <v/>
      </c>
      <c r="C1252" s="146" t="n"/>
      <c r="D1252" s="146" t="n"/>
      <c r="J1252" s="118" t="n"/>
    </row>
    <row r="1253">
      <c r="A1253" s="146" t="n"/>
      <c r="B1253" s="146">
        <f>IFERROR(INDEX('Production Log'!$A$508:$A$1322,MATCH(A1253,'Production Log'!$Z$508:$Z$1322,0)),)</f>
        <v/>
      </c>
      <c r="C1253" s="146" t="n"/>
      <c r="D1253" s="146" t="n"/>
      <c r="J1253" s="118" t="n"/>
    </row>
    <row r="1254">
      <c r="A1254" s="146" t="n"/>
      <c r="B1254" s="146">
        <f>IFERROR(INDEX('Production Log'!$A$508:$A$1322,MATCH(A1254,'Production Log'!$Z$508:$Z$1322,0)),)</f>
        <v/>
      </c>
      <c r="C1254" s="146" t="n"/>
      <c r="D1254" s="146" t="n"/>
      <c r="J1254" s="118" t="n"/>
    </row>
    <row r="1255">
      <c r="A1255" s="146" t="n"/>
      <c r="B1255" s="146">
        <f>IFERROR(INDEX('Production Log'!$A$508:$A$1322,MATCH(A1255,'Production Log'!$Z$508:$Z$1322,0)),)</f>
        <v/>
      </c>
      <c r="C1255" s="146" t="n"/>
      <c r="D1255" s="146" t="n"/>
      <c r="J1255" s="118" t="n"/>
    </row>
    <row r="1256">
      <c r="A1256" s="8" t="s">
        <v>7102</v>
      </c>
      <c r="B1256" s="146">
        <f>IFERROR(INDEX('Production Log'!$A$508:$A$1322,MATCH(A1256,'Production Log'!$Z$508:$Z$1322,0)),)</f>
        <v/>
      </c>
      <c r="C1256" s="146" t="n"/>
      <c r="D1256" s="146" t="n"/>
      <c r="J1256" s="118" t="n"/>
    </row>
    <row r="1257">
      <c r="A1257" s="8" t="n"/>
      <c r="B1257" s="146">
        <f>IFERROR(INDEX('Production Log'!$A$508:$A$1322,MATCH(A1257,'Production Log'!$Z$508:$Z$1322,0)),)</f>
        <v/>
      </c>
      <c r="C1257" s="146" t="n"/>
      <c r="D1257" s="146" t="n"/>
      <c r="J1257" s="118" t="s">
        <v>6466</v>
      </c>
    </row>
    <row r="1258">
      <c r="A1258" s="8" t="n"/>
      <c r="B1258" s="146">
        <f>IFERROR(INDEX('Production Log'!$A$508:$A$1322,MATCH(A1258,'Production Log'!$Z$508:$Z$1322,0)),)</f>
        <v/>
      </c>
      <c r="C1258" s="146" t="n"/>
      <c r="D1258" s="146" t="n"/>
      <c r="J1258" s="118" t="s">
        <v>6467</v>
      </c>
    </row>
    <row r="1259">
      <c r="A1259" s="8" t="n"/>
      <c r="B1259" s="146">
        <f>IFERROR(INDEX('Production Log'!$A$508:$A$1322,MATCH(A1259,'Production Log'!$Z$508:$Z$1322,0)),)</f>
        <v/>
      </c>
      <c r="C1259" s="146" t="n"/>
      <c r="D1259" s="146" t="n"/>
      <c r="J1259" s="118" t="s">
        <v>6469</v>
      </c>
    </row>
    <row r="1260">
      <c r="A1260" s="8" t="n"/>
      <c r="B1260" s="146">
        <f>IFERROR(INDEX('Production Log'!$A$508:$A$1322,MATCH(A1260,'Production Log'!$Z$508:$Z$1322,0)),)</f>
        <v/>
      </c>
      <c r="C1260" s="146" t="n"/>
      <c r="D1260" s="146" t="n"/>
      <c r="J1260" s="118" t="s">
        <v>6470</v>
      </c>
    </row>
    <row r="1261">
      <c r="A1261" s="8" t="n"/>
      <c r="B1261" s="146">
        <f>IFERROR(INDEX('Production Log'!$A$508:$A$1322,MATCH(A1261,'Production Log'!$Z$508:$Z$1322,0)),)</f>
        <v/>
      </c>
      <c r="C1261" s="146" t="n"/>
      <c r="D1261" s="146" t="n"/>
      <c r="J1261" s="118" t="s">
        <v>6471</v>
      </c>
    </row>
    <row r="1262">
      <c r="A1262" s="8" t="n"/>
      <c r="B1262" s="146">
        <f>IFERROR(INDEX('Production Log'!$A$508:$A$1322,MATCH(A1262,'Production Log'!$Z$508:$Z$1322,0)),)</f>
        <v/>
      </c>
      <c r="C1262" s="146" t="n"/>
      <c r="D1262" s="146" t="n"/>
      <c r="J1262" s="118" t="s">
        <v>6473</v>
      </c>
    </row>
    <row r="1263">
      <c r="A1263" s="8" t="n"/>
      <c r="B1263" s="146">
        <f>IFERROR(INDEX('Production Log'!$A$508:$A$1322,MATCH(A1263,'Production Log'!$Z$508:$Z$1322,0)),)</f>
        <v/>
      </c>
      <c r="C1263" s="146" t="n"/>
      <c r="D1263" s="146" t="n"/>
      <c r="J1263" s="118" t="s">
        <v>6474</v>
      </c>
    </row>
    <row r="1264">
      <c r="A1264" s="8" t="n"/>
      <c r="B1264" s="146">
        <f>IFERROR(INDEX('Production Log'!$A$508:$A$1322,MATCH(A1264,'Production Log'!$Z$508:$Z$1322,0)),)</f>
        <v/>
      </c>
      <c r="C1264" s="146" t="n"/>
      <c r="D1264" s="146" t="n"/>
      <c r="J1264" s="118" t="s">
        <v>6475</v>
      </c>
    </row>
    <row r="1265">
      <c r="A1265" s="8" t="n"/>
      <c r="B1265" s="146">
        <f>IFERROR(INDEX('Production Log'!$A$508:$A$1322,MATCH(A1265,'Production Log'!$Z$508:$Z$1322,0)),)</f>
        <v/>
      </c>
      <c r="C1265" s="146" t="n"/>
      <c r="D1265" s="146" t="n"/>
      <c r="J1265" s="118" t="s">
        <v>6477</v>
      </c>
    </row>
    <row r="1266">
      <c r="A1266" s="8" t="n"/>
      <c r="B1266" s="146">
        <f>IFERROR(INDEX('Production Log'!$A$508:$A$1322,MATCH(A1266,'Production Log'!$Z$508:$Z$1322,0)),)</f>
        <v/>
      </c>
      <c r="C1266" s="146" t="n"/>
      <c r="D1266" s="146" t="n"/>
      <c r="J1266" s="118" t="s">
        <v>6479</v>
      </c>
    </row>
    <row r="1267">
      <c r="A1267" s="8" t="n"/>
      <c r="B1267" s="146">
        <f>IFERROR(INDEX('Production Log'!$A$508:$A$1322,MATCH(A1267,'Production Log'!$Z$508:$Z$1322,0)),)</f>
        <v/>
      </c>
      <c r="C1267" s="146" t="n"/>
      <c r="D1267" s="146" t="n"/>
      <c r="J1267" s="118" t="s">
        <v>6480</v>
      </c>
    </row>
    <row r="1268">
      <c r="A1268" s="8" t="n"/>
      <c r="B1268" s="146">
        <f>IFERROR(INDEX('Production Log'!$A$508:$A$1322,MATCH(A1268,'Production Log'!$Z$508:$Z$1322,0)),)</f>
        <v/>
      </c>
      <c r="C1268" s="146" t="n"/>
      <c r="D1268" s="146" t="n"/>
      <c r="J1268" s="118" t="s">
        <v>6481</v>
      </c>
    </row>
    <row r="1269">
      <c r="A1269" s="8" t="n"/>
      <c r="B1269" s="146">
        <f>IFERROR(INDEX('Production Log'!$A$508:$A$1322,MATCH(A1269,'Production Log'!$Z$508:$Z$1322,0)),)</f>
        <v/>
      </c>
      <c r="C1269" s="146" t="n"/>
      <c r="D1269" s="146" t="n"/>
      <c r="J1269" s="118" t="s">
        <v>6483</v>
      </c>
    </row>
    <row r="1270">
      <c r="A1270" s="8" t="n"/>
      <c r="B1270" s="146">
        <f>IFERROR(INDEX('Production Log'!$A$508:$A$1322,MATCH(A1270,'Production Log'!$Z$508:$Z$1322,0)),)</f>
        <v/>
      </c>
      <c r="C1270" s="146" t="n"/>
      <c r="D1270" s="146" t="n"/>
      <c r="J1270" s="118" t="s">
        <v>6484</v>
      </c>
    </row>
    <row r="1271">
      <c r="A1271" s="8" t="n"/>
      <c r="B1271" s="146">
        <f>IFERROR(INDEX('Production Log'!$A$508:$A$1322,MATCH(A1271,'Production Log'!$Z$508:$Z$1322,0)),)</f>
        <v/>
      </c>
      <c r="C1271" s="146" t="n"/>
      <c r="D1271" s="146" t="n"/>
      <c r="J1271" s="118" t="s">
        <v>6486</v>
      </c>
    </row>
    <row r="1272">
      <c r="A1272" s="8" t="n"/>
      <c r="B1272" s="146">
        <f>IFERROR(INDEX('Production Log'!$A$508:$A$1322,MATCH(A1272,'Production Log'!$Z$508:$Z$1322,0)),)</f>
        <v/>
      </c>
      <c r="C1272" s="146" t="n"/>
      <c r="D1272" s="146" t="n"/>
      <c r="J1272" s="118" t="s">
        <v>6487</v>
      </c>
    </row>
    <row r="1273">
      <c r="A1273" s="8" t="n"/>
      <c r="B1273" s="146">
        <f>IFERROR(INDEX('Production Log'!$A$508:$A$1322,MATCH(A1273,'Production Log'!$Z$508:$Z$1322,0)),)</f>
        <v/>
      </c>
      <c r="C1273" s="146" t="n"/>
      <c r="D1273" s="146" t="n"/>
      <c r="J1273" s="118" t="s">
        <v>6489</v>
      </c>
    </row>
    <row r="1274">
      <c r="A1274" s="8" t="n"/>
      <c r="B1274" s="146">
        <f>IFERROR(INDEX('Production Log'!$A$508:$A$1322,MATCH(A1274,'Production Log'!$Z$508:$Z$1322,0)),)</f>
        <v/>
      </c>
      <c r="C1274" s="146" t="n"/>
      <c r="D1274" s="146" t="n"/>
      <c r="J1274" s="118" t="s">
        <v>6490</v>
      </c>
    </row>
    <row r="1275">
      <c r="A1275" s="146" t="n"/>
      <c r="B1275" s="146">
        <f>IFERROR(INDEX('Production Log'!$A$508:$A$1322,MATCH(A1275,'Production Log'!$Z$508:$Z$1322,0)),)</f>
        <v/>
      </c>
      <c r="C1275" s="146" t="n"/>
      <c r="D1275" s="146" t="n"/>
      <c r="J1275" s="118" t="s">
        <v>3670</v>
      </c>
    </row>
    <row r="1276">
      <c r="A1276" s="146" t="n"/>
      <c r="B1276" s="146">
        <f>IFERROR(INDEX('Production Log'!$A$508:$A$1322,MATCH(A1276,'Production Log'!$Z$508:$Z$1322,0)),)</f>
        <v/>
      </c>
      <c r="C1276" s="146" t="n"/>
      <c r="D1276" s="146" t="n"/>
      <c r="J1276" s="118" t="s">
        <v>6493</v>
      </c>
    </row>
    <row r="1277">
      <c r="A1277" s="146" t="n"/>
      <c r="B1277" s="146">
        <f>IFERROR(INDEX('Production Log'!$A$508:$A$1322,MATCH(A1277,'Production Log'!$Z$508:$Z$1322,0)),)</f>
        <v/>
      </c>
      <c r="C1277" s="146" t="n"/>
      <c r="D1277" s="146" t="n"/>
      <c r="J1277" s="118" t="s">
        <v>6517</v>
      </c>
    </row>
    <row r="1278">
      <c r="A1278" s="146" t="n"/>
      <c r="B1278" s="146">
        <f>IFERROR(INDEX('Production Log'!$A$508:$A$1322,MATCH(A1278,'Production Log'!$Z$508:$Z$1322,0)),)</f>
        <v/>
      </c>
      <c r="C1278" s="146" t="n"/>
      <c r="D1278" s="146" t="n"/>
      <c r="J1278" s="118" t="s">
        <v>6519</v>
      </c>
    </row>
    <row r="1279">
      <c r="A1279" s="146" t="n"/>
      <c r="B1279" s="146">
        <f>IFERROR(INDEX('Production Log'!$A$508:$A$1322,MATCH(A1279,'Production Log'!$Z$508:$Z$1322,0)),)</f>
        <v/>
      </c>
      <c r="C1279" s="146" t="n"/>
      <c r="D1279" s="146" t="n"/>
      <c r="J1279" s="118" t="s">
        <v>6521</v>
      </c>
    </row>
    <row r="1280">
      <c r="A1280" s="146" t="n"/>
      <c r="B1280" s="146">
        <f>IFERROR(INDEX('Production Log'!$A$508:$A$1322,MATCH(A1280,'Production Log'!$Z$508:$Z$1322,0)),)</f>
        <v/>
      </c>
      <c r="C1280" s="146" t="n"/>
      <c r="D1280" s="146" t="n"/>
      <c r="J1280" s="118" t="s">
        <v>6523</v>
      </c>
    </row>
    <row r="1281">
      <c r="A1281" s="146" t="n"/>
      <c r="B1281" s="146">
        <f>IFERROR(INDEX('Production Log'!$A$508:$A$1322,MATCH(A1281,'Production Log'!$Z$508:$Z$1322,0)),)</f>
        <v/>
      </c>
      <c r="C1281" s="146" t="n"/>
      <c r="D1281" s="146" t="n"/>
      <c r="J1281" s="118" t="s">
        <v>6525</v>
      </c>
    </row>
    <row r="1282">
      <c r="A1282" s="146" t="n"/>
      <c r="B1282" s="146">
        <f>IFERROR(INDEX('Production Log'!$A$508:$A$1322,MATCH(A1282,'Production Log'!$Z$508:$Z$1322,0)),)</f>
        <v/>
      </c>
      <c r="C1282" s="146" t="n"/>
      <c r="D1282" s="146" t="n"/>
      <c r="J1282" s="118" t="s">
        <v>6527</v>
      </c>
    </row>
    <row r="1283">
      <c r="A1283" s="146" t="n"/>
      <c r="B1283" s="146">
        <f>IFERROR(INDEX('Production Log'!$A$508:$A$1322,MATCH(A1283,'Production Log'!$Z$508:$Z$1322,0)),)</f>
        <v/>
      </c>
      <c r="C1283" s="146" t="n"/>
      <c r="D1283" s="146" t="n"/>
      <c r="J1283" s="118" t="s">
        <v>6529</v>
      </c>
    </row>
    <row r="1284">
      <c r="A1284" s="146" t="n"/>
      <c r="B1284" s="146">
        <f>IFERROR(INDEX('Production Log'!$A$508:$A$1322,MATCH(A1284,'Production Log'!$Z$508:$Z$1322,0)),)</f>
        <v/>
      </c>
      <c r="C1284" s="146" t="n"/>
      <c r="D1284" s="146" t="n"/>
      <c r="J1284" s="118" t="s">
        <v>6531</v>
      </c>
    </row>
    <row r="1285">
      <c r="A1285" s="146" t="n"/>
      <c r="B1285" s="146">
        <f>IFERROR(INDEX('Production Log'!$A$508:$A$1322,MATCH(A1285,'Production Log'!$Z$508:$Z$1322,0)),)</f>
        <v/>
      </c>
      <c r="C1285" s="146" t="n"/>
      <c r="D1285" s="146" t="n"/>
      <c r="J1285" s="118" t="s">
        <v>6533</v>
      </c>
    </row>
    <row r="1286">
      <c r="A1286" s="146" t="n"/>
      <c r="B1286" s="146">
        <f>IFERROR(INDEX('Production Log'!$A$508:$A$1322,MATCH(A1286,'Production Log'!$Z$508:$Z$1322,0)),)</f>
        <v/>
      </c>
      <c r="C1286" s="146" t="n"/>
      <c r="D1286" s="146" t="n"/>
      <c r="J1286" s="118" t="s">
        <v>6535</v>
      </c>
    </row>
    <row r="1287">
      <c r="A1287" s="146" t="n"/>
      <c r="B1287" s="146">
        <f>IFERROR(INDEX('Production Log'!$A$508:$A$1322,MATCH(A1287,'Production Log'!$Z$508:$Z$1322,0)),)</f>
        <v/>
      </c>
      <c r="C1287" s="146" t="n"/>
      <c r="D1287" s="146" t="n"/>
      <c r="J1287" s="118" t="s">
        <v>6537</v>
      </c>
    </row>
    <row r="1288">
      <c r="A1288" s="146" t="n"/>
      <c r="B1288" s="146">
        <f>IFERROR(INDEX('Production Log'!$A$508:$A$1322,MATCH(A1288,'Production Log'!$Z$508:$Z$1322,0)),)</f>
        <v/>
      </c>
      <c r="C1288" s="146" t="n"/>
      <c r="D1288" s="146" t="n"/>
      <c r="J1288" s="118" t="s">
        <v>6539</v>
      </c>
    </row>
    <row r="1289">
      <c r="A1289" s="146" t="n"/>
      <c r="B1289" s="146">
        <f>IFERROR(INDEX('Production Log'!$A$508:$A$1322,MATCH(A1289,'Production Log'!$Z$508:$Z$1322,0)),)</f>
        <v/>
      </c>
      <c r="C1289" s="146" t="n"/>
      <c r="D1289" s="146" t="n"/>
      <c r="J1289" s="118" t="s">
        <v>6541</v>
      </c>
    </row>
    <row r="1290">
      <c r="A1290" s="146" t="n"/>
      <c r="B1290" s="146">
        <f>IFERROR(INDEX('Production Log'!$A$508:$A$1322,MATCH(A1290,'Production Log'!$Z$508:$Z$1322,0)),)</f>
        <v/>
      </c>
      <c r="C1290" s="146" t="n"/>
      <c r="D1290" s="146" t="n"/>
      <c r="J1290" s="118" t="s">
        <v>6543</v>
      </c>
    </row>
    <row r="1291">
      <c r="A1291" s="146" t="n"/>
      <c r="B1291" s="146">
        <f>IFERROR(INDEX('Production Log'!$A$508:$A$1322,MATCH(A1291,'Production Log'!$Z$508:$Z$1322,0)),)</f>
        <v/>
      </c>
      <c r="C1291" s="146" t="n"/>
      <c r="D1291" s="146" t="n"/>
      <c r="J1291" s="118" t="s">
        <v>6545</v>
      </c>
    </row>
    <row r="1292">
      <c r="A1292" s="146" t="n"/>
      <c r="B1292" s="146">
        <f>IFERROR(INDEX('Production Log'!$A$508:$A$1322,MATCH(A1292,'Production Log'!$Z$508:$Z$1322,0)),)</f>
        <v/>
      </c>
      <c r="C1292" s="146" t="n"/>
      <c r="D1292" s="146" t="n"/>
      <c r="J1292" s="118" t="s">
        <v>6547</v>
      </c>
    </row>
    <row r="1293">
      <c r="A1293" s="146" t="n"/>
      <c r="B1293" s="146">
        <f>IFERROR(INDEX('Production Log'!$A$508:$A$1322,MATCH(A1293,'Production Log'!$Z$508:$Z$1322,0)),)</f>
        <v/>
      </c>
      <c r="C1293" s="146" t="n"/>
      <c r="D1293" s="146" t="n"/>
      <c r="J1293" s="118" t="s">
        <v>6549</v>
      </c>
    </row>
    <row r="1294">
      <c r="A1294" s="146" t="n"/>
      <c r="B1294" s="146">
        <f>IFERROR(INDEX('Production Log'!$A$508:$A$1322,MATCH(A1294,'Production Log'!$Z$508:$Z$1322,0)),)</f>
        <v/>
      </c>
      <c r="C1294" s="146" t="n"/>
      <c r="D1294" s="146" t="n"/>
      <c r="J1294" s="118" t="s">
        <v>6551</v>
      </c>
    </row>
    <row r="1295">
      <c r="A1295" s="146" t="n"/>
      <c r="B1295" s="146">
        <f>IFERROR(INDEX('Production Log'!$A$508:$A$1322,MATCH(A1295,'Production Log'!$Z$508:$Z$1322,0)),)</f>
        <v/>
      </c>
      <c r="C1295" s="146" t="n"/>
      <c r="D1295" s="146" t="n"/>
      <c r="J1295" s="118" t="s">
        <v>6553</v>
      </c>
    </row>
    <row r="1296">
      <c r="A1296" s="146" t="n"/>
      <c r="B1296" s="146">
        <f>IFERROR(INDEX('Production Log'!$A$508:$A$1322,MATCH(A1296,'Production Log'!$Z$508:$Z$1322,0)),)</f>
        <v/>
      </c>
      <c r="C1296" s="146" t="n"/>
      <c r="D1296" s="146" t="n"/>
      <c r="J1296" s="118" t="s">
        <v>6555</v>
      </c>
    </row>
    <row r="1297">
      <c r="A1297" s="146" t="n"/>
      <c r="B1297" s="146">
        <f>IFERROR(INDEX('Production Log'!$A$508:$A$1322,MATCH(A1297,'Production Log'!$Z$508:$Z$1322,0)),)</f>
        <v/>
      </c>
      <c r="C1297" s="146" t="n"/>
      <c r="D1297" s="146" t="n"/>
      <c r="J1297" s="118" t="s">
        <v>6557</v>
      </c>
    </row>
    <row r="1298">
      <c r="A1298" s="146" t="n"/>
      <c r="B1298" s="146">
        <f>IFERROR(INDEX('Production Log'!$A$508:$A$1322,MATCH(A1298,'Production Log'!$Z$508:$Z$1322,0)),)</f>
        <v/>
      </c>
      <c r="C1298" s="146" t="n"/>
      <c r="D1298" s="146" t="s">
        <v>7103</v>
      </c>
      <c r="J1298" s="118" t="s">
        <v>6559</v>
      </c>
    </row>
    <row r="1299">
      <c r="A1299" s="146" t="n"/>
      <c r="B1299" s="146">
        <f>IFERROR(INDEX('Production Log'!$A$508:$A$1322,MATCH(A1299,'Production Log'!$Z$508:$Z$1322,0)),)</f>
        <v/>
      </c>
      <c r="C1299" s="146" t="n"/>
      <c r="D1299" s="146" t="n"/>
      <c r="J1299" s="118" t="s">
        <v>6561</v>
      </c>
    </row>
    <row r="1300">
      <c r="A1300" s="146" t="n"/>
      <c r="B1300" s="146">
        <f>IFERROR(INDEX('Production Log'!$A$508:$A$1322,MATCH(A1300,'Production Log'!$Z$508:$Z$1322,0)),)</f>
        <v/>
      </c>
      <c r="C1300" s="146" t="n"/>
      <c r="D1300" s="146" t="n"/>
      <c r="J1300" s="118" t="s">
        <v>6563</v>
      </c>
    </row>
    <row r="1301">
      <c r="A1301" s="146" t="n"/>
      <c r="B1301" s="146">
        <f>IFERROR(INDEX('Production Log'!$A$508:$A$1322,MATCH(A1301,'Production Log'!$Z$508:$Z$1322,0)),)</f>
        <v/>
      </c>
      <c r="C1301" s="146" t="n"/>
      <c r="D1301" s="146" t="n"/>
      <c r="J1301" s="118" t="s">
        <v>6565</v>
      </c>
    </row>
    <row r="1302">
      <c r="A1302" s="146" t="n"/>
      <c r="B1302" s="146">
        <f>IFERROR(INDEX('Production Log'!$A$508:$A$1322,MATCH(A1302,'Production Log'!$Z$508:$Z$1322,0)),)</f>
        <v/>
      </c>
      <c r="C1302" s="146" t="n"/>
      <c r="D1302" s="146" t="s">
        <v>7104</v>
      </c>
      <c r="J1302" s="118" t="s">
        <v>6567</v>
      </c>
    </row>
    <row r="1303">
      <c r="A1303" s="146" t="n"/>
      <c r="B1303" s="146">
        <f>IFERROR(INDEX('Production Log'!$A$508:$A$1322,MATCH(A1303,'Production Log'!$Z$508:$Z$1322,0)),)</f>
        <v/>
      </c>
      <c r="C1303" s="146" t="n"/>
      <c r="D1303" s="146" t="n">
        <v>22000179</v>
      </c>
      <c r="J1303" s="118" t="s">
        <v>6569</v>
      </c>
    </row>
    <row r="1304">
      <c r="A1304" s="146" t="n"/>
      <c r="B1304" s="146">
        <f>IFERROR(INDEX('Production Log'!$A$508:$A$1322,MATCH(A1304,'Production Log'!$Z$508:$Z$1322,0)),)</f>
        <v/>
      </c>
      <c r="C1304" s="146" t="n"/>
      <c r="D1304" s="146" t="s">
        <v>7105</v>
      </c>
      <c r="J1304" s="118" t="s">
        <v>6571</v>
      </c>
    </row>
    <row r="1305">
      <c r="A1305" s="146" t="n"/>
      <c r="B1305" s="146">
        <f>IFERROR(INDEX('Production Log'!$A$508:$A$1322,MATCH(A1305,'Production Log'!$Z$508:$Z$1322,0)),)</f>
        <v/>
      </c>
      <c r="C1305" s="146" t="n"/>
      <c r="D1305" s="146" t="s">
        <v>7106</v>
      </c>
      <c r="J1305" s="118" t="s">
        <v>6573</v>
      </c>
    </row>
    <row r="1306">
      <c r="A1306" s="146" t="n">
        <v>95269005001</v>
      </c>
      <c r="B1306" s="146">
        <f>IFERROR(INDEX('Production Log'!$A$508:$A$1322,MATCH(A1306,'Production Log'!$Z$508:$Z$1322,0)),)</f>
        <v/>
      </c>
      <c r="C1306" s="146" t="n"/>
      <c r="D1306" s="146" t="n">
        <v>22000178</v>
      </c>
      <c r="J1306" s="118" t="s">
        <v>6575</v>
      </c>
    </row>
    <row r="1307">
      <c r="A1307" s="146" t="n"/>
      <c r="B1307" s="146">
        <f>IFERROR(INDEX('Production Log'!$A$508:$A$1322,MATCH(A1307,'Production Log'!$Z$508:$Z$1322,0)),)</f>
        <v/>
      </c>
      <c r="C1307" s="146" t="n"/>
      <c r="D1307" s="146" t="n"/>
      <c r="J1307" s="118" t="s">
        <v>6577</v>
      </c>
    </row>
    <row r="1308">
      <c r="A1308" s="146" t="n"/>
      <c r="B1308" s="146">
        <f>IFERROR(INDEX('Production Log'!$A$508:$A$1322,MATCH(A1308,'Production Log'!$Z$508:$Z$1322,0)),)</f>
        <v/>
      </c>
      <c r="C1308" s="146" t="n"/>
      <c r="D1308" s="146" t="n"/>
      <c r="J1308" s="118" t="s">
        <v>6579</v>
      </c>
    </row>
  </sheetData>
  <autoFilter ref="A1:AG927"/>
  <conditionalFormatting sqref="D1:D1087 D1089:D1095 D1097:D1119 D1121:D1167 D1221:D1308">
    <cfRule dxfId="3" priority="1" type="expression">
      <formula>COUNTIF(D:D,D1)&gt;1</formula>
    </cfRule>
  </conditionalFormatting>
  <pageMargins bottom="1" footer="0.5" header="0.5" left="0.75" right="0.75" top="1"/>
</worksheet>
</file>

<file path=xl/worksheets/sheet9.xml><?xml version="1.0" encoding="utf-8"?>
<worksheet xmlns="http://schemas.openxmlformats.org/spreadsheetml/2006/main">
  <sheetPr>
    <outlinePr summaryBelow="1" summaryRight="1"/>
    <pageSetUpPr/>
  </sheetPr>
  <dimension ref="A1:U12"/>
  <sheetViews>
    <sheetView workbookViewId="0">
      <selection activeCell="A1" sqref="A1"/>
    </sheetView>
  </sheetViews>
  <sheetFormatPr baseColWidth="8" defaultColWidth="14.544" defaultRowHeight="15"/>
  <cols>
    <col customWidth="1" max="1" min="1" width="35.136"/>
  </cols>
  <sheetData>
    <row r="1">
      <c r="A1" s="0" t="s">
        <v>7107</v>
      </c>
    </row>
    <row r="2">
      <c r="A2" s="0" t="s">
        <v>7108</v>
      </c>
      <c r="B2" s="0" t="n">
        <v>75</v>
      </c>
    </row>
    <row r="4">
      <c r="A4" s="0" t="s">
        <v>7109</v>
      </c>
      <c r="B4" s="0" t="n">
        <v>67</v>
      </c>
    </row>
    <row r="5">
      <c r="A5" s="0" t="s">
        <v>7110</v>
      </c>
      <c r="B5" s="0" t="n">
        <v>8</v>
      </c>
      <c r="C5" s="6" t="s">
        <v>7111</v>
      </c>
      <c r="D5" s="6" t="s">
        <v>7112</v>
      </c>
      <c r="E5" s="6" t="s">
        <v>7113</v>
      </c>
      <c r="F5" s="74" t="s">
        <v>7114</v>
      </c>
      <c r="G5" s="6" t="s">
        <v>7115</v>
      </c>
      <c r="H5" s="6" t="s">
        <v>7116</v>
      </c>
      <c r="I5" s="6" t="s">
        <v>7117</v>
      </c>
      <c r="J5" s="74" t="s">
        <v>7118</v>
      </c>
      <c r="K5" s="6" t="s">
        <v>7119</v>
      </c>
      <c r="L5" s="74" t="s">
        <v>7120</v>
      </c>
      <c r="M5" s="6" t="s">
        <v>7121</v>
      </c>
      <c r="N5" s="74" t="s">
        <v>7122</v>
      </c>
      <c r="O5" s="74" t="s">
        <v>7123</v>
      </c>
      <c r="P5" s="74" t="s">
        <v>7124</v>
      </c>
      <c r="Q5" s="6" t="n"/>
      <c r="R5" s="6" t="n"/>
      <c r="S5" s="6" t="n"/>
      <c r="T5" s="6" t="n"/>
      <c r="U5" s="6" t="n"/>
    </row>
    <row r="6">
      <c r="A6" s="0" t="s">
        <v>7125</v>
      </c>
      <c r="B6" s="0" t="n">
        <v>0</v>
      </c>
      <c r="C6" s="0" t="s">
        <v>7126</v>
      </c>
      <c r="D6" s="0" t="n">
        <v>0</v>
      </c>
    </row>
    <row r="7">
      <c r="C7" s="0" t="s">
        <v>7127</v>
      </c>
      <c r="D7" s="0">
        <f>$b$6-$d$6</f>
        <v/>
      </c>
    </row>
    <row r="8">
      <c r="A8" s="15" t="s">
        <v>7128</v>
      </c>
      <c r="B8" s="15" t="n">
        <v>0</v>
      </c>
      <c r="C8" s="15" t="n"/>
      <c r="D8" s="15" t="n"/>
    </row>
    <row r="9">
      <c r="C9" s="0" t="s">
        <v>7129</v>
      </c>
      <c r="D9" s="0">
        <f>sum(b4:b8)</f>
        <v/>
      </c>
    </row>
    <row r="10">
      <c r="A10" s="0" t="s">
        <v>7130</v>
      </c>
      <c r="B10" s="0">
        <f>75-$b$2</f>
        <v/>
      </c>
    </row>
    <row r="11">
      <c r="C11" s="0" t="s">
        <v>7131</v>
      </c>
      <c r="D11" s="0">
        <f>sum(B6:B8, B10)</f>
        <v/>
      </c>
    </row>
    <row r="12">
      <c r="A12" s="0" t="s">
        <v>7132</v>
      </c>
      <c r="B12" s="0">
        <f>sum(B4:B10)</f>
        <v/>
      </c>
    </row>
  </sheetData>
  <mergeCells count="2">
    <mergeCell ref="A6:A7"/>
    <mergeCell ref="B6:B7"/>
  </mergeCells>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2022-11-07T10:44:15Z</dcterms:created>
  <dcterms:modified xmlns:dcterms="http://purl.org/dc/terms/" xmlns:xsi="http://www.w3.org/2001/XMLSchema-instance" xsi:type="dcterms:W3CDTF">2022-11-07T10:44:15Z</dcterms:modified>
</cp:coreProperties>
</file>