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stTimeAnalysis" sheetId="1" state="visible" r:id="rId2"/>
    <sheet name="Schedule" sheetId="2" state="visible" r:id="rId3"/>
    <sheet name="Bored Piles detail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<sst xmlns="http://schemas.openxmlformats.org/spreadsheetml/2006/main" count="113" uniqueCount="71">
  <si>
    <t xml:space="preserve">Cost</t>
  </si>
  <si>
    <t xml:space="preserve">Time</t>
  </si>
  <si>
    <t xml:space="preserve">Code</t>
  </si>
  <si>
    <t xml:space="preserve">Description</t>
  </si>
  <si>
    <t xml:space="preserve">UoM</t>
  </si>
  <si>
    <t xml:space="preserve">Unit Cost</t>
  </si>
  <si>
    <t xml:space="preserve">Q.ty</t>
  </si>
  <si>
    <t xml:space="preserve">S/total</t>
  </si>
  <si>
    <t xml:space="preserve">Work</t>
  </si>
  <si>
    <t xml:space="preserve">Units</t>
  </si>
  <si>
    <t xml:space="preserve">Duration</t>
  </si>
  <si>
    <t xml:space="preserve">E.02.030.010.f</t>
  </si>
  <si>
    <t xml:space="preserve">Bored pile - Diameter 1200 mm</t>
  </si>
  <si>
    <t xml:space="preserve">m</t>
  </si>
  <si>
    <t xml:space="preserve">hr/m</t>
  </si>
  <si>
    <t xml:space="preserve">Bored pile, rotary drilling rig, through soil of any nature and compaction for pile length up to 25m.</t>
  </si>
  <si>
    <t xml:space="preserve">Includes:</t>
  </si>
  <si>
    <t xml:space="preserve">Crossing of rock or compact clay lenses up to 30 cm thick</t>
  </si>
  <si>
    <t xml:space="preserve">Tremie pipe, Cast in site Concrete, class C25/30</t>
  </si>
  <si>
    <t xml:space="preserve">Equipment mobilization and demobilization</t>
  </si>
  <si>
    <t xml:space="preserve">Bottom bulb formation</t>
  </si>
  <si>
    <t xml:space="preserve">Pile top preparation</t>
  </si>
  <si>
    <t xml:space="preserve">Pile tests</t>
  </si>
  <si>
    <t xml:space="preserve">Drilling and extraction of soil</t>
  </si>
  <si>
    <t xml:space="preserve">Excludes:</t>
  </si>
  <si>
    <t xml:space="preserve">Steel reinforcement</t>
  </si>
  <si>
    <t xml:space="preserve">Pile wall support</t>
  </si>
  <si>
    <t xml:space="preserve">Transport of excavated soil</t>
  </si>
  <si>
    <t xml:space="preserve">Measurement</t>
  </si>
  <si>
    <t xml:space="preserve">Actual tip to toe pile length according to design neat lines</t>
  </si>
  <si>
    <t xml:space="preserve">A</t>
  </si>
  <si>
    <t xml:space="preserve">Direct Costs</t>
  </si>
  <si>
    <t xml:space="preserve">A1</t>
  </si>
  <si>
    <t xml:space="preserve">Labor</t>
  </si>
  <si>
    <t xml:space="preserve">Common Labor</t>
  </si>
  <si>
    <t xml:space="preserve">hr</t>
  </si>
  <si>
    <t xml:space="preserve">Specialized labor</t>
  </si>
  <si>
    <t xml:space="preserve">A2</t>
  </si>
  <si>
    <t xml:space="preserve">Materials</t>
  </si>
  <si>
    <t xml:space="preserve">Ready mix Concrete XC1-XC2, S4, 32mm, C25/30</t>
  </si>
  <si>
    <t xml:space="preserve">m3</t>
  </si>
  <si>
    <t xml:space="preserve">A3</t>
  </si>
  <si>
    <t xml:space="preserve">Rentals and fees</t>
  </si>
  <si>
    <t xml:space="preserve">Front loader, 90HP, bucket 1,2m3</t>
  </si>
  <si>
    <t xml:space="preserve">Tipping truck, 15m3</t>
  </si>
  <si>
    <t xml:space="preserve">Air compressor 5000 l/min</t>
  </si>
  <si>
    <t xml:space="preserve">Compressed air bootom hammer</t>
  </si>
  <si>
    <t xml:space="preserve">Concrete pump</t>
  </si>
  <si>
    <t xml:space="preserve">Rotary rig, large diameter piling, 280HP</t>
  </si>
  <si>
    <t xml:space="preserve">hrs/m</t>
  </si>
  <si>
    <t xml:space="preserve">Qty</t>
  </si>
  <si>
    <t xml:space="preserve">req.d</t>
  </si>
  <si>
    <t xml:space="preserve">base</t>
  </si>
  <si>
    <t xml:space="preserve">no. rigs</t>
  </si>
  <si>
    <t xml:space="preserve">[days]</t>
  </si>
  <si>
    <t xml:space="preserve">[hrs]</t>
  </si>
  <si>
    <t xml:space="preserve">31-40 40 14 11</t>
  </si>
  <si>
    <t xml:space="preserve">Erection phase</t>
  </si>
  <si>
    <t xml:space="preserve">21-01 10 20 15</t>
  </si>
  <si>
    <t xml:space="preserve">Bored piles</t>
  </si>
  <si>
    <t xml:space="preserve">West viaduct</t>
  </si>
  <si>
    <t xml:space="preserve">Piers</t>
  </si>
  <si>
    <t xml:space="preserve">Pile / Pier</t>
  </si>
  <si>
    <t xml:space="preserve">Avg. length</t>
  </si>
  <si>
    <t xml:space="preserve">East viaduct</t>
  </si>
  <si>
    <t xml:space="preserve">hrs/UoM</t>
  </si>
  <si>
    <t xml:space="preserve">hrs</t>
  </si>
  <si>
    <t xml:space="preserve">days</t>
  </si>
  <si>
    <t xml:space="preserve">West Pier</t>
  </si>
  <si>
    <t xml:space="preserve">Resource name</t>
  </si>
  <si>
    <t xml:space="preserve">East Pier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</si>
</sst>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-1809]#,##0.00;[RED]\-[$€-1809]#,##0.00"/>
    <numFmt numFmtId="166" formatCode="0.00"/>
    <numFmt numFmtId="167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  <font>
      <sz val="10"/>
      <color rgb="FFFFFFFF"/>
      <name val="Arial"/>
      <family val="2"/>
    </font>
    <font>
      <b val="true"/>
      <sz val="10"/>
      <color rgb="FF2A60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2A6099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250200</xdr:colOff>
      <xdr:row>31</xdr:row>
      <xdr:rowOff>83880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0923120" cy="5123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0" activePane="bottomRight" state="frozen"/>
      <selection pane="topLeft" activeCell="A1" activeCellId="0" sqref="A1"/>
      <selection pane="topRight" activeCell="D1" activeCellId="0" sqref="D1"/>
      <selection pane="bottomLeft" activeCell="A30" activeCellId="0" sqref="A30"/>
      <selection pane="bottomRight" activeCell="L31" activeCellId="0" sqref="L3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68"/>
    <col collapsed="false" customWidth="true" hidden="false" outlineLevel="0" max="3" min="3" style="0" width="73.91"/>
    <col collapsed="false" customWidth="false" hidden="false" outlineLevel="0" max="5" min="5" style="1" width="11.52"/>
    <col collapsed="false" customWidth="false" hidden="false" outlineLevel="0" max="7" min="7" style="1" width="11.52"/>
  </cols>
  <sheetData>
    <row r="1" customFormat="false" ht="12.8" hidden="false" customHeight="false" outlineLevel="0" collapsed="false">
      <c r="E1" s="1" t="s">
        <v>0</v>
      </c>
      <c r="I1" s="0" t="s">
        <v>1</v>
      </c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1" t="s">
        <v>5</v>
      </c>
      <c r="F2" s="0" t="s">
        <v>6</v>
      </c>
      <c r="G2" s="1" t="s">
        <v>0</v>
      </c>
      <c r="H2" s="0" t="s">
        <v>7</v>
      </c>
      <c r="I2" s="0" t="s">
        <v>8</v>
      </c>
      <c r="J2" s="0" t="s">
        <v>9</v>
      </c>
      <c r="K2" s="0" t="s">
        <v>10</v>
      </c>
    </row>
    <row r="4" customFormat="false" ht="12.8" hidden="false" customHeight="false" outlineLevel="0" collapsed="false">
      <c r="B4" s="2" t="s">
        <v>11</v>
      </c>
      <c r="C4" s="0" t="s">
        <v>12</v>
      </c>
      <c r="D4" s="0" t="s">
        <v>13</v>
      </c>
      <c r="E4" s="1" t="n">
        <f aca="false">+H22</f>
        <v>162.58</v>
      </c>
      <c r="F4" s="3"/>
      <c r="G4" s="4"/>
      <c r="H4" s="3"/>
      <c r="I4" s="5"/>
      <c r="J4" s="5"/>
      <c r="K4" s="0" t="n">
        <f aca="false">MAX(F24:F25,F31:F36)</f>
        <v>0.36</v>
      </c>
      <c r="L4" s="0" t="s">
        <v>14</v>
      </c>
    </row>
    <row r="6" customFormat="false" ht="23.85" hidden="false" customHeight="false" outlineLevel="0" collapsed="false">
      <c r="C6" s="6" t="s">
        <v>15</v>
      </c>
    </row>
    <row r="7" customFormat="false" ht="12.8" hidden="false" customHeight="false" outlineLevel="0" collapsed="false">
      <c r="C7" s="6" t="s">
        <v>16</v>
      </c>
    </row>
    <row r="8" customFormat="false" ht="12.8" hidden="false" customHeight="false" outlineLevel="0" collapsed="false">
      <c r="C8" s="7" t="s">
        <v>17</v>
      </c>
    </row>
    <row r="9" customFormat="false" ht="12.8" hidden="false" customHeight="false" outlineLevel="0" collapsed="false">
      <c r="C9" s="8" t="s">
        <v>18</v>
      </c>
    </row>
    <row r="10" customFormat="false" ht="12.8" hidden="false" customHeight="false" outlineLevel="0" collapsed="false">
      <c r="C10" s="8" t="s">
        <v>19</v>
      </c>
    </row>
    <row r="11" customFormat="false" ht="12.8" hidden="false" customHeight="false" outlineLevel="0" collapsed="false">
      <c r="C11" s="8" t="s">
        <v>20</v>
      </c>
    </row>
    <row r="12" customFormat="false" ht="12.8" hidden="false" customHeight="false" outlineLevel="0" collapsed="false">
      <c r="C12" s="8" t="s">
        <v>21</v>
      </c>
    </row>
    <row r="13" customFormat="false" ht="12.8" hidden="false" customHeight="false" outlineLevel="0" collapsed="false">
      <c r="C13" s="8" t="s">
        <v>22</v>
      </c>
    </row>
    <row r="14" customFormat="false" ht="12.8" hidden="false" customHeight="false" outlineLevel="0" collapsed="false">
      <c r="C14" s="8" t="s">
        <v>23</v>
      </c>
    </row>
    <row r="15" customFormat="false" ht="12.8" hidden="false" customHeight="false" outlineLevel="0" collapsed="false">
      <c r="C15" s="0" t="s">
        <v>24</v>
      </c>
    </row>
    <row r="16" customFormat="false" ht="12.8" hidden="false" customHeight="false" outlineLevel="0" collapsed="false">
      <c r="C16" s="8" t="s">
        <v>25</v>
      </c>
    </row>
    <row r="17" customFormat="false" ht="12.8" hidden="false" customHeight="false" outlineLevel="0" collapsed="false">
      <c r="C17" s="8" t="s">
        <v>26</v>
      </c>
    </row>
    <row r="18" customFormat="false" ht="12.8" hidden="false" customHeight="false" outlineLevel="0" collapsed="false">
      <c r="C18" s="8" t="s">
        <v>27</v>
      </c>
    </row>
    <row r="19" customFormat="false" ht="12.8" hidden="false" customHeight="false" outlineLevel="0" collapsed="false">
      <c r="C19" s="0" t="s">
        <v>28</v>
      </c>
    </row>
    <row r="20" customFormat="false" ht="12.8" hidden="false" customHeight="false" outlineLevel="0" collapsed="false">
      <c r="C20" s="8" t="s">
        <v>29</v>
      </c>
    </row>
    <row r="22" customFormat="false" ht="12.8" hidden="false" customHeight="false" outlineLevel="0" collapsed="false">
      <c r="B22" s="9" t="s">
        <v>30</v>
      </c>
      <c r="C22" s="9" t="s">
        <v>31</v>
      </c>
      <c r="H22" s="10" t="n">
        <f aca="false">SUM(H23:H30)</f>
        <v>162.58</v>
      </c>
    </row>
    <row r="23" customFormat="false" ht="12.8" hidden="false" customHeight="false" outlineLevel="0" collapsed="false">
      <c r="B23" s="0" t="s">
        <v>32</v>
      </c>
      <c r="C23" s="0" t="s">
        <v>33</v>
      </c>
      <c r="H23" s="1" t="n">
        <f aca="false">SUM(G24:G25)</f>
        <v>19.8</v>
      </c>
    </row>
    <row r="24" customFormat="false" ht="12.8" hidden="false" customHeight="false" outlineLevel="0" collapsed="false">
      <c r="C24" s="8" t="s">
        <v>34</v>
      </c>
      <c r="D24" s="11" t="s">
        <v>35</v>
      </c>
      <c r="E24" s="1" t="n">
        <v>25</v>
      </c>
      <c r="F24" s="0" t="n">
        <v>0.36</v>
      </c>
      <c r="G24" s="1" t="n">
        <f aca="false">+E24*F24</f>
        <v>9</v>
      </c>
      <c r="H24" s="1"/>
      <c r="I24" s="0" t="n">
        <f aca="false">+F24</f>
        <v>0.36</v>
      </c>
      <c r="J24" s="12" t="n">
        <f aca="false">+I24/$K$4</f>
        <v>1</v>
      </c>
    </row>
    <row r="25" customFormat="false" ht="12.8" hidden="false" customHeight="false" outlineLevel="0" collapsed="false">
      <c r="C25" s="8" t="s">
        <v>36</v>
      </c>
      <c r="D25" s="11" t="s">
        <v>35</v>
      </c>
      <c r="E25" s="1" t="n">
        <v>30</v>
      </c>
      <c r="F25" s="0" t="n">
        <v>0.36</v>
      </c>
      <c r="G25" s="1" t="n">
        <f aca="false">+E25*F25</f>
        <v>10.8</v>
      </c>
      <c r="H25" s="1"/>
      <c r="I25" s="13" t="n">
        <f aca="false">+F25</f>
        <v>0.36</v>
      </c>
      <c r="J25" s="12" t="n">
        <f aca="false">+I25/$K$4</f>
        <v>1</v>
      </c>
    </row>
    <row r="26" customFormat="false" ht="12.8" hidden="false" customHeight="false" outlineLevel="0" collapsed="false">
      <c r="H26" s="1"/>
      <c r="J26" s="12"/>
    </row>
    <row r="27" customFormat="false" ht="12.8" hidden="false" customHeight="false" outlineLevel="0" collapsed="false">
      <c r="B27" s="0" t="s">
        <v>37</v>
      </c>
      <c r="C27" s="0" t="s">
        <v>38</v>
      </c>
      <c r="H27" s="1" t="n">
        <f aca="false">SUM(G28)</f>
        <v>97.96</v>
      </c>
      <c r="J27" s="12"/>
    </row>
    <row r="28" customFormat="false" ht="12.8" hidden="false" customHeight="false" outlineLevel="0" collapsed="false">
      <c r="C28" s="8" t="s">
        <v>39</v>
      </c>
      <c r="D28" s="0" t="s">
        <v>40</v>
      </c>
      <c r="E28" s="1" t="n">
        <v>79</v>
      </c>
      <c r="F28" s="0" t="n">
        <v>1.24</v>
      </c>
      <c r="G28" s="1" t="n">
        <f aca="false">+E28*F28</f>
        <v>97.96</v>
      </c>
      <c r="H28" s="1"/>
      <c r="J28" s="12"/>
    </row>
    <row r="29" customFormat="false" ht="12.8" hidden="false" customHeight="false" outlineLevel="0" collapsed="false">
      <c r="H29" s="1"/>
      <c r="J29" s="12"/>
    </row>
    <row r="30" customFormat="false" ht="12.8" hidden="false" customHeight="false" outlineLevel="0" collapsed="false">
      <c r="B30" s="0" t="s">
        <v>41</v>
      </c>
      <c r="C30" s="0" t="s">
        <v>42</v>
      </c>
      <c r="H30" s="1" t="n">
        <f aca="false">SUM(G31:G36)</f>
        <v>44.82</v>
      </c>
      <c r="J30" s="12"/>
    </row>
    <row r="31" customFormat="false" ht="12.8" hidden="false" customHeight="false" outlineLevel="0" collapsed="false">
      <c r="C31" s="8" t="s">
        <v>43</v>
      </c>
      <c r="D31" s="11" t="s">
        <v>35</v>
      </c>
      <c r="E31" s="1" t="n">
        <v>48</v>
      </c>
      <c r="F31" s="0" t="n">
        <v>0.02</v>
      </c>
      <c r="G31" s="1" t="n">
        <f aca="false">+E31*F31</f>
        <v>0.96</v>
      </c>
      <c r="I31" s="13" t="n">
        <f aca="false">+F31</f>
        <v>0.02</v>
      </c>
      <c r="J31" s="12" t="n">
        <f aca="false">+I31/$K$4</f>
        <v>0.0555555555555556</v>
      </c>
      <c r="L31" s="0" t="n">
        <v>0.06</v>
      </c>
    </row>
    <row r="32" customFormat="false" ht="12.8" hidden="false" customHeight="false" outlineLevel="0" collapsed="false">
      <c r="C32" s="8" t="s">
        <v>44</v>
      </c>
      <c r="D32" s="11" t="s">
        <v>35</v>
      </c>
      <c r="E32" s="1" t="n">
        <v>80</v>
      </c>
      <c r="F32" s="0" t="n">
        <v>0.02</v>
      </c>
      <c r="G32" s="1" t="n">
        <f aca="false">+E32*F32</f>
        <v>1.6</v>
      </c>
      <c r="I32" s="13" t="n">
        <f aca="false">+F32</f>
        <v>0.02</v>
      </c>
      <c r="J32" s="12" t="n">
        <f aca="false">+I32/$K$4</f>
        <v>0.0555555555555556</v>
      </c>
      <c r="L32" s="0" t="n">
        <v>0.06</v>
      </c>
    </row>
    <row r="33" customFormat="false" ht="12.8" hidden="false" customHeight="false" outlineLevel="0" collapsed="false">
      <c r="C33" s="8" t="s">
        <v>45</v>
      </c>
      <c r="D33" s="11" t="s">
        <v>35</v>
      </c>
      <c r="E33" s="1" t="n">
        <v>24</v>
      </c>
      <c r="F33" s="0" t="n">
        <v>0.06</v>
      </c>
      <c r="G33" s="1" t="n">
        <f aca="false">+E33*F33</f>
        <v>1.44</v>
      </c>
      <c r="I33" s="13" t="n">
        <f aca="false">+F33</f>
        <v>0.06</v>
      </c>
      <c r="J33" s="12" t="n">
        <f aca="false">+I33/$K$4</f>
        <v>0.166666666666667</v>
      </c>
      <c r="L33" s="0" t="n">
        <v>0.17</v>
      </c>
    </row>
    <row r="34" customFormat="false" ht="12.8" hidden="false" customHeight="false" outlineLevel="0" collapsed="false">
      <c r="C34" s="8" t="s">
        <v>46</v>
      </c>
      <c r="D34" s="11" t="s">
        <v>35</v>
      </c>
      <c r="E34" s="1" t="n">
        <v>31</v>
      </c>
      <c r="F34" s="0" t="n">
        <v>0.06</v>
      </c>
      <c r="G34" s="1" t="n">
        <f aca="false">+E34*F34</f>
        <v>1.86</v>
      </c>
      <c r="I34" s="13" t="n">
        <f aca="false">+F34</f>
        <v>0.06</v>
      </c>
      <c r="J34" s="12" t="n">
        <f aca="false">+I34/$K$4</f>
        <v>0.166666666666667</v>
      </c>
      <c r="L34" s="0" t="n">
        <v>0.17</v>
      </c>
    </row>
    <row r="35" customFormat="false" ht="12.8" hidden="false" customHeight="false" outlineLevel="0" collapsed="false">
      <c r="C35" s="8" t="s">
        <v>47</v>
      </c>
      <c r="D35" s="11" t="s">
        <v>35</v>
      </c>
      <c r="E35" s="1" t="n">
        <v>52</v>
      </c>
      <c r="F35" s="0" t="n">
        <v>0.08</v>
      </c>
      <c r="G35" s="1" t="n">
        <f aca="false">+E35*F35</f>
        <v>4.16</v>
      </c>
      <c r="I35" s="13" t="n">
        <f aca="false">+F35</f>
        <v>0.08</v>
      </c>
      <c r="J35" s="12" t="n">
        <f aca="false">+I35/$K$4</f>
        <v>0.222222222222222</v>
      </c>
      <c r="L35" s="0" t="n">
        <v>0.22</v>
      </c>
    </row>
    <row r="36" customFormat="false" ht="12.8" hidden="false" customHeight="false" outlineLevel="0" collapsed="false">
      <c r="C36" s="8" t="s">
        <v>48</v>
      </c>
      <c r="D36" s="11" t="s">
        <v>35</v>
      </c>
      <c r="E36" s="1" t="n">
        <v>145</v>
      </c>
      <c r="F36" s="11" t="n">
        <v>0.24</v>
      </c>
      <c r="G36" s="1" t="n">
        <f aca="false">+E36*F36</f>
        <v>34.8</v>
      </c>
      <c r="I36" s="11" t="n">
        <f aca="false">+I24</f>
        <v>0.36</v>
      </c>
      <c r="J36" s="12" t="n">
        <f aca="false">+I36/$K$4</f>
        <v>1</v>
      </c>
      <c r="L3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5:P4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37" activeCellId="0" sqref="B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3.52"/>
    <col collapsed="false" customWidth="true" hidden="false" outlineLevel="0" max="3" min="3" style="0" width="13.65"/>
    <col collapsed="false" customWidth="true" hidden="false" outlineLevel="0" max="9" min="9" style="0" width="6.16"/>
    <col collapsed="false" customWidth="true" hidden="false" outlineLevel="0" max="10" min="10" style="0" width="5.46"/>
    <col collapsed="false" customWidth="true" hidden="false" outlineLevel="0" max="11" min="11" style="0" width="7.54"/>
  </cols>
  <sheetData>
    <row r="15" customFormat="false" ht="12.8" hidden="false" customHeight="false" outlineLevel="0" collapsed="false">
      <c r="P15" s="0" t="n">
        <f aca="false">+172/5</f>
        <v>34.4</v>
      </c>
    </row>
    <row r="33" customFormat="false" ht="12.8" hidden="false" customHeight="false" outlineLevel="0" collapsed="false">
      <c r="I33" s="0" t="s">
        <v>49</v>
      </c>
    </row>
    <row r="34" customFormat="false" ht="12.8" hidden="false" customHeight="false" outlineLevel="0" collapsed="false">
      <c r="E34" s="0" t="s">
        <v>10</v>
      </c>
      <c r="F34" s="14" t="n">
        <v>8</v>
      </c>
      <c r="G34" s="14" t="s">
        <v>4</v>
      </c>
      <c r="H34" s="0" t="s">
        <v>50</v>
      </c>
      <c r="I34" s="0" t="s">
        <v>51</v>
      </c>
      <c r="J34" s="0" t="s">
        <v>52</v>
      </c>
      <c r="K34" s="0" t="s">
        <v>53</v>
      </c>
    </row>
    <row r="35" customFormat="false" ht="12.8" hidden="false" customHeight="false" outlineLevel="0" collapsed="false">
      <c r="E35" s="0" t="s">
        <v>54</v>
      </c>
      <c r="F35" s="0" t="s">
        <v>55</v>
      </c>
    </row>
    <row r="36" customFormat="false" ht="12.8" hidden="false" customHeight="false" outlineLevel="0" collapsed="false">
      <c r="A36" s="0" t="s">
        <v>56</v>
      </c>
      <c r="C36" s="0" t="s">
        <v>57</v>
      </c>
    </row>
    <row r="37" customFormat="false" ht="12.8" hidden="false" customHeight="false" outlineLevel="0" collapsed="false">
      <c r="B37" s="0" t="s">
        <v>58</v>
      </c>
      <c r="C37" s="0" t="s">
        <v>59</v>
      </c>
      <c r="E37" s="0" t="n">
        <v>60</v>
      </c>
      <c r="F37" s="0" t="n">
        <f aca="false">+E37*F34</f>
        <v>480</v>
      </c>
      <c r="G37" s="14" t="s">
        <v>13</v>
      </c>
      <c r="H37" s="0" t="n">
        <f aca="false">+H38+H42</f>
        <v>3600</v>
      </c>
      <c r="I37" s="15" t="n">
        <f aca="false">+F37/H37</f>
        <v>0.133333333333333</v>
      </c>
      <c r="J37" s="16" t="n">
        <v>0.36</v>
      </c>
      <c r="K37" s="17" t="n">
        <f aca="false">+J37/I37</f>
        <v>2.7</v>
      </c>
    </row>
    <row r="38" customFormat="false" ht="12.8" hidden="false" customHeight="false" outlineLevel="0" collapsed="false">
      <c r="D38" s="0" t="s">
        <v>60</v>
      </c>
      <c r="G38" s="14" t="s">
        <v>13</v>
      </c>
      <c r="H38" s="0" t="n">
        <f aca="false">+E39*E40*E41</f>
        <v>2400</v>
      </c>
    </row>
    <row r="39" customFormat="false" ht="12.8" hidden="false" customHeight="false" outlineLevel="0" collapsed="false">
      <c r="D39" s="18" t="s">
        <v>61</v>
      </c>
      <c r="E39" s="0" t="n">
        <v>6</v>
      </c>
    </row>
    <row r="40" customFormat="false" ht="12.8" hidden="false" customHeight="false" outlineLevel="0" collapsed="false">
      <c r="D40" s="18" t="s">
        <v>62</v>
      </c>
      <c r="E40" s="0" t="n">
        <v>10</v>
      </c>
    </row>
    <row r="41" customFormat="false" ht="12.8" hidden="false" customHeight="false" outlineLevel="0" collapsed="false">
      <c r="D41" s="18" t="s">
        <v>63</v>
      </c>
      <c r="E41" s="0" t="n">
        <v>40</v>
      </c>
    </row>
    <row r="42" customFormat="false" ht="12.8" hidden="false" customHeight="false" outlineLevel="0" collapsed="false">
      <c r="D42" s="0" t="s">
        <v>64</v>
      </c>
      <c r="G42" s="14" t="s">
        <v>13</v>
      </c>
      <c r="H42" s="0" t="n">
        <f aca="false">+E43*E44*E45</f>
        <v>1200</v>
      </c>
    </row>
    <row r="43" customFormat="false" ht="12.8" hidden="false" customHeight="false" outlineLevel="0" collapsed="false">
      <c r="D43" s="18" t="s">
        <v>61</v>
      </c>
      <c r="E43" s="0" t="n">
        <v>6</v>
      </c>
    </row>
    <row r="44" customFormat="false" ht="12.8" hidden="false" customHeight="false" outlineLevel="0" collapsed="false">
      <c r="D44" s="18" t="s">
        <v>62</v>
      </c>
      <c r="E44" s="0" t="n">
        <v>10</v>
      </c>
    </row>
    <row r="45" customFormat="false" ht="12.8" hidden="false" customHeight="false" outlineLevel="0" collapsed="false">
      <c r="D45" s="18" t="s">
        <v>63</v>
      </c>
      <c r="E45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J19" activeCellId="0" sqref="J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52"/>
    <col collapsed="false" customWidth="true" hidden="false" outlineLevel="0" max="4" min="4" style="0" width="34.78"/>
  </cols>
  <sheetData>
    <row r="1" customFormat="false" ht="12.8" hidden="false" customHeight="false" outlineLevel="0" collapsed="false">
      <c r="A1" s="0" t="s">
        <v>58</v>
      </c>
      <c r="B1" s="0" t="s">
        <v>59</v>
      </c>
      <c r="E1" s="19" t="s">
        <v>4</v>
      </c>
      <c r="F1" s="19" t="s">
        <v>6</v>
      </c>
      <c r="G1" s="19" t="s">
        <v>65</v>
      </c>
      <c r="H1" s="19" t="s">
        <v>10</v>
      </c>
      <c r="I1" s="19" t="n">
        <v>8</v>
      </c>
    </row>
    <row r="2" customFormat="false" ht="12.8" hidden="false" customHeight="false" outlineLevel="0" collapsed="false">
      <c r="E2" s="19"/>
      <c r="F2" s="19"/>
      <c r="G2" s="19"/>
      <c r="H2" s="19" t="s">
        <v>66</v>
      </c>
      <c r="I2" s="19" t="s">
        <v>67</v>
      </c>
    </row>
    <row r="3" customFormat="false" ht="12.8" hidden="false" customHeight="false" outlineLevel="0" collapsed="false">
      <c r="C3" s="0" t="s">
        <v>68</v>
      </c>
      <c r="E3" s="0" t="s">
        <v>13</v>
      </c>
      <c r="F3" s="0" t="n">
        <v>2400</v>
      </c>
      <c r="G3" s="0" t="n">
        <v>0.36</v>
      </c>
      <c r="H3" s="0" t="n">
        <f aca="false">+F3*G3</f>
        <v>864</v>
      </c>
      <c r="I3" s="0" t="n">
        <f aca="false">+H3/I1</f>
        <v>108</v>
      </c>
    </row>
    <row r="4" customFormat="false" ht="12.8" hidden="false" customHeight="false" outlineLevel="0" collapsed="false">
      <c r="D4" s="20" t="s">
        <v>69</v>
      </c>
      <c r="E4" s="20" t="s">
        <v>9</v>
      </c>
    </row>
    <row r="5" customFormat="false" ht="12.8" hidden="false" customHeight="false" outlineLevel="0" collapsed="false">
      <c r="D5" s="21" t="s">
        <v>34</v>
      </c>
      <c r="E5" s="0" t="n">
        <v>1</v>
      </c>
    </row>
    <row r="6" customFormat="false" ht="12.8" hidden="false" customHeight="false" outlineLevel="0" collapsed="false">
      <c r="D6" s="21" t="s">
        <v>36</v>
      </c>
      <c r="E6" s="0" t="n">
        <v>1</v>
      </c>
    </row>
    <row r="7" customFormat="false" ht="12.8" hidden="false" customHeight="false" outlineLevel="0" collapsed="false">
      <c r="D7" s="21" t="s">
        <v>43</v>
      </c>
      <c r="E7" s="0" t="n">
        <v>0.06</v>
      </c>
    </row>
    <row r="8" customFormat="false" ht="12.8" hidden="false" customHeight="false" outlineLevel="0" collapsed="false">
      <c r="D8" s="21" t="s">
        <v>44</v>
      </c>
      <c r="E8" s="0" t="n">
        <v>0.06</v>
      </c>
    </row>
    <row r="9" customFormat="false" ht="12.8" hidden="false" customHeight="false" outlineLevel="0" collapsed="false">
      <c r="D9" s="21" t="s">
        <v>45</v>
      </c>
      <c r="E9" s="0" t="n">
        <v>0.17</v>
      </c>
    </row>
    <row r="10" customFormat="false" ht="12.8" hidden="false" customHeight="false" outlineLevel="0" collapsed="false">
      <c r="D10" s="21" t="s">
        <v>46</v>
      </c>
      <c r="E10" s="0" t="n">
        <v>0.17</v>
      </c>
    </row>
    <row r="11" customFormat="false" ht="12.8" hidden="false" customHeight="false" outlineLevel="0" collapsed="false">
      <c r="D11" s="21" t="s">
        <v>47</v>
      </c>
      <c r="E11" s="0" t="n">
        <v>0.22</v>
      </c>
    </row>
    <row r="12" customFormat="false" ht="12.8" hidden="false" customHeight="false" outlineLevel="0" collapsed="false">
      <c r="D12" s="21" t="s">
        <v>48</v>
      </c>
      <c r="E12" s="0" t="n">
        <v>1</v>
      </c>
    </row>
    <row r="13" customFormat="false" ht="12.8" hidden="false" customHeight="false" outlineLevel="0" collapsed="false">
      <c r="C13" s="0" t="s">
        <v>70</v>
      </c>
      <c r="E13" s="0" t="s">
        <v>13</v>
      </c>
      <c r="F13" s="0" t="n">
        <v>1200</v>
      </c>
      <c r="G13" s="0" t="n">
        <v>0.36</v>
      </c>
      <c r="H13" s="0" t="n">
        <f aca="false">+F13*G13</f>
        <v>432</v>
      </c>
      <c r="I13" s="0" t="n">
        <f aca="false">+H13/I1</f>
        <v>54</v>
      </c>
    </row>
    <row r="14" customFormat="false" ht="12.8" hidden="false" customHeight="false" outlineLevel="0" collapsed="false">
      <c r="D14" s="20" t="s">
        <v>69</v>
      </c>
      <c r="E14" s="20" t="s">
        <v>9</v>
      </c>
    </row>
    <row r="15" customFormat="false" ht="12.8" hidden="false" customHeight="false" outlineLevel="0" collapsed="false">
      <c r="D15" s="21" t="s">
        <v>34</v>
      </c>
      <c r="E15" s="0" t="n">
        <v>1</v>
      </c>
    </row>
    <row r="16" customFormat="false" ht="12.8" hidden="false" customHeight="false" outlineLevel="0" collapsed="false">
      <c r="D16" s="21" t="s">
        <v>36</v>
      </c>
      <c r="E16" s="0" t="n">
        <v>1</v>
      </c>
    </row>
    <row r="17" customFormat="false" ht="12.8" hidden="false" customHeight="false" outlineLevel="0" collapsed="false">
      <c r="D17" s="21" t="s">
        <v>43</v>
      </c>
      <c r="E17" s="0" t="n">
        <v>0.06</v>
      </c>
    </row>
    <row r="18" customFormat="false" ht="12.8" hidden="false" customHeight="false" outlineLevel="0" collapsed="false">
      <c r="D18" s="21" t="s">
        <v>44</v>
      </c>
      <c r="E18" s="0" t="n">
        <v>0.06</v>
      </c>
    </row>
    <row r="19" customFormat="false" ht="12.8" hidden="false" customHeight="false" outlineLevel="0" collapsed="false">
      <c r="D19" s="21" t="s">
        <v>45</v>
      </c>
      <c r="E19" s="0" t="n">
        <v>0.17</v>
      </c>
    </row>
    <row r="20" customFormat="false" ht="12.8" hidden="false" customHeight="false" outlineLevel="0" collapsed="false">
      <c r="D20" s="21" t="s">
        <v>46</v>
      </c>
      <c r="E20" s="0" t="n">
        <v>0.17</v>
      </c>
    </row>
    <row r="21" customFormat="false" ht="12.8" hidden="false" customHeight="false" outlineLevel="0" collapsed="false">
      <c r="D21" s="21" t="s">
        <v>47</v>
      </c>
      <c r="E21" s="0" t="n">
        <v>0.22</v>
      </c>
    </row>
    <row r="22" customFormat="false" ht="12.8" hidden="false" customHeight="false" outlineLevel="0" collapsed="false">
      <c r="D22" s="21" t="s">
        <v>48</v>
      </c>
      <c r="E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2021-10-26T02:35:13Z</dcterms:created>
  <dc:creator/>
  <dc:description/>
  <dc:language>en-US</dc:language>
  <cp:lastModifiedBy/>
  <dcterms:modified xsi:type="dcterms:W3CDTF">2021-10-26T04:29:22Z</dcterms:modified>
  <cp:revision>9</cp:revision>
  <dc:subject/>
  <dc:title/>
</cp:coreProperties>
</file>