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1VLEMX-ConstructionProjectManagement\Lecture-Notes\02-Resources\"/>
    </mc:Choice>
  </mc:AlternateContent>
  <xr:revisionPtr revIDLastSave="0" documentId="13_ncr:1_{370C36E6-C93E-4E7D-90E5-72D0EBEBB649}" xr6:coauthVersionLast="47" xr6:coauthVersionMax="47" xr10:uidLastSave="{00000000-0000-0000-0000-000000000000}"/>
  <bookViews>
    <workbookView xWindow="-108" yWindow="-108" windowWidth="23256" windowHeight="11160" tabRatio="500" activeTab="2" xr2:uid="{00000000-000D-0000-FFFF-FFFF00000000}"/>
  </bookViews>
  <sheets>
    <sheet name="CostTimeAnalysis" sheetId="1" r:id="rId1"/>
    <sheet name="Schedule" sheetId="2" r:id="rId2"/>
    <sheet name="Bored Piles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6" i="3" l="1"/>
  <c r="L16" i="3"/>
  <c r="M16" i="3" s="1"/>
  <c r="M5" i="3"/>
  <c r="N5" i="3"/>
  <c r="L5" i="3"/>
  <c r="J20" i="3"/>
  <c r="J21" i="3"/>
  <c r="J22" i="3"/>
  <c r="J23" i="3"/>
  <c r="J24" i="3"/>
  <c r="J25" i="3"/>
  <c r="J26" i="3"/>
  <c r="J19" i="3"/>
  <c r="J9" i="3"/>
  <c r="J10" i="3"/>
  <c r="J11" i="3"/>
  <c r="J12" i="3"/>
  <c r="J13" i="3"/>
  <c r="J14" i="3"/>
  <c r="J8" i="3"/>
  <c r="H16" i="3"/>
  <c r="I16" i="3" s="1"/>
  <c r="H5" i="3"/>
  <c r="I5" i="3" s="1"/>
  <c r="H42" i="2"/>
  <c r="H38" i="2"/>
  <c r="H37" i="2"/>
  <c r="F37" i="2"/>
  <c r="I37" i="2" s="1"/>
  <c r="K37" i="2" s="1"/>
  <c r="P15" i="2"/>
  <c r="G36" i="1"/>
  <c r="I35" i="1"/>
  <c r="G35" i="1"/>
  <c r="I34" i="1"/>
  <c r="G34" i="1"/>
  <c r="I33" i="1"/>
  <c r="G33" i="1"/>
  <c r="I32" i="1"/>
  <c r="G32" i="1"/>
  <c r="I31" i="1"/>
  <c r="G31" i="1"/>
  <c r="H30" i="1"/>
  <c r="G28" i="1"/>
  <c r="H27" i="1"/>
  <c r="I25" i="1"/>
  <c r="J25" i="1" s="1"/>
  <c r="G25" i="1"/>
  <c r="I24" i="1"/>
  <c r="I36" i="1" s="1"/>
  <c r="G24" i="1"/>
  <c r="H23" i="1"/>
  <c r="H22" i="1"/>
  <c r="K4" i="1"/>
  <c r="E4" i="1"/>
  <c r="J24" i="1" l="1"/>
</calcChain>
</file>

<file path=xl/sharedStrings.xml><?xml version="1.0" encoding="utf-8"?>
<sst xmlns="http://schemas.openxmlformats.org/spreadsheetml/2006/main" count="125" uniqueCount="73">
  <si>
    <t>Cost</t>
  </si>
  <si>
    <t>Time</t>
  </si>
  <si>
    <t>Code</t>
  </si>
  <si>
    <t>Description</t>
  </si>
  <si>
    <t>UoM</t>
  </si>
  <si>
    <t>Unit Cost</t>
  </si>
  <si>
    <t>Q.ty</t>
  </si>
  <si>
    <t>S/total</t>
  </si>
  <si>
    <t>Work</t>
  </si>
  <si>
    <t>Units</t>
  </si>
  <si>
    <t>Duration</t>
  </si>
  <si>
    <t>E.02.030.010.f</t>
  </si>
  <si>
    <t>Bored pile - Diameter 1200 mm</t>
  </si>
  <si>
    <t>m</t>
  </si>
  <si>
    <t>hr/m</t>
  </si>
  <si>
    <t>Bored pile, rotary drilling rig, through soil of any nature and compaction for pile length up to 25m.</t>
  </si>
  <si>
    <t>Includes:</t>
  </si>
  <si>
    <t>Crossing of rock or compact clay lenses up to 30 cm thick</t>
  </si>
  <si>
    <t>Tremie pipe, Cast in site Concrete, class C25/30</t>
  </si>
  <si>
    <t>Equipment mobilization and demobilization</t>
  </si>
  <si>
    <t>Bottom bulb formation</t>
  </si>
  <si>
    <t>Pile top preparation</t>
  </si>
  <si>
    <t>Pile tests</t>
  </si>
  <si>
    <t>Drilling and extraction of soil</t>
  </si>
  <si>
    <t>Excludes:</t>
  </si>
  <si>
    <t>Steel reinforcement</t>
  </si>
  <si>
    <t>Pile wall support</t>
  </si>
  <si>
    <t>Transport of excavated soil</t>
  </si>
  <si>
    <t>Measurement</t>
  </si>
  <si>
    <t>Actual tip to toe pile length according to design neat lines</t>
  </si>
  <si>
    <t>A</t>
  </si>
  <si>
    <t>Direct Costs</t>
  </si>
  <si>
    <t>A1</t>
  </si>
  <si>
    <t>Labor</t>
  </si>
  <si>
    <t>Common Labor</t>
  </si>
  <si>
    <t>hr</t>
  </si>
  <si>
    <t>Specialized labor</t>
  </si>
  <si>
    <t>A2</t>
  </si>
  <si>
    <t>Materials</t>
  </si>
  <si>
    <t>Ready mix Concrete XC1-XC2, S4, 32mm, C25/30</t>
  </si>
  <si>
    <t>m3</t>
  </si>
  <si>
    <t>A3</t>
  </si>
  <si>
    <t>Rentals and fees</t>
  </si>
  <si>
    <t>Front loader, 90HP, bucket 1,2m3</t>
  </si>
  <si>
    <t>Tipping truck, 15m3</t>
  </si>
  <si>
    <t>Air compressor 5000 l/min</t>
  </si>
  <si>
    <t>Compressed air bootom hammer</t>
  </si>
  <si>
    <t>Concrete pump</t>
  </si>
  <si>
    <t>Rotary rig, large diameter piling, 280HP</t>
  </si>
  <si>
    <t>hrs/m</t>
  </si>
  <si>
    <t>Qty</t>
  </si>
  <si>
    <t>req.d</t>
  </si>
  <si>
    <t>base</t>
  </si>
  <si>
    <t>no. rigs</t>
  </si>
  <si>
    <t>[days]</t>
  </si>
  <si>
    <t>[hrs]</t>
  </si>
  <si>
    <t>31-40 40 14 11</t>
  </si>
  <si>
    <t>Erection phase</t>
  </si>
  <si>
    <t>21-01 10 20 15</t>
  </si>
  <si>
    <t>Bored piles</t>
  </si>
  <si>
    <t>West viaduct</t>
  </si>
  <si>
    <t>Piers</t>
  </si>
  <si>
    <t>Pile / Pier</t>
  </si>
  <si>
    <t>Avg. length</t>
  </si>
  <si>
    <t>East viaduct</t>
  </si>
  <si>
    <t>hrs/UoM</t>
  </si>
  <si>
    <t>hrs</t>
  </si>
  <si>
    <t>days</t>
  </si>
  <si>
    <t>Resource name</t>
  </si>
  <si>
    <t>Optimized solution</t>
  </si>
  <si>
    <t>West Viaduct</t>
  </si>
  <si>
    <t>East Viaduct</t>
  </si>
  <si>
    <t xml:space="preserve"> rigs per 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</si>
</sst>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;[Red]\-[$€-1809]#,##0.00"/>
  </numFmts>
  <fonts count="5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0"/>
      <color rgb="FF2A609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2A6099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theme="8" tint="0.59999389629810485"/>
        <bgColor rgb="FFCCCCFF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indent="1"/>
    </xf>
    <xf numFmtId="0" fontId="2" fillId="0" borderId="0" xfId="0" applyFont="1"/>
    <xf numFmtId="164" fontId="2" fillId="0" borderId="0" xfId="0" applyNumberFormat="1" applyFont="1"/>
    <xf numFmtId="0" fontId="0" fillId="4" borderId="0" xfId="0" applyFont="1" applyFill="1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2" fontId="0" fillId="4" borderId="0" xfId="0" applyNumberFormat="1" applyFill="1"/>
    <xf numFmtId="0" fontId="3" fillId="3" borderId="0" xfId="0" applyFont="1" applyFill="1"/>
    <xf numFmtId="0" fontId="4" fillId="0" borderId="0" xfId="0" applyFont="1"/>
    <xf numFmtId="0" fontId="0" fillId="0" borderId="0" xfId="0" applyFont="1" applyAlignment="1">
      <alignment horizontal="right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250200</xdr:colOff>
      <xdr:row>31</xdr:row>
      <xdr:rowOff>83880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923120" cy="5123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6"/>
  <sheetViews>
    <sheetView zoomScaleNormal="100" workbookViewId="0">
      <pane xSplit="3" ySplit="2" topLeftCell="D21" activePane="bottomRight" state="frozen"/>
      <selection pane="topRight" activeCell="D1" sqref="D1"/>
      <selection pane="bottomLeft" activeCell="A30" sqref="A30"/>
      <selection pane="bottomRight" activeCell="K39" sqref="K39"/>
    </sheetView>
  </sheetViews>
  <sheetFormatPr defaultColWidth="11.5546875" defaultRowHeight="13.2" x14ac:dyDescent="0.25"/>
  <cols>
    <col min="2" max="2" width="12.6640625" customWidth="1"/>
    <col min="3" max="3" width="73.88671875" customWidth="1"/>
    <col min="5" max="5" width="11.5546875" style="1"/>
    <col min="7" max="7" width="11.5546875" style="1"/>
  </cols>
  <sheetData>
    <row r="1" spans="2:12" x14ac:dyDescent="0.25">
      <c r="E1" s="1" t="s">
        <v>0</v>
      </c>
      <c r="I1" t="s">
        <v>1</v>
      </c>
    </row>
    <row r="2" spans="2:12" x14ac:dyDescent="0.25">
      <c r="B2" t="s">
        <v>2</v>
      </c>
      <c r="C2" t="s">
        <v>3</v>
      </c>
      <c r="D2" t="s">
        <v>4</v>
      </c>
      <c r="E2" s="1" t="s">
        <v>5</v>
      </c>
      <c r="F2" t="s">
        <v>6</v>
      </c>
      <c r="G2" s="1" t="s">
        <v>0</v>
      </c>
      <c r="H2" t="s">
        <v>7</v>
      </c>
      <c r="I2" t="s">
        <v>8</v>
      </c>
      <c r="J2" t="s">
        <v>9</v>
      </c>
      <c r="K2" t="s">
        <v>10</v>
      </c>
    </row>
    <row r="4" spans="2:12" x14ac:dyDescent="0.25">
      <c r="B4" s="2" t="s">
        <v>11</v>
      </c>
      <c r="C4" t="s">
        <v>12</v>
      </c>
      <c r="D4" t="s">
        <v>13</v>
      </c>
      <c r="E4" s="1">
        <f>+H22</f>
        <v>162.57999999999998</v>
      </c>
      <c r="F4" s="3"/>
      <c r="G4" s="4"/>
      <c r="H4" s="3"/>
      <c r="I4" s="5"/>
      <c r="J4" s="5"/>
      <c r="K4">
        <f>MAX(F24:F25,F31:F36)</f>
        <v>0.36</v>
      </c>
      <c r="L4" t="s">
        <v>14</v>
      </c>
    </row>
    <row r="6" spans="2:12" ht="26.4" x14ac:dyDescent="0.25">
      <c r="C6" s="6" t="s">
        <v>15</v>
      </c>
    </row>
    <row r="7" spans="2:12" x14ac:dyDescent="0.25">
      <c r="C7" s="6" t="s">
        <v>16</v>
      </c>
    </row>
    <row r="8" spans="2:12" x14ac:dyDescent="0.25">
      <c r="C8" s="7" t="s">
        <v>17</v>
      </c>
    </row>
    <row r="9" spans="2:12" x14ac:dyDescent="0.25">
      <c r="C9" s="8" t="s">
        <v>18</v>
      </c>
    </row>
    <row r="10" spans="2:12" x14ac:dyDescent="0.25">
      <c r="C10" s="8" t="s">
        <v>19</v>
      </c>
    </row>
    <row r="11" spans="2:12" x14ac:dyDescent="0.25">
      <c r="C11" s="8" t="s">
        <v>20</v>
      </c>
    </row>
    <row r="12" spans="2:12" x14ac:dyDescent="0.25">
      <c r="C12" s="8" t="s">
        <v>21</v>
      </c>
    </row>
    <row r="13" spans="2:12" x14ac:dyDescent="0.25">
      <c r="C13" s="8" t="s">
        <v>22</v>
      </c>
    </row>
    <row r="14" spans="2:12" x14ac:dyDescent="0.25">
      <c r="C14" s="8" t="s">
        <v>23</v>
      </c>
    </row>
    <row r="15" spans="2:12" x14ac:dyDescent="0.25">
      <c r="C15" t="s">
        <v>24</v>
      </c>
    </row>
    <row r="16" spans="2:12" x14ac:dyDescent="0.25">
      <c r="C16" s="8" t="s">
        <v>25</v>
      </c>
    </row>
    <row r="17" spans="2:10" x14ac:dyDescent="0.25">
      <c r="C17" s="8" t="s">
        <v>26</v>
      </c>
    </row>
    <row r="18" spans="2:10" x14ac:dyDescent="0.25">
      <c r="C18" s="8" t="s">
        <v>27</v>
      </c>
    </row>
    <row r="19" spans="2:10" x14ac:dyDescent="0.25">
      <c r="C19" t="s">
        <v>28</v>
      </c>
    </row>
    <row r="20" spans="2:10" x14ac:dyDescent="0.25">
      <c r="C20" s="8" t="s">
        <v>29</v>
      </c>
    </row>
    <row r="22" spans="2:10" x14ac:dyDescent="0.25">
      <c r="B22" s="9" t="s">
        <v>30</v>
      </c>
      <c r="C22" s="9" t="s">
        <v>31</v>
      </c>
      <c r="H22" s="10">
        <f>SUM(H23:H30)</f>
        <v>162.57999999999998</v>
      </c>
    </row>
    <row r="23" spans="2:10" x14ac:dyDescent="0.25">
      <c r="B23" t="s">
        <v>32</v>
      </c>
      <c r="C23" t="s">
        <v>33</v>
      </c>
      <c r="H23" s="1">
        <f>SUM(G24:G25)</f>
        <v>19.799999999999997</v>
      </c>
    </row>
    <row r="24" spans="2:10" x14ac:dyDescent="0.25">
      <c r="C24" s="8" t="s">
        <v>34</v>
      </c>
      <c r="D24" s="11" t="s">
        <v>35</v>
      </c>
      <c r="E24" s="1">
        <v>25</v>
      </c>
      <c r="F24">
        <v>0.36</v>
      </c>
      <c r="G24" s="1">
        <f>+E24*F24</f>
        <v>9</v>
      </c>
      <c r="H24" s="1"/>
      <c r="I24">
        <f>+F24</f>
        <v>0.36</v>
      </c>
      <c r="J24" s="12">
        <f>+I24/$K$4</f>
        <v>1</v>
      </c>
    </row>
    <row r="25" spans="2:10" x14ac:dyDescent="0.25">
      <c r="C25" s="8" t="s">
        <v>36</v>
      </c>
      <c r="D25" s="11" t="s">
        <v>35</v>
      </c>
      <c r="E25" s="1">
        <v>30</v>
      </c>
      <c r="F25">
        <v>0.36</v>
      </c>
      <c r="G25" s="1">
        <f>+E25*F25</f>
        <v>10.799999999999999</v>
      </c>
      <c r="H25" s="1"/>
      <c r="I25" s="13">
        <f>+F25</f>
        <v>0.36</v>
      </c>
      <c r="J25" s="12">
        <f>+I25/$K$4</f>
        <v>1</v>
      </c>
    </row>
    <row r="26" spans="2:10" x14ac:dyDescent="0.25">
      <c r="H26" s="1"/>
      <c r="J26" s="12"/>
    </row>
    <row r="27" spans="2:10" x14ac:dyDescent="0.25">
      <c r="B27" t="s">
        <v>37</v>
      </c>
      <c r="C27" t="s">
        <v>38</v>
      </c>
      <c r="H27" s="1">
        <f>SUM(G28)</f>
        <v>97.96</v>
      </c>
      <c r="J27" s="12"/>
    </row>
    <row r="28" spans="2:10" x14ac:dyDescent="0.25">
      <c r="C28" s="8" t="s">
        <v>39</v>
      </c>
      <c r="D28" t="s">
        <v>40</v>
      </c>
      <c r="E28" s="1">
        <v>79</v>
      </c>
      <c r="F28">
        <v>1.24</v>
      </c>
      <c r="G28" s="1">
        <f>+E28*F28</f>
        <v>97.96</v>
      </c>
      <c r="H28" s="1"/>
      <c r="J28" s="12"/>
    </row>
    <row r="29" spans="2:10" x14ac:dyDescent="0.25">
      <c r="H29" s="1"/>
      <c r="J29" s="12"/>
    </row>
    <row r="30" spans="2:10" x14ac:dyDescent="0.25">
      <c r="B30" t="s">
        <v>41</v>
      </c>
      <c r="C30" t="s">
        <v>42</v>
      </c>
      <c r="H30" s="1">
        <f>SUM(G31:G36)</f>
        <v>44.819999999999993</v>
      </c>
      <c r="J30" s="12"/>
    </row>
    <row r="31" spans="2:10" x14ac:dyDescent="0.25">
      <c r="C31" s="8" t="s">
        <v>43</v>
      </c>
      <c r="D31" s="11" t="s">
        <v>35</v>
      </c>
      <c r="E31" s="1">
        <v>48</v>
      </c>
      <c r="F31">
        <v>0.02</v>
      </c>
      <c r="G31" s="1">
        <f t="shared" ref="G31:G36" si="0">+E31*F31</f>
        <v>0.96</v>
      </c>
      <c r="I31" s="13">
        <f>+F31</f>
        <v>0.02</v>
      </c>
      <c r="J31">
        <v>0.06</v>
      </c>
    </row>
    <row r="32" spans="2:10" x14ac:dyDescent="0.25">
      <c r="C32" s="8" t="s">
        <v>44</v>
      </c>
      <c r="D32" s="11" t="s">
        <v>35</v>
      </c>
      <c r="E32" s="1">
        <v>80</v>
      </c>
      <c r="F32">
        <v>0.02</v>
      </c>
      <c r="G32" s="1">
        <f t="shared" si="0"/>
        <v>1.6</v>
      </c>
      <c r="I32" s="13">
        <f>+F32</f>
        <v>0.02</v>
      </c>
      <c r="J32">
        <v>0.06</v>
      </c>
    </row>
    <row r="33" spans="3:10" x14ac:dyDescent="0.25">
      <c r="C33" s="8" t="s">
        <v>45</v>
      </c>
      <c r="D33" s="11" t="s">
        <v>35</v>
      </c>
      <c r="E33" s="1">
        <v>24</v>
      </c>
      <c r="F33">
        <v>0.06</v>
      </c>
      <c r="G33" s="1">
        <f t="shared" si="0"/>
        <v>1.44</v>
      </c>
      <c r="I33" s="13">
        <f>+F33</f>
        <v>0.06</v>
      </c>
      <c r="J33">
        <v>0.17</v>
      </c>
    </row>
    <row r="34" spans="3:10" x14ac:dyDescent="0.25">
      <c r="C34" s="8" t="s">
        <v>46</v>
      </c>
      <c r="D34" s="11" t="s">
        <v>35</v>
      </c>
      <c r="E34" s="1">
        <v>31</v>
      </c>
      <c r="F34">
        <v>0.06</v>
      </c>
      <c r="G34" s="1">
        <f t="shared" si="0"/>
        <v>1.8599999999999999</v>
      </c>
      <c r="I34" s="13">
        <f>+F34</f>
        <v>0.06</v>
      </c>
      <c r="J34">
        <v>0.17</v>
      </c>
    </row>
    <row r="35" spans="3:10" x14ac:dyDescent="0.25">
      <c r="C35" s="8" t="s">
        <v>47</v>
      </c>
      <c r="D35" s="11" t="s">
        <v>35</v>
      </c>
      <c r="E35" s="1">
        <v>52</v>
      </c>
      <c r="F35">
        <v>0.08</v>
      </c>
      <c r="G35" s="1">
        <f t="shared" si="0"/>
        <v>4.16</v>
      </c>
      <c r="I35" s="13">
        <f>+F35</f>
        <v>0.08</v>
      </c>
      <c r="J35">
        <v>0.22</v>
      </c>
    </row>
    <row r="36" spans="3:10" x14ac:dyDescent="0.25">
      <c r="C36" s="8" t="s">
        <v>48</v>
      </c>
      <c r="D36" s="11" t="s">
        <v>35</v>
      </c>
      <c r="E36" s="1">
        <v>145</v>
      </c>
      <c r="F36" s="11">
        <v>0.24</v>
      </c>
      <c r="G36" s="1">
        <f t="shared" si="0"/>
        <v>34.799999999999997</v>
      </c>
      <c r="I36" s="11">
        <f>+I24</f>
        <v>0.36</v>
      </c>
      <c r="J36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P45"/>
  <sheetViews>
    <sheetView topLeftCell="C34" zoomScaleNormal="100" workbookViewId="0">
      <selection activeCell="B37" sqref="B37"/>
    </sheetView>
  </sheetViews>
  <sheetFormatPr defaultColWidth="11.5546875" defaultRowHeight="13.2" x14ac:dyDescent="0.25"/>
  <cols>
    <col min="1" max="1" width="12.77734375" customWidth="1"/>
    <col min="2" max="2" width="13.5546875" customWidth="1"/>
    <col min="3" max="3" width="13.6640625" customWidth="1"/>
    <col min="9" max="9" width="6.109375" customWidth="1"/>
    <col min="10" max="10" width="5.44140625" customWidth="1"/>
    <col min="11" max="11" width="7.5546875" customWidth="1"/>
  </cols>
  <sheetData>
    <row r="15" spans="16:16" x14ac:dyDescent="0.25">
      <c r="P15">
        <f>172/5</f>
        <v>34.4</v>
      </c>
    </row>
    <row r="33" spans="1:11" x14ac:dyDescent="0.25">
      <c r="I33" t="s">
        <v>49</v>
      </c>
    </row>
    <row r="34" spans="1:11" x14ac:dyDescent="0.25">
      <c r="E34" t="s">
        <v>10</v>
      </c>
      <c r="F34" s="14">
        <v>8</v>
      </c>
      <c r="G34" s="14" t="s">
        <v>4</v>
      </c>
      <c r="H34" t="s">
        <v>50</v>
      </c>
      <c r="I34" t="s">
        <v>51</v>
      </c>
      <c r="J34" t="s">
        <v>52</v>
      </c>
      <c r="K34" t="s">
        <v>53</v>
      </c>
    </row>
    <row r="35" spans="1:11" x14ac:dyDescent="0.25">
      <c r="E35" t="s">
        <v>54</v>
      </c>
      <c r="F35" t="s">
        <v>55</v>
      </c>
    </row>
    <row r="36" spans="1:11" x14ac:dyDescent="0.25">
      <c r="A36" t="s">
        <v>56</v>
      </c>
      <c r="C36" t="s">
        <v>57</v>
      </c>
    </row>
    <row r="37" spans="1:11" x14ac:dyDescent="0.25">
      <c r="B37" t="s">
        <v>58</v>
      </c>
      <c r="C37" t="s">
        <v>59</v>
      </c>
      <c r="E37">
        <v>60</v>
      </c>
      <c r="F37">
        <f>+E37*F34</f>
        <v>480</v>
      </c>
      <c r="G37" s="14" t="s">
        <v>13</v>
      </c>
      <c r="H37">
        <f>+H38+H42</f>
        <v>3600</v>
      </c>
      <c r="I37" s="15">
        <f>+F37/H37</f>
        <v>0.13333333333333333</v>
      </c>
      <c r="J37" s="16">
        <v>0.36</v>
      </c>
      <c r="K37" s="17">
        <f>+J37/I37</f>
        <v>2.6999999999999997</v>
      </c>
    </row>
    <row r="38" spans="1:11" x14ac:dyDescent="0.25">
      <c r="D38" t="s">
        <v>60</v>
      </c>
      <c r="G38" s="14" t="s">
        <v>13</v>
      </c>
      <c r="H38">
        <f>+E39*E40*E41</f>
        <v>2400</v>
      </c>
    </row>
    <row r="39" spans="1:11" x14ac:dyDescent="0.25">
      <c r="D39" s="18" t="s">
        <v>61</v>
      </c>
      <c r="E39">
        <v>6</v>
      </c>
    </row>
    <row r="40" spans="1:11" x14ac:dyDescent="0.25">
      <c r="D40" s="18" t="s">
        <v>62</v>
      </c>
      <c r="E40">
        <v>10</v>
      </c>
    </row>
    <row r="41" spans="1:11" x14ac:dyDescent="0.25">
      <c r="D41" s="18" t="s">
        <v>63</v>
      </c>
      <c r="E41">
        <v>40</v>
      </c>
    </row>
    <row r="42" spans="1:11" x14ac:dyDescent="0.25">
      <c r="D42" t="s">
        <v>64</v>
      </c>
      <c r="G42" s="14" t="s">
        <v>13</v>
      </c>
      <c r="H42">
        <f>+E43*E44*E45</f>
        <v>1200</v>
      </c>
    </row>
    <row r="43" spans="1:11" x14ac:dyDescent="0.25">
      <c r="D43" s="18" t="s">
        <v>61</v>
      </c>
      <c r="E43">
        <v>6</v>
      </c>
    </row>
    <row r="44" spans="1:11" x14ac:dyDescent="0.25">
      <c r="D44" s="18" t="s">
        <v>62</v>
      </c>
      <c r="E44">
        <v>10</v>
      </c>
    </row>
    <row r="45" spans="1:11" x14ac:dyDescent="0.25">
      <c r="D45" s="18" t="s">
        <v>63</v>
      </c>
      <c r="E45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tabSelected="1" topLeftCell="A4" zoomScaleNormal="100" workbookViewId="0">
      <selection activeCell="O22" sqref="O22"/>
    </sheetView>
  </sheetViews>
  <sheetFormatPr defaultColWidth="11.5546875" defaultRowHeight="13.2" x14ac:dyDescent="0.25"/>
  <cols>
    <col min="1" max="1" width="13.5546875" customWidth="1"/>
    <col min="4" max="4" width="34.77734375" customWidth="1"/>
  </cols>
  <sheetData>
    <row r="1" spans="1:14" s="13" customFormat="1" x14ac:dyDescent="0.25">
      <c r="J1" s="23" t="s">
        <v>69</v>
      </c>
      <c r="K1" s="24"/>
      <c r="L1" s="24"/>
      <c r="M1" s="24"/>
      <c r="N1" s="24"/>
    </row>
    <row r="2" spans="1:14" s="13" customFormat="1" x14ac:dyDescent="0.25">
      <c r="J2" s="13">
        <v>2</v>
      </c>
      <c r="K2" s="13" t="s">
        <v>72</v>
      </c>
    </row>
    <row r="3" spans="1:14" x14ac:dyDescent="0.25">
      <c r="A3" t="s">
        <v>58</v>
      </c>
      <c r="B3" t="s">
        <v>59</v>
      </c>
      <c r="E3" s="19" t="s">
        <v>4</v>
      </c>
      <c r="F3" s="19" t="s">
        <v>6</v>
      </c>
      <c r="G3" s="19" t="s">
        <v>65</v>
      </c>
      <c r="H3" s="19" t="s">
        <v>10</v>
      </c>
      <c r="I3" s="19">
        <v>8</v>
      </c>
      <c r="J3" s="22" t="s">
        <v>4</v>
      </c>
      <c r="K3" s="22" t="s">
        <v>6</v>
      </c>
      <c r="L3" s="22" t="s">
        <v>65</v>
      </c>
      <c r="M3" s="22" t="s">
        <v>10</v>
      </c>
      <c r="N3" s="22">
        <v>8</v>
      </c>
    </row>
    <row r="4" spans="1:14" x14ac:dyDescent="0.25">
      <c r="E4" s="19"/>
      <c r="F4" s="19"/>
      <c r="G4" s="19"/>
      <c r="H4" s="19" t="s">
        <v>66</v>
      </c>
      <c r="I4" s="19" t="s">
        <v>67</v>
      </c>
      <c r="J4" s="22"/>
      <c r="K4" s="22"/>
      <c r="L4" s="22"/>
      <c r="M4" s="22" t="s">
        <v>66</v>
      </c>
      <c r="N4" s="22" t="s">
        <v>67</v>
      </c>
    </row>
    <row r="5" spans="1:14" x14ac:dyDescent="0.25">
      <c r="C5" t="s">
        <v>70</v>
      </c>
      <c r="E5" t="s">
        <v>13</v>
      </c>
      <c r="F5">
        <v>2400</v>
      </c>
      <c r="G5">
        <v>0.36</v>
      </c>
      <c r="H5">
        <f>+F5*G5</f>
        <v>864</v>
      </c>
      <c r="I5">
        <f>+H5/I3</f>
        <v>108</v>
      </c>
      <c r="L5" s="24">
        <f>+G5/$J$2/J6</f>
        <v>0.03</v>
      </c>
      <c r="M5" s="24">
        <f>+F5*L5</f>
        <v>72</v>
      </c>
      <c r="N5" s="24">
        <f>+M5/N3</f>
        <v>9</v>
      </c>
    </row>
    <row r="6" spans="1:14" s="13" customFormat="1" x14ac:dyDescent="0.25">
      <c r="D6" s="13" t="s">
        <v>61</v>
      </c>
      <c r="J6" s="13">
        <v>6</v>
      </c>
    </row>
    <row r="7" spans="1:14" x14ac:dyDescent="0.25">
      <c r="D7" s="20" t="s">
        <v>68</v>
      </c>
      <c r="E7" s="20" t="s">
        <v>9</v>
      </c>
      <c r="J7" s="22" t="s">
        <v>9</v>
      </c>
    </row>
    <row r="8" spans="1:14" x14ac:dyDescent="0.25">
      <c r="D8" s="21" t="s">
        <v>34</v>
      </c>
      <c r="E8">
        <v>1</v>
      </c>
      <c r="J8">
        <f>+E8*$J$2*$J$6</f>
        <v>12</v>
      </c>
    </row>
    <row r="9" spans="1:14" x14ac:dyDescent="0.25">
      <c r="D9" s="21" t="s">
        <v>36</v>
      </c>
      <c r="E9">
        <v>1</v>
      </c>
      <c r="J9" s="13">
        <f t="shared" ref="J9:J14" si="0">+E9*$J$2*$J$6</f>
        <v>12</v>
      </c>
    </row>
    <row r="10" spans="1:14" x14ac:dyDescent="0.25">
      <c r="D10" s="21" t="s">
        <v>43</v>
      </c>
      <c r="E10">
        <v>0.06</v>
      </c>
      <c r="J10" s="13">
        <f t="shared" si="0"/>
        <v>0.72</v>
      </c>
    </row>
    <row r="11" spans="1:14" x14ac:dyDescent="0.25">
      <c r="D11" s="21" t="s">
        <v>44</v>
      </c>
      <c r="E11">
        <v>0.06</v>
      </c>
      <c r="J11" s="13">
        <f t="shared" si="0"/>
        <v>0.72</v>
      </c>
    </row>
    <row r="12" spans="1:14" x14ac:dyDescent="0.25">
      <c r="D12" s="21" t="s">
        <v>45</v>
      </c>
      <c r="E12">
        <v>0.17</v>
      </c>
      <c r="J12" s="13">
        <f t="shared" si="0"/>
        <v>2.04</v>
      </c>
    </row>
    <row r="13" spans="1:14" x14ac:dyDescent="0.25">
      <c r="D13" s="21" t="s">
        <v>46</v>
      </c>
      <c r="E13">
        <v>0.17</v>
      </c>
      <c r="J13" s="13">
        <f t="shared" si="0"/>
        <v>2.04</v>
      </c>
    </row>
    <row r="14" spans="1:14" x14ac:dyDescent="0.25">
      <c r="D14" s="21" t="s">
        <v>47</v>
      </c>
      <c r="E14">
        <v>0.22</v>
      </c>
      <c r="J14" s="13">
        <f t="shared" si="0"/>
        <v>2.64</v>
      </c>
    </row>
    <row r="15" spans="1:14" x14ac:dyDescent="0.25">
      <c r="D15" s="21" t="s">
        <v>48</v>
      </c>
      <c r="E15">
        <v>1</v>
      </c>
    </row>
    <row r="16" spans="1:14" x14ac:dyDescent="0.25">
      <c r="C16" t="s">
        <v>71</v>
      </c>
      <c r="E16" t="s">
        <v>13</v>
      </c>
      <c r="F16">
        <v>1200</v>
      </c>
      <c r="G16">
        <v>0.36</v>
      </c>
      <c r="H16">
        <f>+F16*G16</f>
        <v>432</v>
      </c>
      <c r="I16">
        <f>+H16/I3</f>
        <v>54</v>
      </c>
      <c r="L16" s="24">
        <f>+G16/$J$2/J17</f>
        <v>0.03</v>
      </c>
      <c r="M16" s="24">
        <f>+F16*L16</f>
        <v>36</v>
      </c>
      <c r="N16" s="24">
        <f>+M16/N3</f>
        <v>4.5</v>
      </c>
    </row>
    <row r="17" spans="4:10" s="13" customFormat="1" x14ac:dyDescent="0.25">
      <c r="D17" s="13" t="s">
        <v>61</v>
      </c>
      <c r="J17" s="13">
        <v>6</v>
      </c>
    </row>
    <row r="18" spans="4:10" x14ac:dyDescent="0.25">
      <c r="D18" s="20" t="s">
        <v>68</v>
      </c>
      <c r="E18" s="20" t="s">
        <v>9</v>
      </c>
      <c r="J18" s="22" t="s">
        <v>9</v>
      </c>
    </row>
    <row r="19" spans="4:10" x14ac:dyDescent="0.25">
      <c r="D19" s="21" t="s">
        <v>34</v>
      </c>
      <c r="E19">
        <v>1</v>
      </c>
      <c r="J19" s="13">
        <f>+E19*$J$2*$J$6</f>
        <v>12</v>
      </c>
    </row>
    <row r="20" spans="4:10" x14ac:dyDescent="0.25">
      <c r="D20" s="21" t="s">
        <v>36</v>
      </c>
      <c r="E20">
        <v>1</v>
      </c>
      <c r="J20" s="13">
        <f t="shared" ref="J20:J26" si="1">+E20*$J$2*$J$6</f>
        <v>12</v>
      </c>
    </row>
    <row r="21" spans="4:10" x14ac:dyDescent="0.25">
      <c r="D21" s="21" t="s">
        <v>43</v>
      </c>
      <c r="E21">
        <v>0.06</v>
      </c>
      <c r="J21" s="13">
        <f t="shared" si="1"/>
        <v>0.72</v>
      </c>
    </row>
    <row r="22" spans="4:10" x14ac:dyDescent="0.25">
      <c r="D22" s="21" t="s">
        <v>44</v>
      </c>
      <c r="E22">
        <v>0.06</v>
      </c>
      <c r="J22" s="13">
        <f t="shared" si="1"/>
        <v>0.72</v>
      </c>
    </row>
    <row r="23" spans="4:10" x14ac:dyDescent="0.25">
      <c r="D23" s="21" t="s">
        <v>45</v>
      </c>
      <c r="E23">
        <v>0.17</v>
      </c>
      <c r="J23" s="13">
        <f t="shared" si="1"/>
        <v>2.04</v>
      </c>
    </row>
    <row r="24" spans="4:10" x14ac:dyDescent="0.25">
      <c r="D24" s="21" t="s">
        <v>46</v>
      </c>
      <c r="E24">
        <v>0.17</v>
      </c>
      <c r="J24" s="13">
        <f t="shared" si="1"/>
        <v>2.04</v>
      </c>
    </row>
    <row r="25" spans="4:10" x14ac:dyDescent="0.25">
      <c r="D25" s="21" t="s">
        <v>47</v>
      </c>
      <c r="E25">
        <v>0.22</v>
      </c>
      <c r="J25" s="13">
        <f t="shared" si="1"/>
        <v>2.64</v>
      </c>
    </row>
    <row r="26" spans="4:10" x14ac:dyDescent="0.25">
      <c r="D26" s="21" t="s">
        <v>48</v>
      </c>
      <c r="E26">
        <v>1</v>
      </c>
      <c r="J26" s="13">
        <f t="shared" si="1"/>
        <v>12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CostTimeAnalysis</vt:lpstr>
      <vt:lpstr>Schedule</vt:lpstr>
      <vt:lpstr>Bored Piles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DEMAGISTRIS  PAOLO EUGENIO</cp:lastModifiedBy>
  <cp:revision>9</cp:revision>
  <dcterms:created xsi:type="dcterms:W3CDTF">2021-10-26T02:35:13Z</dcterms:created>
  <dcterms:modified xsi:type="dcterms:W3CDTF">2021-10-26T04:24:08Z</dcterms:modified>
  <dc:language>en-US</dc:language>
</cp:coreProperties>
</file>