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VLEMX-ConstructionProjectManagement\Lecture-Notes\05-PlanningScheduling\"/>
    </mc:Choice>
  </mc:AlternateContent>
  <xr:revisionPtr revIDLastSave="0" documentId="13_ncr:1_{0FD90513-2F8B-4B4D-95E9-11EAFBF016C1}" xr6:coauthVersionLast="47" xr6:coauthVersionMax="47" xr10:uidLastSave="{00000000-0000-0000-0000-000000000000}"/>
  <bookViews>
    <workbookView xWindow="-108" yWindow="-108" windowWidth="23256" windowHeight="11160" xr2:uid="{F38F20F5-71EF-43E1-9AB6-624BFAD4ABD9}"/>
  </bookViews>
  <sheets>
    <sheet name="Bud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L16" i="1"/>
  <c r="I16" i="1"/>
  <c r="I17" i="1"/>
  <c r="G7" i="1"/>
  <c r="G10" i="1"/>
  <c r="G4" i="1"/>
  <c r="D13" i="1"/>
  <c r="D20" i="1" s="1"/>
  <c r="H7" i="1" l="1"/>
  <c r="K9" i="1" s="1"/>
  <c r="K16" i="1" s="1"/>
  <c r="H10" i="1"/>
  <c r="M12" i="1" s="1"/>
  <c r="M16" i="1" s="1"/>
  <c r="H4" i="1"/>
  <c r="J6" i="1" s="1"/>
  <c r="J16" i="1" s="1"/>
  <c r="J17" i="1" s="1"/>
  <c r="J18" i="1" l="1"/>
  <c r="K17" i="1" l="1"/>
  <c r="K18" i="1" s="1"/>
  <c r="L17" i="1" s="1"/>
  <c r="L18" i="1"/>
  <c r="M17" i="1" s="1"/>
  <c r="H18" i="1" l="1"/>
</calcChain>
</file>

<file path=xl/sharedStrings.xml><?xml version="1.0" encoding="utf-8"?>
<sst xmlns="http://schemas.openxmlformats.org/spreadsheetml/2006/main" count="39" uniqueCount="33">
  <si>
    <t>Task Name</t>
  </si>
  <si>
    <t>Duration</t>
  </si>
  <si>
    <t>Start</t>
  </si>
  <si>
    <t>Finish</t>
  </si>
  <si>
    <t>Cost</t>
  </si>
  <si>
    <t>Local road</t>
  </si>
  <si>
    <t xml:space="preserve">   Site Grading</t>
  </si>
  <si>
    <t>25 days</t>
  </si>
  <si>
    <t xml:space="preserve">   Site Drainage</t>
  </si>
  <si>
    <t>46 days</t>
  </si>
  <si>
    <t xml:space="preserve">   Roadway</t>
  </si>
  <si>
    <t>73 days</t>
  </si>
  <si>
    <t>Direct cost</t>
  </si>
  <si>
    <t>Overhead</t>
  </si>
  <si>
    <t>$/day</t>
  </si>
  <si>
    <t>Financial cost</t>
  </si>
  <si>
    <t>Contingency</t>
  </si>
  <si>
    <t>Price</t>
  </si>
  <si>
    <t>%Price</t>
  </si>
  <si>
    <t>Assumed</t>
  </si>
  <si>
    <t>Total Price</t>
  </si>
  <si>
    <t>Cash out</t>
  </si>
  <si>
    <t>Cash in</t>
  </si>
  <si>
    <t>Profit</t>
  </si>
  <si>
    <t>Cash Flow</t>
  </si>
  <si>
    <t>Cash</t>
  </si>
  <si>
    <t>CashOut</t>
  </si>
  <si>
    <t>M1</t>
  </si>
  <si>
    <t>M2</t>
  </si>
  <si>
    <t>M3</t>
  </si>
  <si>
    <t>M4</t>
  </si>
  <si>
    <t>M5</t>
  </si>
  <si>
    <t>Overdraft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</si>
</sst>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8" fontId="0" fillId="0" borderId="0" xfId="0" applyNumberFormat="1"/>
    <xf numFmtId="8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right" vertical="center" wrapText="1"/>
    </xf>
    <xf numFmtId="8" fontId="4" fillId="3" borderId="1" xfId="0" applyNumberFormat="1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8" fontId="3" fillId="3" borderId="0" xfId="0" applyNumberFormat="1" applyFont="1" applyFill="1" applyBorder="1" applyAlignment="1">
      <alignment horizontal="right" vertical="center" wrapText="1"/>
    </xf>
    <xf numFmtId="8" fontId="4" fillId="3" borderId="0" xfId="0" applyNumberFormat="1" applyFont="1" applyFill="1" applyBorder="1" applyAlignment="1">
      <alignment horizontal="right" vertical="center" wrapText="1"/>
    </xf>
    <xf numFmtId="9" fontId="4" fillId="3" borderId="0" xfId="1" applyFont="1" applyFill="1" applyBorder="1" applyAlignment="1">
      <alignment horizontal="right" vertical="center" wrapText="1"/>
    </xf>
    <xf numFmtId="9" fontId="0" fillId="0" borderId="0" xfId="0" applyNumberFormat="1"/>
    <xf numFmtId="8" fontId="4" fillId="3" borderId="2" xfId="0" applyNumberFormat="1" applyFont="1" applyFill="1" applyBorder="1" applyAlignment="1">
      <alignment horizontal="right" vertical="center" wrapText="1"/>
    </xf>
    <xf numFmtId="8" fontId="4" fillId="4" borderId="1" xfId="0" applyNumberFormat="1" applyFont="1" applyFill="1" applyBorder="1" applyAlignment="1">
      <alignment horizontal="right" vertical="center" wrapText="1"/>
    </xf>
    <xf numFmtId="8" fontId="0" fillId="4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51A8-1309-461B-AD83-3DA5EE935502}">
  <dimension ref="A1:M20"/>
  <sheetViews>
    <sheetView tabSelected="1" workbookViewId="0">
      <selection activeCell="D17" sqref="D17:D19"/>
    </sheetView>
  </sheetViews>
  <sheetFormatPr defaultRowHeight="14.4" x14ac:dyDescent="0.3"/>
  <cols>
    <col min="1" max="1" width="24" customWidth="1"/>
    <col min="3" max="3" width="11.88671875" bestFit="1" customWidth="1"/>
    <col min="4" max="4" width="14.44140625" bestFit="1" customWidth="1"/>
    <col min="5" max="5" width="11.88671875" bestFit="1" customWidth="1"/>
    <col min="6" max="6" width="10.77734375" bestFit="1" customWidth="1"/>
    <col min="7" max="7" width="5.6640625" bestFit="1" customWidth="1"/>
    <col min="8" max="8" width="13.21875" bestFit="1" customWidth="1"/>
    <col min="9" max="12" width="12.109375" bestFit="1" customWidth="1"/>
    <col min="13" max="13" width="13.109375" bestFit="1" customWidth="1"/>
  </cols>
  <sheetData>
    <row r="1" spans="1:13" x14ac:dyDescent="0.3">
      <c r="A1" s="9" t="s">
        <v>12</v>
      </c>
    </row>
    <row r="2" spans="1:13" x14ac:dyDescent="0.3">
      <c r="A2" s="1" t="s">
        <v>0</v>
      </c>
      <c r="B2" s="1" t="s">
        <v>1</v>
      </c>
      <c r="D2" s="1" t="s">
        <v>4</v>
      </c>
      <c r="E2" s="1" t="s">
        <v>2</v>
      </c>
      <c r="F2" s="1" t="s">
        <v>3</v>
      </c>
      <c r="G2" s="10" t="s">
        <v>18</v>
      </c>
      <c r="H2" s="10" t="s">
        <v>17</v>
      </c>
      <c r="I2" s="10" t="s">
        <v>27</v>
      </c>
      <c r="J2" s="10" t="s">
        <v>28</v>
      </c>
      <c r="K2" s="10" t="s">
        <v>29</v>
      </c>
      <c r="L2" s="10" t="s">
        <v>30</v>
      </c>
      <c r="M2" s="10" t="s">
        <v>31</v>
      </c>
    </row>
    <row r="3" spans="1:13" ht="15.6" x14ac:dyDescent="0.3">
      <c r="A3" s="2" t="s">
        <v>5</v>
      </c>
      <c r="B3" s="2">
        <v>98</v>
      </c>
      <c r="D3" s="5">
        <v>1960300</v>
      </c>
      <c r="E3" s="3">
        <v>44515</v>
      </c>
      <c r="F3" s="3">
        <v>44650</v>
      </c>
      <c r="G3" s="11"/>
      <c r="H3" s="4"/>
      <c r="I3" s="4"/>
      <c r="J3" s="4"/>
      <c r="K3" s="4"/>
      <c r="L3" s="4"/>
    </row>
    <row r="4" spans="1:13" x14ac:dyDescent="0.3">
      <c r="A4" s="6" t="s">
        <v>6</v>
      </c>
      <c r="B4" s="6" t="s">
        <v>7</v>
      </c>
      <c r="D4" s="8">
        <v>370000</v>
      </c>
      <c r="E4" s="7">
        <v>44515</v>
      </c>
      <c r="F4" s="7">
        <v>44547</v>
      </c>
      <c r="G4" s="13">
        <f>+D4/D$3</f>
        <v>0.18874662041524257</v>
      </c>
      <c r="H4" s="8">
        <f>+D$20*G4</f>
        <v>456068.45890935062</v>
      </c>
    </row>
    <row r="5" spans="1:13" x14ac:dyDescent="0.3">
      <c r="A5" s="6"/>
      <c r="B5" s="6"/>
      <c r="D5" s="8" t="s">
        <v>21</v>
      </c>
      <c r="E5" s="7"/>
      <c r="F5" s="7"/>
      <c r="G5" s="13"/>
      <c r="H5" s="8"/>
      <c r="I5" s="4">
        <v>-177600</v>
      </c>
      <c r="J5" s="4">
        <v>-192400</v>
      </c>
    </row>
    <row r="6" spans="1:13" x14ac:dyDescent="0.3">
      <c r="A6" s="6"/>
      <c r="B6" s="6"/>
      <c r="D6" s="8" t="s">
        <v>22</v>
      </c>
      <c r="E6" s="7"/>
      <c r="F6" s="7"/>
      <c r="G6" s="13"/>
      <c r="H6" s="8"/>
      <c r="I6" s="4"/>
      <c r="J6" s="4">
        <f>+H4</f>
        <v>456068.45890935062</v>
      </c>
    </row>
    <row r="7" spans="1:13" x14ac:dyDescent="0.3">
      <c r="A7" s="6" t="s">
        <v>8</v>
      </c>
      <c r="B7" s="6" t="s">
        <v>9</v>
      </c>
      <c r="D7" s="8">
        <v>689300</v>
      </c>
      <c r="E7" s="7">
        <v>44515</v>
      </c>
      <c r="F7" s="7">
        <v>44578</v>
      </c>
      <c r="G7" s="13">
        <f t="shared" ref="G7:G10" si="0">+D7/D$3</f>
        <v>0.3516298525735857</v>
      </c>
      <c r="H7" s="8">
        <f>+D$20*G7</f>
        <v>849643.21277355507</v>
      </c>
      <c r="I7" s="4"/>
      <c r="J7" s="4"/>
      <c r="K7" s="4"/>
    </row>
    <row r="8" spans="1:13" x14ac:dyDescent="0.3">
      <c r="A8" s="6"/>
      <c r="B8" s="6"/>
      <c r="D8" s="8" t="s">
        <v>21</v>
      </c>
      <c r="E8" s="7"/>
      <c r="F8" s="7"/>
      <c r="G8" s="13"/>
      <c r="H8" s="8"/>
      <c r="I8" s="4">
        <v>-180100</v>
      </c>
      <c r="J8" s="4">
        <v>-343400</v>
      </c>
      <c r="K8" s="4">
        <v>-165800</v>
      </c>
    </row>
    <row r="9" spans="1:13" x14ac:dyDescent="0.3">
      <c r="A9" s="6"/>
      <c r="B9" s="6"/>
      <c r="D9" s="8" t="s">
        <v>22</v>
      </c>
      <c r="E9" s="7"/>
      <c r="F9" s="7"/>
      <c r="G9" s="13"/>
      <c r="H9" s="8"/>
      <c r="I9" s="4"/>
      <c r="K9" s="4">
        <f>+H7</f>
        <v>849643.21277355507</v>
      </c>
    </row>
    <row r="10" spans="1:13" x14ac:dyDescent="0.3">
      <c r="A10" s="6" t="s">
        <v>10</v>
      </c>
      <c r="B10" s="6" t="s">
        <v>11</v>
      </c>
      <c r="D10" s="8">
        <v>901000</v>
      </c>
      <c r="E10" s="7">
        <v>44550</v>
      </c>
      <c r="F10" s="7">
        <v>44650</v>
      </c>
      <c r="G10" s="13">
        <f t="shared" si="0"/>
        <v>0.45962352701117176</v>
      </c>
      <c r="H10" s="8">
        <f>+D$20*G10</f>
        <v>1110588.3283170944</v>
      </c>
      <c r="J10" s="4"/>
      <c r="K10" s="4"/>
      <c r="L10" s="4"/>
      <c r="M10" s="4"/>
    </row>
    <row r="11" spans="1:13" x14ac:dyDescent="0.3">
      <c r="D11" s="8" t="s">
        <v>21</v>
      </c>
      <c r="J11" s="4">
        <v>-120900</v>
      </c>
      <c r="K11" s="4">
        <v>-153000</v>
      </c>
      <c r="L11" s="4">
        <v>-298666.67</v>
      </c>
      <c r="M11" s="4">
        <v>-328433.33</v>
      </c>
    </row>
    <row r="12" spans="1:13" x14ac:dyDescent="0.3">
      <c r="D12" s="8" t="s">
        <v>22</v>
      </c>
      <c r="E12" s="12"/>
      <c r="F12" s="12"/>
      <c r="G12" s="12"/>
      <c r="M12" s="4">
        <f>+H10</f>
        <v>1110588.3283170944</v>
      </c>
    </row>
    <row r="13" spans="1:13" x14ac:dyDescent="0.3">
      <c r="A13" s="9" t="s">
        <v>13</v>
      </c>
      <c r="B13">
        <v>500</v>
      </c>
      <c r="C13" t="s">
        <v>14</v>
      </c>
      <c r="D13" s="8">
        <f>+B13*B3</f>
        <v>49000</v>
      </c>
    </row>
    <row r="14" spans="1:13" x14ac:dyDescent="0.3">
      <c r="D14" s="15" t="s">
        <v>26</v>
      </c>
      <c r="E14" s="12"/>
      <c r="F14" s="12"/>
      <c r="I14" s="4">
        <v>-10000</v>
      </c>
      <c r="J14" s="4">
        <v>-10000</v>
      </c>
      <c r="K14" s="4">
        <v>-10000</v>
      </c>
      <c r="L14" s="4">
        <v>-10000</v>
      </c>
      <c r="M14" s="4">
        <v>-10000</v>
      </c>
    </row>
    <row r="15" spans="1:13" x14ac:dyDescent="0.3">
      <c r="A15" s="9" t="s">
        <v>15</v>
      </c>
      <c r="C15" t="s">
        <v>19</v>
      </c>
      <c r="D15" s="16">
        <v>7000</v>
      </c>
    </row>
    <row r="16" spans="1:13" x14ac:dyDescent="0.3">
      <c r="E16" s="12"/>
      <c r="F16" s="12"/>
      <c r="H16" t="s">
        <v>24</v>
      </c>
      <c r="I16" s="4">
        <f>SUM(I5:I14)</f>
        <v>-367700</v>
      </c>
      <c r="J16" s="4">
        <f t="shared" ref="J16:M16" si="1">SUM(J5:J14)</f>
        <v>-210631.54109064938</v>
      </c>
      <c r="K16" s="4">
        <f t="shared" si="1"/>
        <v>520843.21277355507</v>
      </c>
      <c r="L16" s="4">
        <f t="shared" si="1"/>
        <v>-308666.67</v>
      </c>
      <c r="M16" s="4">
        <f t="shared" si="1"/>
        <v>772154.99831709429</v>
      </c>
    </row>
    <row r="17" spans="1:13" x14ac:dyDescent="0.3">
      <c r="A17" s="9" t="s">
        <v>16</v>
      </c>
      <c r="C17" t="s">
        <v>19</v>
      </c>
      <c r="D17" s="8">
        <v>150000</v>
      </c>
      <c r="H17" t="s">
        <v>25</v>
      </c>
      <c r="I17" s="4">
        <f>+I16</f>
        <v>-367700</v>
      </c>
      <c r="J17" s="4">
        <f>+I17+J16+I18</f>
        <v>-580170.04109064932</v>
      </c>
      <c r="K17" s="4">
        <f t="shared" ref="K17:M17" si="2">+J17+K16+J18</f>
        <v>-62227.678522547489</v>
      </c>
      <c r="L17" s="4">
        <f t="shared" si="2"/>
        <v>-371205.4869151602</v>
      </c>
      <c r="M17" s="4">
        <f t="shared" si="2"/>
        <v>399093.4839673583</v>
      </c>
    </row>
    <row r="18" spans="1:13" x14ac:dyDescent="0.3">
      <c r="E18" s="4"/>
      <c r="F18" s="4" t="s">
        <v>32</v>
      </c>
      <c r="G18" s="14">
        <v>0.06</v>
      </c>
      <c r="H18" s="17">
        <f>SUM(I18:L18)</f>
        <v>-6906.5160326417854</v>
      </c>
      <c r="I18" s="4">
        <f>+I17*$G18/12</f>
        <v>-1838.5</v>
      </c>
      <c r="J18" s="4">
        <f t="shared" ref="J18:L18" si="3">+J17*$G18/12</f>
        <v>-2900.8502054532469</v>
      </c>
      <c r="K18" s="4">
        <f t="shared" si="3"/>
        <v>-311.13839261273745</v>
      </c>
      <c r="L18" s="4">
        <f t="shared" si="3"/>
        <v>-1856.027434575801</v>
      </c>
    </row>
    <row r="19" spans="1:13" x14ac:dyDescent="0.3">
      <c r="A19" t="s">
        <v>23</v>
      </c>
      <c r="B19" s="14"/>
      <c r="C19" t="s">
        <v>19</v>
      </c>
      <c r="D19" s="4">
        <v>250000</v>
      </c>
      <c r="E19" s="4"/>
      <c r="F19" s="4"/>
    </row>
    <row r="20" spans="1:13" x14ac:dyDescent="0.3">
      <c r="C20" t="s">
        <v>20</v>
      </c>
      <c r="D20" s="4">
        <f>+D3+D13+D15+D17+D19</f>
        <v>2416300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DEMAGISTRIS  PAOLO EUGENIO</dc:creator>
  <cp:lastModifiedBy>DEMAGISTRIS  PAOLO EUGENIO</cp:lastModifiedBy>
  <dcterms:created xsi:type="dcterms:W3CDTF">2021-11-22T19:38:59Z</dcterms:created>
  <dcterms:modified xsi:type="dcterms:W3CDTF">2021-11-23T09:02:39Z</dcterms:modified>
</cp:coreProperties>
</file>