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De Marco" sheetId="1" r:id="rId1"/>
  </sheets>
  <definedNames>
    <definedName name="solver_eng" localSheetId="0" hidden="1">3</definedName>
    <definedName name="solver_neg" localSheetId="0" hidden="1">1</definedName>
    <definedName name="solver_num" localSheetId="0" hidden="1">0</definedName>
    <definedName name="solver_opt" localSheetId="0" hidden="1">'De Marco'!#REF!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 iterate="1"/>
</workbook>
</file>

<file path=xl/calcChain.xml><?xml version="1.0" encoding="utf-8"?>
<calcChain xmlns="http://schemas.openxmlformats.org/spreadsheetml/2006/main">
  <c r="N10" i="1"/>
  <c r="P13"/>
  <c r="N21" s="1"/>
  <c r="N9"/>
  <c r="N20"/>
  <c r="N18"/>
  <c r="N19"/>
  <c r="P12"/>
  <c r="P14" s="1"/>
  <c r="N12"/>
  <c r="N11"/>
  <c r="E3"/>
  <c r="E4"/>
  <c r="E5"/>
  <c r="K9"/>
  <c r="J9"/>
  <c r="J8"/>
  <c r="J7"/>
  <c r="K6"/>
  <c r="J6"/>
  <c r="J5"/>
  <c r="J4"/>
  <c r="K3"/>
  <c r="J3"/>
  <c r="N2"/>
  <c r="K8" s="1"/>
  <c r="N14" l="1"/>
  <c r="N22" s="1"/>
  <c r="N23" s="1"/>
  <c r="K4"/>
  <c r="K7"/>
  <c r="K5"/>
</calcChain>
</file>

<file path=xl/sharedStrings.xml><?xml version="1.0" encoding="utf-8"?>
<sst xmlns="http://schemas.openxmlformats.org/spreadsheetml/2006/main" count="40" uniqueCount="32">
  <si>
    <t>Months</t>
  </si>
  <si>
    <t>PV</t>
  </si>
  <si>
    <t>EV</t>
  </si>
  <si>
    <t>Time points</t>
  </si>
  <si>
    <t xml:space="preserve">Predictor 
(time points normalized to PD)
</t>
  </si>
  <si>
    <t xml:space="preserve">Response
(AC-PV normalized to BAC)
</t>
  </si>
  <si>
    <t>Project Profile</t>
  </si>
  <si>
    <t>Values</t>
  </si>
  <si>
    <t>Budget at Completion, euro</t>
  </si>
  <si>
    <t>Planned Duration, months</t>
  </si>
  <si>
    <t>Actual Duration, months</t>
  </si>
  <si>
    <t>Under/Over budget, %</t>
  </si>
  <si>
    <t>Ahead/Behind schedule %</t>
  </si>
  <si>
    <t>Actual Time now, month</t>
  </si>
  <si>
    <t xml:space="preserve"> </t>
  </si>
  <si>
    <t>ES</t>
  </si>
  <si>
    <t>SPI(t)</t>
  </si>
  <si>
    <t>CPI</t>
  </si>
  <si>
    <t>SPI($)</t>
  </si>
  <si>
    <t>EAC REVISED</t>
  </si>
  <si>
    <t>SOL 1)</t>
  </si>
  <si>
    <t>SOL 2)</t>
  </si>
  <si>
    <t>AC=BC</t>
  </si>
  <si>
    <t>EAC(CR)</t>
  </si>
  <si>
    <t>AV</t>
  </si>
  <si>
    <t>AC (SPI(T))</t>
  </si>
  <si>
    <t>AC (SPI($))</t>
  </si>
  <si>
    <t>Penalty per month</t>
  </si>
  <si>
    <t>ffp</t>
  </si>
  <si>
    <t>expected price</t>
  </si>
  <si>
    <t>expected profit</t>
  </si>
  <si>
    <t>SOL 3)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</si>
</sst>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164" fontId="3" fillId="0" borderId="0" xfId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165" fontId="6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2" fontId="6" fillId="0" borderId="0" xfId="0" applyNumberFormat="1" applyFont="1" applyAlignment="1">
      <alignment horizontal="right" vertical="center"/>
    </xf>
    <xf numFmtId="165" fontId="5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right" vertical="center"/>
    </xf>
    <xf numFmtId="0" fontId="5" fillId="0" borderId="0" xfId="0" applyFont="1" applyFill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right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0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zoomScale="110" zoomScaleNormal="110" workbookViewId="0">
      <selection activeCell="E5" sqref="E5"/>
    </sheetView>
  </sheetViews>
  <sheetFormatPr defaultColWidth="5" defaultRowHeight="12.75"/>
  <cols>
    <col min="1" max="1" width="7.85546875" style="6" bestFit="1" customWidth="1"/>
    <col min="2" max="2" width="13" style="6" bestFit="1" customWidth="1"/>
    <col min="3" max="4" width="12.140625" style="6" bestFit="1" customWidth="1"/>
    <col min="5" max="7" width="12" style="6" customWidth="1"/>
    <col min="8" max="8" width="5" style="4"/>
    <col min="9" max="9" width="5.7109375" style="4" hidden="1" customWidth="1"/>
    <col min="10" max="10" width="26.7109375" style="4" hidden="1" customWidth="1"/>
    <col min="11" max="11" width="23.5703125" style="4" hidden="1" customWidth="1"/>
    <col min="12" max="12" width="5.85546875" style="4" bestFit="1" customWidth="1"/>
    <col min="13" max="13" width="23.5703125" style="4" bestFit="1" customWidth="1"/>
    <col min="14" max="14" width="13.28515625" style="4" bestFit="1" customWidth="1"/>
    <col min="15" max="15" width="13.42578125" style="4" customWidth="1"/>
    <col min="16" max="16" width="13" style="4" bestFit="1" customWidth="1"/>
    <col min="17" max="16384" width="5" style="4"/>
  </cols>
  <sheetData>
    <row r="1" spans="1:16" ht="15" customHeight="1">
      <c r="A1" s="1" t="s">
        <v>0</v>
      </c>
      <c r="B1" s="1" t="s">
        <v>1</v>
      </c>
      <c r="C1" s="1" t="s">
        <v>2</v>
      </c>
      <c r="D1" s="1" t="s">
        <v>24</v>
      </c>
      <c r="E1" s="26" t="s">
        <v>15</v>
      </c>
      <c r="F1" s="26"/>
      <c r="G1" s="26"/>
      <c r="H1" s="2"/>
      <c r="I1" s="3" t="s">
        <v>3</v>
      </c>
      <c r="J1" s="3" t="s">
        <v>4</v>
      </c>
      <c r="K1" s="3" t="s">
        <v>5</v>
      </c>
      <c r="M1" s="5" t="s">
        <v>6</v>
      </c>
      <c r="N1" s="5" t="s">
        <v>7</v>
      </c>
    </row>
    <row r="2" spans="1:16">
      <c r="A2" s="6">
        <v>1</v>
      </c>
      <c r="B2" s="36">
        <v>370220</v>
      </c>
      <c r="C2" s="7">
        <v>124120</v>
      </c>
      <c r="D2" s="7">
        <v>535000</v>
      </c>
      <c r="E2" s="7"/>
      <c r="F2" s="7"/>
      <c r="G2" s="7"/>
      <c r="H2" s="8"/>
      <c r="I2" s="9">
        <v>0</v>
      </c>
      <c r="J2" s="10">
        <v>0</v>
      </c>
      <c r="K2" s="10">
        <v>0</v>
      </c>
      <c r="L2" s="11"/>
      <c r="M2" s="12" t="s">
        <v>8</v>
      </c>
      <c r="N2" s="13">
        <f>B8</f>
        <v>21400000</v>
      </c>
    </row>
    <row r="3" spans="1:16">
      <c r="A3" s="6">
        <v>2</v>
      </c>
      <c r="B3" s="7">
        <v>2080080</v>
      </c>
      <c r="C3" s="7">
        <v>1333220</v>
      </c>
      <c r="D3" s="7">
        <v>2461000</v>
      </c>
      <c r="E3" s="29">
        <f>A2+(C3-B2)/(B3-B2)</f>
        <v>1.5632040050062579</v>
      </c>
      <c r="F3" s="7"/>
      <c r="G3" s="7"/>
      <c r="H3" s="8"/>
      <c r="I3" s="9">
        <v>1</v>
      </c>
      <c r="J3" s="10">
        <f>A2/$N$3</f>
        <v>0.14285714285714285</v>
      </c>
      <c r="K3" s="10">
        <f>D2/$N$2</f>
        <v>2.5000000000000001E-2</v>
      </c>
      <c r="L3" s="11"/>
      <c r="M3" s="14" t="s">
        <v>9</v>
      </c>
      <c r="N3" s="15">
        <v>7</v>
      </c>
    </row>
    <row r="4" spans="1:16" s="19" customFormat="1">
      <c r="A4" s="27">
        <v>3</v>
      </c>
      <c r="B4" s="28">
        <v>5730920</v>
      </c>
      <c r="C4" s="28">
        <v>4442640</v>
      </c>
      <c r="D4" s="28">
        <v>4562480</v>
      </c>
      <c r="E4" s="29">
        <f>A3+(C4-B3)/(B4-B3)</f>
        <v>2.6471277842907384</v>
      </c>
      <c r="F4" s="28"/>
      <c r="G4" s="28"/>
      <c r="H4" s="16"/>
      <c r="I4" s="9">
        <v>2</v>
      </c>
      <c r="J4" s="10">
        <f t="shared" ref="J4:J9" si="0">A3/$N$3</f>
        <v>0.2857142857142857</v>
      </c>
      <c r="K4" s="10">
        <f t="shared" ref="K4:K5" si="1">D3/$N$2</f>
        <v>0.115</v>
      </c>
      <c r="L4" s="17"/>
      <c r="M4" s="14"/>
      <c r="N4" s="18"/>
    </row>
    <row r="5" spans="1:16">
      <c r="A5" s="33">
        <v>4</v>
      </c>
      <c r="B5" s="34">
        <v>9625720</v>
      </c>
      <c r="C5" s="34">
        <v>7201100</v>
      </c>
      <c r="D5" s="34">
        <v>7468600</v>
      </c>
      <c r="E5" s="35">
        <f>A4+(C5-B4)/(B5-B4)</f>
        <v>3.3774725274725275</v>
      </c>
      <c r="F5" s="34"/>
      <c r="G5" s="34"/>
      <c r="H5" s="8"/>
      <c r="I5" s="9">
        <v>3</v>
      </c>
      <c r="J5" s="10">
        <f t="shared" si="0"/>
        <v>0.42857142857142855</v>
      </c>
      <c r="K5" s="10">
        <f t="shared" si="1"/>
        <v>0.2132</v>
      </c>
      <c r="L5" s="11"/>
      <c r="M5" s="14" t="s">
        <v>10</v>
      </c>
      <c r="N5" s="20"/>
    </row>
    <row r="6" spans="1:16">
      <c r="A6" s="6">
        <v>5</v>
      </c>
      <c r="B6" s="7">
        <v>16050000</v>
      </c>
      <c r="C6" s="7"/>
      <c r="D6" s="7"/>
      <c r="E6" s="7"/>
      <c r="F6" s="7"/>
      <c r="G6" s="7"/>
      <c r="H6" s="8"/>
      <c r="I6" s="6">
        <v>4</v>
      </c>
      <c r="J6" s="21">
        <f>A5/$N$3</f>
        <v>0.5714285714285714</v>
      </c>
      <c r="K6" s="21">
        <f>B5/$N$2</f>
        <v>0.44979999999999998</v>
      </c>
      <c r="L6" s="11"/>
      <c r="M6" s="14" t="s">
        <v>11</v>
      </c>
      <c r="N6" s="22"/>
    </row>
    <row r="7" spans="1:16">
      <c r="A7" s="6">
        <v>6</v>
      </c>
      <c r="B7" s="7">
        <v>19688000</v>
      </c>
      <c r="C7" s="7"/>
      <c r="D7" s="7"/>
      <c r="E7" s="7"/>
      <c r="F7" s="7"/>
      <c r="G7" s="7"/>
      <c r="H7" s="8"/>
      <c r="I7" s="6">
        <v>5</v>
      </c>
      <c r="J7" s="21">
        <f t="shared" si="0"/>
        <v>0.7142857142857143</v>
      </c>
      <c r="K7" s="21">
        <f t="shared" ref="K7:K9" si="2">B6/$N$2</f>
        <v>0.75</v>
      </c>
      <c r="L7" s="11"/>
      <c r="M7" s="14" t="s">
        <v>12</v>
      </c>
      <c r="N7" s="22"/>
    </row>
    <row r="8" spans="1:16">
      <c r="A8" s="6">
        <v>7</v>
      </c>
      <c r="B8" s="7">
        <v>21400000</v>
      </c>
      <c r="C8" s="7"/>
      <c r="D8" s="7"/>
      <c r="E8" s="7"/>
      <c r="F8" s="7"/>
      <c r="G8" s="7"/>
      <c r="H8" s="8"/>
      <c r="I8" s="6">
        <v>6</v>
      </c>
      <c r="J8" s="21">
        <f t="shared" si="0"/>
        <v>0.8571428571428571</v>
      </c>
      <c r="K8" s="21">
        <f t="shared" si="2"/>
        <v>0.92</v>
      </c>
      <c r="L8" s="11"/>
      <c r="M8" s="14" t="s">
        <v>13</v>
      </c>
      <c r="N8" s="14">
        <v>4</v>
      </c>
    </row>
    <row r="9" spans="1:16">
      <c r="I9" s="6">
        <v>7</v>
      </c>
      <c r="J9" s="21">
        <f t="shared" si="0"/>
        <v>1</v>
      </c>
      <c r="K9" s="21">
        <f t="shared" si="2"/>
        <v>1</v>
      </c>
      <c r="M9" s="4" t="s">
        <v>17</v>
      </c>
      <c r="N9" s="32">
        <f>C5/D5</f>
        <v>0.96418338108882518</v>
      </c>
    </row>
    <row r="10" spans="1:16">
      <c r="A10" s="6" t="s">
        <v>14</v>
      </c>
      <c r="M10" s="4" t="s">
        <v>18</v>
      </c>
      <c r="N10" s="32">
        <f>C5/B5</f>
        <v>0.74811027123165852</v>
      </c>
    </row>
    <row r="11" spans="1:16">
      <c r="C11" s="23"/>
      <c r="D11" s="23"/>
      <c r="E11" s="23"/>
      <c r="F11" s="23"/>
      <c r="G11" s="23"/>
      <c r="H11" s="24"/>
      <c r="I11" s="24"/>
      <c r="M11" s="11" t="s">
        <v>16</v>
      </c>
      <c r="N11" s="30">
        <f>E5/N8</f>
        <v>0.84436813186813187</v>
      </c>
    </row>
    <row r="12" spans="1:16">
      <c r="L12" s="4" t="s">
        <v>20</v>
      </c>
      <c r="M12" s="4" t="s">
        <v>25</v>
      </c>
      <c r="N12" s="31">
        <f>N3/N11</f>
        <v>8.2902228729461527</v>
      </c>
      <c r="O12" s="4" t="s">
        <v>19</v>
      </c>
      <c r="P12" s="8">
        <f>N2/N9</f>
        <v>22194947.994056463</v>
      </c>
    </row>
    <row r="13" spans="1:16">
      <c r="L13" s="4" t="s">
        <v>21</v>
      </c>
      <c r="M13" s="4" t="s">
        <v>22</v>
      </c>
      <c r="N13" s="32">
        <v>7</v>
      </c>
      <c r="O13" s="4" t="s">
        <v>23</v>
      </c>
      <c r="P13" s="8">
        <f>N2/(N9*N10)</f>
        <v>29668016.664863586</v>
      </c>
    </row>
    <row r="14" spans="1:16">
      <c r="L14" s="4" t="s">
        <v>31</v>
      </c>
      <c r="M14" s="4" t="s">
        <v>26</v>
      </c>
      <c r="N14" s="31">
        <f>N3/N10</f>
        <v>9.3569093610698371</v>
      </c>
      <c r="O14" s="4" t="s">
        <v>19</v>
      </c>
      <c r="P14" s="8">
        <f>P12</f>
        <v>22194947.994056463</v>
      </c>
    </row>
    <row r="16" spans="1:16">
      <c r="M16" s="4" t="s">
        <v>28</v>
      </c>
      <c r="N16" s="13">
        <v>29500000</v>
      </c>
    </row>
    <row r="17" spans="1:14">
      <c r="M17" s="4" t="s">
        <v>27</v>
      </c>
      <c r="N17" s="13">
        <v>2000000</v>
      </c>
    </row>
    <row r="18" spans="1:14">
      <c r="L18" s="4" t="s">
        <v>20</v>
      </c>
      <c r="M18" s="4" t="s">
        <v>29</v>
      </c>
      <c r="N18" s="13">
        <f>N16-N17*(N12-N3)</f>
        <v>26919554.254107695</v>
      </c>
    </row>
    <row r="19" spans="1:14">
      <c r="M19" s="4" t="s">
        <v>30</v>
      </c>
      <c r="N19" s="13">
        <f>N18-P12</f>
        <v>4724606.2600512318</v>
      </c>
    </row>
    <row r="20" spans="1:14">
      <c r="A20" s="21"/>
      <c r="B20" s="21"/>
      <c r="C20" s="25"/>
      <c r="L20" s="4" t="s">
        <v>21</v>
      </c>
      <c r="M20" s="4" t="s">
        <v>29</v>
      </c>
      <c r="N20" s="13">
        <f>N16-N17*(N13-N3)</f>
        <v>29500000</v>
      </c>
    </row>
    <row r="21" spans="1:14">
      <c r="M21" s="4" t="s">
        <v>30</v>
      </c>
      <c r="N21" s="13">
        <f>N20-P13</f>
        <v>-168016.66486358643</v>
      </c>
    </row>
    <row r="22" spans="1:14">
      <c r="C22" s="21"/>
      <c r="L22" s="4" t="s">
        <v>31</v>
      </c>
      <c r="M22" s="4" t="s">
        <v>29</v>
      </c>
      <c r="N22" s="13">
        <f>N16-N17*(N14-N3)</f>
        <v>24786181.277860325</v>
      </c>
    </row>
    <row r="23" spans="1:14">
      <c r="C23" s="21"/>
      <c r="M23" s="4" t="s">
        <v>30</v>
      </c>
      <c r="N23" s="37">
        <f>N22-P14</f>
        <v>2591233.2838038616</v>
      </c>
    </row>
    <row r="33" spans="3:3">
      <c r="C33" s="25"/>
    </row>
  </sheetData>
  <pageMargins left="0.42" right="0.32" top="0.75" bottom="0.75" header="0.3" footer="0.3"/>
  <pageSetup paperSize="9"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8804E-8762-471A-B8C5-54E9B06F75AA}"/>
</file>

<file path=customXml/itemProps2.xml><?xml version="1.0" encoding="utf-8"?>
<ds:datastoreItem xmlns:ds="http://schemas.openxmlformats.org/officeDocument/2006/customXml" ds:itemID="{E4EA90CF-A06E-4138-A592-7454DC137009}"/>
</file>

<file path=customXml/itemProps3.xml><?xml version="1.0" encoding="utf-8"?>
<ds:datastoreItem xmlns:ds="http://schemas.openxmlformats.org/officeDocument/2006/customXml" ds:itemID="{59BFB947-E5EB-4648-8DC4-B8763D2D3C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 Marco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Alberto De Marco</cp:lastModifiedBy>
  <cp:lastPrinted>2014-02-13T09:40:48Z</cp:lastPrinted>
  <dcterms:created xsi:type="dcterms:W3CDTF">2014-02-03T15:29:20Z</dcterms:created>
  <dcterms:modified xsi:type="dcterms:W3CDTF">2014-02-13T14:57:54Z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