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180" windowWidth="25360" windowHeight="14720" tabRatio="500" activeTab="1"/>
  </bookViews>
  <sheets>
    <sheet name="2" sheetId="1" r:id="rId1"/>
    <sheet name="3" sheetId="2" r:id="rId2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2" l="1"/>
  <c r="E24" i="2"/>
  <c r="E22" i="2"/>
  <c r="B10" i="2"/>
  <c r="F2" i="2"/>
  <c r="F3" i="2"/>
  <c r="F4" i="2"/>
  <c r="F5" i="2"/>
  <c r="F6" i="2"/>
  <c r="F7" i="2"/>
  <c r="F8" i="2"/>
  <c r="F9" i="2"/>
  <c r="F10" i="2"/>
  <c r="E10" i="2"/>
  <c r="F12" i="2"/>
  <c r="E19" i="2"/>
  <c r="E16" i="2"/>
  <c r="G5" i="2"/>
  <c r="H5" i="2"/>
  <c r="H10" i="2"/>
  <c r="E20" i="2"/>
  <c r="H18" i="2"/>
  <c r="E21" i="2"/>
  <c r="F13" i="2"/>
  <c r="H11" i="2"/>
  <c r="G3" i="2"/>
  <c r="G4" i="2"/>
  <c r="G6" i="2"/>
  <c r="G2" i="2"/>
  <c r="B5" i="1"/>
  <c r="C5" i="1"/>
  <c r="C4" i="1"/>
  <c r="B9" i="1"/>
  <c r="B14" i="1"/>
</calcChain>
</file>

<file path=xl/sharedStrings.xml><?xml version="1.0" encoding="utf-8"?>
<sst xmlns="http://schemas.openxmlformats.org/spreadsheetml/2006/main" count="38" uniqueCount="38">
  <si>
    <t>Ex. 2</t>
  </si>
  <si>
    <t>dscr</t>
  </si>
  <si>
    <t>target dscr pretax</t>
  </si>
  <si>
    <t>debt</t>
  </si>
  <si>
    <t>equity</t>
  </si>
  <si>
    <t>capex</t>
  </si>
  <si>
    <t>revenue</t>
  </si>
  <si>
    <t>cost</t>
  </si>
  <si>
    <t>cahflow</t>
  </si>
  <si>
    <t>i</t>
  </si>
  <si>
    <t>duration</t>
  </si>
  <si>
    <t>npv</t>
  </si>
  <si>
    <t>Task name</t>
  </si>
  <si>
    <t>Budget at completion [k€]</t>
  </si>
  <si>
    <t>% WS</t>
  </si>
  <si>
    <t>% WP</t>
  </si>
  <si>
    <t>Actual value [k€]</t>
  </si>
  <si>
    <t>As-is analysis</t>
  </si>
  <si>
    <t>Requirements &amp; needs definition</t>
  </si>
  <si>
    <t>Gap analysis</t>
  </si>
  <si>
    <t>Re-organizational model</t>
  </si>
  <si>
    <t>Job definition</t>
  </si>
  <si>
    <t>HR assessment</t>
  </si>
  <si>
    <t>Deployment on pilot department</t>
  </si>
  <si>
    <t>Full deployment and coaching</t>
  </si>
  <si>
    <t>TOTAL</t>
  </si>
  <si>
    <t>EV</t>
  </si>
  <si>
    <t>CI</t>
  </si>
  <si>
    <t>SI - CP only</t>
  </si>
  <si>
    <t>SI</t>
  </si>
  <si>
    <t>AC</t>
  </si>
  <si>
    <t>EAC</t>
  </si>
  <si>
    <t>Delay</t>
  </si>
  <si>
    <t>penalty</t>
  </si>
  <si>
    <t>fee</t>
  </si>
  <si>
    <t>overhead cost</t>
  </si>
  <si>
    <t>profit</t>
  </si>
  <si>
    <t>cost reimbursed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</si>
</sst>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 Narrow"/>
    </font>
    <font>
      <b/>
      <sz val="10"/>
      <color theme="1"/>
      <name val="Arial Narro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9" fontId="0" fillId="0" borderId="0" xfId="2" applyFont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Fill="1" applyBorder="1" applyAlignment="1">
      <alignment horizontal="justify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right" vertical="center" wrapText="1"/>
    </xf>
    <xf numFmtId="43" fontId="0" fillId="0" borderId="0" xfId="0" applyNumberFormat="1"/>
    <xf numFmtId="43" fontId="0" fillId="0" borderId="7" xfId="0" applyNumberFormat="1" applyBorder="1"/>
    <xf numFmtId="43" fontId="0" fillId="0" borderId="0" xfId="0" applyNumberFormat="1" applyBorder="1"/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7" sqref="B7"/>
    </sheetView>
  </sheetViews>
  <sheetFormatPr baseColWidth="10" defaultRowHeight="15" x14ac:dyDescent="0"/>
  <cols>
    <col min="1" max="1" width="23.83203125" customWidth="1"/>
  </cols>
  <sheetData>
    <row r="1" spans="1:3">
      <c r="A1" t="s">
        <v>0</v>
      </c>
    </row>
    <row r="3" spans="1:3">
      <c r="A3" t="s">
        <v>2</v>
      </c>
      <c r="B3">
        <v>1.5</v>
      </c>
    </row>
    <row r="4" spans="1:3">
      <c r="A4" t="s">
        <v>4</v>
      </c>
      <c r="B4">
        <v>1</v>
      </c>
      <c r="C4" s="2">
        <f>B4/B6</f>
        <v>0.2</v>
      </c>
    </row>
    <row r="5" spans="1:3">
      <c r="A5" t="s">
        <v>3</v>
      </c>
      <c r="B5">
        <f>B6-B4</f>
        <v>4</v>
      </c>
      <c r="C5" s="2">
        <f>B5/B6</f>
        <v>0.8</v>
      </c>
    </row>
    <row r="6" spans="1:3">
      <c r="A6" t="s">
        <v>5</v>
      </c>
      <c r="B6">
        <v>5</v>
      </c>
    </row>
    <row r="7" spans="1:3">
      <c r="A7" t="s">
        <v>6</v>
      </c>
      <c r="B7">
        <v>0.7</v>
      </c>
    </row>
    <row r="8" spans="1:3">
      <c r="A8" t="s">
        <v>7</v>
      </c>
      <c r="B8">
        <v>-0.2</v>
      </c>
    </row>
    <row r="9" spans="1:3">
      <c r="A9" t="s">
        <v>8</v>
      </c>
      <c r="B9">
        <f>SUM(B7:B8)</f>
        <v>0.49999999999999994</v>
      </c>
    </row>
    <row r="11" spans="1:3">
      <c r="A11" t="s">
        <v>9</v>
      </c>
      <c r="B11">
        <v>0.05</v>
      </c>
    </row>
    <row r="12" spans="1:3">
      <c r="A12" t="s">
        <v>10</v>
      </c>
      <c r="B12">
        <v>20</v>
      </c>
    </row>
    <row r="14" spans="1:3">
      <c r="A14" t="s">
        <v>1</v>
      </c>
      <c r="B14" s="1">
        <f>-B9/PMT(B11,B12,B5)</f>
        <v>1.5577762928174981</v>
      </c>
    </row>
    <row r="15" spans="1:3">
      <c r="A15" t="s">
        <v>11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20" sqref="E20"/>
    </sheetView>
  </sheetViews>
  <sheetFormatPr baseColWidth="10" defaultRowHeight="15" x14ac:dyDescent="0"/>
  <cols>
    <col min="1" max="1" width="20.33203125" customWidth="1"/>
    <col min="5" max="5" width="11.5" bestFit="1" customWidth="1"/>
  </cols>
  <sheetData>
    <row r="1" spans="1:8" ht="37" thickBot="1">
      <c r="A1" s="3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8" t="s">
        <v>26</v>
      </c>
      <c r="G1" s="8" t="s">
        <v>29</v>
      </c>
      <c r="H1" s="8" t="s">
        <v>30</v>
      </c>
    </row>
    <row r="2" spans="1:8" ht="16" thickBot="1">
      <c r="A2" s="5" t="s">
        <v>17</v>
      </c>
      <c r="B2" s="6">
        <v>20</v>
      </c>
      <c r="C2" s="6">
        <v>100</v>
      </c>
      <c r="D2" s="6">
        <v>100</v>
      </c>
      <c r="E2" s="6">
        <v>24</v>
      </c>
      <c r="F2">
        <f>D2*B2/100</f>
        <v>20</v>
      </c>
      <c r="G2" s="1">
        <f>D2/C2</f>
        <v>1</v>
      </c>
      <c r="H2" s="10">
        <v>1</v>
      </c>
    </row>
    <row r="3" spans="1:8" ht="27" thickBot="1">
      <c r="A3" s="5" t="s">
        <v>18</v>
      </c>
      <c r="B3" s="6">
        <v>100</v>
      </c>
      <c r="C3" s="6">
        <v>100</v>
      </c>
      <c r="D3" s="6">
        <v>100</v>
      </c>
      <c r="E3" s="6">
        <v>90</v>
      </c>
      <c r="F3">
        <f t="shared" ref="F3:F9" si="0">D3*B3/100</f>
        <v>100</v>
      </c>
      <c r="G3" s="1">
        <f t="shared" ref="G3:G6" si="1">D3/C3</f>
        <v>1</v>
      </c>
      <c r="H3" s="10">
        <v>1</v>
      </c>
    </row>
    <row r="4" spans="1:8" ht="16" thickBot="1">
      <c r="A4" s="5" t="s">
        <v>19</v>
      </c>
      <c r="B4" s="6">
        <v>40</v>
      </c>
      <c r="C4" s="6">
        <v>100</v>
      </c>
      <c r="D4" s="6">
        <v>100</v>
      </c>
      <c r="E4" s="6">
        <v>30</v>
      </c>
      <c r="F4">
        <f t="shared" si="0"/>
        <v>40</v>
      </c>
      <c r="G4" s="1">
        <f t="shared" si="1"/>
        <v>1</v>
      </c>
      <c r="H4" s="10">
        <v>1</v>
      </c>
    </row>
    <row r="5" spans="1:8" ht="16" thickBot="1">
      <c r="A5" s="5" t="s">
        <v>20</v>
      </c>
      <c r="B5" s="6">
        <v>120</v>
      </c>
      <c r="C5" s="6">
        <v>50</v>
      </c>
      <c r="D5" s="6">
        <v>20</v>
      </c>
      <c r="E5" s="6">
        <v>30</v>
      </c>
      <c r="F5">
        <f t="shared" si="0"/>
        <v>24</v>
      </c>
      <c r="G5" s="1">
        <f t="shared" si="1"/>
        <v>0.4</v>
      </c>
      <c r="H5" s="11">
        <f>3/G5</f>
        <v>7.5</v>
      </c>
    </row>
    <row r="6" spans="1:8" ht="16" thickBot="1">
      <c r="A6" s="5" t="s">
        <v>21</v>
      </c>
      <c r="B6" s="6">
        <v>80</v>
      </c>
      <c r="C6" s="6">
        <v>70</v>
      </c>
      <c r="D6" s="6">
        <v>90</v>
      </c>
      <c r="E6" s="6">
        <v>70</v>
      </c>
      <c r="F6">
        <f t="shared" si="0"/>
        <v>72</v>
      </c>
      <c r="G6" s="1">
        <f t="shared" si="1"/>
        <v>1.2857142857142858</v>
      </c>
    </row>
    <row r="7" spans="1:8" ht="16" thickBot="1">
      <c r="A7" s="5" t="s">
        <v>22</v>
      </c>
      <c r="B7" s="6">
        <v>90</v>
      </c>
      <c r="C7" s="6">
        <v>0</v>
      </c>
      <c r="D7" s="6">
        <v>0</v>
      </c>
      <c r="E7" s="6">
        <v>0</v>
      </c>
      <c r="F7">
        <f t="shared" si="0"/>
        <v>0</v>
      </c>
    </row>
    <row r="8" spans="1:8" ht="27" thickBot="1">
      <c r="A8" s="5" t="s">
        <v>23</v>
      </c>
      <c r="B8" s="6">
        <v>30</v>
      </c>
      <c r="C8" s="6">
        <v>0</v>
      </c>
      <c r="D8" s="6">
        <v>0</v>
      </c>
      <c r="E8" s="6">
        <v>0</v>
      </c>
      <c r="F8">
        <f t="shared" si="0"/>
        <v>0</v>
      </c>
      <c r="H8" s="10">
        <v>1</v>
      </c>
    </row>
    <row r="9" spans="1:8" ht="27" thickBot="1">
      <c r="A9" s="5" t="s">
        <v>24</v>
      </c>
      <c r="B9" s="6">
        <v>50</v>
      </c>
      <c r="C9" s="6">
        <v>0</v>
      </c>
      <c r="D9" s="6">
        <v>0</v>
      </c>
      <c r="E9" s="6">
        <v>0</v>
      </c>
      <c r="F9">
        <f t="shared" si="0"/>
        <v>0</v>
      </c>
      <c r="H9" s="10">
        <v>2</v>
      </c>
    </row>
    <row r="10" spans="1:8">
      <c r="A10" s="7" t="s">
        <v>25</v>
      </c>
      <c r="B10">
        <f>SUM(B2:B9)</f>
        <v>530</v>
      </c>
      <c r="E10">
        <f>SUM(E2:E9)</f>
        <v>244</v>
      </c>
      <c r="F10">
        <f>SUM(F2:F9)</f>
        <v>256</v>
      </c>
      <c r="H10">
        <f>SUM(H2:H9)</f>
        <v>13.5</v>
      </c>
    </row>
    <row r="11" spans="1:8">
      <c r="H11" s="11">
        <f>9/F13</f>
        <v>13.695652173913043</v>
      </c>
    </row>
    <row r="12" spans="1:8">
      <c r="A12" s="9" t="s">
        <v>27</v>
      </c>
      <c r="F12" s="1">
        <f>F10/E10</f>
        <v>1.0491803278688525</v>
      </c>
    </row>
    <row r="13" spans="1:8">
      <c r="A13" s="9" t="s">
        <v>28</v>
      </c>
      <c r="F13" s="1">
        <f>SUM(F2:F5)/SUM(B2:B5)</f>
        <v>0.65714285714285714</v>
      </c>
    </row>
    <row r="15" spans="1:8">
      <c r="A15" s="9" t="s">
        <v>34</v>
      </c>
      <c r="E15" s="11">
        <v>495</v>
      </c>
    </row>
    <row r="16" spans="1:8">
      <c r="A16" s="9" t="s">
        <v>37</v>
      </c>
      <c r="E16" s="12">
        <f>-E19</f>
        <v>505.15625</v>
      </c>
    </row>
    <row r="17" spans="1:8">
      <c r="A17" s="9"/>
      <c r="E17" s="13">
        <f>SUM(E15:E16)</f>
        <v>1000.15625</v>
      </c>
    </row>
    <row r="18" spans="1:8">
      <c r="A18" s="9" t="s">
        <v>32</v>
      </c>
      <c r="H18" s="11">
        <f>H10-9</f>
        <v>4.5</v>
      </c>
    </row>
    <row r="19" spans="1:8">
      <c r="A19" s="9" t="s">
        <v>31</v>
      </c>
      <c r="E19" s="11">
        <f>-B10/F12</f>
        <v>-505.15625</v>
      </c>
    </row>
    <row r="20" spans="1:8">
      <c r="A20" s="9" t="s">
        <v>35</v>
      </c>
      <c r="E20" s="11">
        <f>-H10*20</f>
        <v>-270</v>
      </c>
      <c r="H20" s="11"/>
    </row>
    <row r="21" spans="1:8">
      <c r="A21" s="9" t="s">
        <v>33</v>
      </c>
      <c r="E21" s="12">
        <f>-50*H18</f>
        <v>-225</v>
      </c>
    </row>
    <row r="22" spans="1:8">
      <c r="A22" s="9"/>
      <c r="E22" s="11">
        <f>SUM(E19:E21)</f>
        <v>-1000.15625</v>
      </c>
    </row>
    <row r="24" spans="1:8">
      <c r="A24" s="9" t="s">
        <v>36</v>
      </c>
      <c r="E24" s="11">
        <f>E17+E22</f>
        <v>0</v>
      </c>
    </row>
  </sheetData>
  <phoneticPr fontId="6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2DBE8FD646149959EC0415AA50120" ma:contentTypeVersion="9" ma:contentTypeDescription="Create a new document." ma:contentTypeScope="" ma:versionID="ef577b88b1bee65365b87888d1d7a161">
  <xsd:schema xmlns:xsd="http://www.w3.org/2001/XMLSchema" xmlns:xs="http://www.w3.org/2001/XMLSchema" xmlns:p="http://schemas.microsoft.com/office/2006/metadata/properties" xmlns:ns2="c372b2f8-427a-4ca8-a234-d0ee0100bf8c" targetNamespace="http://schemas.microsoft.com/office/2006/metadata/properties" ma:root="true" ma:fieldsID="f3e05d35c0ce9109270544ebf7d7587d" ns2:_="">
    <xsd:import namespace="c372b2f8-427a-4ca8-a234-d0ee010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b2f8-427a-4ca8-a234-d0ee0100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9ED2A7-3AE5-4F01-92BA-42D77D5E4577}"/>
</file>

<file path=customXml/itemProps2.xml><?xml version="1.0" encoding="utf-8"?>
<ds:datastoreItem xmlns:ds="http://schemas.openxmlformats.org/officeDocument/2006/customXml" ds:itemID="{8D200299-D864-4FD5-9558-23B97A5C8971}"/>
</file>

<file path=customXml/itemProps3.xml><?xml version="1.0" encoding="utf-8"?>
<ds:datastoreItem xmlns:ds="http://schemas.openxmlformats.org/officeDocument/2006/customXml" ds:itemID="{AA826295-EFEA-4FB2-8588-1F24EF9C88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3</vt:lpstr>
    </vt:vector>
  </TitlesOfParts>
  <Company>Politecnico di Torino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De Marco</dc:creator>
  <cp:lastModifiedBy>Alberto De Marco</cp:lastModifiedBy>
  <cp:lastPrinted>2015-06-19T08:29:34Z</cp:lastPrinted>
  <dcterms:created xsi:type="dcterms:W3CDTF">2015-06-09T12:05:45Z</dcterms:created>
  <dcterms:modified xsi:type="dcterms:W3CDTF">2015-06-22T05:42:51Z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0x010100B222DBE8FD646149959EC0415AA50120</vt:lpwstr>
  </property>
</Properties>
</file>